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defaultThemeVersion="166925"/>
  <xr:revisionPtr revIDLastSave="0" documentId="13_ncr:1_{0235945A-1486-4A60-9A32-6D1E47C8F6BA}" xr6:coauthVersionLast="47" xr6:coauthVersionMax="47" xr10:uidLastSave="{00000000-0000-0000-0000-000000000000}"/>
  <bookViews>
    <workbookView xWindow="-98" yWindow="-98" windowWidth="20715" windowHeight="13276" tabRatio="710" xr2:uid="{00000000-000D-0000-FFFF-FFFF00000000}"/>
  </bookViews>
  <sheets>
    <sheet name="Contents" sheetId="1" r:id="rId1"/>
    <sheet name="Notes" sheetId="2" r:id="rId2"/>
    <sheet name="UK_welfare_" sheetId="3" r:id="rId3"/>
    <sheet name="GB_welfare" sheetId="4" r:id="rId4"/>
    <sheet name="Benefit_summary_table" sheetId="5" r:id="rId5"/>
    <sheet name="Table_1a" sheetId="6" r:id="rId6"/>
    <sheet name="Table_1b" sheetId="7" r:id="rId7"/>
    <sheet name="Table_1c" sheetId="8" r:id="rId8"/>
    <sheet name="Table_2a" sheetId="9" r:id="rId9"/>
    <sheet name="Table_2b" sheetId="10" r:id="rId10"/>
    <sheet name="Table_2c" sheetId="11" r:id="rId11"/>
    <sheet name="Table_3a" sheetId="12" r:id="rId12"/>
    <sheet name="Table_3b" sheetId="13" r:id="rId13"/>
    <sheet name="Table_3c" sheetId="14" r:id="rId14"/>
    <sheet name="Table_4" sheetId="15" r:id="rId15"/>
    <sheet name="Non-DWP_Welfare" sheetId="16" r:id="rId16"/>
    <sheet name="Bereavement_benefits" sheetId="17" r:id="rId17"/>
    <sheet name="Carers_Allowance" sheetId="18" r:id="rId18"/>
    <sheet name="Council_Tax_Benefit" sheetId="19" r:id="rId19"/>
    <sheet name="Disability_benefits" sheetId="20" r:id="rId20"/>
    <sheet name="Housing_benefits" sheetId="21" r:id="rId21"/>
    <sheet name="Incapacity_benefits" sheetId="22" r:id="rId22"/>
    <sheet name="Income_Support" sheetId="23" r:id="rId23"/>
    <sheet name="Industrial_injuries_benefits" sheetId="24" r:id="rId24"/>
    <sheet name="Maternity_benefits" sheetId="25" r:id="rId25"/>
    <sheet name="New_Deal_&amp;_Emp_prog_allowances" sheetId="26" r:id="rId26"/>
    <sheet name="Pension_Credit" sheetId="27" r:id="rId27"/>
    <sheet name="Social_Fund" sheetId="28" r:id="rId28"/>
    <sheet name="State_Pension" sheetId="29" r:id="rId29"/>
    <sheet name="Unemployment_benefits" sheetId="30" r:id="rId30"/>
    <sheet name="Universal_Credit_and_equivalent" sheetId="31" r:id="rId3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D5" i="30" l="1"/>
  <c r="CC5" i="30"/>
  <c r="CB5" i="30"/>
  <c r="CA5" i="30"/>
  <c r="BZ5" i="30"/>
  <c r="BY5" i="30"/>
  <c r="BX5" i="30"/>
  <c r="BW5" i="30"/>
  <c r="BV5" i="30"/>
  <c r="BU5" i="30"/>
  <c r="BT5" i="30"/>
  <c r="BS5" i="30"/>
  <c r="BR5" i="30"/>
  <c r="BQ5" i="30"/>
  <c r="BP5" i="30"/>
  <c r="BO5" i="30"/>
  <c r="BN5" i="30"/>
  <c r="BM5" i="30"/>
  <c r="BL5" i="30"/>
  <c r="BK5" i="30"/>
  <c r="BJ5" i="30"/>
  <c r="BI5" i="30"/>
  <c r="BH5" i="30"/>
  <c r="BG5" i="30"/>
  <c r="BF5" i="30"/>
  <c r="BE5" i="30"/>
  <c r="BD5" i="30"/>
  <c r="BC5" i="30"/>
  <c r="BB5" i="30"/>
  <c r="BA5" i="30"/>
  <c r="AZ5" i="30"/>
  <c r="AY5" i="30"/>
  <c r="AX5" i="30"/>
  <c r="AW5" i="30"/>
  <c r="AV5" i="30"/>
  <c r="AU5" i="30"/>
  <c r="AT5" i="30"/>
  <c r="AS5" i="30"/>
  <c r="AR5" i="30"/>
  <c r="AQ5" i="30"/>
  <c r="AP5" i="30"/>
  <c r="AO5" i="30"/>
  <c r="AN5" i="30"/>
  <c r="AM5" i="30"/>
  <c r="AL5" i="30"/>
  <c r="AK5" i="30"/>
  <c r="AJ5" i="30"/>
  <c r="AI5" i="30"/>
  <c r="AH5" i="30"/>
  <c r="AG5" i="30"/>
  <c r="AF5" i="30"/>
  <c r="AE5" i="30"/>
  <c r="AD5" i="30"/>
  <c r="AC5" i="30"/>
  <c r="AB5" i="30"/>
  <c r="AA5" i="30"/>
  <c r="Z5" i="30"/>
  <c r="Y5" i="30"/>
  <c r="X5" i="30"/>
  <c r="W5" i="30"/>
  <c r="V5" i="30"/>
  <c r="U5" i="30"/>
  <c r="T5" i="30"/>
  <c r="S5" i="30"/>
  <c r="R5" i="30"/>
  <c r="Q5" i="30"/>
  <c r="P5" i="30"/>
  <c r="O5" i="30"/>
  <c r="N5" i="30"/>
  <c r="M5" i="30"/>
  <c r="L5" i="30"/>
  <c r="K5" i="30"/>
  <c r="J5" i="30"/>
  <c r="I5" i="30"/>
  <c r="H5" i="30"/>
  <c r="G5" i="30"/>
  <c r="F5" i="30"/>
  <c r="E5" i="30"/>
  <c r="D5" i="30"/>
  <c r="CD44" i="22"/>
  <c r="CC44" i="22"/>
  <c r="CB44" i="22"/>
  <c r="CA44" i="22"/>
  <c r="BZ44" i="22"/>
  <c r="BY44" i="22"/>
  <c r="BX44" i="22"/>
  <c r="BW44" i="22"/>
  <c r="BV44" i="22"/>
  <c r="BU44" i="22"/>
  <c r="BT44" i="22"/>
  <c r="BS44" i="22"/>
  <c r="BR44" i="22"/>
  <c r="BQ44" i="22"/>
  <c r="BP44" i="22"/>
  <c r="BO44" i="22"/>
  <c r="BN44" i="22"/>
  <c r="BM44" i="22"/>
  <c r="BL44" i="22"/>
  <c r="BK44" i="22"/>
  <c r="BJ44" i="22"/>
  <c r="BI44" i="22"/>
  <c r="BH44" i="22"/>
  <c r="BG44" i="22"/>
  <c r="BF44" i="22"/>
  <c r="BE44" i="22"/>
  <c r="BD44" i="22"/>
  <c r="BC44" i="22"/>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D43" i="22"/>
  <c r="CC43" i="22"/>
  <c r="CB43" i="22"/>
  <c r="CA43" i="22"/>
  <c r="BZ43" i="22"/>
  <c r="BY43" i="22"/>
  <c r="BX43" i="22"/>
  <c r="BW43" i="22"/>
  <c r="BV43" i="22"/>
  <c r="BU43" i="22"/>
  <c r="BT43" i="22"/>
  <c r="BS43" i="22"/>
  <c r="BR43" i="22"/>
  <c r="BQ43" i="22"/>
  <c r="BP43" i="22"/>
  <c r="BO43" i="22"/>
  <c r="BN43" i="22"/>
  <c r="BM43" i="22"/>
  <c r="BL43" i="22"/>
  <c r="BK43" i="22"/>
  <c r="BJ43" i="22"/>
  <c r="BI43" i="22"/>
  <c r="BH43" i="22"/>
  <c r="BG43" i="22"/>
  <c r="BF43" i="22"/>
  <c r="BE43" i="22"/>
  <c r="BD43" i="22"/>
  <c r="BC43" i="22"/>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D42" i="22"/>
  <c r="CC42" i="22"/>
  <c r="CB42" i="22"/>
  <c r="CA42" i="22"/>
  <c r="BZ42" i="22"/>
  <c r="BY42" i="22"/>
  <c r="BX42" i="22"/>
  <c r="BW42" i="22"/>
  <c r="BV42" i="22"/>
  <c r="BU42" i="22"/>
  <c r="BT42" i="22"/>
  <c r="BS42" i="22"/>
  <c r="BR42" i="22"/>
  <c r="BQ42" i="22"/>
  <c r="BP42" i="22"/>
  <c r="BO42" i="22"/>
  <c r="BN42" i="22"/>
  <c r="BM42" i="22"/>
  <c r="BL42" i="22"/>
  <c r="BK42" i="22"/>
  <c r="BJ42" i="22"/>
  <c r="BI42" i="22"/>
  <c r="BH42" i="22"/>
  <c r="BG42" i="22"/>
  <c r="BF42" i="22"/>
  <c r="BE42" i="22"/>
  <c r="BD42" i="22"/>
  <c r="BC42" i="22"/>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BK32" i="15"/>
  <c r="BJ32" i="15"/>
  <c r="BI32" i="15"/>
  <c r="BH32"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H32" i="15"/>
  <c r="CD30" i="15"/>
  <c r="CC30" i="15"/>
  <c r="CB30" i="15"/>
  <c r="CA30" i="15"/>
  <c r="BZ30" i="15"/>
  <c r="BY30" i="15"/>
  <c r="BX30" i="15"/>
  <c r="BW30" i="15"/>
  <c r="BV30" i="15"/>
  <c r="BU30" i="15"/>
  <c r="BT30" i="15"/>
  <c r="BS30" i="15"/>
  <c r="BR30" i="15"/>
  <c r="BQ30" i="15"/>
  <c r="BP30" i="15"/>
  <c r="BO30" i="15"/>
  <c r="BN30" i="15"/>
  <c r="BM30" i="15"/>
  <c r="BL30" i="15"/>
  <c r="BK30" i="15"/>
  <c r="BJ30" i="15"/>
  <c r="BI30" i="15"/>
  <c r="BH30" i="15"/>
  <c r="BG30" i="15"/>
  <c r="BF30" i="15"/>
  <c r="BE30" i="15"/>
  <c r="BD30" i="15"/>
  <c r="BC30" i="15"/>
  <c r="BB30" i="15"/>
  <c r="BA30" i="15"/>
  <c r="AZ30" i="15"/>
  <c r="AY30" i="15"/>
  <c r="AX30" i="15"/>
  <c r="AW30" i="15"/>
  <c r="AV30" i="15"/>
  <c r="AU30" i="15"/>
  <c r="AT30" i="15"/>
  <c r="AS30" i="15"/>
  <c r="AR30" i="15"/>
  <c r="AQ30" i="15"/>
  <c r="AP30" i="15"/>
  <c r="AO30" i="15"/>
  <c r="AN30" i="15"/>
  <c r="AM30" i="15"/>
  <c r="AL30" i="15"/>
  <c r="AK30" i="15"/>
  <c r="AJ30" i="15"/>
  <c r="AI30" i="15"/>
  <c r="AH30" i="15"/>
  <c r="CD29"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BD29" i="15"/>
  <c r="BC29" i="15"/>
  <c r="BB29" i="15"/>
  <c r="BA29" i="15"/>
  <c r="AZ29" i="15"/>
  <c r="AY29" i="15"/>
  <c r="AX29" i="15"/>
  <c r="AW29" i="15"/>
  <c r="AV29" i="15"/>
  <c r="AU29" i="15"/>
  <c r="AT29" i="15"/>
  <c r="AS29" i="15"/>
  <c r="AR29" i="15"/>
  <c r="AQ29" i="15"/>
  <c r="AP29" i="15"/>
  <c r="AO29" i="15"/>
  <c r="AN29" i="15"/>
  <c r="AM29" i="15"/>
  <c r="AL29" i="15"/>
  <c r="AK29" i="15"/>
  <c r="AJ29" i="15"/>
  <c r="AI29" i="15"/>
  <c r="AH29" i="15"/>
  <c r="CD28" i="15"/>
  <c r="CC28" i="15"/>
  <c r="CB28" i="15"/>
  <c r="CA28" i="15"/>
  <c r="BZ28" i="15"/>
  <c r="BY28" i="15"/>
  <c r="BX28" i="15"/>
  <c r="BW28" i="15"/>
  <c r="BV28" i="15"/>
  <c r="BU28" i="15"/>
  <c r="BT28" i="15"/>
  <c r="BS28" i="15"/>
  <c r="BR28" i="15"/>
  <c r="BQ28" i="15"/>
  <c r="BP28" i="15"/>
  <c r="BO28" i="15"/>
  <c r="BN28" i="15"/>
  <c r="BM28" i="15"/>
  <c r="BL28" i="15"/>
  <c r="BK28" i="15"/>
  <c r="BJ28" i="15"/>
  <c r="BI28" i="15"/>
  <c r="BH28" i="15"/>
  <c r="BG28" i="15"/>
  <c r="BF28" i="15"/>
  <c r="BE28" i="15"/>
  <c r="BD28" i="15"/>
  <c r="BC28" i="15"/>
  <c r="BB28" i="15"/>
  <c r="BA28" i="15"/>
  <c r="AZ28" i="15"/>
  <c r="AY28" i="15"/>
  <c r="AX28" i="15"/>
  <c r="AW28" i="15"/>
  <c r="AV28" i="15"/>
  <c r="AU28" i="15"/>
  <c r="AT28" i="15"/>
  <c r="AS28" i="15"/>
  <c r="AR28" i="15"/>
  <c r="AQ28" i="15"/>
  <c r="AP28" i="15"/>
  <c r="AO28" i="15"/>
  <c r="AN28" i="15"/>
  <c r="AM28" i="15"/>
  <c r="AL28" i="15"/>
  <c r="AK28" i="15"/>
  <c r="AJ28" i="15"/>
  <c r="AI28" i="15"/>
  <c r="AH28"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BH20" i="15"/>
  <c r="AU20" i="15"/>
  <c r="AT20" i="15"/>
  <c r="AS20" i="15"/>
  <c r="AR20" i="15"/>
  <c r="AQ20" i="15"/>
  <c r="AP20" i="15"/>
  <c r="AO20" i="15"/>
  <c r="AN20" i="15"/>
  <c r="AM20" i="15"/>
  <c r="AL20" i="15"/>
  <c r="AK20" i="15"/>
  <c r="AJ20" i="15"/>
  <c r="AI20" i="15"/>
  <c r="AH20" i="15"/>
  <c r="BS19" i="15"/>
  <c r="BZ17" i="15"/>
  <c r="BN17" i="15"/>
  <c r="AO16" i="15"/>
  <c r="BR14" i="15"/>
  <c r="AT13"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BL101" i="13"/>
  <c r="BH101" i="13"/>
  <c r="BL91" i="13"/>
  <c r="BH91" i="13"/>
  <c r="BL64" i="13"/>
  <c r="BL55" i="13"/>
  <c r="CD90"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CD88" i="12"/>
  <c r="CC88" i="12"/>
  <c r="CB88" i="12"/>
  <c r="CA88" i="12"/>
  <c r="BZ88" i="12"/>
  <c r="BY88" i="12"/>
  <c r="BX88" i="12"/>
  <c r="BW88" i="12"/>
  <c r="BV88" i="12"/>
  <c r="BU88" i="12"/>
  <c r="BT88" i="12"/>
  <c r="BS88" i="12"/>
  <c r="BR88" i="12"/>
  <c r="BQ88" i="12"/>
  <c r="BP88" i="12"/>
  <c r="BO88" i="12"/>
  <c r="BN88" i="12"/>
  <c r="BM88" i="12"/>
  <c r="BL88" i="12"/>
  <c r="BK88" i="12"/>
  <c r="BJ88" i="12"/>
  <c r="BI88" i="12"/>
  <c r="BH88" i="12"/>
  <c r="BG88" i="12"/>
  <c r="BF88" i="12"/>
  <c r="BE88" i="12"/>
  <c r="BD88" i="12"/>
  <c r="BC88" i="12"/>
  <c r="BB88" i="12"/>
  <c r="BA88" i="12"/>
  <c r="AZ88" i="12"/>
  <c r="AY88" i="12"/>
  <c r="AX88" i="12"/>
  <c r="AW88" i="12"/>
  <c r="AV88" i="12"/>
  <c r="AU88" i="12"/>
  <c r="AT88" i="12"/>
  <c r="AS88" i="12"/>
  <c r="AR88" i="12"/>
  <c r="AQ88" i="12"/>
  <c r="AP88" i="12"/>
  <c r="AO88" i="12"/>
  <c r="AN88" i="12"/>
  <c r="AM88" i="12"/>
  <c r="AL88" i="12"/>
  <c r="AK88" i="12"/>
  <c r="AJ88" i="12"/>
  <c r="AI88" i="12"/>
  <c r="AH88" i="12"/>
  <c r="CD87" i="12"/>
  <c r="CC87" i="12"/>
  <c r="CB87" i="12"/>
  <c r="CA87" i="12"/>
  <c r="BZ87" i="12"/>
  <c r="BY87" i="12"/>
  <c r="BX87" i="12"/>
  <c r="BW87" i="12"/>
  <c r="BV87" i="12"/>
  <c r="BU87" i="12"/>
  <c r="BT87" i="12"/>
  <c r="BS87" i="12"/>
  <c r="BR87" i="12"/>
  <c r="BQ87" i="12"/>
  <c r="BP87" i="12"/>
  <c r="BO87" i="12"/>
  <c r="BN87" i="12"/>
  <c r="BM87" i="12"/>
  <c r="BL87" i="12"/>
  <c r="BK87" i="12"/>
  <c r="BJ87" i="12"/>
  <c r="BI87" i="12"/>
  <c r="BH87" i="12"/>
  <c r="BG87" i="12"/>
  <c r="BF87" i="12"/>
  <c r="BE87" i="12"/>
  <c r="BD87" i="12"/>
  <c r="BC87" i="12"/>
  <c r="BB87" i="12"/>
  <c r="BA87" i="12"/>
  <c r="AZ87" i="12"/>
  <c r="AY87" i="12"/>
  <c r="AX87" i="12"/>
  <c r="AW87" i="12"/>
  <c r="AV87" i="12"/>
  <c r="AU87" i="12"/>
  <c r="AT87" i="12"/>
  <c r="AS87" i="12"/>
  <c r="AR87" i="12"/>
  <c r="AQ87" i="12"/>
  <c r="AP87" i="12"/>
  <c r="AO87" i="12"/>
  <c r="AN87" i="12"/>
  <c r="AM87" i="12"/>
  <c r="AL87" i="12"/>
  <c r="AK87" i="12"/>
  <c r="AJ87" i="12"/>
  <c r="AI87" i="12"/>
  <c r="AH87" i="12"/>
  <c r="CD84" i="12"/>
  <c r="CC84" i="12"/>
  <c r="CB84" i="12"/>
  <c r="CA84" i="12"/>
  <c r="BZ84" i="12"/>
  <c r="BY84" i="12"/>
  <c r="BX84" i="12"/>
  <c r="BW84" i="12"/>
  <c r="BV84" i="12"/>
  <c r="BU84" i="12"/>
  <c r="BT84" i="12"/>
  <c r="BS84" i="12"/>
  <c r="BR84" i="12"/>
  <c r="BQ84" i="12"/>
  <c r="BP84" i="12"/>
  <c r="BO84" i="12"/>
  <c r="BN84" i="12"/>
  <c r="BM84" i="12"/>
  <c r="BL84" i="12"/>
  <c r="BK84" i="12"/>
  <c r="BJ84"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CD83" i="12"/>
  <c r="CC83" i="12"/>
  <c r="CB83" i="12"/>
  <c r="CA83" i="12"/>
  <c r="BZ83" i="12"/>
  <c r="BY83" i="12"/>
  <c r="BX83" i="12"/>
  <c r="BW83" i="12"/>
  <c r="BV83" i="12"/>
  <c r="BU83" i="12"/>
  <c r="BT83" i="12"/>
  <c r="BS83" i="12"/>
  <c r="BR83" i="12"/>
  <c r="BQ83" i="12"/>
  <c r="BP83" i="12"/>
  <c r="BO83" i="12"/>
  <c r="BN83" i="12"/>
  <c r="BM83" i="12"/>
  <c r="BL83" i="12"/>
  <c r="BK83" i="12"/>
  <c r="BJ83"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CD82" i="12"/>
  <c r="CC82" i="12"/>
  <c r="CB82" i="12"/>
  <c r="CA82" i="12"/>
  <c r="BZ82" i="12"/>
  <c r="BY82" i="12"/>
  <c r="BX82" i="12"/>
  <c r="BW82" i="12"/>
  <c r="BV82" i="12"/>
  <c r="BU82" i="12"/>
  <c r="BT82" i="12"/>
  <c r="BS82" i="12"/>
  <c r="BR82" i="12"/>
  <c r="BQ82" i="12"/>
  <c r="BP82" i="12"/>
  <c r="BO82" i="12"/>
  <c r="BN82" i="12"/>
  <c r="BM82" i="12"/>
  <c r="BL82" i="12"/>
  <c r="BK82" i="12"/>
  <c r="BJ82" i="12"/>
  <c r="BI82" i="12"/>
  <c r="BH82" i="12"/>
  <c r="BG82" i="12"/>
  <c r="BF82" i="12"/>
  <c r="BE82" i="12"/>
  <c r="BD82" i="12"/>
  <c r="BC82" i="12"/>
  <c r="BB82" i="12"/>
  <c r="BA82" i="12"/>
  <c r="AZ82" i="12"/>
  <c r="AY82" i="12"/>
  <c r="AX82" i="12"/>
  <c r="AW82" i="12"/>
  <c r="AV82" i="12"/>
  <c r="AU82" i="12"/>
  <c r="AT82" i="12"/>
  <c r="AS82" i="12"/>
  <c r="AR82" i="12"/>
  <c r="AQ82" i="12"/>
  <c r="AP82" i="12"/>
  <c r="AO82" i="12"/>
  <c r="AN82" i="12"/>
  <c r="AM82" i="12"/>
  <c r="AL82" i="12"/>
  <c r="AK82" i="12"/>
  <c r="AJ82" i="12"/>
  <c r="AI82" i="12"/>
  <c r="AH82" i="12"/>
  <c r="CD81" i="12"/>
  <c r="CC81" i="12"/>
  <c r="CB81" i="12"/>
  <c r="CA81" i="12"/>
  <c r="BZ81" i="12"/>
  <c r="BY81" i="12"/>
  <c r="BX81" i="12"/>
  <c r="BW81" i="12"/>
  <c r="BV81" i="12"/>
  <c r="BU81" i="12"/>
  <c r="BT81" i="12"/>
  <c r="BS81" i="12"/>
  <c r="BR81" i="12"/>
  <c r="BQ81" i="12"/>
  <c r="BP81" i="12"/>
  <c r="BO81" i="12"/>
  <c r="BN81" i="12"/>
  <c r="BM81" i="12"/>
  <c r="BL81" i="12"/>
  <c r="BK81" i="12"/>
  <c r="BJ81" i="12"/>
  <c r="BI81" i="12"/>
  <c r="BH81" i="12"/>
  <c r="BG81" i="12"/>
  <c r="BF81" i="12"/>
  <c r="BE81" i="12"/>
  <c r="BD81" i="12"/>
  <c r="BC81" i="12"/>
  <c r="BB81" i="12"/>
  <c r="BA81" i="12"/>
  <c r="AZ81" i="12"/>
  <c r="AY81" i="12"/>
  <c r="AX81" i="12"/>
  <c r="AW81" i="12"/>
  <c r="AV81" i="12"/>
  <c r="AU81" i="12"/>
  <c r="AT81" i="12"/>
  <c r="AS81" i="12"/>
  <c r="AR81" i="12"/>
  <c r="AQ81" i="12"/>
  <c r="AP81" i="12"/>
  <c r="AO81" i="12"/>
  <c r="AN81" i="12"/>
  <c r="AM81" i="12"/>
  <c r="AL81" i="12"/>
  <c r="AK81" i="12"/>
  <c r="AJ81" i="12"/>
  <c r="AI81" i="12"/>
  <c r="AH81" i="12"/>
  <c r="CD80" i="12"/>
  <c r="CC80" i="12"/>
  <c r="CB80" i="12"/>
  <c r="CA80" i="12"/>
  <c r="BZ80" i="12"/>
  <c r="BY80" i="12"/>
  <c r="BX80" i="12"/>
  <c r="BW80" i="12"/>
  <c r="BV80" i="12"/>
  <c r="BU80" i="12"/>
  <c r="BT80" i="12"/>
  <c r="BS80" i="12"/>
  <c r="BR80" i="12"/>
  <c r="BQ80" i="12"/>
  <c r="BP80" i="12"/>
  <c r="BO80" i="12"/>
  <c r="BN80" i="12"/>
  <c r="BM80" i="12"/>
  <c r="BL80" i="12"/>
  <c r="BK80" i="12"/>
  <c r="BJ80" i="12"/>
  <c r="BI80" i="12"/>
  <c r="BH80" i="12"/>
  <c r="BG80" i="12"/>
  <c r="BF80" i="12"/>
  <c r="BE80" i="12"/>
  <c r="BD80" i="12"/>
  <c r="BC80" i="12"/>
  <c r="BB80" i="12"/>
  <c r="BA80" i="12"/>
  <c r="AZ80" i="12"/>
  <c r="AY80" i="12"/>
  <c r="AX80" i="12"/>
  <c r="AW80" i="12"/>
  <c r="AV80" i="12"/>
  <c r="AU80" i="12"/>
  <c r="AT80" i="12"/>
  <c r="AS80" i="12"/>
  <c r="AR80" i="12"/>
  <c r="AQ80" i="12"/>
  <c r="AP80" i="12"/>
  <c r="AO80" i="12"/>
  <c r="AN80" i="12"/>
  <c r="AM80" i="12"/>
  <c r="AL80" i="12"/>
  <c r="AK80" i="12"/>
  <c r="AJ80" i="12"/>
  <c r="AI80" i="12"/>
  <c r="AH80" i="12"/>
  <c r="CD79" i="12"/>
  <c r="CC79" i="12"/>
  <c r="CB79" i="12"/>
  <c r="CA79" i="12"/>
  <c r="BZ79" i="12"/>
  <c r="BY79" i="12"/>
  <c r="BX79" i="12"/>
  <c r="BW79" i="12"/>
  <c r="BV79" i="12"/>
  <c r="BU79" i="12"/>
  <c r="BT79" i="12"/>
  <c r="BS79" i="12"/>
  <c r="BR79" i="12"/>
  <c r="BQ79" i="12"/>
  <c r="BP79" i="12"/>
  <c r="BO79" i="12"/>
  <c r="BN79" i="12"/>
  <c r="BM79" i="12"/>
  <c r="BL79" i="12"/>
  <c r="BK79" i="12"/>
  <c r="BJ79" i="12"/>
  <c r="BI79" i="12"/>
  <c r="BH79" i="12"/>
  <c r="BG79" i="12"/>
  <c r="BF79" i="12"/>
  <c r="BE79" i="12"/>
  <c r="BD79" i="12"/>
  <c r="BC79" i="12"/>
  <c r="BB79" i="12"/>
  <c r="BA79" i="12"/>
  <c r="AZ79" i="12"/>
  <c r="AY79" i="12"/>
  <c r="AX79" i="12"/>
  <c r="AW79" i="12"/>
  <c r="AV79" i="12"/>
  <c r="AU79" i="12"/>
  <c r="AT79" i="12"/>
  <c r="AS79" i="12"/>
  <c r="AR79" i="12"/>
  <c r="AQ79" i="12"/>
  <c r="AP79" i="12"/>
  <c r="AO79" i="12"/>
  <c r="AN79" i="12"/>
  <c r="AM79" i="12"/>
  <c r="AL79" i="12"/>
  <c r="AK79" i="12"/>
  <c r="AJ79" i="12"/>
  <c r="AI79" i="12"/>
  <c r="AH79" i="12"/>
  <c r="CD77" i="12"/>
  <c r="CC77" i="12"/>
  <c r="CB77" i="12"/>
  <c r="CA77" i="12"/>
  <c r="BZ77" i="12"/>
  <c r="BY77" i="12"/>
  <c r="BX77" i="12"/>
  <c r="BW77" i="12"/>
  <c r="BV77" i="12"/>
  <c r="BU77" i="12"/>
  <c r="BT77" i="12"/>
  <c r="BS77" i="12"/>
  <c r="BR77" i="12"/>
  <c r="BQ77" i="12"/>
  <c r="BP77" i="12"/>
  <c r="BO77" i="12"/>
  <c r="BN77" i="12"/>
  <c r="BM77" i="12"/>
  <c r="BL77" i="12"/>
  <c r="BK77" i="12"/>
  <c r="BJ77" i="12"/>
  <c r="BI77" i="12"/>
  <c r="BH77" i="12"/>
  <c r="BG77" i="12"/>
  <c r="BF77" i="12"/>
  <c r="BE77" i="12"/>
  <c r="BD77" i="12"/>
  <c r="BC77" i="12"/>
  <c r="BB77" i="12"/>
  <c r="BA77" i="12"/>
  <c r="AZ77" i="12"/>
  <c r="AY77" i="12"/>
  <c r="AX77" i="12"/>
  <c r="AW77" i="12"/>
  <c r="AV77" i="12"/>
  <c r="AU77" i="12"/>
  <c r="AT77" i="12"/>
  <c r="AS77" i="12"/>
  <c r="AR77" i="12"/>
  <c r="AQ77" i="12"/>
  <c r="AP77" i="12"/>
  <c r="AO77" i="12"/>
  <c r="AN77" i="12"/>
  <c r="AM77" i="12"/>
  <c r="AL77" i="12"/>
  <c r="AK77" i="12"/>
  <c r="AJ77" i="12"/>
  <c r="AI77" i="12"/>
  <c r="AH77" i="12"/>
  <c r="CD76" i="12"/>
  <c r="CC76" i="12"/>
  <c r="CB76" i="12"/>
  <c r="CA76" i="12"/>
  <c r="BZ76" i="12"/>
  <c r="BY76" i="12"/>
  <c r="BX76" i="12"/>
  <c r="BW76" i="12"/>
  <c r="BV76" i="12"/>
  <c r="BU76" i="12"/>
  <c r="BT76" i="12"/>
  <c r="BS76" i="12"/>
  <c r="BR76" i="12"/>
  <c r="BQ76" i="12"/>
  <c r="BP76" i="12"/>
  <c r="BO76" i="12"/>
  <c r="BN76" i="12"/>
  <c r="BM76" i="12"/>
  <c r="BL76" i="12"/>
  <c r="BK76" i="12"/>
  <c r="BJ76" i="12"/>
  <c r="BI76" i="12"/>
  <c r="BH76" i="12"/>
  <c r="BG76" i="12"/>
  <c r="BF76" i="12"/>
  <c r="BE76" i="12"/>
  <c r="BD76" i="12"/>
  <c r="BC76" i="12"/>
  <c r="BB76" i="12"/>
  <c r="BA76" i="12"/>
  <c r="AZ76" i="12"/>
  <c r="AY76" i="12"/>
  <c r="AX76" i="12"/>
  <c r="AW76" i="12"/>
  <c r="AV76" i="12"/>
  <c r="AU76" i="12"/>
  <c r="AT76" i="12"/>
  <c r="AS76" i="12"/>
  <c r="AR76" i="12"/>
  <c r="AQ76" i="12"/>
  <c r="AP76" i="12"/>
  <c r="AO76" i="12"/>
  <c r="AN76" i="12"/>
  <c r="AM76" i="12"/>
  <c r="AL76" i="12"/>
  <c r="AK76" i="12"/>
  <c r="AJ76" i="12"/>
  <c r="AI76" i="12"/>
  <c r="AH76" i="12"/>
  <c r="CD75" i="12"/>
  <c r="CC75" i="12"/>
  <c r="CB75" i="12"/>
  <c r="CA75" i="12"/>
  <c r="BZ75" i="12"/>
  <c r="BY75" i="12"/>
  <c r="BX75" i="12"/>
  <c r="BW75" i="12"/>
  <c r="BV75" i="12"/>
  <c r="BU75" i="12"/>
  <c r="BT75" i="12"/>
  <c r="BS75" i="12"/>
  <c r="BR75" i="12"/>
  <c r="BQ75" i="12"/>
  <c r="BP75" i="12"/>
  <c r="BO75" i="12"/>
  <c r="BN75" i="12"/>
  <c r="BM75" i="12"/>
  <c r="BL75" i="12"/>
  <c r="BK75" i="12"/>
  <c r="BJ75" i="12"/>
  <c r="BI75" i="12"/>
  <c r="BH75" i="12"/>
  <c r="BG75" i="12"/>
  <c r="BF75" i="12"/>
  <c r="BE75" i="12"/>
  <c r="BD75" i="12"/>
  <c r="BC75" i="12"/>
  <c r="BB75" i="12"/>
  <c r="BA75" i="12"/>
  <c r="AZ75" i="12"/>
  <c r="AY75" i="12"/>
  <c r="AX75" i="12"/>
  <c r="AW75" i="12"/>
  <c r="AV75" i="12"/>
  <c r="AU75" i="12"/>
  <c r="AT75" i="12"/>
  <c r="AS75" i="12"/>
  <c r="AR75" i="12"/>
  <c r="AQ75" i="12"/>
  <c r="AP75" i="12"/>
  <c r="AO75" i="12"/>
  <c r="AN75" i="12"/>
  <c r="AM75" i="12"/>
  <c r="AL75" i="12"/>
  <c r="AK75" i="12"/>
  <c r="AJ75" i="12"/>
  <c r="AI75" i="12"/>
  <c r="AH75" i="12"/>
  <c r="CD71" i="12"/>
  <c r="CC71" i="12"/>
  <c r="CB71" i="12"/>
  <c r="CA71" i="12"/>
  <c r="BZ71" i="12"/>
  <c r="BY71" i="12"/>
  <c r="BX71" i="12"/>
  <c r="BW71" i="12"/>
  <c r="BV71" i="12"/>
  <c r="BU71" i="12"/>
  <c r="BT71" i="12"/>
  <c r="BS71" i="12"/>
  <c r="BR71" i="12"/>
  <c r="CD70" i="12"/>
  <c r="CC70" i="12"/>
  <c r="CB70" i="12"/>
  <c r="CA70" i="12"/>
  <c r="BZ70" i="12"/>
  <c r="BY70" i="12"/>
  <c r="BX70" i="12"/>
  <c r="BW70" i="12"/>
  <c r="BV70" i="12"/>
  <c r="BU70" i="12"/>
  <c r="BT70" i="12"/>
  <c r="BS70" i="12"/>
  <c r="BR70" i="12"/>
  <c r="CD69" i="12"/>
  <c r="CC69" i="12"/>
  <c r="CB69"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CD68" i="12"/>
  <c r="CC68" i="12"/>
  <c r="CB68" i="12"/>
  <c r="CA68" i="12"/>
  <c r="BZ68" i="12"/>
  <c r="BY68" i="12"/>
  <c r="BX68" i="12"/>
  <c r="BW68" i="12"/>
  <c r="BV68" i="12"/>
  <c r="BU68" i="12"/>
  <c r="BT68" i="12"/>
  <c r="BS68" i="12"/>
  <c r="BR68" i="12"/>
  <c r="BQ68" i="12"/>
  <c r="BP68" i="12"/>
  <c r="BO68" i="12"/>
  <c r="BN68" i="12"/>
  <c r="BM68" i="12"/>
  <c r="BL68" i="12"/>
  <c r="BK68" i="12"/>
  <c r="BJ68" i="12"/>
  <c r="BI68" i="12"/>
  <c r="BH68" i="12"/>
  <c r="BG68" i="12"/>
  <c r="BF68" i="12"/>
  <c r="BE68" i="12"/>
  <c r="BD68" i="12"/>
  <c r="BC68" i="12"/>
  <c r="BB68" i="12"/>
  <c r="BA68" i="12"/>
  <c r="AZ68" i="12"/>
  <c r="AY68" i="12"/>
  <c r="AX68" i="12"/>
  <c r="AW68" i="12"/>
  <c r="AV68" i="12"/>
  <c r="AU68" i="12"/>
  <c r="AT68" i="12"/>
  <c r="AS68" i="12"/>
  <c r="AR68" i="12"/>
  <c r="AQ68" i="12"/>
  <c r="AP68" i="12"/>
  <c r="AO68" i="12"/>
  <c r="AN68" i="12"/>
  <c r="AM68" i="12"/>
  <c r="AL68" i="12"/>
  <c r="AK68" i="12"/>
  <c r="AJ68" i="12"/>
  <c r="AI68" i="12"/>
  <c r="AH68" i="12"/>
  <c r="CD67" i="12"/>
  <c r="CC67" i="12"/>
  <c r="CB67" i="12"/>
  <c r="CA67" i="12"/>
  <c r="BZ67" i="12"/>
  <c r="BY67" i="12"/>
  <c r="BX67" i="12"/>
  <c r="BW67" i="12"/>
  <c r="BV67" i="12"/>
  <c r="BU67" i="12"/>
  <c r="BT67" i="12"/>
  <c r="BS67" i="12"/>
  <c r="BR67" i="12"/>
  <c r="BQ67" i="12"/>
  <c r="BP67" i="12"/>
  <c r="BO67" i="12"/>
  <c r="BN67" i="12"/>
  <c r="BM67" i="12"/>
  <c r="BL67" i="12"/>
  <c r="BK67" i="12"/>
  <c r="BJ67" i="12"/>
  <c r="BI67" i="12"/>
  <c r="BH67" i="12"/>
  <c r="BG67" i="12"/>
  <c r="BF67" i="12"/>
  <c r="BE67" i="12"/>
  <c r="BD67" i="12"/>
  <c r="BC67" i="12"/>
  <c r="BB67" i="12"/>
  <c r="BA67" i="12"/>
  <c r="AZ67" i="12"/>
  <c r="AY67" i="12"/>
  <c r="AX67" i="12"/>
  <c r="AW67" i="12"/>
  <c r="AV67" i="12"/>
  <c r="AU67" i="12"/>
  <c r="AT67" i="12"/>
  <c r="AS67" i="12"/>
  <c r="AR67" i="12"/>
  <c r="AQ67" i="12"/>
  <c r="AP67" i="12"/>
  <c r="AO67" i="12"/>
  <c r="AN67" i="12"/>
  <c r="AM67" i="12"/>
  <c r="AL67" i="12"/>
  <c r="AK67" i="12"/>
  <c r="AJ67" i="12"/>
  <c r="AI67" i="12"/>
  <c r="AH67" i="12"/>
  <c r="CD66" i="12"/>
  <c r="CC66" i="12"/>
  <c r="CB66" i="12"/>
  <c r="CA66" i="12"/>
  <c r="BZ66" i="12"/>
  <c r="BY66" i="12"/>
  <c r="BX66" i="12"/>
  <c r="BW66" i="12"/>
  <c r="BV66" i="12"/>
  <c r="BU66" i="12"/>
  <c r="BT66" i="12"/>
  <c r="BS66" i="12"/>
  <c r="BR66" i="12"/>
  <c r="BQ66" i="12"/>
  <c r="BP66" i="12"/>
  <c r="BO66" i="12"/>
  <c r="BN66" i="12"/>
  <c r="BM66" i="12"/>
  <c r="BL66" i="12"/>
  <c r="BK66" i="12"/>
  <c r="BJ66" i="12"/>
  <c r="BI66" i="12"/>
  <c r="BH66" i="12"/>
  <c r="BG66" i="12"/>
  <c r="BF66" i="12"/>
  <c r="BE66" i="12"/>
  <c r="BD66" i="12"/>
  <c r="BC66" i="12"/>
  <c r="BB66" i="12"/>
  <c r="BA66" i="12"/>
  <c r="AZ66" i="12"/>
  <c r="AY66" i="12"/>
  <c r="AX66" i="12"/>
  <c r="AW66" i="12"/>
  <c r="AV66" i="12"/>
  <c r="AU66" i="12"/>
  <c r="AT66" i="12"/>
  <c r="AS66" i="12"/>
  <c r="AR66" i="12"/>
  <c r="AQ66" i="12"/>
  <c r="AP66" i="12"/>
  <c r="AO66" i="12"/>
  <c r="AN66" i="12"/>
  <c r="AM66" i="12"/>
  <c r="AL66" i="12"/>
  <c r="AK66" i="12"/>
  <c r="AJ66" i="12"/>
  <c r="AI66" i="12"/>
  <c r="AH66" i="12"/>
  <c r="CD65" i="12"/>
  <c r="CC65" i="12"/>
  <c r="CB65" i="12"/>
  <c r="CA65" i="12"/>
  <c r="BZ65" i="12"/>
  <c r="BY65" i="12"/>
  <c r="BX65" i="12"/>
  <c r="BW65" i="12"/>
  <c r="BV65" i="12"/>
  <c r="BU65" i="12"/>
  <c r="BT65" i="12"/>
  <c r="BS65" i="12"/>
  <c r="BR65" i="12"/>
  <c r="BQ65" i="12"/>
  <c r="BP65" i="12"/>
  <c r="BO65" i="12"/>
  <c r="BN65" i="12"/>
  <c r="BM65" i="12"/>
  <c r="BL65" i="12"/>
  <c r="BK65" i="12"/>
  <c r="BJ65" i="12"/>
  <c r="BI65" i="12"/>
  <c r="BH65" i="12"/>
  <c r="BG65" i="12"/>
  <c r="BF65" i="12"/>
  <c r="BE65" i="12"/>
  <c r="BD65" i="12"/>
  <c r="BC65" i="12"/>
  <c r="BB65" i="12"/>
  <c r="BA65" i="12"/>
  <c r="AZ65" i="12"/>
  <c r="AY65" i="12"/>
  <c r="AX65" i="12"/>
  <c r="AW65" i="12"/>
  <c r="AV65" i="12"/>
  <c r="AU65" i="12"/>
  <c r="AT65" i="12"/>
  <c r="AS65" i="12"/>
  <c r="AR65" i="12"/>
  <c r="AQ65" i="12"/>
  <c r="AP65" i="12"/>
  <c r="AO65" i="12"/>
  <c r="AN65" i="12"/>
  <c r="AM65" i="12"/>
  <c r="AL65" i="12"/>
  <c r="AK65" i="12"/>
  <c r="AJ65" i="12"/>
  <c r="AI65" i="12"/>
  <c r="AH65" i="12"/>
  <c r="CD61" i="12"/>
  <c r="CC61" i="12"/>
  <c r="CB61" i="12"/>
  <c r="CA61" i="12"/>
  <c r="BZ61" i="12"/>
  <c r="BY61" i="12"/>
  <c r="BX61" i="12"/>
  <c r="BW61" i="12"/>
  <c r="BV61" i="12"/>
  <c r="BU61" i="12"/>
  <c r="BT61" i="12"/>
  <c r="BS61" i="12"/>
  <c r="BR61" i="12"/>
  <c r="BQ61" i="12"/>
  <c r="BP61" i="12"/>
  <c r="BO61" i="12"/>
  <c r="BN61" i="12"/>
  <c r="BM61" i="12"/>
  <c r="BL61" i="12"/>
  <c r="CD60" i="12"/>
  <c r="CC60" i="12"/>
  <c r="CB60" i="12"/>
  <c r="CA60" i="12"/>
  <c r="BZ60" i="12"/>
  <c r="BY60" i="12"/>
  <c r="BX60" i="12"/>
  <c r="BW60" i="12"/>
  <c r="BV60" i="12"/>
  <c r="BU60" i="12"/>
  <c r="BT60" i="12"/>
  <c r="BS60" i="12"/>
  <c r="BR60" i="12"/>
  <c r="BQ60" i="12"/>
  <c r="BP60" i="12"/>
  <c r="BO60" i="12"/>
  <c r="BN60" i="12"/>
  <c r="BM60" i="12"/>
  <c r="BL60" i="12"/>
  <c r="BK60" i="12"/>
  <c r="BJ60" i="12"/>
  <c r="BI60" i="12"/>
  <c r="BH60" i="12"/>
  <c r="BG60" i="12"/>
  <c r="BF60" i="12"/>
  <c r="BE60" i="12"/>
  <c r="BD60" i="12"/>
  <c r="BC60" i="12"/>
  <c r="BB60" i="12"/>
  <c r="BA60" i="12"/>
  <c r="AZ60" i="12"/>
  <c r="AY60" i="12"/>
  <c r="AX60" i="12"/>
  <c r="AW60" i="12"/>
  <c r="AV60" i="12"/>
  <c r="AU60" i="12"/>
  <c r="AT60" i="12"/>
  <c r="AS60" i="12"/>
  <c r="AR60" i="12"/>
  <c r="AQ60" i="12"/>
  <c r="AP60" i="12"/>
  <c r="AO60" i="12"/>
  <c r="AN60" i="12"/>
  <c r="AM60" i="12"/>
  <c r="AL60" i="12"/>
  <c r="AK60" i="12"/>
  <c r="AJ60" i="12"/>
  <c r="AI60" i="12"/>
  <c r="AH60" i="12"/>
  <c r="CD59" i="12"/>
  <c r="CC59" i="12"/>
  <c r="CB59" i="12"/>
  <c r="CA59" i="12"/>
  <c r="BZ59" i="12"/>
  <c r="BY59" i="12"/>
  <c r="BX59" i="12"/>
  <c r="BW59" i="12"/>
  <c r="BV59" i="12"/>
  <c r="BU59" i="12"/>
  <c r="BT59" i="12"/>
  <c r="BS59" i="12"/>
  <c r="BR59" i="12"/>
  <c r="BQ59" i="12"/>
  <c r="BP59" i="12"/>
  <c r="BO59" i="12"/>
  <c r="BN59" i="12"/>
  <c r="BM59" i="12"/>
  <c r="BL59" i="12"/>
  <c r="BK59" i="12"/>
  <c r="BJ59" i="12"/>
  <c r="BI59" i="12"/>
  <c r="BH59" i="12"/>
  <c r="BG59" i="12"/>
  <c r="BF59" i="12"/>
  <c r="BE59" i="12"/>
  <c r="BD59" i="12"/>
  <c r="BC59" i="12"/>
  <c r="BB59" i="12"/>
  <c r="BA59" i="12"/>
  <c r="AZ59" i="12"/>
  <c r="AY59" i="12"/>
  <c r="AX59" i="12"/>
  <c r="AW59" i="12"/>
  <c r="AV59" i="12"/>
  <c r="AU59" i="12"/>
  <c r="AT59" i="12"/>
  <c r="AS59" i="12"/>
  <c r="AR59" i="12"/>
  <c r="AQ59" i="12"/>
  <c r="AP59" i="12"/>
  <c r="AO59" i="12"/>
  <c r="AN59" i="12"/>
  <c r="AM59" i="12"/>
  <c r="AL59" i="12"/>
  <c r="AK59" i="12"/>
  <c r="AJ59" i="12"/>
  <c r="AI59" i="12"/>
  <c r="AH59" i="12"/>
  <c r="CD58" i="12"/>
  <c r="CC58" i="12"/>
  <c r="CB58" i="12"/>
  <c r="CA58" i="12"/>
  <c r="BZ58" i="12"/>
  <c r="BY58" i="12"/>
  <c r="BX58" i="12"/>
  <c r="BW58" i="12"/>
  <c r="BV58" i="12"/>
  <c r="BU58" i="12"/>
  <c r="BT58" i="12"/>
  <c r="BS58" i="12"/>
  <c r="BR58" i="12"/>
  <c r="BQ58" i="12"/>
  <c r="BP58" i="12"/>
  <c r="BO58" i="12"/>
  <c r="BN58" i="12"/>
  <c r="BM58" i="12"/>
  <c r="BL58" i="12"/>
  <c r="BK58" i="12"/>
  <c r="BJ58" i="12"/>
  <c r="BI58" i="12"/>
  <c r="BH58" i="12"/>
  <c r="BG58" i="12"/>
  <c r="BF58" i="12"/>
  <c r="BE58" i="12"/>
  <c r="BD58" i="12"/>
  <c r="BC58" i="12"/>
  <c r="BB58" i="12"/>
  <c r="BA58" i="12"/>
  <c r="AZ58" i="12"/>
  <c r="AY58" i="12"/>
  <c r="AX58" i="12"/>
  <c r="AW58" i="12"/>
  <c r="AV58" i="12"/>
  <c r="AU58" i="12"/>
  <c r="AT58" i="12"/>
  <c r="AS58" i="12"/>
  <c r="AR58" i="12"/>
  <c r="AQ58" i="12"/>
  <c r="AP58" i="12"/>
  <c r="AO58" i="12"/>
  <c r="AN58" i="12"/>
  <c r="AM58" i="12"/>
  <c r="AL58" i="12"/>
  <c r="AK58" i="12"/>
  <c r="AJ58" i="12"/>
  <c r="AI58" i="12"/>
  <c r="AH58" i="12"/>
  <c r="CD57" i="12"/>
  <c r="CC57" i="12"/>
  <c r="CB57" i="12"/>
  <c r="CA57" i="12"/>
  <c r="BZ57" i="12"/>
  <c r="BY57" i="12"/>
  <c r="BX57" i="12"/>
  <c r="BW57" i="12"/>
  <c r="BV57" i="12"/>
  <c r="BU57" i="12"/>
  <c r="BT57" i="12"/>
  <c r="BS57" i="12"/>
  <c r="BR57" i="12"/>
  <c r="BQ57" i="12"/>
  <c r="BP57" i="12"/>
  <c r="BO57" i="12"/>
  <c r="BN57" i="12"/>
  <c r="BM57" i="12"/>
  <c r="BL57" i="12"/>
  <c r="BK57" i="12"/>
  <c r="BJ57" i="12"/>
  <c r="BI57" i="12"/>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CD56" i="12"/>
  <c r="CC56" i="12"/>
  <c r="CB56" i="12"/>
  <c r="CA56" i="12"/>
  <c r="BZ56" i="12"/>
  <c r="BY56" i="12"/>
  <c r="BX56" i="12"/>
  <c r="BW56" i="12"/>
  <c r="BV56" i="12"/>
  <c r="BU56" i="12"/>
  <c r="BT56" i="12"/>
  <c r="BS56" i="12"/>
  <c r="BR56" i="12"/>
  <c r="BQ56" i="12"/>
  <c r="BP56" i="12"/>
  <c r="BO56" i="12"/>
  <c r="BN56" i="12"/>
  <c r="BM56" i="12"/>
  <c r="BL56" i="12"/>
  <c r="BK56" i="12"/>
  <c r="BJ56" i="12"/>
  <c r="BI56" i="12"/>
  <c r="BH56" i="12"/>
  <c r="BG56" i="12"/>
  <c r="BF56" i="12"/>
  <c r="BE56" i="12"/>
  <c r="BD56" i="12"/>
  <c r="BC56" i="12"/>
  <c r="BB56" i="12"/>
  <c r="BA56" i="12"/>
  <c r="AZ56" i="12"/>
  <c r="AY56" i="12"/>
  <c r="AX56" i="12"/>
  <c r="AW56" i="12"/>
  <c r="AV56" i="12"/>
  <c r="AU56" i="12"/>
  <c r="AT56" i="12"/>
  <c r="AS56" i="12"/>
  <c r="AR56" i="12"/>
  <c r="AQ56" i="12"/>
  <c r="AP56" i="12"/>
  <c r="AO56" i="12"/>
  <c r="AN56" i="12"/>
  <c r="AM56" i="12"/>
  <c r="AL56" i="12"/>
  <c r="AK56" i="12"/>
  <c r="AJ56" i="12"/>
  <c r="AI56" i="12"/>
  <c r="AH56" i="12"/>
  <c r="CD54" i="12"/>
  <c r="CC54" i="12"/>
  <c r="CB54" i="12"/>
  <c r="CA54" i="12"/>
  <c r="BZ54" i="12"/>
  <c r="BY54" i="12"/>
  <c r="BX54" i="12"/>
  <c r="BW54" i="12"/>
  <c r="BV54" i="12"/>
  <c r="BU54" i="12"/>
  <c r="BT54" i="12"/>
  <c r="BS54" i="12"/>
  <c r="BR54" i="12"/>
  <c r="BQ54" i="12"/>
  <c r="BP54" i="12"/>
  <c r="BO54" i="12"/>
  <c r="BN54" i="12"/>
  <c r="BM54" i="12"/>
  <c r="BL54" i="12"/>
  <c r="BK54" i="12"/>
  <c r="BJ54" i="12"/>
  <c r="BI54" i="12"/>
  <c r="BH54" i="12"/>
  <c r="BG54" i="12"/>
  <c r="BF54" i="12"/>
  <c r="BE54" i="12"/>
  <c r="BD54" i="12"/>
  <c r="BC54" i="12"/>
  <c r="BB54" i="12"/>
  <c r="BA54" i="12"/>
  <c r="AZ54" i="12"/>
  <c r="AY54" i="12"/>
  <c r="AX54" i="12"/>
  <c r="AW54" i="12"/>
  <c r="AV54" i="12"/>
  <c r="AU54" i="12"/>
  <c r="AT54" i="12"/>
  <c r="AS54" i="12"/>
  <c r="AR54" i="12"/>
  <c r="AQ54" i="12"/>
  <c r="AP54" i="12"/>
  <c r="AO54" i="12"/>
  <c r="AN54" i="12"/>
  <c r="AM54" i="12"/>
  <c r="AL54" i="12"/>
  <c r="AK54" i="12"/>
  <c r="AJ54" i="12"/>
  <c r="AI54" i="12"/>
  <c r="AH54" i="12"/>
  <c r="BG35" i="12"/>
  <c r="BF35" i="12"/>
  <c r="BE35" i="12"/>
  <c r="BD35" i="12"/>
  <c r="BC35" i="12"/>
  <c r="BB35" i="12"/>
  <c r="BA35" i="12"/>
  <c r="AZ35" i="12"/>
  <c r="AY35" i="12"/>
  <c r="AX35" i="12"/>
  <c r="AW35" i="12"/>
  <c r="AV35" i="12"/>
  <c r="AU35" i="12"/>
  <c r="AT35" i="12"/>
  <c r="AS35" i="12"/>
  <c r="AR35" i="12"/>
  <c r="AQ35" i="12"/>
  <c r="AP35" i="12"/>
  <c r="AO35" i="12"/>
  <c r="AN35" i="12"/>
  <c r="AM35" i="12"/>
  <c r="AL35" i="12"/>
  <c r="AK35" i="12"/>
  <c r="AJ35" i="12"/>
  <c r="AI35" i="12"/>
  <c r="AH35" i="12"/>
  <c r="BG34" i="12"/>
  <c r="BF34" i="12"/>
  <c r="BE34" i="12"/>
  <c r="BD34" i="12"/>
  <c r="BC34" i="12"/>
  <c r="BB34" i="12"/>
  <c r="BA34" i="12"/>
  <c r="AZ34" i="12"/>
  <c r="AY34" i="12"/>
  <c r="AX34" i="12"/>
  <c r="AW34" i="12"/>
  <c r="AV34" i="12"/>
  <c r="AU34" i="12"/>
  <c r="AT34" i="12"/>
  <c r="AS34" i="12"/>
  <c r="AR34" i="12"/>
  <c r="AQ34" i="12"/>
  <c r="AP34" i="12"/>
  <c r="AO34" i="12"/>
  <c r="AN34" i="12"/>
  <c r="AM34" i="12"/>
  <c r="AL34" i="12"/>
  <c r="AK34" i="12"/>
  <c r="AJ34" i="12"/>
  <c r="AI34" i="12"/>
  <c r="AH34" i="12"/>
  <c r="CD30" i="12"/>
  <c r="CC30" i="12"/>
  <c r="CB30" i="12"/>
  <c r="CA30" i="12"/>
  <c r="BZ30" i="12"/>
  <c r="BY30" i="12"/>
  <c r="BX30" i="12"/>
  <c r="BW30" i="12"/>
  <c r="BV30" i="12"/>
  <c r="BU30" i="12"/>
  <c r="BT30" i="12"/>
  <c r="BS30" i="12"/>
  <c r="BR30" i="12"/>
  <c r="BQ30" i="12"/>
  <c r="BP30" i="12"/>
  <c r="BO30" i="12"/>
  <c r="BN30" i="12"/>
  <c r="BM30" i="12"/>
  <c r="BL30" i="12"/>
  <c r="BK30" i="12"/>
  <c r="BJ30" i="12"/>
  <c r="BI30" i="12"/>
  <c r="BH30" i="12"/>
  <c r="BG30" i="12"/>
  <c r="BF30" i="12"/>
  <c r="BE30" i="12"/>
  <c r="BD30" i="12"/>
  <c r="BC30" i="12"/>
  <c r="BB30" i="12"/>
  <c r="BA30" i="12"/>
  <c r="AZ30" i="12"/>
  <c r="AY30" i="12"/>
  <c r="AX30" i="12"/>
  <c r="AW30" i="12"/>
  <c r="AV30" i="12"/>
  <c r="AU30" i="12"/>
  <c r="AT30" i="12"/>
  <c r="AS30" i="12"/>
  <c r="AR30" i="12"/>
  <c r="AQ30" i="12"/>
  <c r="AP30" i="12"/>
  <c r="AO30" i="12"/>
  <c r="AN30" i="12"/>
  <c r="AM30" i="12"/>
  <c r="AL30" i="12"/>
  <c r="AK30" i="12"/>
  <c r="AJ30" i="12"/>
  <c r="AI30" i="12"/>
  <c r="AH30" i="12"/>
  <c r="CD29" i="12"/>
  <c r="CC29" i="12"/>
  <c r="CB29" i="12"/>
  <c r="CA29" i="12"/>
  <c r="BZ29" i="12"/>
  <c r="BY29" i="12"/>
  <c r="BX29" i="12"/>
  <c r="BW29" i="12"/>
  <c r="BV29" i="12"/>
  <c r="BU29" i="12"/>
  <c r="BT29" i="12"/>
  <c r="BS29" i="12"/>
  <c r="BR29" i="12"/>
  <c r="BQ29" i="12"/>
  <c r="BP29" i="12"/>
  <c r="BO29" i="12"/>
  <c r="BN29" i="12"/>
  <c r="BM29" i="12"/>
  <c r="BL29" i="12"/>
  <c r="BK29" i="12"/>
  <c r="BJ29" i="12"/>
  <c r="BI29" i="12"/>
  <c r="BH29" i="12"/>
  <c r="BG29" i="12"/>
  <c r="BF29" i="12"/>
  <c r="BE29" i="12"/>
  <c r="BD29" i="12"/>
  <c r="BC29" i="12"/>
  <c r="BB29" i="12"/>
  <c r="BA29" i="12"/>
  <c r="AZ29" i="12"/>
  <c r="AY29" i="12"/>
  <c r="AX29" i="12"/>
  <c r="AW29" i="12"/>
  <c r="AV29" i="12"/>
  <c r="AU29" i="12"/>
  <c r="AT29" i="12"/>
  <c r="AS29" i="12"/>
  <c r="AR29" i="12"/>
  <c r="AQ29" i="12"/>
  <c r="AP29" i="12"/>
  <c r="AO29" i="12"/>
  <c r="AN29" i="12"/>
  <c r="AM29" i="12"/>
  <c r="AL29" i="12"/>
  <c r="AK29" i="12"/>
  <c r="AJ29" i="12"/>
  <c r="AI29" i="12"/>
  <c r="AH29" i="12"/>
  <c r="CD28" i="12"/>
  <c r="CC28" i="12"/>
  <c r="CB28" i="12"/>
  <c r="CA28" i="12"/>
  <c r="BZ28" i="12"/>
  <c r="BY28" i="12"/>
  <c r="BX28" i="12"/>
  <c r="BW28" i="12"/>
  <c r="BV28" i="12"/>
  <c r="BU28" i="12"/>
  <c r="BT28" i="12"/>
  <c r="BS28" i="12"/>
  <c r="BR28" i="12"/>
  <c r="BQ28" i="12"/>
  <c r="BP28" i="12"/>
  <c r="BO28" i="12"/>
  <c r="BN28" i="12"/>
  <c r="BM28" i="12"/>
  <c r="BL28" i="12"/>
  <c r="BK28" i="12"/>
  <c r="BJ28" i="12"/>
  <c r="BI28" i="12"/>
  <c r="BH28" i="12"/>
  <c r="BG28" i="12"/>
  <c r="BF28" i="12"/>
  <c r="BE28" i="12"/>
  <c r="BD28" i="12"/>
  <c r="BC28" i="12"/>
  <c r="BB28" i="12"/>
  <c r="BA28" i="12"/>
  <c r="AZ28" i="12"/>
  <c r="AY28" i="12"/>
  <c r="AX28" i="12"/>
  <c r="AW28" i="12"/>
  <c r="AV28" i="12"/>
  <c r="AU28" i="12"/>
  <c r="AT28" i="12"/>
  <c r="AS28" i="12"/>
  <c r="AR28" i="12"/>
  <c r="AQ28" i="12"/>
  <c r="AP28" i="12"/>
  <c r="AO28" i="12"/>
  <c r="AN28" i="12"/>
  <c r="AM28" i="12"/>
  <c r="AL28" i="12"/>
  <c r="AK28" i="12"/>
  <c r="AJ28" i="12"/>
  <c r="AI28" i="12"/>
  <c r="AH28" i="12"/>
  <c r="CD27" i="12"/>
  <c r="CC27" i="12"/>
  <c r="CB27" i="12"/>
  <c r="CA27" i="12"/>
  <c r="BZ27" i="12"/>
  <c r="BY27" i="12"/>
  <c r="BX27" i="12"/>
  <c r="BW27" i="12"/>
  <c r="BV27" i="12"/>
  <c r="BU27" i="12"/>
  <c r="BT27" i="12"/>
  <c r="BS27" i="12"/>
  <c r="BR27" i="12"/>
  <c r="BQ27" i="12"/>
  <c r="BP27" i="12"/>
  <c r="BO27" i="12"/>
  <c r="BN27" i="12"/>
  <c r="BM27" i="12"/>
  <c r="BL27" i="12"/>
  <c r="BK27" i="12"/>
  <c r="BJ27" i="12"/>
  <c r="BI27" i="12"/>
  <c r="BH27" i="12"/>
  <c r="BG27" i="12"/>
  <c r="BF27" i="12"/>
  <c r="BE27" i="12"/>
  <c r="BD27" i="12"/>
  <c r="BC27" i="12"/>
  <c r="BB27" i="12"/>
  <c r="BA27" i="12"/>
  <c r="AZ27" i="12"/>
  <c r="AY27" i="12"/>
  <c r="AX27" i="12"/>
  <c r="AW27" i="12"/>
  <c r="AV27" i="12"/>
  <c r="AU27" i="12"/>
  <c r="AT27" i="12"/>
  <c r="AS27" i="12"/>
  <c r="AR27" i="12"/>
  <c r="AQ27" i="12"/>
  <c r="AP27" i="12"/>
  <c r="AO27" i="12"/>
  <c r="AN27" i="12"/>
  <c r="AM27" i="12"/>
  <c r="AL27" i="12"/>
  <c r="AK27" i="12"/>
  <c r="AJ27" i="12"/>
  <c r="AI27" i="12"/>
  <c r="AH27" i="12"/>
  <c r="BG26" i="12"/>
  <c r="BF26" i="12"/>
  <c r="BE26" i="12"/>
  <c r="BD26" i="12"/>
  <c r="BC26" i="12"/>
  <c r="BB26" i="12"/>
  <c r="BA26" i="12"/>
  <c r="AZ26" i="12"/>
  <c r="AY26" i="12"/>
  <c r="AX26" i="12"/>
  <c r="AW26" i="12"/>
  <c r="AV26" i="12"/>
  <c r="AU26" i="12"/>
  <c r="AT26" i="12"/>
  <c r="AS26" i="12"/>
  <c r="AR26" i="12"/>
  <c r="AQ26" i="12"/>
  <c r="AP26" i="12"/>
  <c r="AO26" i="12"/>
  <c r="AN26" i="12"/>
  <c r="AM26" i="12"/>
  <c r="AL26" i="12"/>
  <c r="AK26" i="12"/>
  <c r="AJ26" i="12"/>
  <c r="AI26" i="12"/>
  <c r="AH26" i="12"/>
  <c r="CD10" i="12"/>
  <c r="CC10" i="12"/>
  <c r="CB10" i="12"/>
  <c r="CA10" i="12"/>
  <c r="BZ10" i="12"/>
  <c r="BY10" i="12"/>
  <c r="BX10" i="12"/>
  <c r="BW10" i="12"/>
  <c r="BV10" i="12"/>
  <c r="BU10" i="12"/>
  <c r="BT10" i="12"/>
  <c r="BS10" i="12"/>
  <c r="BR10" i="12"/>
  <c r="BQ10" i="12"/>
  <c r="BP10" i="12"/>
  <c r="BO10" i="12"/>
  <c r="BN10" i="12"/>
  <c r="BM10" i="12"/>
  <c r="BL10" i="12"/>
  <c r="BK10" i="12"/>
  <c r="BJ10" i="12"/>
  <c r="BI10" i="12"/>
  <c r="BH10" i="12"/>
  <c r="BG10" i="12"/>
  <c r="BF10" i="12"/>
  <c r="BE10" i="12"/>
  <c r="BD10" i="12"/>
  <c r="BC10" i="12"/>
  <c r="BB10" i="12"/>
  <c r="BA10" i="12"/>
  <c r="AZ10" i="12"/>
  <c r="AY10" i="12"/>
  <c r="AX10" i="12"/>
  <c r="AW10" i="12"/>
  <c r="AV10" i="12"/>
  <c r="AU10" i="12"/>
  <c r="AT10" i="12"/>
  <c r="AS10" i="12"/>
  <c r="AR10" i="12"/>
  <c r="AQ10" i="12"/>
  <c r="AP10" i="12"/>
  <c r="AO10" i="12"/>
  <c r="AN10" i="12"/>
  <c r="AM10" i="12"/>
  <c r="AL10" i="12"/>
  <c r="AK10" i="12"/>
  <c r="AJ10" i="12"/>
  <c r="AI10" i="12"/>
  <c r="AH10" i="12"/>
  <c r="CD9" i="12"/>
  <c r="CC9" i="12"/>
  <c r="CB9" i="12"/>
  <c r="CA9" i="12"/>
  <c r="BZ9" i="12"/>
  <c r="BY9" i="12"/>
  <c r="BX9" i="12"/>
  <c r="BW9" i="12"/>
  <c r="BV9" i="12"/>
  <c r="BU9" i="12"/>
  <c r="BT9" i="12"/>
  <c r="BS9" i="12"/>
  <c r="BR9" i="12"/>
  <c r="BQ9" i="12"/>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O9" i="12"/>
  <c r="AN9" i="12"/>
  <c r="AM9" i="12"/>
  <c r="AL9" i="12"/>
  <c r="AK9" i="12"/>
  <c r="AJ9" i="12"/>
  <c r="AI9" i="12"/>
  <c r="AH9" i="12"/>
  <c r="CD8" i="12"/>
  <c r="CC8" i="12"/>
  <c r="CB8" i="12"/>
  <c r="CA8" i="12"/>
  <c r="BZ8" i="12"/>
  <c r="BY8" i="12"/>
  <c r="BX8" i="12"/>
  <c r="BW8" i="12"/>
  <c r="BV8" i="12"/>
  <c r="BU8" i="12"/>
  <c r="BT8" i="12"/>
  <c r="BS8" i="12"/>
  <c r="BR8" i="12"/>
  <c r="BQ8" i="12"/>
  <c r="BP8" i="12"/>
  <c r="BO8" i="12"/>
  <c r="BN8" i="12"/>
  <c r="BM8" i="12"/>
  <c r="BL8" i="12"/>
  <c r="BK8" i="12"/>
  <c r="BJ8" i="12"/>
  <c r="BI8" i="12"/>
  <c r="BH8" i="12"/>
  <c r="BG8" i="12"/>
  <c r="BF8" i="12"/>
  <c r="BE8" i="12"/>
  <c r="BD8" i="12"/>
  <c r="BC8" i="12"/>
  <c r="BB8" i="12"/>
  <c r="BA8" i="12"/>
  <c r="AZ8" i="12"/>
  <c r="AY8" i="12"/>
  <c r="AX8" i="12"/>
  <c r="AW8" i="12"/>
  <c r="AV8" i="12"/>
  <c r="AU8" i="12"/>
  <c r="AT8" i="12"/>
  <c r="AS8" i="12"/>
  <c r="AR8" i="12"/>
  <c r="AQ8" i="12"/>
  <c r="AP8" i="12"/>
  <c r="AO8" i="12"/>
  <c r="AN8" i="12"/>
  <c r="AM8" i="12"/>
  <c r="AL8" i="12"/>
  <c r="AK8" i="12"/>
  <c r="AJ8" i="12"/>
  <c r="AI8" i="12"/>
  <c r="AH8" i="12"/>
  <c r="AY7" i="12"/>
  <c r="AQ7" i="12"/>
  <c r="BX6" i="12"/>
  <c r="BP6" i="12"/>
  <c r="BH6" i="12"/>
  <c r="AZ6" i="12"/>
  <c r="AJ6" i="12"/>
  <c r="BV99" i="9"/>
  <c r="BU99" i="9"/>
  <c r="BT99" i="9"/>
  <c r="BS99" i="9"/>
  <c r="BR99" i="9"/>
  <c r="BQ99" i="9"/>
  <c r="BP99" i="9"/>
  <c r="BO99" i="9"/>
  <c r="BN99" i="9"/>
  <c r="BM99" i="9"/>
  <c r="BL99" i="9"/>
  <c r="CD50" i="8"/>
  <c r="CC50" i="8"/>
  <c r="CB50" i="8"/>
  <c r="CA50" i="8"/>
  <c r="BZ50" i="8"/>
  <c r="BY50" i="8"/>
  <c r="BX50" i="8"/>
  <c r="BW50" i="8"/>
  <c r="BV50" i="8"/>
  <c r="BU50" i="8"/>
  <c r="BT50" i="8"/>
  <c r="BS50" i="8"/>
  <c r="BR50" i="8"/>
  <c r="BQ50" i="8"/>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BV43" i="6"/>
  <c r="BU43" i="6"/>
  <c r="BT43" i="6"/>
  <c r="BS43" i="6"/>
  <c r="BR43" i="6"/>
  <c r="BQ43" i="6"/>
  <c r="BP43" i="6"/>
  <c r="BO43" i="6"/>
  <c r="BN43" i="6"/>
  <c r="BM43" i="6"/>
  <c r="BL43" i="6"/>
  <c r="BK14" i="6"/>
  <c r="BJ14" i="6"/>
  <c r="BI14" i="6"/>
  <c r="BH14" i="6"/>
  <c r="BG14" i="6"/>
  <c r="BF14" i="6"/>
  <c r="BE14" i="6"/>
  <c r="BD14" i="6"/>
  <c r="BC14" i="6"/>
  <c r="BB14" i="6"/>
  <c r="BA14" i="6"/>
  <c r="AZ14" i="6"/>
  <c r="AY14" i="6"/>
  <c r="AX14" i="6"/>
  <c r="AW14" i="6"/>
  <c r="AV14" i="6"/>
  <c r="AU14" i="6"/>
  <c r="AT14" i="6"/>
  <c r="AS14" i="6"/>
  <c r="AR14" i="6"/>
  <c r="AQ14" i="6"/>
  <c r="AP14" i="6"/>
  <c r="AO14" i="6"/>
  <c r="AN14" i="6"/>
  <c r="AM14" i="6"/>
  <c r="AL14" i="6"/>
  <c r="AK14" i="6"/>
  <c r="AJ14" i="6"/>
  <c r="AI14" i="6"/>
  <c r="AH14" i="6"/>
  <c r="AG14" i="6"/>
  <c r="AF14" i="6"/>
  <c r="AE14" i="6"/>
  <c r="AD14" i="6"/>
  <c r="AC14" i="6"/>
  <c r="AB14" i="6"/>
  <c r="AA14" i="6"/>
  <c r="Z14" i="6"/>
  <c r="Y14" i="6"/>
  <c r="X14" i="6"/>
  <c r="W14" i="6"/>
  <c r="V14" i="6"/>
  <c r="U14" i="6"/>
  <c r="T14" i="6"/>
  <c r="S14" i="6"/>
  <c r="R14" i="6"/>
  <c r="Q14" i="6"/>
  <c r="P14" i="6"/>
  <c r="O14" i="6"/>
  <c r="N14" i="6"/>
  <c r="M14" i="6"/>
  <c r="L14" i="6"/>
  <c r="K14" i="6"/>
  <c r="J14" i="6"/>
  <c r="I14" i="6"/>
  <c r="H14" i="6"/>
  <c r="G14" i="6"/>
  <c r="F14" i="6"/>
  <c r="E14" i="6"/>
  <c r="D14" i="6"/>
  <c r="CD13" i="6"/>
  <c r="CC13" i="6"/>
  <c r="CB13" i="6"/>
  <c r="CA13" i="6"/>
  <c r="BZ13" i="6"/>
  <c r="BY13" i="6"/>
  <c r="BX13" i="6"/>
  <c r="BW13" i="6"/>
  <c r="BV13" i="6"/>
  <c r="BU13" i="6"/>
  <c r="BT13" i="6"/>
  <c r="BS13" i="6"/>
  <c r="BR13" i="6"/>
  <c r="BQ13" i="6"/>
  <c r="BP13" i="6"/>
  <c r="BO13" i="6"/>
  <c r="BN13" i="6"/>
  <c r="BM13" i="6"/>
  <c r="BL13" i="6"/>
  <c r="BK13" i="6"/>
  <c r="BJ13" i="6"/>
  <c r="BI13" i="6"/>
  <c r="BH13" i="6"/>
  <c r="BG13" i="6"/>
  <c r="BF13" i="6"/>
  <c r="BE13" i="6"/>
  <c r="BD13" i="6"/>
  <c r="BC13" i="6"/>
  <c r="BB13" i="6"/>
  <c r="BA13" i="6"/>
  <c r="AZ13" i="6"/>
  <c r="AY13" i="6"/>
  <c r="AX13" i="6"/>
  <c r="AW13" i="6"/>
  <c r="AV13" i="6"/>
  <c r="AU13" i="6"/>
  <c r="AT13" i="6"/>
  <c r="AS13" i="6"/>
  <c r="AR13" i="6"/>
  <c r="AQ13" i="6"/>
  <c r="AG7" i="6"/>
  <c r="AF7" i="6"/>
  <c r="AE7" i="6"/>
  <c r="AD7" i="6"/>
  <c r="AC7" i="6"/>
  <c r="AB7" i="6"/>
  <c r="AA7" i="6"/>
  <c r="Z7" i="6"/>
  <c r="Y7" i="6"/>
  <c r="X7" i="6"/>
  <c r="W7" i="6"/>
  <c r="V7" i="6"/>
  <c r="U7" i="6"/>
  <c r="T7" i="6"/>
  <c r="S7" i="6"/>
  <c r="R7" i="6"/>
  <c r="Q7" i="6"/>
  <c r="P7" i="6"/>
  <c r="O7" i="6"/>
  <c r="N7" i="6"/>
  <c r="M7" i="6"/>
  <c r="L7" i="6"/>
  <c r="K7" i="6"/>
  <c r="J7" i="6"/>
  <c r="I7" i="6"/>
  <c r="H7" i="6"/>
  <c r="G7" i="6"/>
  <c r="F7" i="6"/>
  <c r="E7" i="6"/>
  <c r="D7" i="6"/>
  <c r="CD6" i="6"/>
  <c r="CC6" i="6"/>
  <c r="CB6" i="6"/>
  <c r="CA6" i="6"/>
  <c r="BZ6" i="6"/>
  <c r="BY6" i="6"/>
  <c r="BX6" i="6"/>
  <c r="BW6" i="6"/>
  <c r="BV6" i="6"/>
  <c r="BU6" i="6"/>
  <c r="BT6" i="6"/>
  <c r="BS6" i="6"/>
  <c r="BR6" i="6"/>
  <c r="BQ6" i="6"/>
  <c r="BP6" i="6"/>
  <c r="BO6" i="6"/>
  <c r="BN6" i="6"/>
  <c r="BM6" i="6"/>
  <c r="BL6" i="6"/>
  <c r="BK6" i="6"/>
  <c r="BJ6" i="6"/>
  <c r="BI6" i="6"/>
  <c r="BH6" i="6"/>
  <c r="BG6" i="6"/>
  <c r="BF6" i="6"/>
  <c r="BE6" i="6"/>
  <c r="BD6" i="6"/>
  <c r="BC6" i="6"/>
  <c r="BB6" i="6"/>
  <c r="BA6" i="6"/>
  <c r="AZ6" i="6"/>
  <c r="AY6" i="6"/>
  <c r="AX6" i="6"/>
  <c r="AW6" i="6"/>
  <c r="AV6" i="6"/>
  <c r="AU6" i="6"/>
  <c r="AT6" i="6"/>
  <c r="AS6" i="6"/>
  <c r="AR6" i="6"/>
  <c r="AQ6" i="6"/>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F6" i="6"/>
  <c r="E6" i="6"/>
  <c r="D6" i="6"/>
  <c r="CD5" i="6"/>
  <c r="CC5" i="6"/>
  <c r="CB5" i="6"/>
  <c r="CA5" i="6"/>
  <c r="BZ5" i="6"/>
  <c r="BY5" i="6"/>
  <c r="BX5" i="6"/>
  <c r="BW5" i="6"/>
  <c r="BV5" i="6"/>
  <c r="BU5" i="6"/>
  <c r="BT5" i="6"/>
  <c r="BS5" i="6"/>
  <c r="BR5" i="6"/>
  <c r="BQ5" i="6"/>
  <c r="CD18" i="31"/>
  <c r="CC18" i="31"/>
  <c r="CB18" i="31"/>
  <c r="CA18" i="31"/>
  <c r="BZ18" i="31"/>
  <c r="BY18" i="31"/>
  <c r="BX18" i="31"/>
  <c r="BW18" i="31"/>
  <c r="CD11" i="31"/>
  <c r="CC11" i="31"/>
  <c r="CB11" i="31"/>
  <c r="CA11" i="31"/>
  <c r="BZ11" i="31"/>
  <c r="BY11" i="31"/>
  <c r="BX11" i="31"/>
  <c r="BW11" i="31"/>
  <c r="CD5" i="31"/>
  <c r="CC5" i="31"/>
  <c r="CB5" i="31"/>
  <c r="CA5" i="31"/>
  <c r="BZ5" i="31"/>
  <c r="BY5" i="31"/>
  <c r="BX5" i="31"/>
  <c r="BW5" i="31"/>
  <c r="CD17" i="30"/>
  <c r="CD15" i="30" s="1"/>
  <c r="CC17" i="30"/>
  <c r="CB17" i="30"/>
  <c r="CB15" i="30" s="1"/>
  <c r="CA17" i="30"/>
  <c r="BZ17" i="30"/>
  <c r="BZ15" i="30" s="1"/>
  <c r="BY17" i="30"/>
  <c r="BX17" i="30"/>
  <c r="BW17" i="30"/>
  <c r="BV17" i="30"/>
  <c r="BV15" i="30" s="1"/>
  <c r="BU17" i="30"/>
  <c r="BT17" i="30"/>
  <c r="BS17" i="30"/>
  <c r="BR17" i="30"/>
  <c r="BR15" i="30" s="1"/>
  <c r="BQ17" i="30"/>
  <c r="BQ15" i="30" s="1"/>
  <c r="BP17" i="30"/>
  <c r="BP15" i="30" s="1"/>
  <c r="BO17" i="30"/>
  <c r="BN17" i="30"/>
  <c r="BN15" i="30" s="1"/>
  <c r="BM17" i="30"/>
  <c r="BL17" i="30"/>
  <c r="BL15" i="30" s="1"/>
  <c r="BK17" i="30"/>
  <c r="BJ17" i="30"/>
  <c r="BJ15" i="30" s="1"/>
  <c r="BI17" i="30"/>
  <c r="BH17" i="30"/>
  <c r="BH15" i="30" s="1"/>
  <c r="BG17" i="30"/>
  <c r="BF17" i="30"/>
  <c r="BF15" i="30" s="1"/>
  <c r="BE17" i="30"/>
  <c r="BD17" i="30"/>
  <c r="BC17" i="30"/>
  <c r="BB17" i="30"/>
  <c r="BB15" i="30" s="1"/>
  <c r="BA17" i="30"/>
  <c r="BA15" i="30" s="1"/>
  <c r="AZ17" i="30"/>
  <c r="AZ15" i="30" s="1"/>
  <c r="AY17" i="30"/>
  <c r="AX17" i="30"/>
  <c r="AX15" i="30" s="1"/>
  <c r="AW17" i="30"/>
  <c r="AV17" i="30"/>
  <c r="AV15" i="30" s="1"/>
  <c r="AU17" i="30"/>
  <c r="AT17" i="30"/>
  <c r="AT15" i="30" s="1"/>
  <c r="AS17" i="30"/>
  <c r="AR17" i="30"/>
  <c r="AR15" i="30" s="1"/>
  <c r="AQ17" i="30"/>
  <c r="AP17" i="30"/>
  <c r="AP15" i="30" s="1"/>
  <c r="AO17" i="30"/>
  <c r="AN17" i="30"/>
  <c r="AN15" i="30" s="1"/>
  <c r="AM17" i="30"/>
  <c r="AL17" i="30"/>
  <c r="AL15" i="30" s="1"/>
  <c r="AK17" i="30"/>
  <c r="AK15" i="30" s="1"/>
  <c r="AJ17" i="30"/>
  <c r="AJ15" i="30" s="1"/>
  <c r="AI17" i="30"/>
  <c r="AH17" i="30"/>
  <c r="AH15" i="30" s="1"/>
  <c r="AG17" i="30"/>
  <c r="AF17" i="30"/>
  <c r="AF15" i="30" s="1"/>
  <c r="AE17" i="30"/>
  <c r="AD17" i="30"/>
  <c r="AD15" i="30" s="1"/>
  <c r="AC17" i="30"/>
  <c r="AB17" i="30"/>
  <c r="AB15" i="30" s="1"/>
  <c r="AA17" i="30"/>
  <c r="Z17" i="30"/>
  <c r="Z15" i="30" s="1"/>
  <c r="Y17" i="30"/>
  <c r="X17" i="30"/>
  <c r="X15" i="30" s="1"/>
  <c r="W17" i="30"/>
  <c r="V17" i="30"/>
  <c r="V15" i="30" s="1"/>
  <c r="U17" i="30"/>
  <c r="U15" i="30" s="1"/>
  <c r="T17" i="30"/>
  <c r="T15" i="30" s="1"/>
  <c r="S17" i="30"/>
  <c r="R17" i="30"/>
  <c r="R15" i="30" s="1"/>
  <c r="Q17" i="30"/>
  <c r="P17" i="30"/>
  <c r="P15" i="30" s="1"/>
  <c r="O17" i="30"/>
  <c r="N17" i="30"/>
  <c r="N15" i="30" s="1"/>
  <c r="M17" i="30"/>
  <c r="L17" i="30"/>
  <c r="K17" i="30"/>
  <c r="J17" i="30"/>
  <c r="J15" i="30" s="1"/>
  <c r="I17" i="30"/>
  <c r="H17" i="30"/>
  <c r="H15" i="30" s="1"/>
  <c r="G17" i="30"/>
  <c r="F17" i="30"/>
  <c r="F15" i="30" s="1"/>
  <c r="E17" i="30"/>
  <c r="E15" i="30" s="1"/>
  <c r="D17" i="30"/>
  <c r="D15" i="30" s="1"/>
  <c r="CC15" i="30"/>
  <c r="CA15" i="30"/>
  <c r="BY15" i="30"/>
  <c r="BX15" i="30"/>
  <c r="BW15" i="30"/>
  <c r="BU15" i="30"/>
  <c r="BT15" i="30"/>
  <c r="BS15" i="30"/>
  <c r="BO15" i="30"/>
  <c r="BM15" i="30"/>
  <c r="BK15" i="30"/>
  <c r="BI15" i="30"/>
  <c r="BG15" i="30"/>
  <c r="BE15" i="30"/>
  <c r="BD15" i="30"/>
  <c r="BC15" i="30"/>
  <c r="AY15" i="30"/>
  <c r="AW15" i="30"/>
  <c r="AU15" i="30"/>
  <c r="AS15" i="30"/>
  <c r="AQ15" i="30"/>
  <c r="AO15" i="30"/>
  <c r="AM15" i="30"/>
  <c r="AI15" i="30"/>
  <c r="AG15" i="30"/>
  <c r="AE15" i="30"/>
  <c r="AC15" i="30"/>
  <c r="AA15" i="30"/>
  <c r="Y15" i="30"/>
  <c r="W15" i="30"/>
  <c r="S15" i="30"/>
  <c r="Q15" i="30"/>
  <c r="O15" i="30"/>
  <c r="M15" i="30"/>
  <c r="L15" i="30"/>
  <c r="K15" i="30"/>
  <c r="I15" i="30"/>
  <c r="G15" i="30"/>
  <c r="CD6" i="30"/>
  <c r="CD4" i="30" s="1"/>
  <c r="CC6" i="30"/>
  <c r="CB6" i="30"/>
  <c r="CB4" i="30" s="1"/>
  <c r="CA6" i="30"/>
  <c r="BZ6" i="30"/>
  <c r="BZ4" i="30" s="1"/>
  <c r="BY6" i="30"/>
  <c r="BX6" i="30"/>
  <c r="BX4" i="30" s="1"/>
  <c r="BW6" i="30"/>
  <c r="BV6" i="30"/>
  <c r="BU6" i="30"/>
  <c r="BT6" i="30"/>
  <c r="BT4" i="30" s="1"/>
  <c r="BS6" i="30"/>
  <c r="BR6" i="30"/>
  <c r="BQ6" i="30"/>
  <c r="BP6" i="30"/>
  <c r="BP4" i="30" s="1"/>
  <c r="BO6" i="30"/>
  <c r="BO4" i="30" s="1"/>
  <c r="BN6" i="30"/>
  <c r="BN4" i="30" s="1"/>
  <c r="BM6" i="30"/>
  <c r="BL6" i="30"/>
  <c r="BL4" i="30" s="1"/>
  <c r="BK6" i="30"/>
  <c r="BJ6" i="30"/>
  <c r="BJ4" i="30" s="1"/>
  <c r="BI6" i="30"/>
  <c r="BH6" i="30"/>
  <c r="BH4" i="30" s="1"/>
  <c r="BG6" i="30"/>
  <c r="BF6" i="30"/>
  <c r="BE6" i="30"/>
  <c r="BD6" i="30"/>
  <c r="BD4" i="30" s="1"/>
  <c r="BC6" i="30"/>
  <c r="BB6" i="30"/>
  <c r="BB4" i="30" s="1"/>
  <c r="BA6" i="30"/>
  <c r="AZ6" i="30"/>
  <c r="AZ4" i="30" s="1"/>
  <c r="AY6" i="30"/>
  <c r="AY4" i="30" s="1"/>
  <c r="AX6" i="30"/>
  <c r="AX4" i="30" s="1"/>
  <c r="AW6" i="30"/>
  <c r="AV6" i="30"/>
  <c r="AV4" i="30" s="1"/>
  <c r="AU6" i="30"/>
  <c r="AT6" i="30"/>
  <c r="AT4" i="30" s="1"/>
  <c r="AS6" i="30"/>
  <c r="AR6" i="30"/>
  <c r="AR4" i="30" s="1"/>
  <c r="AQ6" i="30"/>
  <c r="AP6" i="30"/>
  <c r="AP4" i="30" s="1"/>
  <c r="AO6" i="30"/>
  <c r="AN6" i="30"/>
  <c r="AN4" i="30" s="1"/>
  <c r="AM6" i="30"/>
  <c r="AL6" i="30"/>
  <c r="AK6" i="30"/>
  <c r="AJ6" i="30"/>
  <c r="AJ4" i="30" s="1"/>
  <c r="AI6" i="30"/>
  <c r="AI4" i="30" s="1"/>
  <c r="AH6" i="30"/>
  <c r="AH4" i="30" s="1"/>
  <c r="AG6" i="30"/>
  <c r="AF6" i="30"/>
  <c r="AF4" i="30" s="1"/>
  <c r="AE6" i="30"/>
  <c r="AD6" i="30"/>
  <c r="AD4" i="30" s="1"/>
  <c r="AC6" i="30"/>
  <c r="AB6" i="30"/>
  <c r="AB4" i="30" s="1"/>
  <c r="AA6" i="30"/>
  <c r="Z6" i="30"/>
  <c r="Z4" i="30" s="1"/>
  <c r="Y6" i="30"/>
  <c r="X6" i="30"/>
  <c r="X4" i="30" s="1"/>
  <c r="W6" i="30"/>
  <c r="V6" i="30"/>
  <c r="V4" i="30" s="1"/>
  <c r="U6" i="30"/>
  <c r="T6" i="30"/>
  <c r="T4" i="30" s="1"/>
  <c r="S6" i="30"/>
  <c r="S4" i="30" s="1"/>
  <c r="R6" i="30"/>
  <c r="R4" i="30" s="1"/>
  <c r="Q6" i="30"/>
  <c r="P6" i="30"/>
  <c r="P4" i="30" s="1"/>
  <c r="O6" i="30"/>
  <c r="N6" i="30"/>
  <c r="N4" i="30" s="1"/>
  <c r="M6" i="30"/>
  <c r="L6" i="30"/>
  <c r="L4" i="30" s="1"/>
  <c r="K6" i="30"/>
  <c r="J6" i="30"/>
  <c r="J4" i="30" s="1"/>
  <c r="I6" i="30"/>
  <c r="H6" i="30"/>
  <c r="H4" i="30" s="1"/>
  <c r="G6" i="30"/>
  <c r="F6" i="30"/>
  <c r="F4" i="30" s="1"/>
  <c r="E6" i="30"/>
  <c r="D6" i="30"/>
  <c r="D4" i="30" s="1"/>
  <c r="CC4" i="30"/>
  <c r="CA4" i="30"/>
  <c r="BY4" i="30"/>
  <c r="BW4" i="30"/>
  <c r="BV4" i="30"/>
  <c r="BU4" i="30"/>
  <c r="BS4" i="30"/>
  <c r="BR4" i="30"/>
  <c r="BQ4" i="30"/>
  <c r="BM4" i="30"/>
  <c r="BK4" i="30"/>
  <c r="BI4" i="30"/>
  <c r="BG4" i="30"/>
  <c r="BF4" i="30"/>
  <c r="BE4" i="30"/>
  <c r="BC4" i="30"/>
  <c r="BA4" i="30"/>
  <c r="AW4" i="30"/>
  <c r="AU4" i="30"/>
  <c r="AS4" i="30"/>
  <c r="AQ4" i="30"/>
  <c r="AO4" i="30"/>
  <c r="AM4" i="30"/>
  <c r="AL4" i="30"/>
  <c r="AK4" i="30"/>
  <c r="AG4" i="30"/>
  <c r="AE4" i="30"/>
  <c r="AC4" i="30"/>
  <c r="AA4" i="30"/>
  <c r="Y4" i="30"/>
  <c r="W4" i="30"/>
  <c r="U4" i="30"/>
  <c r="Q4" i="30"/>
  <c r="O4" i="30"/>
  <c r="M4" i="30"/>
  <c r="K4" i="30"/>
  <c r="I4" i="30"/>
  <c r="G4" i="30"/>
  <c r="E4" i="30"/>
  <c r="CD30" i="29"/>
  <c r="CC30" i="29"/>
  <c r="CB30" i="29"/>
  <c r="CA30" i="29"/>
  <c r="BZ30" i="29"/>
  <c r="BY30" i="29"/>
  <c r="BX30" i="29"/>
  <c r="BW30" i="29"/>
  <c r="BV30" i="29"/>
  <c r="BU30" i="29"/>
  <c r="BT30" i="29"/>
  <c r="BS30" i="29"/>
  <c r="BR30" i="29"/>
  <c r="BQ30" i="29"/>
  <c r="BP30" i="29"/>
  <c r="BO30" i="29"/>
  <c r="BN30" i="29"/>
  <c r="BM30" i="29"/>
  <c r="BL30" i="29"/>
  <c r="BK30" i="29"/>
  <c r="BJ30" i="29"/>
  <c r="BI30" i="29"/>
  <c r="BH30" i="29"/>
  <c r="BG30" i="29"/>
  <c r="BF30" i="29"/>
  <c r="BE30" i="29"/>
  <c r="BD30" i="29"/>
  <c r="BC30" i="29"/>
  <c r="BB30" i="29"/>
  <c r="BA30" i="29"/>
  <c r="AZ30" i="29"/>
  <c r="AY30" i="29"/>
  <c r="AX30" i="29"/>
  <c r="AW30" i="29"/>
  <c r="AV30" i="29"/>
  <c r="AU30" i="29"/>
  <c r="AT30" i="29"/>
  <c r="AS30" i="29"/>
  <c r="AR30" i="29"/>
  <c r="AQ30" i="29"/>
  <c r="AP30" i="29"/>
  <c r="AO30" i="29"/>
  <c r="AN30" i="29"/>
  <c r="AM30" i="29"/>
  <c r="AL30" i="29"/>
  <c r="AK30" i="29"/>
  <c r="AJ30" i="29"/>
  <c r="AI30" i="29"/>
  <c r="AH30" i="29"/>
  <c r="AG30" i="29"/>
  <c r="AF30" i="29"/>
  <c r="AE30" i="29"/>
  <c r="AD30" i="29"/>
  <c r="AC30" i="29"/>
  <c r="AB30" i="29"/>
  <c r="AA30" i="29"/>
  <c r="Z30" i="29"/>
  <c r="Y30" i="29"/>
  <c r="X30" i="29"/>
  <c r="W30" i="29"/>
  <c r="V30" i="29"/>
  <c r="U30" i="29"/>
  <c r="T30" i="29"/>
  <c r="S30" i="29"/>
  <c r="R30" i="29"/>
  <c r="Q30" i="29"/>
  <c r="P30" i="29"/>
  <c r="O30" i="29"/>
  <c r="N30" i="29"/>
  <c r="M30" i="29"/>
  <c r="L30" i="29"/>
  <c r="K30" i="29"/>
  <c r="CD18" i="29"/>
  <c r="CD17" i="29" s="1"/>
  <c r="CC18" i="29"/>
  <c r="CB18" i="29"/>
  <c r="CB17" i="29" s="1"/>
  <c r="CA18" i="29"/>
  <c r="BZ18" i="29"/>
  <c r="BZ17" i="29" s="1"/>
  <c r="BY18" i="29"/>
  <c r="BX18" i="29"/>
  <c r="BW18" i="29"/>
  <c r="BV18" i="29"/>
  <c r="BV17" i="29" s="1"/>
  <c r="BU18" i="29"/>
  <c r="BT18" i="29"/>
  <c r="BT17" i="29" s="1"/>
  <c r="BS18" i="29"/>
  <c r="BR18" i="29"/>
  <c r="BR17" i="29" s="1"/>
  <c r="BQ18" i="29"/>
  <c r="BQ17" i="29" s="1"/>
  <c r="BP18" i="29"/>
  <c r="BP17" i="29" s="1"/>
  <c r="BO18" i="29"/>
  <c r="BN18" i="29"/>
  <c r="BN17" i="29" s="1"/>
  <c r="BM18" i="29"/>
  <c r="BL18" i="29"/>
  <c r="BL17" i="29" s="1"/>
  <c r="BK18" i="29"/>
  <c r="BJ18" i="29"/>
  <c r="BJ17" i="29" s="1"/>
  <c r="BI18" i="29"/>
  <c r="BH18" i="29"/>
  <c r="BG18" i="29"/>
  <c r="BF18" i="29"/>
  <c r="BF17" i="29" s="1"/>
  <c r="BE18" i="29"/>
  <c r="BD18" i="29"/>
  <c r="BC18" i="29"/>
  <c r="BB18" i="29"/>
  <c r="BB17" i="29" s="1"/>
  <c r="BA18" i="29"/>
  <c r="BA17" i="29" s="1"/>
  <c r="AZ18" i="29"/>
  <c r="AZ17" i="29" s="1"/>
  <c r="AY18" i="29"/>
  <c r="AX18" i="29"/>
  <c r="AX17" i="29" s="1"/>
  <c r="AW18" i="29"/>
  <c r="AV18" i="29"/>
  <c r="AV17" i="29" s="1"/>
  <c r="AU18" i="29"/>
  <c r="AT18" i="29"/>
  <c r="AT17" i="29" s="1"/>
  <c r="AS18" i="29"/>
  <c r="AR18" i="29"/>
  <c r="AQ18" i="29"/>
  <c r="AP18" i="29"/>
  <c r="AP17" i="29" s="1"/>
  <c r="AO18" i="29"/>
  <c r="AN18" i="29"/>
  <c r="AM18" i="29"/>
  <c r="AL18" i="29"/>
  <c r="AL17" i="29" s="1"/>
  <c r="AK18" i="29"/>
  <c r="AK17" i="29" s="1"/>
  <c r="AJ18" i="29"/>
  <c r="AJ17" i="29" s="1"/>
  <c r="AI18" i="29"/>
  <c r="AH18" i="29"/>
  <c r="AH17" i="29" s="1"/>
  <c r="AG18" i="29"/>
  <c r="AF18" i="29"/>
  <c r="AF17" i="29" s="1"/>
  <c r="AE18" i="29"/>
  <c r="AD18" i="29"/>
  <c r="AD17" i="29" s="1"/>
  <c r="AC18" i="29"/>
  <c r="AB18" i="29"/>
  <c r="AB17" i="29" s="1"/>
  <c r="AA18" i="29"/>
  <c r="Z18" i="29"/>
  <c r="Z17" i="29" s="1"/>
  <c r="Y18" i="29"/>
  <c r="X18" i="29"/>
  <c r="W18" i="29"/>
  <c r="V18" i="29"/>
  <c r="V17" i="29" s="1"/>
  <c r="U18" i="29"/>
  <c r="U17" i="29" s="1"/>
  <c r="T18" i="29"/>
  <c r="T17" i="29" s="1"/>
  <c r="S18" i="29"/>
  <c r="R18" i="29"/>
  <c r="R17" i="29" s="1"/>
  <c r="Q18" i="29"/>
  <c r="P18" i="29"/>
  <c r="P17" i="29" s="1"/>
  <c r="O18" i="29"/>
  <c r="N18" i="29"/>
  <c r="N17" i="29" s="1"/>
  <c r="M18" i="29"/>
  <c r="L18" i="29"/>
  <c r="K18" i="29"/>
  <c r="J18" i="29"/>
  <c r="J17" i="29" s="1"/>
  <c r="I18" i="29"/>
  <c r="H18" i="29"/>
  <c r="H17" i="29" s="1"/>
  <c r="G18" i="29"/>
  <c r="F18" i="29"/>
  <c r="F17" i="29" s="1"/>
  <c r="E18" i="29"/>
  <c r="E17" i="29" s="1"/>
  <c r="D18" i="29"/>
  <c r="D17" i="29" s="1"/>
  <c r="CC17" i="29"/>
  <c r="CA17" i="29"/>
  <c r="BY17" i="29"/>
  <c r="BX17" i="29"/>
  <c r="BW17" i="29"/>
  <c r="BU17" i="29"/>
  <c r="BS17" i="29"/>
  <c r="BO17" i="29"/>
  <c r="BM17" i="29"/>
  <c r="BK17" i="29"/>
  <c r="BI17" i="29"/>
  <c r="BH17" i="29"/>
  <c r="BG17" i="29"/>
  <c r="BE17" i="29"/>
  <c r="BD17" i="29"/>
  <c r="BC17" i="29"/>
  <c r="AY17" i="29"/>
  <c r="AW17" i="29"/>
  <c r="AU17" i="29"/>
  <c r="AS17" i="29"/>
  <c r="AR17" i="29"/>
  <c r="AQ17" i="29"/>
  <c r="AO17" i="29"/>
  <c r="AN17" i="29"/>
  <c r="AM17" i="29"/>
  <c r="AI17" i="29"/>
  <c r="AG17" i="29"/>
  <c r="AE17" i="29"/>
  <c r="AC17" i="29"/>
  <c r="AA17" i="29"/>
  <c r="Y17" i="29"/>
  <c r="X17" i="29"/>
  <c r="W17" i="29"/>
  <c r="S17" i="29"/>
  <c r="Q17" i="29"/>
  <c r="O17" i="29"/>
  <c r="M17" i="29"/>
  <c r="L17" i="29"/>
  <c r="K17" i="29"/>
  <c r="I17" i="29"/>
  <c r="G17" i="29"/>
  <c r="CD5" i="29"/>
  <c r="CD4" i="29" s="1"/>
  <c r="CC5" i="29"/>
  <c r="CB5" i="29"/>
  <c r="CB4" i="29" s="1"/>
  <c r="CA5" i="29"/>
  <c r="BZ5" i="29"/>
  <c r="BZ4" i="29" s="1"/>
  <c r="BY5" i="29"/>
  <c r="BX5" i="29"/>
  <c r="BX4" i="29" s="1"/>
  <c r="BW5" i="29"/>
  <c r="BV5" i="29"/>
  <c r="BU5" i="29"/>
  <c r="BT5" i="29"/>
  <c r="BT4" i="29" s="1"/>
  <c r="BS5" i="29"/>
  <c r="BR5" i="29"/>
  <c r="BR4" i="29" s="1"/>
  <c r="BQ5" i="29"/>
  <c r="BP5" i="29"/>
  <c r="BP4" i="29" s="1"/>
  <c r="BO5" i="29"/>
  <c r="BO4" i="29" s="1"/>
  <c r="BN5" i="29"/>
  <c r="BN4" i="29" s="1"/>
  <c r="BM5" i="29"/>
  <c r="BL5" i="29"/>
  <c r="BL4" i="29" s="1"/>
  <c r="BK5" i="29"/>
  <c r="BJ5" i="29"/>
  <c r="BJ4" i="29" s="1"/>
  <c r="BI5" i="29"/>
  <c r="BH5" i="29"/>
  <c r="BH4" i="29" s="1"/>
  <c r="BG5" i="29"/>
  <c r="BF5" i="29"/>
  <c r="BE5" i="29"/>
  <c r="BD5" i="29"/>
  <c r="BD4" i="29" s="1"/>
  <c r="BC5" i="29"/>
  <c r="BB5" i="29"/>
  <c r="BA5" i="29"/>
  <c r="AZ5" i="29"/>
  <c r="AZ4" i="29" s="1"/>
  <c r="AY5" i="29"/>
  <c r="AY4" i="29" s="1"/>
  <c r="AX5" i="29"/>
  <c r="AX4" i="29" s="1"/>
  <c r="AW5" i="29"/>
  <c r="AV5" i="29"/>
  <c r="AV4" i="29" s="1"/>
  <c r="AU5" i="29"/>
  <c r="AT5" i="29"/>
  <c r="AT4" i="29" s="1"/>
  <c r="AS5" i="29"/>
  <c r="AR5" i="29"/>
  <c r="AR4" i="29" s="1"/>
  <c r="AQ5" i="29"/>
  <c r="AP5" i="29"/>
  <c r="AO5" i="29"/>
  <c r="AN5" i="29"/>
  <c r="AN4" i="29" s="1"/>
  <c r="AM5" i="29"/>
  <c r="AL5" i="29"/>
  <c r="AK5" i="29"/>
  <c r="AJ5" i="29"/>
  <c r="AJ4" i="29" s="1"/>
  <c r="AI5" i="29"/>
  <c r="AI4" i="29" s="1"/>
  <c r="AH5" i="29"/>
  <c r="AH4" i="29" s="1"/>
  <c r="AG5" i="29"/>
  <c r="AF5" i="29"/>
  <c r="AF4" i="29" s="1"/>
  <c r="AE5" i="29"/>
  <c r="AD5" i="29"/>
  <c r="AD4" i="29" s="1"/>
  <c r="AC5" i="29"/>
  <c r="AB5" i="29"/>
  <c r="AB4" i="29" s="1"/>
  <c r="AA5" i="29"/>
  <c r="Z5" i="29"/>
  <c r="Z4" i="29" s="1"/>
  <c r="Y5" i="29"/>
  <c r="X5" i="29"/>
  <c r="X4" i="29" s="1"/>
  <c r="W5" i="29"/>
  <c r="V5" i="29"/>
  <c r="U5" i="29"/>
  <c r="T5" i="29"/>
  <c r="T4" i="29" s="1"/>
  <c r="S5" i="29"/>
  <c r="S4" i="29" s="1"/>
  <c r="R5" i="29"/>
  <c r="R4" i="29" s="1"/>
  <c r="Q5" i="29"/>
  <c r="P5" i="29"/>
  <c r="P4" i="29" s="1"/>
  <c r="O5" i="29"/>
  <c r="N5" i="29"/>
  <c r="N4" i="29" s="1"/>
  <c r="M5" i="29"/>
  <c r="L5" i="29"/>
  <c r="L4" i="29" s="1"/>
  <c r="K5" i="29"/>
  <c r="J5" i="29"/>
  <c r="I5" i="29"/>
  <c r="H5" i="29"/>
  <c r="H4" i="29" s="1"/>
  <c r="G5" i="29"/>
  <c r="F5" i="29"/>
  <c r="F4" i="29" s="1"/>
  <c r="E5" i="29"/>
  <c r="D5" i="29"/>
  <c r="D4" i="29" s="1"/>
  <c r="CC4" i="29"/>
  <c r="CA4" i="29"/>
  <c r="BY4" i="29"/>
  <c r="BW4" i="29"/>
  <c r="BV4" i="29"/>
  <c r="BU4" i="29"/>
  <c r="BS4" i="29"/>
  <c r="BQ4" i="29"/>
  <c r="BM4" i="29"/>
  <c r="BK4" i="29"/>
  <c r="BI4" i="29"/>
  <c r="BG4" i="29"/>
  <c r="BF4" i="29"/>
  <c r="BE4" i="29"/>
  <c r="BC4" i="29"/>
  <c r="BB4" i="29"/>
  <c r="BA4" i="29"/>
  <c r="AW4" i="29"/>
  <c r="AU4" i="29"/>
  <c r="AS4" i="29"/>
  <c r="AQ4" i="29"/>
  <c r="AP4" i="29"/>
  <c r="AO4" i="29"/>
  <c r="AM4" i="29"/>
  <c r="AL4" i="29"/>
  <c r="AK4" i="29"/>
  <c r="AG4" i="29"/>
  <c r="AE4" i="29"/>
  <c r="AC4" i="29"/>
  <c r="AA4" i="29"/>
  <c r="Y4" i="29"/>
  <c r="W4" i="29"/>
  <c r="V4" i="29"/>
  <c r="U4" i="29"/>
  <c r="Q4" i="29"/>
  <c r="O4" i="29"/>
  <c r="M4" i="29"/>
  <c r="K4" i="29"/>
  <c r="J4" i="29"/>
  <c r="I4" i="29"/>
  <c r="G4" i="29"/>
  <c r="E4" i="29"/>
  <c r="CD45" i="28"/>
  <c r="CC45" i="28"/>
  <c r="CB45" i="28"/>
  <c r="CA45" i="28"/>
  <c r="BZ45" i="28"/>
  <c r="BY45" i="28"/>
  <c r="BX45" i="28"/>
  <c r="BW45" i="28"/>
  <c r="BV45" i="28"/>
  <c r="BU45" i="28"/>
  <c r="BT45" i="28"/>
  <c r="BS45" i="28"/>
  <c r="BR45" i="28"/>
  <c r="BQ45" i="28"/>
  <c r="BP45" i="28"/>
  <c r="BO45" i="28"/>
  <c r="BN45" i="28"/>
  <c r="BM45" i="28"/>
  <c r="BL45" i="28"/>
  <c r="BK45" i="28"/>
  <c r="BJ45" i="28"/>
  <c r="CD38" i="28"/>
  <c r="CC38" i="28"/>
  <c r="CB38" i="28"/>
  <c r="CA38" i="28"/>
  <c r="BZ38" i="28"/>
  <c r="BY38" i="28"/>
  <c r="BX38" i="28"/>
  <c r="BW38" i="28"/>
  <c r="BV38" i="28"/>
  <c r="BU38" i="28"/>
  <c r="BT38" i="28"/>
  <c r="BS38" i="28"/>
  <c r="BR38" i="28"/>
  <c r="BQ38" i="28"/>
  <c r="BP38" i="28"/>
  <c r="BO38" i="28"/>
  <c r="BN38" i="28"/>
  <c r="BM38" i="28"/>
  <c r="BL38" i="28"/>
  <c r="BK38" i="28"/>
  <c r="BJ38" i="28"/>
  <c r="CD34" i="28"/>
  <c r="CC34" i="28"/>
  <c r="CB34" i="28"/>
  <c r="CA34" i="28"/>
  <c r="BZ34" i="28"/>
  <c r="BY34" i="28"/>
  <c r="BX34" i="28"/>
  <c r="BW34" i="28"/>
  <c r="BV34" i="28"/>
  <c r="BU34" i="28"/>
  <c r="BT34" i="28"/>
  <c r="BS34" i="28"/>
  <c r="BR34" i="28"/>
  <c r="BR29" i="28" s="1"/>
  <c r="BQ34" i="28"/>
  <c r="BP34" i="28"/>
  <c r="BO34" i="28"/>
  <c r="BN34" i="28"/>
  <c r="BM34" i="28"/>
  <c r="BL34" i="28"/>
  <c r="BK34" i="28"/>
  <c r="BJ34" i="28"/>
  <c r="BI34" i="28"/>
  <c r="BH34" i="28"/>
  <c r="BG34" i="28"/>
  <c r="BF34" i="28"/>
  <c r="BE34" i="28"/>
  <c r="BD34" i="28"/>
  <c r="BC34" i="28"/>
  <c r="BB34" i="28"/>
  <c r="BB29" i="28" s="1"/>
  <c r="BA34" i="28"/>
  <c r="AZ34" i="28"/>
  <c r="AY34" i="28"/>
  <c r="AX34" i="28"/>
  <c r="AW34" i="28"/>
  <c r="AV34" i="28"/>
  <c r="AU34" i="28"/>
  <c r="AT34" i="28"/>
  <c r="AS34" i="28"/>
  <c r="AR34" i="28"/>
  <c r="CD30" i="28"/>
  <c r="CD29" i="28" s="1"/>
  <c r="CC30" i="28"/>
  <c r="CC29" i="28" s="1"/>
  <c r="CB30" i="28"/>
  <c r="CA30" i="28"/>
  <c r="BZ30" i="28"/>
  <c r="BY30" i="28"/>
  <c r="BY29" i="28" s="1"/>
  <c r="BX30" i="28"/>
  <c r="BW30" i="28"/>
  <c r="BV30" i="28"/>
  <c r="BU30" i="28"/>
  <c r="BT30" i="28"/>
  <c r="BS30" i="28"/>
  <c r="BR30" i="28"/>
  <c r="BQ30" i="28"/>
  <c r="BP30" i="28"/>
  <c r="BO30" i="28"/>
  <c r="BN30" i="28"/>
  <c r="BN29" i="28" s="1"/>
  <c r="BM30" i="28"/>
  <c r="BM29" i="28" s="1"/>
  <c r="BL30" i="28"/>
  <c r="BK30" i="28"/>
  <c r="BJ30" i="28"/>
  <c r="BI30" i="28"/>
  <c r="BI29" i="28" s="1"/>
  <c r="BH30" i="28"/>
  <c r="BG30" i="28"/>
  <c r="BF30" i="28"/>
  <c r="BE30" i="28"/>
  <c r="BD30" i="28"/>
  <c r="BC30" i="28"/>
  <c r="BB30" i="28"/>
  <c r="BA30" i="28"/>
  <c r="AZ30" i="28"/>
  <c r="AY30" i="28"/>
  <c r="AX30" i="28"/>
  <c r="AX29" i="28" s="1"/>
  <c r="AW30" i="28"/>
  <c r="AW29" i="28" s="1"/>
  <c r="AV30" i="28"/>
  <c r="AU30" i="28"/>
  <c r="AT30" i="28"/>
  <c r="AS30" i="28"/>
  <c r="AS29" i="28" s="1"/>
  <c r="AR30" i="28"/>
  <c r="CB29" i="28"/>
  <c r="BZ29" i="28"/>
  <c r="BX29" i="28"/>
  <c r="BV29" i="28"/>
  <c r="BU29" i="28"/>
  <c r="BT29" i="28"/>
  <c r="BQ29" i="28"/>
  <c r="BP29" i="28"/>
  <c r="BL29" i="28"/>
  <c r="BJ29" i="28"/>
  <c r="BH29" i="28"/>
  <c r="BF29" i="28"/>
  <c r="BE29" i="28"/>
  <c r="BD29" i="28"/>
  <c r="BA29" i="28"/>
  <c r="AZ29" i="28"/>
  <c r="AV29" i="28"/>
  <c r="AT29" i="28"/>
  <c r="AR29" i="28"/>
  <c r="CD20" i="28"/>
  <c r="CC20" i="28"/>
  <c r="CB20" i="28"/>
  <c r="CA20" i="28"/>
  <c r="BZ20" i="28"/>
  <c r="BY20" i="28"/>
  <c r="BX20" i="28"/>
  <c r="BW20" i="28"/>
  <c r="BV20" i="28"/>
  <c r="BU20" i="28"/>
  <c r="BT20" i="28"/>
  <c r="BS20" i="28"/>
  <c r="BR20" i="28"/>
  <c r="BQ20" i="28"/>
  <c r="BP20" i="28"/>
  <c r="BO20" i="28"/>
  <c r="BN20" i="28"/>
  <c r="BM20" i="28"/>
  <c r="BL20" i="28"/>
  <c r="BK20" i="28"/>
  <c r="BJ20" i="28"/>
  <c r="CD13" i="28"/>
  <c r="CC13" i="28"/>
  <c r="CB13" i="28"/>
  <c r="CA13" i="28"/>
  <c r="BZ13" i="28"/>
  <c r="BY13" i="28"/>
  <c r="BX13" i="28"/>
  <c r="BW13" i="28"/>
  <c r="BV13" i="28"/>
  <c r="BU13" i="28"/>
  <c r="BT13" i="28"/>
  <c r="BS13" i="28"/>
  <c r="BR13" i="28"/>
  <c r="BQ13" i="28"/>
  <c r="BP13" i="28"/>
  <c r="BO13" i="28"/>
  <c r="BN13" i="28"/>
  <c r="BM13" i="28"/>
  <c r="BL13" i="28"/>
  <c r="BK13" i="28"/>
  <c r="BJ13" i="28"/>
  <c r="CD9" i="28"/>
  <c r="CC9" i="28"/>
  <c r="CB9" i="28"/>
  <c r="CA9" i="28"/>
  <c r="BZ9" i="28"/>
  <c r="BY9" i="28"/>
  <c r="BX9" i="28"/>
  <c r="BW9" i="28"/>
  <c r="BV9" i="28"/>
  <c r="BU9" i="28"/>
  <c r="BT9" i="28"/>
  <c r="BS9" i="28"/>
  <c r="BR9" i="28"/>
  <c r="BQ9" i="28"/>
  <c r="BP9" i="28"/>
  <c r="BO9" i="28"/>
  <c r="BN9" i="28"/>
  <c r="BM9" i="28"/>
  <c r="BL9" i="28"/>
  <c r="BK9" i="28"/>
  <c r="BJ9" i="28"/>
  <c r="BI9" i="28"/>
  <c r="BH9" i="28"/>
  <c r="BG9" i="28"/>
  <c r="BF9" i="28"/>
  <c r="BE9" i="28"/>
  <c r="BD9" i="28"/>
  <c r="BC9" i="28"/>
  <c r="BB9" i="28"/>
  <c r="BA9" i="28"/>
  <c r="AZ9" i="28"/>
  <c r="AY9" i="28"/>
  <c r="AX9" i="28"/>
  <c r="AW9" i="28"/>
  <c r="AV9" i="28"/>
  <c r="AU9" i="28"/>
  <c r="AT9" i="28"/>
  <c r="AS9" i="28"/>
  <c r="AR9" i="28"/>
  <c r="AQ9" i="28"/>
  <c r="AQ4" i="28" s="1"/>
  <c r="CD5" i="28"/>
  <c r="CC5" i="28"/>
  <c r="CC4" i="28" s="1"/>
  <c r="CB5" i="28"/>
  <c r="CA5" i="28"/>
  <c r="CA4" i="28" s="1"/>
  <c r="BZ5" i="28"/>
  <c r="BY5" i="28"/>
  <c r="BX5" i="28"/>
  <c r="BW5" i="28"/>
  <c r="BW4" i="28" s="1"/>
  <c r="BV5" i="28"/>
  <c r="BU5" i="28"/>
  <c r="BT5" i="28"/>
  <c r="BS5" i="28"/>
  <c r="BS4" i="28" s="1"/>
  <c r="BR5" i="28"/>
  <c r="BQ5" i="28"/>
  <c r="BP5" i="28"/>
  <c r="BO5" i="28"/>
  <c r="BO4" i="28" s="1"/>
  <c r="BN5" i="28"/>
  <c r="BM5" i="28"/>
  <c r="BM4" i="28" s="1"/>
  <c r="BL5" i="28"/>
  <c r="BK5" i="28"/>
  <c r="BK4" i="28" s="1"/>
  <c r="BJ5" i="28"/>
  <c r="BI5" i="28"/>
  <c r="BH5" i="28"/>
  <c r="BG5" i="28"/>
  <c r="BG4" i="28" s="1"/>
  <c r="BF5" i="28"/>
  <c r="BE5" i="28"/>
  <c r="BD5" i="28"/>
  <c r="BC5" i="28"/>
  <c r="BC4" i="28" s="1"/>
  <c r="BB5" i="28"/>
  <c r="BA5" i="28"/>
  <c r="AZ5" i="28"/>
  <c r="AY5" i="28"/>
  <c r="AY4" i="28" s="1"/>
  <c r="AX5" i="28"/>
  <c r="AW5" i="28"/>
  <c r="AW4" i="28" s="1"/>
  <c r="AV5" i="28"/>
  <c r="AU5" i="28"/>
  <c r="AU4" i="28" s="1"/>
  <c r="AT5" i="28"/>
  <c r="AS5" i="28"/>
  <c r="AR5" i="28"/>
  <c r="CD4" i="28"/>
  <c r="CB4" i="28"/>
  <c r="BZ4" i="28"/>
  <c r="BY4" i="28"/>
  <c r="BX4" i="28"/>
  <c r="BV4" i="28"/>
  <c r="BU4" i="28"/>
  <c r="BT4" i="28"/>
  <c r="BR4" i="28"/>
  <c r="BQ4" i="28"/>
  <c r="BP4" i="28"/>
  <c r="BN4" i="28"/>
  <c r="BL4" i="28"/>
  <c r="BJ4" i="28"/>
  <c r="BI4" i="28"/>
  <c r="BH4" i="28"/>
  <c r="BF4" i="28"/>
  <c r="BE4" i="28"/>
  <c r="BD4" i="28"/>
  <c r="BB4" i="28"/>
  <c r="BA4" i="28"/>
  <c r="AZ4" i="28"/>
  <c r="AX4" i="28"/>
  <c r="AV4" i="28"/>
  <c r="AT4" i="28"/>
  <c r="AS4" i="28"/>
  <c r="AR4" i="28"/>
  <c r="CD13" i="27"/>
  <c r="CC13" i="27"/>
  <c r="CB13" i="27"/>
  <c r="CA13" i="27"/>
  <c r="BZ13" i="27"/>
  <c r="BY13" i="27"/>
  <c r="BX13" i="27"/>
  <c r="BW13" i="27"/>
  <c r="BV13" i="27"/>
  <c r="BU13" i="27"/>
  <c r="BT13" i="27"/>
  <c r="BS13" i="27"/>
  <c r="BR13" i="27"/>
  <c r="BQ13" i="27"/>
  <c r="BP13" i="27"/>
  <c r="BO13" i="27"/>
  <c r="BN13" i="27"/>
  <c r="BM13" i="27"/>
  <c r="BL13" i="27"/>
  <c r="BK13" i="27"/>
  <c r="BJ13" i="27"/>
  <c r="BI13" i="27"/>
  <c r="BH13" i="27"/>
  <c r="BG13" i="27"/>
  <c r="CD12" i="27"/>
  <c r="CC12" i="27"/>
  <c r="CB12" i="27"/>
  <c r="CA12" i="27"/>
  <c r="BZ12" i="27"/>
  <c r="BY12" i="27"/>
  <c r="BX12" i="27"/>
  <c r="BW12" i="27"/>
  <c r="BV12" i="27"/>
  <c r="BU12" i="27"/>
  <c r="BT12" i="27"/>
  <c r="BS12" i="27"/>
  <c r="BR12" i="27"/>
  <c r="BQ12" i="27"/>
  <c r="BP12" i="27"/>
  <c r="BO12" i="27"/>
  <c r="BN12" i="27"/>
  <c r="BM12" i="27"/>
  <c r="BL12" i="27"/>
  <c r="BK12" i="27"/>
  <c r="BJ12" i="27"/>
  <c r="BI12" i="27"/>
  <c r="BH12" i="27"/>
  <c r="BG12" i="27"/>
  <c r="BF12" i="27"/>
  <c r="BE12" i="27"/>
  <c r="BD12" i="27"/>
  <c r="BC12" i="27"/>
  <c r="BB12" i="27"/>
  <c r="BA12" i="27"/>
  <c r="AZ12" i="27"/>
  <c r="AY12" i="27"/>
  <c r="AX12" i="27"/>
  <c r="AW12" i="27"/>
  <c r="AV12" i="27"/>
  <c r="AU12" i="27"/>
  <c r="AT12" i="27"/>
  <c r="AS12" i="27"/>
  <c r="AR12" i="27"/>
  <c r="AQ12" i="27"/>
  <c r="AP12" i="27"/>
  <c r="AO12" i="27"/>
  <c r="AN12" i="27"/>
  <c r="AM12" i="27"/>
  <c r="AL12" i="27"/>
  <c r="AK12" i="27"/>
  <c r="AJ12" i="27"/>
  <c r="AI12" i="27"/>
  <c r="AH12" i="27"/>
  <c r="CD5" i="27"/>
  <c r="CC5" i="27"/>
  <c r="CC6" i="12" s="1"/>
  <c r="CB5" i="27"/>
  <c r="CB6" i="12" s="1"/>
  <c r="CA5" i="27"/>
  <c r="BZ5" i="27"/>
  <c r="BY5" i="27"/>
  <c r="BX5" i="27"/>
  <c r="BW5" i="27"/>
  <c r="BV5" i="27"/>
  <c r="BV6" i="12" s="1"/>
  <c r="BU5" i="27"/>
  <c r="BT5" i="27"/>
  <c r="BT6" i="12" s="1"/>
  <c r="BS5" i="27"/>
  <c r="BR5" i="27"/>
  <c r="BR6" i="12" s="1"/>
  <c r="BQ5" i="27"/>
  <c r="BQ6" i="12" s="1"/>
  <c r="BP5" i="27"/>
  <c r="BO5" i="27"/>
  <c r="BN5" i="27"/>
  <c r="BM5" i="27"/>
  <c r="BM6" i="12" s="1"/>
  <c r="BL5" i="27"/>
  <c r="BL6" i="12" s="1"/>
  <c r="BK5" i="27"/>
  <c r="BJ5" i="27"/>
  <c r="BI5" i="27"/>
  <c r="BH5" i="27"/>
  <c r="BG5" i="27"/>
  <c r="BG4" i="27" s="1"/>
  <c r="BG6" i="12" s="1"/>
  <c r="BF5" i="27"/>
  <c r="BF4" i="27" s="1"/>
  <c r="BF6" i="12" s="1"/>
  <c r="BE5" i="27"/>
  <c r="BE4" i="27" s="1"/>
  <c r="BE6" i="12" s="1"/>
  <c r="BD5" i="27"/>
  <c r="BC5" i="27"/>
  <c r="BC4" i="27" s="1"/>
  <c r="BC6" i="12" s="1"/>
  <c r="BB5" i="27"/>
  <c r="BA5" i="27"/>
  <c r="AZ5" i="27"/>
  <c r="AY5" i="27"/>
  <c r="AY4" i="27" s="1"/>
  <c r="AY6" i="12" s="1"/>
  <c r="AX5" i="27"/>
  <c r="AX4" i="27" s="1"/>
  <c r="AX6" i="12" s="1"/>
  <c r="AW5" i="27"/>
  <c r="AW4" i="27" s="1"/>
  <c r="AW6" i="12" s="1"/>
  <c r="AV5" i="27"/>
  <c r="AU5" i="27"/>
  <c r="AU4" i="27" s="1"/>
  <c r="AU6" i="12" s="1"/>
  <c r="AT5" i="27"/>
  <c r="AT4" i="27" s="1"/>
  <c r="AT6" i="12" s="1"/>
  <c r="AS5" i="27"/>
  <c r="AS4" i="27" s="1"/>
  <c r="AS6" i="12" s="1"/>
  <c r="AR5" i="27"/>
  <c r="AQ5" i="27"/>
  <c r="AQ4" i="27" s="1"/>
  <c r="AQ6" i="12" s="1"/>
  <c r="AP5" i="27"/>
  <c r="AP4" i="27" s="1"/>
  <c r="AP6" i="12" s="1"/>
  <c r="AO5" i="27"/>
  <c r="AO4" i="27" s="1"/>
  <c r="AO6" i="12" s="1"/>
  <c r="AN5" i="27"/>
  <c r="AM5" i="27"/>
  <c r="AM4" i="27" s="1"/>
  <c r="AM6" i="12" s="1"/>
  <c r="AL5" i="27"/>
  <c r="AK5" i="27"/>
  <c r="AJ5" i="27"/>
  <c r="AI5" i="27"/>
  <c r="AI4" i="27" s="1"/>
  <c r="AI6" i="12" s="1"/>
  <c r="AH5" i="27"/>
  <c r="AH4" i="27" s="1"/>
  <c r="AH6" i="12" s="1"/>
  <c r="AG5" i="27"/>
  <c r="AG4" i="27" s="1"/>
  <c r="AF5" i="27"/>
  <c r="AE5" i="27"/>
  <c r="AE4" i="27" s="1"/>
  <c r="AD5" i="27"/>
  <c r="AD4" i="27" s="1"/>
  <c r="AC5" i="27"/>
  <c r="AC4" i="27" s="1"/>
  <c r="AB5" i="27"/>
  <c r="AA5" i="27"/>
  <c r="AA4" i="27" s="1"/>
  <c r="Z5" i="27"/>
  <c r="Z4" i="27" s="1"/>
  <c r="Y5" i="27"/>
  <c r="Y4" i="27" s="1"/>
  <c r="X5" i="27"/>
  <c r="W5" i="27"/>
  <c r="W4" i="27" s="1"/>
  <c r="V5" i="27"/>
  <c r="U5" i="27"/>
  <c r="T5" i="27"/>
  <c r="S5" i="27"/>
  <c r="S4" i="27" s="1"/>
  <c r="R5" i="27"/>
  <c r="R4" i="27" s="1"/>
  <c r="Q5" i="27"/>
  <c r="Q4" i="27" s="1"/>
  <c r="P5" i="27"/>
  <c r="O5" i="27"/>
  <c r="O4" i="27" s="1"/>
  <c r="N5" i="27"/>
  <c r="N4" i="27" s="1"/>
  <c r="M5" i="27"/>
  <c r="M4" i="27" s="1"/>
  <c r="L5" i="27"/>
  <c r="K5" i="27"/>
  <c r="K4" i="27" s="1"/>
  <c r="J5" i="27"/>
  <c r="J4" i="27" s="1"/>
  <c r="I5" i="27"/>
  <c r="I4" i="27" s="1"/>
  <c r="H5" i="27"/>
  <c r="G5" i="27"/>
  <c r="G4" i="27" s="1"/>
  <c r="F5" i="27"/>
  <c r="E5" i="27"/>
  <c r="D5" i="27"/>
  <c r="CB4" i="27"/>
  <c r="BX4" i="27"/>
  <c r="BT4" i="27"/>
  <c r="BR4" i="27"/>
  <c r="BQ4" i="27"/>
  <c r="BP4" i="27"/>
  <c r="BL4" i="27"/>
  <c r="BH4" i="27"/>
  <c r="BD4" i="27"/>
  <c r="BD6" i="12" s="1"/>
  <c r="BB4" i="27"/>
  <c r="BB6" i="12" s="1"/>
  <c r="BA4" i="27"/>
  <c r="BA6" i="12" s="1"/>
  <c r="AZ4" i="27"/>
  <c r="AV4" i="27"/>
  <c r="AV6" i="12" s="1"/>
  <c r="AR4" i="27"/>
  <c r="AR6" i="12" s="1"/>
  <c r="AN4" i="27"/>
  <c r="AN6" i="12" s="1"/>
  <c r="AL4" i="27"/>
  <c r="AL6" i="12" s="1"/>
  <c r="AK4" i="27"/>
  <c r="AK6" i="12" s="1"/>
  <c r="AJ4" i="27"/>
  <c r="AF4" i="27"/>
  <c r="AB4" i="27"/>
  <c r="X4" i="27"/>
  <c r="V4" i="27"/>
  <c r="U4" i="27"/>
  <c r="T4" i="27"/>
  <c r="P4" i="27"/>
  <c r="L4" i="27"/>
  <c r="H4" i="27"/>
  <c r="F4" i="27"/>
  <c r="E4" i="27"/>
  <c r="D4" i="27"/>
  <c r="BM4" i="26"/>
  <c r="BL4" i="26"/>
  <c r="BK4" i="26"/>
  <c r="BJ4" i="26"/>
  <c r="BI4" i="26"/>
  <c r="BH4" i="26"/>
  <c r="BG4" i="26"/>
  <c r="BF4" i="26"/>
  <c r="BE4" i="26"/>
  <c r="BD4" i="26"/>
  <c r="BC4" i="26"/>
  <c r="BB4" i="26"/>
  <c r="BA4" i="26"/>
  <c r="AZ4" i="26"/>
  <c r="AY4" i="26"/>
  <c r="AX4" i="26"/>
  <c r="AW4" i="26"/>
  <c r="AV4" i="26"/>
  <c r="AU4" i="26"/>
  <c r="AT4" i="26"/>
  <c r="AS4" i="26"/>
  <c r="AR4" i="26"/>
  <c r="AQ4" i="26"/>
  <c r="AP4" i="26"/>
  <c r="AO4" i="26"/>
  <c r="AN4" i="26"/>
  <c r="AM4" i="26"/>
  <c r="AL4" i="26"/>
  <c r="AK4" i="26"/>
  <c r="AJ4" i="26"/>
  <c r="AI4" i="26"/>
  <c r="AH4" i="26"/>
  <c r="AG4" i="26"/>
  <c r="AF4" i="26"/>
  <c r="AE4" i="26"/>
  <c r="AD4" i="26"/>
  <c r="AC4" i="26"/>
  <c r="AB4" i="26"/>
  <c r="AA4" i="26"/>
  <c r="Z4" i="26"/>
  <c r="Y4" i="26"/>
  <c r="X4" i="26"/>
  <c r="W4" i="26"/>
  <c r="V4" i="26"/>
  <c r="U4" i="26"/>
  <c r="T4" i="26"/>
  <c r="S4" i="26"/>
  <c r="R4" i="26"/>
  <c r="Q4" i="26"/>
  <c r="P4" i="26"/>
  <c r="O4" i="26"/>
  <c r="N4" i="26"/>
  <c r="M4" i="26"/>
  <c r="L4" i="26"/>
  <c r="K4" i="26"/>
  <c r="J4" i="26"/>
  <c r="I4" i="26"/>
  <c r="H4" i="26"/>
  <c r="G4" i="26"/>
  <c r="F4" i="26"/>
  <c r="E4" i="26"/>
  <c r="D4" i="26"/>
  <c r="CD10" i="25"/>
  <c r="CC10" i="25"/>
  <c r="CB10" i="25"/>
  <c r="CA10" i="25"/>
  <c r="BZ10" i="25"/>
  <c r="BY10" i="25"/>
  <c r="BX10" i="25"/>
  <c r="BW10" i="25"/>
  <c r="BV10" i="25"/>
  <c r="BU10" i="25"/>
  <c r="BT10" i="25"/>
  <c r="BS10" i="25"/>
  <c r="BR10" i="25"/>
  <c r="BQ10" i="25"/>
  <c r="BP10" i="25"/>
  <c r="BO10" i="25"/>
  <c r="BN10" i="25"/>
  <c r="BM10" i="25"/>
  <c r="BL10" i="25"/>
  <c r="BK10" i="25"/>
  <c r="BJ10" i="25"/>
  <c r="BI10" i="25"/>
  <c r="BH10" i="25"/>
  <c r="BG10" i="25"/>
  <c r="BF10" i="25"/>
  <c r="BE10" i="25"/>
  <c r="BD10" i="25"/>
  <c r="BC10" i="25"/>
  <c r="BB10" i="25"/>
  <c r="BA10" i="25"/>
  <c r="AZ10" i="25"/>
  <c r="AY10" i="25"/>
  <c r="AX10" i="25"/>
  <c r="AW10" i="25"/>
  <c r="AV10" i="25"/>
  <c r="AU10" i="25"/>
  <c r="AT10" i="25"/>
  <c r="AS10" i="25"/>
  <c r="AR10" i="25"/>
  <c r="AQ10" i="25"/>
  <c r="AP10" i="25"/>
  <c r="AO10" i="25"/>
  <c r="AN10" i="25"/>
  <c r="AM10" i="25"/>
  <c r="AL10" i="25"/>
  <c r="AK10" i="25"/>
  <c r="AJ10" i="25"/>
  <c r="AI10" i="25"/>
  <c r="AH10" i="25"/>
  <c r="CD4" i="25"/>
  <c r="CC4" i="25"/>
  <c r="CB4" i="25"/>
  <c r="CA4" i="25"/>
  <c r="BZ4" i="25"/>
  <c r="BY4" i="25"/>
  <c r="BX4" i="25"/>
  <c r="BW4" i="25"/>
  <c r="BV4" i="25"/>
  <c r="BU4" i="25"/>
  <c r="BT4" i="25"/>
  <c r="BS4" i="25"/>
  <c r="BR4" i="25"/>
  <c r="BQ4" i="25"/>
  <c r="BP4" i="25"/>
  <c r="BO4" i="25"/>
  <c r="BN4" i="25"/>
  <c r="BM4" i="25"/>
  <c r="BL4" i="25"/>
  <c r="BK4" i="25"/>
  <c r="BJ4" i="25"/>
  <c r="BI4" i="25"/>
  <c r="BH4" i="25"/>
  <c r="BG4" i="25"/>
  <c r="BF4" i="25"/>
  <c r="BE4" i="25"/>
  <c r="BD4" i="25"/>
  <c r="BC4" i="25"/>
  <c r="BB4" i="25"/>
  <c r="BA4" i="25"/>
  <c r="AZ4" i="25"/>
  <c r="AY4" i="25"/>
  <c r="AX4" i="25"/>
  <c r="AW4" i="25"/>
  <c r="AV4" i="25"/>
  <c r="AU4" i="25"/>
  <c r="AT4" i="25"/>
  <c r="AS4" i="25"/>
  <c r="AR4" i="25"/>
  <c r="AQ4" i="25"/>
  <c r="AP4" i="25"/>
  <c r="AO4" i="25"/>
  <c r="AN4" i="25"/>
  <c r="AM4" i="25"/>
  <c r="AL4" i="25"/>
  <c r="AK4" i="25"/>
  <c r="AJ4" i="25"/>
  <c r="AI4" i="25"/>
  <c r="AH4" i="25"/>
  <c r="AE4" i="25"/>
  <c r="AD4" i="25"/>
  <c r="AC4" i="25"/>
  <c r="AB4" i="25"/>
  <c r="AA4" i="25"/>
  <c r="Z4" i="25"/>
  <c r="Y4" i="25"/>
  <c r="X4" i="25"/>
  <c r="W4" i="25"/>
  <c r="V4" i="25"/>
  <c r="U4" i="25"/>
  <c r="T4" i="25"/>
  <c r="S4" i="25"/>
  <c r="R4" i="25"/>
  <c r="Q4" i="25"/>
  <c r="P4" i="25"/>
  <c r="O4" i="25"/>
  <c r="N4" i="25"/>
  <c r="M4" i="25"/>
  <c r="L4" i="25"/>
  <c r="K4" i="25"/>
  <c r="J4" i="25"/>
  <c r="I4" i="25"/>
  <c r="H4" i="25"/>
  <c r="G4" i="25"/>
  <c r="F4" i="25"/>
  <c r="E4" i="25"/>
  <c r="D4" i="25"/>
  <c r="CD31" i="24"/>
  <c r="CC31" i="24"/>
  <c r="CB31" i="24"/>
  <c r="CA31" i="24"/>
  <c r="BZ31" i="24"/>
  <c r="BY31" i="24"/>
  <c r="BX31" i="24"/>
  <c r="BW31" i="24"/>
  <c r="BV31" i="24"/>
  <c r="BU31" i="24"/>
  <c r="BT31" i="24"/>
  <c r="BS31" i="24"/>
  <c r="BR31" i="24"/>
  <c r="BQ31" i="24"/>
  <c r="BP31" i="24"/>
  <c r="BO31" i="24"/>
  <c r="BN31" i="24"/>
  <c r="BM31" i="24"/>
  <c r="BL31" i="24"/>
  <c r="BK31" i="24"/>
  <c r="BJ31" i="24"/>
  <c r="BI31" i="24"/>
  <c r="BH31" i="24"/>
  <c r="BG31" i="24"/>
  <c r="BF31" i="24"/>
  <c r="BE31" i="24"/>
  <c r="BD31" i="24"/>
  <c r="BC31" i="24"/>
  <c r="BB31" i="24"/>
  <c r="BA31" i="24"/>
  <c r="AZ31" i="24"/>
  <c r="AY31" i="24"/>
  <c r="AX31" i="24"/>
  <c r="CD27" i="24"/>
  <c r="CC27" i="24"/>
  <c r="CC21" i="24" s="1"/>
  <c r="CB27" i="24"/>
  <c r="CA27" i="24"/>
  <c r="BZ27" i="24"/>
  <c r="BY27" i="24"/>
  <c r="BY21" i="24" s="1"/>
  <c r="BX27" i="24"/>
  <c r="BW27" i="24"/>
  <c r="BV27" i="24"/>
  <c r="BU27" i="24"/>
  <c r="BU21" i="24" s="1"/>
  <c r="BT27" i="24"/>
  <c r="BS27" i="24"/>
  <c r="BR27" i="24"/>
  <c r="BQ27" i="24"/>
  <c r="BQ21" i="24" s="1"/>
  <c r="BP27" i="24"/>
  <c r="BO27" i="24"/>
  <c r="BN27" i="24"/>
  <c r="BM27" i="24"/>
  <c r="BM21" i="24" s="1"/>
  <c r="BL27" i="24"/>
  <c r="BK27" i="24"/>
  <c r="BJ27" i="24"/>
  <c r="BJ22" i="24" s="1"/>
  <c r="BI27" i="24"/>
  <c r="BI21" i="24" s="1"/>
  <c r="BH27" i="24"/>
  <c r="BG27" i="24"/>
  <c r="BF27" i="24"/>
  <c r="BE27" i="24"/>
  <c r="BE21" i="24" s="1"/>
  <c r="BD27" i="24"/>
  <c r="BC27" i="24"/>
  <c r="BB27" i="24"/>
  <c r="BA27" i="24"/>
  <c r="BA21" i="24" s="1"/>
  <c r="AZ27" i="24"/>
  <c r="AY27" i="24"/>
  <c r="AX27" i="24"/>
  <c r="AW27" i="24"/>
  <c r="AW21" i="24" s="1"/>
  <c r="AV27" i="24"/>
  <c r="AU27" i="24"/>
  <c r="AT27" i="24"/>
  <c r="AS27" i="24"/>
  <c r="AS21" i="24" s="1"/>
  <c r="AR27" i="24"/>
  <c r="AQ27" i="24"/>
  <c r="AP27" i="24"/>
  <c r="AO27" i="24"/>
  <c r="AN27" i="24"/>
  <c r="AM27" i="24"/>
  <c r="AL27" i="24"/>
  <c r="AK27" i="24"/>
  <c r="AJ27" i="24"/>
  <c r="AI27" i="24"/>
  <c r="AH27" i="24"/>
  <c r="CD23" i="24"/>
  <c r="CC23" i="24"/>
  <c r="CB23" i="24"/>
  <c r="CA23" i="24"/>
  <c r="BZ23" i="24"/>
  <c r="BZ22" i="24" s="1"/>
  <c r="BY23" i="24"/>
  <c r="BX23" i="24"/>
  <c r="BW23" i="24"/>
  <c r="BV23" i="24"/>
  <c r="BU23" i="24"/>
  <c r="BT23" i="24"/>
  <c r="BS23" i="24"/>
  <c r="BS22" i="24" s="1"/>
  <c r="BR23" i="24"/>
  <c r="BQ23" i="24"/>
  <c r="BP23" i="24"/>
  <c r="BO23" i="24"/>
  <c r="BO22" i="24" s="1"/>
  <c r="BN23" i="24"/>
  <c r="BM23" i="24"/>
  <c r="BL23" i="24"/>
  <c r="BK23" i="24"/>
  <c r="BJ23" i="24"/>
  <c r="BJ21" i="24" s="1"/>
  <c r="BI23" i="24"/>
  <c r="BH23" i="24"/>
  <c r="BG23" i="24"/>
  <c r="BF23" i="24"/>
  <c r="BE23" i="24"/>
  <c r="BD23" i="24"/>
  <c r="BC23" i="24"/>
  <c r="BC22" i="24" s="1"/>
  <c r="BB23" i="24"/>
  <c r="BA23" i="24"/>
  <c r="AZ23" i="24"/>
  <c r="AY23" i="24"/>
  <c r="AY22" i="24" s="1"/>
  <c r="AX23" i="24"/>
  <c r="AW23" i="24"/>
  <c r="AV23" i="24"/>
  <c r="AU23" i="24"/>
  <c r="AT23" i="24"/>
  <c r="AT22" i="24" s="1"/>
  <c r="AS23" i="24"/>
  <c r="AR23" i="24"/>
  <c r="AQ23" i="24"/>
  <c r="AP23" i="24"/>
  <c r="AO23" i="24"/>
  <c r="AN23" i="24"/>
  <c r="AM23" i="24"/>
  <c r="AM22" i="24" s="1"/>
  <c r="AL23" i="24"/>
  <c r="AK23" i="24"/>
  <c r="AJ23" i="24"/>
  <c r="AI23" i="24"/>
  <c r="AI22" i="24" s="1"/>
  <c r="AH23" i="24"/>
  <c r="CB22" i="24"/>
  <c r="BX22" i="24"/>
  <c r="BT22" i="24"/>
  <c r="BP22" i="24"/>
  <c r="BL22" i="24"/>
  <c r="BH22" i="24"/>
  <c r="BD22" i="24"/>
  <c r="AZ22" i="24"/>
  <c r="AV22" i="24"/>
  <c r="AR22" i="24"/>
  <c r="AN22" i="24"/>
  <c r="AL22" i="24"/>
  <c r="AJ22" i="24"/>
  <c r="AH22" i="24"/>
  <c r="AG22" i="24"/>
  <c r="AF22" i="24"/>
  <c r="AE22" i="24"/>
  <c r="AD22" i="24"/>
  <c r="AC22" i="24"/>
  <c r="AB22" i="24"/>
  <c r="AA22" i="24"/>
  <c r="Z22" i="24"/>
  <c r="CD21" i="24"/>
  <c r="CB21" i="24"/>
  <c r="BX21" i="24"/>
  <c r="BT21" i="24"/>
  <c r="BS21" i="24"/>
  <c r="BP21" i="24"/>
  <c r="BO21" i="24"/>
  <c r="BN21" i="24"/>
  <c r="BL21" i="24"/>
  <c r="BH21" i="24"/>
  <c r="BD21" i="24"/>
  <c r="BC21" i="24"/>
  <c r="AZ21" i="24"/>
  <c r="AY21" i="24"/>
  <c r="AX21" i="24"/>
  <c r="AV21" i="24"/>
  <c r="AR21" i="24"/>
  <c r="AN21" i="24"/>
  <c r="AM21" i="24"/>
  <c r="AJ21" i="24"/>
  <c r="AI21" i="24"/>
  <c r="AH21" i="24"/>
  <c r="AG21" i="24"/>
  <c r="AF21" i="24"/>
  <c r="AE21" i="24"/>
  <c r="AD21" i="24"/>
  <c r="AC21" i="24"/>
  <c r="AB21" i="24"/>
  <c r="AA21" i="24"/>
  <c r="Z21" i="24"/>
  <c r="CD15" i="24"/>
  <c r="CC15" i="24"/>
  <c r="CB15" i="24"/>
  <c r="CA15" i="24"/>
  <c r="BZ15" i="24"/>
  <c r="BY15" i="24"/>
  <c r="BX15" i="24"/>
  <c r="BW15" i="24"/>
  <c r="CD14" i="24"/>
  <c r="CC14" i="24"/>
  <c r="CB14" i="24"/>
  <c r="CA14" i="24"/>
  <c r="BZ14" i="24"/>
  <c r="BY14" i="24"/>
  <c r="BX14" i="24"/>
  <c r="BW14" i="24"/>
  <c r="BV14" i="24"/>
  <c r="BU14" i="24"/>
  <c r="BT14" i="24"/>
  <c r="BS14" i="24"/>
  <c r="BR14" i="24"/>
  <c r="BQ14" i="24"/>
  <c r="BP14" i="24"/>
  <c r="BO14" i="24"/>
  <c r="BN14" i="24"/>
  <c r="BM14" i="24"/>
  <c r="BL14" i="24"/>
  <c r="BK14" i="24"/>
  <c r="BJ14" i="24"/>
  <c r="BI14" i="24"/>
  <c r="BH14" i="24"/>
  <c r="BG14" i="24"/>
  <c r="BF14" i="24"/>
  <c r="BE14" i="24"/>
  <c r="BD14" i="24"/>
  <c r="BC14" i="24"/>
  <c r="BB14" i="24"/>
  <c r="BA14" i="24"/>
  <c r="AZ14" i="24"/>
  <c r="AY14" i="24"/>
  <c r="AX14" i="24"/>
  <c r="CD10" i="24"/>
  <c r="CD19" i="15" s="1"/>
  <c r="CC10" i="24"/>
  <c r="CC19" i="15" s="1"/>
  <c r="CB10" i="24"/>
  <c r="CA10" i="24"/>
  <c r="CA19" i="15" s="1"/>
  <c r="BZ10" i="24"/>
  <c r="BZ19" i="15" s="1"/>
  <c r="BY10" i="24"/>
  <c r="BY19" i="15" s="1"/>
  <c r="BX10" i="24"/>
  <c r="BW10" i="24"/>
  <c r="BW19" i="15" s="1"/>
  <c r="BV10" i="24"/>
  <c r="BV19" i="15" s="1"/>
  <c r="BU10" i="24"/>
  <c r="BU19" i="15" s="1"/>
  <c r="BT10" i="24"/>
  <c r="BS10" i="24"/>
  <c r="BR10" i="24"/>
  <c r="BR19" i="15" s="1"/>
  <c r="BQ10" i="24"/>
  <c r="BQ19" i="15" s="1"/>
  <c r="BP10" i="24"/>
  <c r="BO10" i="24"/>
  <c r="BO19" i="15" s="1"/>
  <c r="BN10" i="24"/>
  <c r="BN19" i="15" s="1"/>
  <c r="BM10" i="24"/>
  <c r="BM19" i="15" s="1"/>
  <c r="BL10" i="24"/>
  <c r="BK10" i="24"/>
  <c r="BK19" i="15" s="1"/>
  <c r="BJ10" i="24"/>
  <c r="BJ19" i="15" s="1"/>
  <c r="BI10" i="24"/>
  <c r="BI19" i="15" s="1"/>
  <c r="BH10" i="24"/>
  <c r="BG10" i="24"/>
  <c r="BG19" i="15" s="1"/>
  <c r="BF10" i="24"/>
  <c r="BF19" i="15" s="1"/>
  <c r="BE10" i="24"/>
  <c r="BE19" i="15" s="1"/>
  <c r="BD10" i="24"/>
  <c r="BC10" i="24"/>
  <c r="BC19" i="15" s="1"/>
  <c r="BB10" i="24"/>
  <c r="BB19" i="15" s="1"/>
  <c r="BA10" i="24"/>
  <c r="BA19" i="15" s="1"/>
  <c r="AZ10" i="24"/>
  <c r="AY10" i="24"/>
  <c r="AY19" i="15" s="1"/>
  <c r="AX10" i="24"/>
  <c r="AX19" i="15" s="1"/>
  <c r="AW10" i="24"/>
  <c r="AW19" i="15" s="1"/>
  <c r="AV10" i="24"/>
  <c r="AU10" i="24"/>
  <c r="AU19" i="15" s="1"/>
  <c r="AT10" i="24"/>
  <c r="AT19" i="15" s="1"/>
  <c r="AS10" i="24"/>
  <c r="AS19" i="15" s="1"/>
  <c r="AR10" i="24"/>
  <c r="AQ10" i="24"/>
  <c r="AQ19" i="15" s="1"/>
  <c r="AP10" i="24"/>
  <c r="AP19" i="15" s="1"/>
  <c r="AO10" i="24"/>
  <c r="AO19" i="15" s="1"/>
  <c r="AN10" i="24"/>
  <c r="AM10" i="24"/>
  <c r="AM19" i="15" s="1"/>
  <c r="AL10" i="24"/>
  <c r="AL19" i="15" s="1"/>
  <c r="AK10" i="24"/>
  <c r="AJ10" i="24"/>
  <c r="AI10" i="24"/>
  <c r="AI19" i="15" s="1"/>
  <c r="AH10" i="24"/>
  <c r="AH19" i="15" s="1"/>
  <c r="CD6" i="24"/>
  <c r="CC6" i="24"/>
  <c r="CC20" i="15" s="1"/>
  <c r="CB6" i="24"/>
  <c r="CB20" i="15" s="1"/>
  <c r="CA6" i="24"/>
  <c r="BZ6" i="24"/>
  <c r="BY6" i="24"/>
  <c r="BX6" i="24"/>
  <c r="BX20" i="15" s="1"/>
  <c r="BW6" i="24"/>
  <c r="BV6" i="24"/>
  <c r="BU6" i="24"/>
  <c r="BT6" i="24"/>
  <c r="BT20" i="15" s="1"/>
  <c r="BS6" i="24"/>
  <c r="BR6" i="24"/>
  <c r="BR20" i="15" s="1"/>
  <c r="BQ6" i="24"/>
  <c r="BP6" i="24"/>
  <c r="BP20" i="15" s="1"/>
  <c r="BO6" i="24"/>
  <c r="BN6" i="24"/>
  <c r="BM6" i="24"/>
  <c r="BM20" i="15" s="1"/>
  <c r="BL6" i="24"/>
  <c r="BL20" i="15" s="1"/>
  <c r="BK6" i="24"/>
  <c r="BJ6" i="24"/>
  <c r="BI6" i="24"/>
  <c r="BH6" i="24"/>
  <c r="BG6" i="24"/>
  <c r="BF6" i="24"/>
  <c r="BE6" i="24"/>
  <c r="BD6" i="24"/>
  <c r="BD20" i="15" s="1"/>
  <c r="BC6" i="24"/>
  <c r="BB6" i="24"/>
  <c r="BB20" i="15" s="1"/>
  <c r="BA6" i="24"/>
  <c r="AZ6" i="24"/>
  <c r="AZ20" i="15" s="1"/>
  <c r="AY6" i="24"/>
  <c r="AX6" i="24"/>
  <c r="AW6" i="24"/>
  <c r="AW20" i="15" s="1"/>
  <c r="AV6" i="24"/>
  <c r="AV20" i="15" s="1"/>
  <c r="BX5" i="24"/>
  <c r="BV5" i="24"/>
  <c r="BM5" i="24"/>
  <c r="BL5" i="24"/>
  <c r="BF5" i="24"/>
  <c r="BB5" i="24"/>
  <c r="BA5" i="24"/>
  <c r="AU5" i="24"/>
  <c r="AT5" i="24"/>
  <c r="AQ5" i="24"/>
  <c r="AP5" i="24"/>
  <c r="AM5" i="24"/>
  <c r="AL5" i="24"/>
  <c r="AI5" i="24"/>
  <c r="AH5" i="24"/>
  <c r="AG5" i="24"/>
  <c r="AF5" i="24"/>
  <c r="AE5" i="24"/>
  <c r="AD5" i="24"/>
  <c r="AC5" i="24"/>
  <c r="AB5" i="24"/>
  <c r="AA5" i="24"/>
  <c r="Z5" i="24"/>
  <c r="BY4" i="24"/>
  <c r="BW4" i="24"/>
  <c r="BS4" i="24"/>
  <c r="BR4" i="24"/>
  <c r="BO4" i="24"/>
  <c r="BN4" i="24"/>
  <c r="BJ4" i="24"/>
  <c r="BI4" i="24"/>
  <c r="BG4" i="24"/>
  <c r="BC4" i="24"/>
  <c r="BB4" i="24"/>
  <c r="AY4" i="24"/>
  <c r="AU4" i="24"/>
  <c r="AT4" i="24"/>
  <c r="AQ4" i="24"/>
  <c r="AO4" i="24"/>
  <c r="AM4" i="24"/>
  <c r="AL4" i="24"/>
  <c r="AI4" i="24"/>
  <c r="AH4" i="24"/>
  <c r="AG4" i="24"/>
  <c r="AF4" i="24"/>
  <c r="AE4" i="24"/>
  <c r="AD4" i="24"/>
  <c r="AC4" i="24"/>
  <c r="AB4" i="24"/>
  <c r="AA4" i="24"/>
  <c r="Z4" i="24"/>
  <c r="Y4" i="24"/>
  <c r="X4" i="24"/>
  <c r="W4" i="24"/>
  <c r="V4" i="24"/>
  <c r="U4" i="24"/>
  <c r="T4" i="24"/>
  <c r="S4" i="24"/>
  <c r="R4" i="24"/>
  <c r="Q4" i="24"/>
  <c r="P4" i="24"/>
  <c r="O4" i="24"/>
  <c r="N4" i="24"/>
  <c r="M4" i="24"/>
  <c r="L4" i="24"/>
  <c r="K4" i="24"/>
  <c r="J4" i="24"/>
  <c r="I4" i="24"/>
  <c r="H4" i="24"/>
  <c r="G4" i="24"/>
  <c r="F4" i="24"/>
  <c r="E4" i="24"/>
  <c r="D4" i="24"/>
  <c r="CD48" i="23"/>
  <c r="CC48" i="23"/>
  <c r="CB48" i="23"/>
  <c r="CA48" i="23"/>
  <c r="BZ48" i="23"/>
  <c r="BY48" i="23"/>
  <c r="BX48" i="23"/>
  <c r="BW48" i="23"/>
  <c r="BV48" i="23"/>
  <c r="BU48" i="23"/>
  <c r="BT48" i="23"/>
  <c r="BS48" i="23"/>
  <c r="BR48" i="23"/>
  <c r="BQ48" i="23"/>
  <c r="BP48" i="23"/>
  <c r="BO48" i="23"/>
  <c r="BN48" i="23"/>
  <c r="BM48" i="23"/>
  <c r="BL48" i="23"/>
  <c r="BK48" i="23"/>
  <c r="BJ48" i="23"/>
  <c r="BI48" i="23"/>
  <c r="BH48" i="23"/>
  <c r="BG48" i="23"/>
  <c r="BF48" i="23"/>
  <c r="BE48" i="23"/>
  <c r="BD48" i="23"/>
  <c r="BC48" i="23"/>
  <c r="BB48" i="23"/>
  <c r="BA48" i="23"/>
  <c r="AZ48" i="23"/>
  <c r="AY48" i="23"/>
  <c r="AX48" i="23"/>
  <c r="AW48" i="23"/>
  <c r="AV48" i="23"/>
  <c r="AU48" i="23"/>
  <c r="AT48" i="23"/>
  <c r="AS48" i="23"/>
  <c r="AR48" i="23"/>
  <c r="AQ48" i="23"/>
  <c r="AP48" i="23"/>
  <c r="AO48" i="23"/>
  <c r="AN48" i="23"/>
  <c r="AM48" i="23"/>
  <c r="AL48" i="23"/>
  <c r="AK48" i="23"/>
  <c r="AJ48" i="23"/>
  <c r="AI48" i="23"/>
  <c r="AH48" i="23"/>
  <c r="CD45" i="23"/>
  <c r="CC45" i="23"/>
  <c r="CB45" i="23"/>
  <c r="CA45" i="23"/>
  <c r="BZ45" i="23"/>
  <c r="BY45" i="23"/>
  <c r="BX45" i="23"/>
  <c r="BW45" i="23"/>
  <c r="BV45" i="23"/>
  <c r="BU45" i="23"/>
  <c r="BT45" i="23"/>
  <c r="BS45" i="23"/>
  <c r="BR45" i="23"/>
  <c r="BQ45" i="23"/>
  <c r="BP45" i="23"/>
  <c r="BO45" i="23"/>
  <c r="BN45" i="23"/>
  <c r="BM45" i="23"/>
  <c r="BL45" i="23"/>
  <c r="BK45" i="23"/>
  <c r="BJ45" i="23"/>
  <c r="BI45" i="23"/>
  <c r="BI39" i="23" s="1"/>
  <c r="BH45" i="23"/>
  <c r="BG45" i="23"/>
  <c r="BF45" i="23"/>
  <c r="BE45"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G39" i="23" s="1"/>
  <c r="AF45" i="23"/>
  <c r="AE45" i="23"/>
  <c r="AD45" i="23"/>
  <c r="AC45" i="23"/>
  <c r="AB45" i="23"/>
  <c r="AA45" i="23"/>
  <c r="Z45" i="23"/>
  <c r="Y45" i="23"/>
  <c r="Y39" i="23" s="1"/>
  <c r="X45" i="23"/>
  <c r="W45" i="23"/>
  <c r="V45" i="23"/>
  <c r="U45" i="23"/>
  <c r="T45" i="23"/>
  <c r="S45" i="23"/>
  <c r="R45" i="23"/>
  <c r="Q45" i="23"/>
  <c r="P45" i="23"/>
  <c r="O45" i="23"/>
  <c r="N45" i="23"/>
  <c r="M45" i="23"/>
  <c r="L45" i="23"/>
  <c r="K45" i="23"/>
  <c r="J45" i="23"/>
  <c r="I45" i="23"/>
  <c r="H45" i="23"/>
  <c r="G45" i="23"/>
  <c r="F45" i="23"/>
  <c r="E45" i="23"/>
  <c r="D45" i="23"/>
  <c r="CD44" i="23"/>
  <c r="CC44" i="23"/>
  <c r="CB44" i="23"/>
  <c r="CA44" i="23"/>
  <c r="BZ44" i="23"/>
  <c r="BY44" i="23"/>
  <c r="BY39" i="23" s="1"/>
  <c r="BX44" i="23"/>
  <c r="BW44" i="23"/>
  <c r="BV44" i="23"/>
  <c r="BU44" i="23"/>
  <c r="BT44" i="23"/>
  <c r="BS44" i="23"/>
  <c r="BR44" i="23"/>
  <c r="BQ44" i="23"/>
  <c r="BP44" i="23"/>
  <c r="BO44" i="23"/>
  <c r="BN44" i="23"/>
  <c r="BM44" i="23"/>
  <c r="BL44" i="23"/>
  <c r="BK44" i="23"/>
  <c r="BJ44" i="23"/>
  <c r="BI44" i="23"/>
  <c r="BH44" i="23"/>
  <c r="BG44" i="23"/>
  <c r="BF44" i="23"/>
  <c r="BE44" i="23"/>
  <c r="BD44" i="23"/>
  <c r="BC44" i="23"/>
  <c r="BB44" i="23"/>
  <c r="BA44" i="23"/>
  <c r="AZ44" i="23"/>
  <c r="AY44" i="23"/>
  <c r="AX44" i="23"/>
  <c r="AW44" i="23"/>
  <c r="AV44" i="23"/>
  <c r="AU44" i="23"/>
  <c r="AT44" i="23"/>
  <c r="AS44" i="23"/>
  <c r="AR44" i="23"/>
  <c r="AQ44" i="23"/>
  <c r="AP44" i="23"/>
  <c r="AO44" i="23"/>
  <c r="AN44" i="23"/>
  <c r="AM44" i="23"/>
  <c r="AL44" i="23"/>
  <c r="AK44" i="23"/>
  <c r="AJ44" i="23"/>
  <c r="AI44" i="23"/>
  <c r="AH44" i="23"/>
  <c r="AG44" i="23"/>
  <c r="AF44" i="23"/>
  <c r="AE44" i="23"/>
  <c r="AD44" i="23"/>
  <c r="AC44" i="23"/>
  <c r="AB44" i="23"/>
  <c r="AA44" i="23"/>
  <c r="Z44" i="23"/>
  <c r="Y44" i="23"/>
  <c r="X44" i="23"/>
  <c r="W44" i="23"/>
  <c r="V44" i="23"/>
  <c r="U44" i="23"/>
  <c r="T44" i="23"/>
  <c r="S44" i="23"/>
  <c r="R44" i="23"/>
  <c r="Q44" i="23"/>
  <c r="P44" i="23"/>
  <c r="O44" i="23"/>
  <c r="N44" i="23"/>
  <c r="M44" i="23"/>
  <c r="L44" i="23"/>
  <c r="K44" i="23"/>
  <c r="J44" i="23"/>
  <c r="I44" i="23"/>
  <c r="H44" i="23"/>
  <c r="G44" i="23"/>
  <c r="F44" i="23"/>
  <c r="E44" i="23"/>
  <c r="D44" i="23"/>
  <c r="CD43" i="23"/>
  <c r="CC43" i="23"/>
  <c r="CB43" i="23"/>
  <c r="CA43" i="23"/>
  <c r="BZ43" i="23"/>
  <c r="BY43" i="23"/>
  <c r="BX43" i="23"/>
  <c r="BW43" i="23"/>
  <c r="BW39" i="23" s="1"/>
  <c r="BV43" i="23"/>
  <c r="BU43" i="23"/>
  <c r="BT43" i="23"/>
  <c r="BS43" i="23"/>
  <c r="BR43" i="23"/>
  <c r="BQ43" i="23"/>
  <c r="BP43" i="23"/>
  <c r="BO43" i="23"/>
  <c r="BO39" i="23" s="1"/>
  <c r="BN43" i="23"/>
  <c r="BM43" i="23"/>
  <c r="BL43" i="23"/>
  <c r="BK43" i="23"/>
  <c r="BJ43" i="23"/>
  <c r="BI43" i="23"/>
  <c r="BH43" i="23"/>
  <c r="BG43" i="23"/>
  <c r="BF43" i="23"/>
  <c r="BE43" i="23"/>
  <c r="BD43" i="23"/>
  <c r="BC43" i="23"/>
  <c r="BB43" i="23"/>
  <c r="BA43" i="23"/>
  <c r="AZ43" i="23"/>
  <c r="AY43" i="23"/>
  <c r="AX43" i="23"/>
  <c r="AW43" i="23"/>
  <c r="AV43" i="23"/>
  <c r="AU43" i="23"/>
  <c r="AT43" i="23"/>
  <c r="AS43" i="23"/>
  <c r="AR43" i="23"/>
  <c r="AQ43" i="23"/>
  <c r="AP43" i="23"/>
  <c r="AO43" i="23"/>
  <c r="AN43" i="23"/>
  <c r="AM43" i="23"/>
  <c r="AM39" i="23" s="1"/>
  <c r="AL43" i="23"/>
  <c r="AK43" i="23"/>
  <c r="AJ43" i="23"/>
  <c r="AI43" i="23"/>
  <c r="AH43" i="23"/>
  <c r="AG43" i="23"/>
  <c r="AF43" i="23"/>
  <c r="AE43" i="23"/>
  <c r="AD43" i="23"/>
  <c r="AC43" i="23"/>
  <c r="AB43" i="23"/>
  <c r="AA43" i="23"/>
  <c r="Z43" i="23"/>
  <c r="Y43" i="23"/>
  <c r="X43" i="23"/>
  <c r="W43" i="23"/>
  <c r="V43" i="23"/>
  <c r="U43" i="23"/>
  <c r="T43" i="23"/>
  <c r="S43" i="23"/>
  <c r="R43" i="23"/>
  <c r="Q43" i="23"/>
  <c r="P43" i="23"/>
  <c r="O43" i="23"/>
  <c r="N43" i="23"/>
  <c r="M43" i="23"/>
  <c r="L43" i="23"/>
  <c r="K43" i="23"/>
  <c r="K39" i="23" s="1"/>
  <c r="J43" i="23"/>
  <c r="I43" i="23"/>
  <c r="H43" i="23"/>
  <c r="G43" i="23"/>
  <c r="F43" i="23"/>
  <c r="E43" i="23"/>
  <c r="D43" i="23"/>
  <c r="CD42" i="23"/>
  <c r="CD39" i="23" s="1"/>
  <c r="CC42" i="23"/>
  <c r="CB42" i="23"/>
  <c r="CA42" i="23"/>
  <c r="BZ42" i="23"/>
  <c r="BZ39" i="23" s="1"/>
  <c r="BY42" i="23"/>
  <c r="BX42" i="23"/>
  <c r="BW42" i="23"/>
  <c r="BV42" i="23"/>
  <c r="BV39" i="23" s="1"/>
  <c r="BU42" i="23"/>
  <c r="BT42" i="23"/>
  <c r="BS42" i="23"/>
  <c r="BS39" i="23" s="1"/>
  <c r="BR42" i="23"/>
  <c r="BR39" i="23" s="1"/>
  <c r="BQ42" i="23"/>
  <c r="BP42" i="23"/>
  <c r="BO42" i="23"/>
  <c r="BN42" i="23"/>
  <c r="BM42" i="23"/>
  <c r="BL42" i="23"/>
  <c r="BK42" i="23"/>
  <c r="BJ42" i="23"/>
  <c r="BI42" i="23"/>
  <c r="BH42" i="23"/>
  <c r="BG42" i="23"/>
  <c r="BF42" i="23"/>
  <c r="BE42" i="23"/>
  <c r="BD42" i="23"/>
  <c r="BC42" i="23"/>
  <c r="BB42" i="23"/>
  <c r="BA42" i="23"/>
  <c r="AZ42" i="23"/>
  <c r="AY42" i="23"/>
  <c r="AX42" i="23"/>
  <c r="AW42" i="23"/>
  <c r="AV42" i="23"/>
  <c r="AU42" i="23"/>
  <c r="AT42" i="23"/>
  <c r="AS42" i="23"/>
  <c r="AR42" i="23"/>
  <c r="AQ42" i="23"/>
  <c r="AP42" i="23"/>
  <c r="AO42" i="23"/>
  <c r="AN42" i="23"/>
  <c r="AM42" i="23"/>
  <c r="AL42" i="23"/>
  <c r="AK42" i="23"/>
  <c r="AJ42" i="23"/>
  <c r="AI42" i="23"/>
  <c r="AH42" i="23"/>
  <c r="AG42" i="23"/>
  <c r="AF42" i="23"/>
  <c r="AE42" i="23"/>
  <c r="AD42" i="23"/>
  <c r="AC42" i="23"/>
  <c r="AB42" i="23"/>
  <c r="AA42" i="23"/>
  <c r="Z42" i="23"/>
  <c r="Y42" i="23"/>
  <c r="X42" i="23"/>
  <c r="W42" i="23"/>
  <c r="V42" i="23"/>
  <c r="U42" i="23"/>
  <c r="T42" i="23"/>
  <c r="S42" i="23"/>
  <c r="R42" i="23"/>
  <c r="Q42" i="23"/>
  <c r="P42" i="23"/>
  <c r="O42" i="23"/>
  <c r="N42" i="23"/>
  <c r="M42" i="23"/>
  <c r="L42" i="23"/>
  <c r="K42" i="23"/>
  <c r="J42" i="23"/>
  <c r="I42" i="23"/>
  <c r="H42" i="23"/>
  <c r="G42" i="23"/>
  <c r="F42" i="23"/>
  <c r="E42" i="23"/>
  <c r="D42" i="23"/>
  <c r="BM41" i="23"/>
  <c r="BM39" i="23" s="1"/>
  <c r="BL41" i="23"/>
  <c r="BK41" i="23"/>
  <c r="BJ41" i="23"/>
  <c r="BI41" i="23"/>
  <c r="BH41" i="23"/>
  <c r="BG41" i="23"/>
  <c r="BF41" i="23"/>
  <c r="BE41" i="23"/>
  <c r="BE39" i="23" s="1"/>
  <c r="BD41" i="23"/>
  <c r="BC41" i="23"/>
  <c r="BB41" i="23"/>
  <c r="BA41" i="23"/>
  <c r="AZ41" i="23"/>
  <c r="AY41" i="23"/>
  <c r="AX41" i="23"/>
  <c r="AW41" i="23"/>
  <c r="AW39" i="23" s="1"/>
  <c r="AV41" i="23"/>
  <c r="AU41" i="23"/>
  <c r="AT41" i="23"/>
  <c r="AS41" i="23"/>
  <c r="AR41" i="23"/>
  <c r="AQ41" i="23"/>
  <c r="AP41" i="23"/>
  <c r="AO41" i="23"/>
  <c r="AO39" i="23" s="1"/>
  <c r="AN41" i="23"/>
  <c r="AM41" i="23"/>
  <c r="AL41" i="23"/>
  <c r="AK41" i="23"/>
  <c r="AJ41" i="23"/>
  <c r="AI41" i="23"/>
  <c r="AH41" i="23"/>
  <c r="AG41" i="23"/>
  <c r="AF41" i="23"/>
  <c r="AE41" i="23"/>
  <c r="AD41" i="23"/>
  <c r="AC41" i="23"/>
  <c r="AC39" i="23" s="1"/>
  <c r="AB41" i="23"/>
  <c r="AA41" i="23"/>
  <c r="Z41" i="23"/>
  <c r="Y41" i="23"/>
  <c r="X41" i="23"/>
  <c r="W41" i="23"/>
  <c r="V41" i="23"/>
  <c r="U41" i="23"/>
  <c r="T41" i="23"/>
  <c r="S41" i="23"/>
  <c r="R41" i="23"/>
  <c r="Q41" i="23"/>
  <c r="P41" i="23"/>
  <c r="O41" i="23"/>
  <c r="N41" i="23"/>
  <c r="M41" i="23"/>
  <c r="M39" i="23" s="1"/>
  <c r="L41" i="23"/>
  <c r="K41" i="23"/>
  <c r="J41" i="23"/>
  <c r="I41" i="23"/>
  <c r="H41" i="23"/>
  <c r="G41" i="23"/>
  <c r="F41" i="23"/>
  <c r="E41" i="23"/>
  <c r="D41" i="23"/>
  <c r="BM40" i="23"/>
  <c r="BL40" i="23"/>
  <c r="BK40" i="23"/>
  <c r="BJ40" i="23"/>
  <c r="BJ39" i="23" s="1"/>
  <c r="BI40" i="23"/>
  <c r="BH40" i="23"/>
  <c r="BG40" i="23"/>
  <c r="BF40" i="23"/>
  <c r="BF39" i="23" s="1"/>
  <c r="BE40" i="23"/>
  <c r="BD40" i="23"/>
  <c r="BC40" i="23"/>
  <c r="BC39" i="23" s="1"/>
  <c r="BB40" i="23"/>
  <c r="BB39" i="23" s="1"/>
  <c r="BA40" i="23"/>
  <c r="AZ40" i="23"/>
  <c r="AY40" i="23"/>
  <c r="AX40" i="23"/>
  <c r="AX39" i="23" s="1"/>
  <c r="AW40" i="23"/>
  <c r="AV40" i="23"/>
  <c r="AU40" i="23"/>
  <c r="AT40" i="23"/>
  <c r="AT39" i="23" s="1"/>
  <c r="AS40" i="23"/>
  <c r="AR40" i="23"/>
  <c r="AQ40" i="23"/>
  <c r="AQ39" i="23" s="1"/>
  <c r="AP40" i="23"/>
  <c r="AP39" i="23" s="1"/>
  <c r="AO40" i="23"/>
  <c r="AN40" i="23"/>
  <c r="AM40" i="23"/>
  <c r="AL40" i="23"/>
  <c r="AK40" i="23"/>
  <c r="AJ40" i="23"/>
  <c r="AI40" i="23"/>
  <c r="AI39" i="23" s="1"/>
  <c r="AH40" i="23"/>
  <c r="AH39" i="23" s="1"/>
  <c r="AG40" i="23"/>
  <c r="AF40" i="23"/>
  <c r="AE40" i="23"/>
  <c r="AD40" i="23"/>
  <c r="AC40" i="23"/>
  <c r="AB40" i="23"/>
  <c r="AA40" i="23"/>
  <c r="AA39" i="23" s="1"/>
  <c r="Z40" i="23"/>
  <c r="Z39" i="23" s="1"/>
  <c r="Y40" i="23"/>
  <c r="X40" i="23"/>
  <c r="W40" i="23"/>
  <c r="V40" i="23"/>
  <c r="V39" i="23" s="1"/>
  <c r="U40" i="23"/>
  <c r="T40" i="23"/>
  <c r="S40" i="23"/>
  <c r="S39" i="23" s="1"/>
  <c r="R40" i="23"/>
  <c r="R39" i="23" s="1"/>
  <c r="Q40" i="23"/>
  <c r="P40" i="23"/>
  <c r="O40" i="23"/>
  <c r="N40" i="23"/>
  <c r="N39" i="23" s="1"/>
  <c r="M40" i="23"/>
  <c r="L40" i="23"/>
  <c r="K40" i="23"/>
  <c r="J40" i="23"/>
  <c r="J39" i="23" s="1"/>
  <c r="I40" i="23"/>
  <c r="H40" i="23"/>
  <c r="G40" i="23"/>
  <c r="G39" i="23" s="1"/>
  <c r="F40" i="23"/>
  <c r="F39" i="23" s="1"/>
  <c r="E40" i="23"/>
  <c r="D40" i="23"/>
  <c r="CC39" i="23"/>
  <c r="BU39" i="23"/>
  <c r="BN39" i="23"/>
  <c r="BG39" i="23"/>
  <c r="AY39" i="23"/>
  <c r="AS39" i="23"/>
  <c r="AL39" i="23"/>
  <c r="AD39" i="23"/>
  <c r="W39" i="23"/>
  <c r="Q39" i="23"/>
  <c r="I39" i="23"/>
  <c r="CD29" i="23"/>
  <c r="CC29" i="23"/>
  <c r="CB29" i="23"/>
  <c r="CA29" i="23"/>
  <c r="BZ29" i="23"/>
  <c r="BY29" i="23"/>
  <c r="BX29" i="23"/>
  <c r="BW29" i="23"/>
  <c r="BV29" i="23"/>
  <c r="BU29" i="23"/>
  <c r="BT29" i="23"/>
  <c r="BS29" i="23"/>
  <c r="BR29" i="23"/>
  <c r="BQ29" i="23"/>
  <c r="BP29" i="23"/>
  <c r="BO29" i="23"/>
  <c r="BN29" i="23"/>
  <c r="BM29" i="23"/>
  <c r="BL29" i="23"/>
  <c r="BK29" i="23"/>
  <c r="BJ29" i="23"/>
  <c r="BI29" i="23"/>
  <c r="BH29" i="23"/>
  <c r="BG29" i="23"/>
  <c r="BF29" i="23"/>
  <c r="BE29" i="23"/>
  <c r="BD29" i="23"/>
  <c r="BC29" i="23"/>
  <c r="BB29" i="23"/>
  <c r="BA29" i="23"/>
  <c r="AZ29" i="23"/>
  <c r="AY29" i="23"/>
  <c r="AX29" i="23"/>
  <c r="AW29" i="23"/>
  <c r="AV29" i="23"/>
  <c r="AU29" i="23"/>
  <c r="AT29" i="23"/>
  <c r="AS29" i="23"/>
  <c r="AR29" i="23"/>
  <c r="AQ29" i="23"/>
  <c r="AP29" i="23"/>
  <c r="AO29" i="23"/>
  <c r="AN29" i="23"/>
  <c r="AM29" i="23"/>
  <c r="AL29" i="23"/>
  <c r="AK29" i="23"/>
  <c r="AJ29" i="23"/>
  <c r="AI29" i="23"/>
  <c r="AH29"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F29" i="23"/>
  <c r="E29" i="23"/>
  <c r="D29" i="23"/>
  <c r="CD21" i="23"/>
  <c r="CC21" i="23"/>
  <c r="CB21" i="23"/>
  <c r="CA21" i="23"/>
  <c r="BZ21" i="23"/>
  <c r="BY21" i="23"/>
  <c r="BX21" i="23"/>
  <c r="BW21" i="23"/>
  <c r="BV21" i="23"/>
  <c r="BU21" i="23"/>
  <c r="BT21" i="23"/>
  <c r="BS21" i="23"/>
  <c r="BR21" i="23"/>
  <c r="BQ21" i="23"/>
  <c r="BP21" i="23"/>
  <c r="BO21" i="23"/>
  <c r="BN21" i="23"/>
  <c r="BM21" i="23"/>
  <c r="BL21" i="23"/>
  <c r="BK21" i="23"/>
  <c r="BJ21" i="23"/>
  <c r="BI21" i="23"/>
  <c r="BH21" i="23"/>
  <c r="BG21" i="23"/>
  <c r="BF21" i="23"/>
  <c r="BE21" i="23"/>
  <c r="BD21" i="23"/>
  <c r="BC21" i="23"/>
  <c r="BB21" i="23"/>
  <c r="BA21" i="23"/>
  <c r="AZ21" i="23"/>
  <c r="AY21" i="23"/>
  <c r="AX21" i="23"/>
  <c r="AW21" i="23"/>
  <c r="AV21" i="23"/>
  <c r="AU21" i="23"/>
  <c r="AT21" i="23"/>
  <c r="AS21" i="23"/>
  <c r="AR21" i="23"/>
  <c r="AQ21" i="23"/>
  <c r="AP21" i="23"/>
  <c r="AO21" i="23"/>
  <c r="AN21" i="23"/>
  <c r="AM21" i="23"/>
  <c r="AL21" i="23"/>
  <c r="AK21" i="23"/>
  <c r="AJ21" i="23"/>
  <c r="AI21" i="23"/>
  <c r="AH21" i="23"/>
  <c r="AG21" i="23"/>
  <c r="AF21" i="23"/>
  <c r="AE21" i="23"/>
  <c r="AD21" i="23"/>
  <c r="AC21" i="23"/>
  <c r="AB21" i="23"/>
  <c r="AA21" i="23"/>
  <c r="Z21" i="23"/>
  <c r="Y21" i="23"/>
  <c r="X21" i="23"/>
  <c r="W21" i="23"/>
  <c r="V21" i="23"/>
  <c r="U21" i="23"/>
  <c r="T21" i="23"/>
  <c r="S21" i="23"/>
  <c r="R21" i="23"/>
  <c r="Q21" i="23"/>
  <c r="P21" i="23"/>
  <c r="O21" i="23"/>
  <c r="N21" i="23"/>
  <c r="M21" i="23"/>
  <c r="L21" i="23"/>
  <c r="K21" i="23"/>
  <c r="J21" i="23"/>
  <c r="I21" i="23"/>
  <c r="H21" i="23"/>
  <c r="G21" i="23"/>
  <c r="F21" i="23"/>
  <c r="E21" i="23"/>
  <c r="D21" i="23"/>
  <c r="CD20" i="23"/>
  <c r="CC20" i="23"/>
  <c r="CB20" i="23"/>
  <c r="CA20" i="23"/>
  <c r="BZ20" i="23"/>
  <c r="BY20" i="23"/>
  <c r="BX20" i="23"/>
  <c r="BW20" i="23"/>
  <c r="BV20" i="23"/>
  <c r="BU20" i="23"/>
  <c r="BT20" i="23"/>
  <c r="BS20" i="23"/>
  <c r="BR20" i="23"/>
  <c r="BQ20" i="23"/>
  <c r="BP20" i="23"/>
  <c r="BO20" i="23"/>
  <c r="BN20" i="23"/>
  <c r="BM20" i="23"/>
  <c r="BL20" i="23"/>
  <c r="BK20" i="23"/>
  <c r="BJ20" i="23"/>
  <c r="BI20" i="23"/>
  <c r="BH20" i="23"/>
  <c r="BG20" i="23"/>
  <c r="BF20" i="23"/>
  <c r="BE20" i="23"/>
  <c r="BD20" i="23"/>
  <c r="BC20" i="23"/>
  <c r="BB20" i="23"/>
  <c r="BA20" i="23"/>
  <c r="AZ20" i="23"/>
  <c r="AY20" i="23"/>
  <c r="AX20" i="23"/>
  <c r="AW20" i="23"/>
  <c r="AV20" i="23"/>
  <c r="AU20" i="23"/>
  <c r="AT20" i="23"/>
  <c r="AS20" i="23"/>
  <c r="AR20" i="23"/>
  <c r="AQ20" i="23"/>
  <c r="AP20" i="23"/>
  <c r="AO20" i="23"/>
  <c r="AN20" i="23"/>
  <c r="AM20" i="23"/>
  <c r="AL20" i="23"/>
  <c r="AK20" i="23"/>
  <c r="AJ20" i="23"/>
  <c r="AI20" i="23"/>
  <c r="AH20" i="23"/>
  <c r="AG20" i="23"/>
  <c r="AF20" i="23"/>
  <c r="AE20" i="23"/>
  <c r="AD20" i="23"/>
  <c r="AC20" i="23"/>
  <c r="AB20" i="23"/>
  <c r="AA20" i="23"/>
  <c r="Z20" i="23"/>
  <c r="Y20" i="23"/>
  <c r="X20" i="23"/>
  <c r="W20" i="23"/>
  <c r="V20" i="23"/>
  <c r="U20" i="23"/>
  <c r="T20" i="23"/>
  <c r="S20" i="23"/>
  <c r="R20" i="23"/>
  <c r="Q20" i="23"/>
  <c r="P20" i="23"/>
  <c r="O20" i="23"/>
  <c r="N20" i="23"/>
  <c r="M20" i="23"/>
  <c r="L20" i="23"/>
  <c r="K20" i="23"/>
  <c r="J20" i="23"/>
  <c r="I20" i="23"/>
  <c r="H20" i="23"/>
  <c r="G20" i="23"/>
  <c r="F20" i="23"/>
  <c r="E20" i="23"/>
  <c r="D20" i="23"/>
  <c r="CD19" i="23"/>
  <c r="CC19" i="23"/>
  <c r="CB19" i="23"/>
  <c r="CA19" i="23"/>
  <c r="BZ19" i="23"/>
  <c r="BZ15" i="23" s="1"/>
  <c r="BY19" i="23"/>
  <c r="BX19" i="23"/>
  <c r="BW19" i="23"/>
  <c r="BV19" i="23"/>
  <c r="BU19" i="23"/>
  <c r="BT19" i="23"/>
  <c r="BS19" i="23"/>
  <c r="BR19" i="23"/>
  <c r="BQ19" i="23"/>
  <c r="BP19" i="23"/>
  <c r="BO19" i="23"/>
  <c r="BN19" i="23"/>
  <c r="BM19" i="23"/>
  <c r="BL19" i="23"/>
  <c r="BK19" i="23"/>
  <c r="BJ19" i="23"/>
  <c r="BJ15" i="23" s="1"/>
  <c r="BI19" i="23"/>
  <c r="BH19" i="23"/>
  <c r="CD18" i="23"/>
  <c r="CC18" i="23"/>
  <c r="CB18" i="23"/>
  <c r="CA18" i="23"/>
  <c r="BZ18" i="23"/>
  <c r="BY18" i="23"/>
  <c r="BX18" i="23"/>
  <c r="BW18" i="23"/>
  <c r="BV18" i="23"/>
  <c r="BV15" i="23" s="1"/>
  <c r="BU18" i="23"/>
  <c r="BU15" i="23" s="1"/>
  <c r="BT18" i="23"/>
  <c r="BS18" i="23"/>
  <c r="BR18" i="23"/>
  <c r="BR15" i="23" s="1"/>
  <c r="BQ18" i="23"/>
  <c r="BP18" i="23"/>
  <c r="BO18" i="23"/>
  <c r="BN18" i="23"/>
  <c r="BM18" i="23"/>
  <c r="BL18" i="23"/>
  <c r="BK18" i="23"/>
  <c r="BJ18" i="23"/>
  <c r="BI18" i="23"/>
  <c r="BH18" i="23"/>
  <c r="CD17" i="23"/>
  <c r="CC17" i="23"/>
  <c r="CC15" i="23" s="1"/>
  <c r="CB17" i="23"/>
  <c r="CA17" i="23"/>
  <c r="BZ17" i="23"/>
  <c r="BY17" i="23"/>
  <c r="BX17" i="23"/>
  <c r="BW17" i="23"/>
  <c r="BV17" i="23"/>
  <c r="BU17" i="23"/>
  <c r="BT17" i="23"/>
  <c r="BS17" i="23"/>
  <c r="BR17" i="23"/>
  <c r="BQ17" i="23"/>
  <c r="BQ15" i="23" s="1"/>
  <c r="BP17" i="23"/>
  <c r="BO17" i="23"/>
  <c r="BN17" i="23"/>
  <c r="BM17" i="23"/>
  <c r="BM15" i="23" s="1"/>
  <c r="BL17" i="23"/>
  <c r="BK17" i="23"/>
  <c r="BJ17" i="23"/>
  <c r="BI17" i="23"/>
  <c r="BH17" i="23"/>
  <c r="CD16" i="23"/>
  <c r="CC16" i="23"/>
  <c r="CB16" i="23"/>
  <c r="CA16" i="23"/>
  <c r="CA15" i="23" s="1"/>
  <c r="BZ16" i="23"/>
  <c r="BY16" i="23"/>
  <c r="BX16" i="23"/>
  <c r="BW16" i="23"/>
  <c r="BW15" i="23" s="1"/>
  <c r="BV16" i="23"/>
  <c r="BU16" i="23"/>
  <c r="BT16" i="23"/>
  <c r="BS16" i="23"/>
  <c r="BR16" i="23"/>
  <c r="BQ16" i="23"/>
  <c r="BP16" i="23"/>
  <c r="BO16" i="23"/>
  <c r="BO15" i="23" s="1"/>
  <c r="BN16" i="23"/>
  <c r="BM16" i="23"/>
  <c r="BL16" i="23"/>
  <c r="BK16" i="23"/>
  <c r="BK15" i="23" s="1"/>
  <c r="BJ16" i="23"/>
  <c r="BI16" i="23"/>
  <c r="BH16" i="23"/>
  <c r="CD15" i="23"/>
  <c r="BY15" i="23"/>
  <c r="BS15" i="23"/>
  <c r="BN15" i="23"/>
  <c r="BI15" i="23"/>
  <c r="BG15" i="23"/>
  <c r="BF15" i="23"/>
  <c r="BE15" i="23"/>
  <c r="BD15" i="23"/>
  <c r="BC15" i="23"/>
  <c r="BB15" i="23"/>
  <c r="BA15" i="23"/>
  <c r="AZ15" i="23"/>
  <c r="AY15" i="23"/>
  <c r="AX15" i="23"/>
  <c r="AW15" i="23"/>
  <c r="AV15" i="23"/>
  <c r="AU15" i="23"/>
  <c r="AT15" i="23"/>
  <c r="AS15" i="23"/>
  <c r="AR15" i="23"/>
  <c r="AQ15" i="23"/>
  <c r="AP15" i="23"/>
  <c r="AO15" i="23"/>
  <c r="AN15" i="23"/>
  <c r="AM15" i="23"/>
  <c r="AL15" i="23"/>
  <c r="AK15" i="23"/>
  <c r="AJ15" i="23"/>
  <c r="AI15" i="23"/>
  <c r="AH15"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F15" i="23"/>
  <c r="E15" i="23"/>
  <c r="D15" i="23"/>
  <c r="CD10" i="23"/>
  <c r="CC10" i="23"/>
  <c r="CB10" i="23"/>
  <c r="CA10" i="23"/>
  <c r="BZ10" i="23"/>
  <c r="BY10" i="23"/>
  <c r="BX10" i="23"/>
  <c r="BW10" i="23"/>
  <c r="BV10" i="23"/>
  <c r="BU10" i="23"/>
  <c r="BT10" i="23"/>
  <c r="BS10" i="23"/>
  <c r="BR10" i="23"/>
  <c r="BQ10" i="23"/>
  <c r="BP10" i="23"/>
  <c r="BO10" i="23"/>
  <c r="BN10" i="23"/>
  <c r="BM10" i="23"/>
  <c r="BL10" i="23"/>
  <c r="BK10" i="23"/>
  <c r="BJ10" i="23"/>
  <c r="BI10" i="23"/>
  <c r="BH10" i="23"/>
  <c r="BG10" i="23"/>
  <c r="BF10" i="23"/>
  <c r="BE10" i="23"/>
  <c r="BD10" i="23"/>
  <c r="BC10" i="23"/>
  <c r="BB10" i="23"/>
  <c r="BA10" i="23"/>
  <c r="AZ10" i="23"/>
  <c r="AY10" i="23"/>
  <c r="AX10" i="23"/>
  <c r="AW10" i="23"/>
  <c r="AV10" i="23"/>
  <c r="AU10" i="23"/>
  <c r="AT10" i="23"/>
  <c r="AS10" i="23"/>
  <c r="AR10" i="23"/>
  <c r="AQ10" i="23"/>
  <c r="AP10" i="23"/>
  <c r="AO10" i="23"/>
  <c r="AN10" i="23"/>
  <c r="AM10" i="23"/>
  <c r="AL10" i="23"/>
  <c r="AK10" i="23"/>
  <c r="AJ10" i="23"/>
  <c r="AI10" i="23"/>
  <c r="AH10" i="23"/>
  <c r="AG10" i="23"/>
  <c r="AF10" i="23"/>
  <c r="AE10" i="23"/>
  <c r="AD10" i="23"/>
  <c r="AC10" i="23"/>
  <c r="AB10" i="23"/>
  <c r="AA10" i="23"/>
  <c r="Z10" i="23"/>
  <c r="Y10" i="23"/>
  <c r="X10" i="23"/>
  <c r="W10" i="23"/>
  <c r="V10" i="23"/>
  <c r="U10" i="23"/>
  <c r="T10" i="23"/>
  <c r="S10" i="23"/>
  <c r="R10" i="23"/>
  <c r="Q10" i="23"/>
  <c r="P10" i="23"/>
  <c r="O10" i="23"/>
  <c r="N10" i="23"/>
  <c r="M10" i="23"/>
  <c r="L10" i="23"/>
  <c r="K10" i="23"/>
  <c r="J10" i="23"/>
  <c r="I10" i="23"/>
  <c r="H10" i="23"/>
  <c r="G10" i="23"/>
  <c r="F10" i="23"/>
  <c r="E10" i="23"/>
  <c r="D10" i="23"/>
  <c r="CD4" i="23"/>
  <c r="CC4" i="23"/>
  <c r="CB4" i="23"/>
  <c r="CA4" i="23"/>
  <c r="BZ4" i="23"/>
  <c r="BY4" i="23"/>
  <c r="BX4" i="23"/>
  <c r="BW4" i="23"/>
  <c r="BV4" i="23"/>
  <c r="BU4" i="23"/>
  <c r="BT4" i="23"/>
  <c r="BS4" i="23"/>
  <c r="BR4" i="23"/>
  <c r="BQ4" i="23"/>
  <c r="BP4" i="23"/>
  <c r="BO4" i="23"/>
  <c r="BN4" i="23"/>
  <c r="BM4" i="23"/>
  <c r="BL4" i="23"/>
  <c r="BK4" i="23"/>
  <c r="BJ4" i="23"/>
  <c r="BI4" i="23"/>
  <c r="BH4" i="23"/>
  <c r="BG4" i="23"/>
  <c r="BF4" i="23"/>
  <c r="BE4" i="23"/>
  <c r="BD4" i="23"/>
  <c r="BC4" i="23"/>
  <c r="BB4" i="23"/>
  <c r="BA4" i="23"/>
  <c r="AZ4" i="23"/>
  <c r="AY4" i="23"/>
  <c r="AX4" i="23"/>
  <c r="AW4" i="23"/>
  <c r="AV4" i="23"/>
  <c r="AU4" i="23"/>
  <c r="AT4" i="23"/>
  <c r="AS4" i="23"/>
  <c r="AR4" i="23"/>
  <c r="AQ4" i="23"/>
  <c r="AP4" i="23"/>
  <c r="AO4" i="23"/>
  <c r="AN4" i="23"/>
  <c r="AM4" i="23"/>
  <c r="AL4" i="23"/>
  <c r="AK4" i="23"/>
  <c r="AJ4" i="23"/>
  <c r="AI4" i="23"/>
  <c r="AH4" i="23"/>
  <c r="CD148" i="22"/>
  <c r="CC148" i="22"/>
  <c r="CB148" i="22"/>
  <c r="CA148" i="22"/>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D95" i="22"/>
  <c r="CC95" i="22"/>
  <c r="CB95" i="22"/>
  <c r="CA95" i="22"/>
  <c r="BZ95" i="22"/>
  <c r="BY95" i="22"/>
  <c r="BX95" i="22"/>
  <c r="BW95" i="22"/>
  <c r="BV95" i="22"/>
  <c r="BU95" i="22"/>
  <c r="BT95" i="22"/>
  <c r="BS95" i="22"/>
  <c r="BR95" i="22"/>
  <c r="BQ95" i="22"/>
  <c r="BP95" i="22"/>
  <c r="BO95" i="22"/>
  <c r="BN95" i="22"/>
  <c r="BM95" i="22"/>
  <c r="BL95" i="22"/>
  <c r="BK95" i="22"/>
  <c r="BJ95" i="22"/>
  <c r="BI95" i="22"/>
  <c r="BH95" i="22"/>
  <c r="BG95" i="22"/>
  <c r="BF95" i="22"/>
  <c r="BE95" i="22"/>
  <c r="BD95" i="22"/>
  <c r="BM91" i="22"/>
  <c r="BL91" i="22"/>
  <c r="BK91" i="22"/>
  <c r="BJ91" i="22"/>
  <c r="BI91" i="22"/>
  <c r="BH91" i="22"/>
  <c r="BG91" i="22"/>
  <c r="BF91" i="22"/>
  <c r="BE91" i="22"/>
  <c r="BE90" i="22" s="1"/>
  <c r="BD91" i="22"/>
  <c r="BC91" i="22"/>
  <c r="BB91" i="22"/>
  <c r="BA91" i="22"/>
  <c r="BA90" i="22" s="1"/>
  <c r="AZ91" i="22"/>
  <c r="AY91" i="22"/>
  <c r="AX91" i="22"/>
  <c r="AX90" i="22" s="1"/>
  <c r="AW91" i="22"/>
  <c r="AW90" i="22" s="1"/>
  <c r="AV91" i="22"/>
  <c r="AU91" i="22"/>
  <c r="AT91" i="22"/>
  <c r="AS91" i="22"/>
  <c r="AS90" i="22" s="1"/>
  <c r="AR91" i="22"/>
  <c r="AQ91" i="22"/>
  <c r="AP91" i="22"/>
  <c r="AO91" i="22"/>
  <c r="AO90" i="22" s="1"/>
  <c r="AN91" i="22"/>
  <c r="AM91" i="22"/>
  <c r="AL91" i="22"/>
  <c r="AK91" i="22"/>
  <c r="AK90" i="22" s="1"/>
  <c r="AJ91" i="22"/>
  <c r="AI91" i="22"/>
  <c r="AH91" i="22"/>
  <c r="AH90" i="22" s="1"/>
  <c r="CD90" i="22"/>
  <c r="CC90" i="22"/>
  <c r="CB90" i="22"/>
  <c r="CA90" i="22"/>
  <c r="BZ90" i="22"/>
  <c r="BY90" i="22"/>
  <c r="BX90" i="22"/>
  <c r="BW90" i="22"/>
  <c r="BV90" i="22"/>
  <c r="BU90" i="22"/>
  <c r="BT90" i="22"/>
  <c r="BS90" i="22"/>
  <c r="BR90" i="22"/>
  <c r="BQ90" i="22"/>
  <c r="BP90" i="22"/>
  <c r="BO90" i="22"/>
  <c r="BN90" i="22"/>
  <c r="BM90" i="22"/>
  <c r="BL90" i="22"/>
  <c r="BK90" i="22"/>
  <c r="BJ90" i="22"/>
  <c r="BI90" i="22"/>
  <c r="BH90" i="22"/>
  <c r="BG90" i="22"/>
  <c r="BF90" i="22"/>
  <c r="BD90" i="22"/>
  <c r="BC90" i="22"/>
  <c r="BB90" i="22"/>
  <c r="AZ90" i="22"/>
  <c r="AY90" i="22"/>
  <c r="AV90" i="22"/>
  <c r="AU90" i="22"/>
  <c r="AT90" i="22"/>
  <c r="AR90" i="22"/>
  <c r="AQ90" i="22"/>
  <c r="AP90" i="22"/>
  <c r="AN90" i="22"/>
  <c r="AM90" i="22"/>
  <c r="AL90" i="22"/>
  <c r="AJ90" i="22"/>
  <c r="AI90" i="22"/>
  <c r="CD87" i="22"/>
  <c r="CC87" i="22"/>
  <c r="CB87" i="22"/>
  <c r="CA87" i="22"/>
  <c r="BZ87" i="22"/>
  <c r="BY87" i="22"/>
  <c r="BX87" i="22"/>
  <c r="BW87" i="22"/>
  <c r="BV87" i="22"/>
  <c r="BU87" i="22"/>
  <c r="BT87" i="22"/>
  <c r="BS87" i="22"/>
  <c r="BR87" i="22"/>
  <c r="BQ87" i="22"/>
  <c r="BP87" i="22"/>
  <c r="BO87" i="22"/>
  <c r="BN87" i="22"/>
  <c r="BM87" i="22"/>
  <c r="BL87" i="22"/>
  <c r="BK87" i="22"/>
  <c r="BJ87" i="22"/>
  <c r="BI87" i="22"/>
  <c r="BH87" i="22"/>
  <c r="BG87" i="22"/>
  <c r="BF87" i="22"/>
  <c r="BE87" i="22"/>
  <c r="BD87" i="22"/>
  <c r="BC87" i="22"/>
  <c r="BB87" i="22"/>
  <c r="BA87" i="22"/>
  <c r="AZ87" i="22"/>
  <c r="AY87" i="22"/>
  <c r="AX87" i="22"/>
  <c r="AW87" i="22"/>
  <c r="AV87" i="22"/>
  <c r="AU87" i="22"/>
  <c r="AT87" i="22"/>
  <c r="AS87" i="22"/>
  <c r="AR87" i="22"/>
  <c r="AQ87" i="22"/>
  <c r="AP87" i="22"/>
  <c r="AO87" i="22"/>
  <c r="AN87" i="22"/>
  <c r="AM87" i="22"/>
  <c r="AL87" i="22"/>
  <c r="AK87" i="22"/>
  <c r="AJ87" i="22"/>
  <c r="AI87" i="22"/>
  <c r="AH87" i="22"/>
  <c r="CD84" i="22"/>
  <c r="CC84" i="22"/>
  <c r="CB84" i="22"/>
  <c r="CA84" i="22"/>
  <c r="BZ84" i="22"/>
  <c r="BY84" i="22"/>
  <c r="BX84" i="22"/>
  <c r="BW84" i="22"/>
  <c r="BV84" i="22"/>
  <c r="BU84" i="22"/>
  <c r="BT84" i="22"/>
  <c r="BS84" i="22"/>
  <c r="BR84" i="22"/>
  <c r="BQ84" i="22"/>
  <c r="BP84" i="22"/>
  <c r="BO84" i="22"/>
  <c r="BN84" i="22"/>
  <c r="BM84" i="22"/>
  <c r="BL84" i="22"/>
  <c r="BK84" i="22"/>
  <c r="BJ84" i="22"/>
  <c r="BI84" i="22"/>
  <c r="BH84" i="22"/>
  <c r="BG84" i="22"/>
  <c r="BF84" i="22"/>
  <c r="BE84" i="22"/>
  <c r="BD84" i="22"/>
  <c r="BC84" i="22"/>
  <c r="BB84" i="22"/>
  <c r="BA84" i="22"/>
  <c r="AZ84" i="22"/>
  <c r="AY84" i="22"/>
  <c r="AX84" i="22"/>
  <c r="AW84" i="22"/>
  <c r="AV84" i="22"/>
  <c r="AU84" i="22"/>
  <c r="AT84" i="22"/>
  <c r="AS84" i="22"/>
  <c r="AR84" i="22"/>
  <c r="AQ84" i="22"/>
  <c r="AP84" i="22"/>
  <c r="AO84" i="22"/>
  <c r="AN84" i="22"/>
  <c r="AM84" i="22"/>
  <c r="AL84" i="22"/>
  <c r="AK84" i="22"/>
  <c r="AJ84" i="22"/>
  <c r="AI84" i="22"/>
  <c r="AH84"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CD71" i="22"/>
  <c r="CC71" i="22"/>
  <c r="CB71" i="22"/>
  <c r="CA71" i="22"/>
  <c r="BZ71" i="22"/>
  <c r="BY71" i="22"/>
  <c r="BX71" i="22"/>
  <c r="BW71" i="22"/>
  <c r="BV71" i="22"/>
  <c r="BU71" i="22"/>
  <c r="BT71" i="22"/>
  <c r="BS71" i="22"/>
  <c r="BR71" i="22"/>
  <c r="BQ71" i="22"/>
  <c r="BP71" i="22"/>
  <c r="BO71" i="22"/>
  <c r="BN71" i="22"/>
  <c r="BM71" i="22"/>
  <c r="BL71" i="22"/>
  <c r="BK71" i="22"/>
  <c r="BJ71" i="22"/>
  <c r="BI71" i="22"/>
  <c r="BH71" i="22"/>
  <c r="BG71" i="22"/>
  <c r="BF71" i="22"/>
  <c r="BE71" i="22"/>
  <c r="BD71" i="22"/>
  <c r="BC71" i="22"/>
  <c r="BB71" i="22"/>
  <c r="BA71" i="22"/>
  <c r="AZ71" i="22"/>
  <c r="AY71" i="22"/>
  <c r="CD67" i="22"/>
  <c r="CC67" i="22"/>
  <c r="CB67" i="22"/>
  <c r="CA67" i="22"/>
  <c r="BZ67" i="22"/>
  <c r="BY67" i="22"/>
  <c r="BX67" i="22"/>
  <c r="BW67" i="22"/>
  <c r="BV67" i="22"/>
  <c r="BU67" i="22"/>
  <c r="BT67" i="22"/>
  <c r="BS67" i="22"/>
  <c r="BR67" i="22"/>
  <c r="BQ67" i="22"/>
  <c r="BP67" i="22"/>
  <c r="BO67" i="22"/>
  <c r="BN67" i="22"/>
  <c r="BM67" i="22"/>
  <c r="BL67" i="22"/>
  <c r="BK67" i="22"/>
  <c r="BJ67" i="22"/>
  <c r="BI67" i="22"/>
  <c r="BH67" i="22"/>
  <c r="BG67" i="22"/>
  <c r="BF67" i="22"/>
  <c r="BE67" i="22"/>
  <c r="BD67" i="22"/>
  <c r="BC67" i="22"/>
  <c r="BB67" i="22"/>
  <c r="BA67" i="22"/>
  <c r="AZ67" i="22"/>
  <c r="AY67" i="22"/>
  <c r="AX67" i="22"/>
  <c r="AW67" i="22"/>
  <c r="AV67" i="22"/>
  <c r="AU67" i="22"/>
  <c r="AT67" i="22"/>
  <c r="AS67" i="22"/>
  <c r="AR67" i="22"/>
  <c r="AQ67" i="22"/>
  <c r="AP67" i="22"/>
  <c r="AO67" i="22"/>
  <c r="AN67" i="22"/>
  <c r="AM67" i="22"/>
  <c r="AL67" i="22"/>
  <c r="AK67" i="22"/>
  <c r="AJ67" i="22"/>
  <c r="AI67" i="22"/>
  <c r="AH67" i="22"/>
  <c r="CD63" i="22"/>
  <c r="CC63" i="22"/>
  <c r="CC58" i="22" s="1"/>
  <c r="CB63" i="22"/>
  <c r="CA63" i="22"/>
  <c r="BZ63" i="22"/>
  <c r="BY63" i="22"/>
  <c r="BX63" i="22"/>
  <c r="BW63" i="22"/>
  <c r="BV63" i="22"/>
  <c r="BU63" i="22"/>
  <c r="BT63" i="22"/>
  <c r="BS63" i="22"/>
  <c r="BR63" i="22"/>
  <c r="BQ63" i="22"/>
  <c r="BQ58" i="22" s="1"/>
  <c r="BP63" i="22"/>
  <c r="BO63" i="22"/>
  <c r="BN63" i="22"/>
  <c r="BM63" i="22"/>
  <c r="BM58" i="22" s="1"/>
  <c r="BL63" i="22"/>
  <c r="CD59" i="22"/>
  <c r="CC59" i="22"/>
  <c r="CB59" i="22"/>
  <c r="CA59" i="22"/>
  <c r="CA58" i="22" s="1"/>
  <c r="BZ59" i="22"/>
  <c r="BY59" i="22"/>
  <c r="BX59" i="22"/>
  <c r="BW59" i="22"/>
  <c r="BW58" i="22" s="1"/>
  <c r="BV59" i="22"/>
  <c r="BU59" i="22"/>
  <c r="BT59" i="22"/>
  <c r="BS59" i="22"/>
  <c r="BR59" i="22"/>
  <c r="BQ59" i="22"/>
  <c r="BP59" i="22"/>
  <c r="BO59" i="22"/>
  <c r="BO58" i="22" s="1"/>
  <c r="BN59" i="22"/>
  <c r="BM59" i="22"/>
  <c r="BL59" i="22"/>
  <c r="CD58" i="22"/>
  <c r="BZ58" i="22"/>
  <c r="BY58" i="22"/>
  <c r="BV58" i="22"/>
  <c r="BU58" i="22"/>
  <c r="BS58" i="22"/>
  <c r="BR58" i="22"/>
  <c r="BN58" i="22"/>
  <c r="CD54" i="22"/>
  <c r="CC54" i="22"/>
  <c r="CB54" i="22"/>
  <c r="CA54" i="22"/>
  <c r="BZ54" i="22"/>
  <c r="BY54" i="22"/>
  <c r="BX54" i="22"/>
  <c r="BW54" i="22"/>
  <c r="BV54" i="22"/>
  <c r="BU54" i="22"/>
  <c r="BT54" i="22"/>
  <c r="BS54" i="22"/>
  <c r="BR54" i="22"/>
  <c r="BQ54" i="22"/>
  <c r="BP54" i="22"/>
  <c r="BO54" i="22"/>
  <c r="BN54" i="22"/>
  <c r="BM54" i="22"/>
  <c r="BL54" i="22"/>
  <c r="BK54" i="22"/>
  <c r="BJ54" i="22"/>
  <c r="BI54" i="22"/>
  <c r="BH54" i="22"/>
  <c r="BG54" i="22"/>
  <c r="BF54" i="22"/>
  <c r="BE54" i="22"/>
  <c r="BD54" i="22"/>
  <c r="BC54" i="22"/>
  <c r="BB54" i="22"/>
  <c r="BA54" i="22"/>
  <c r="AZ54" i="22"/>
  <c r="AY54" i="22"/>
  <c r="AX54" i="22"/>
  <c r="AW54" i="22"/>
  <c r="AV54" i="22"/>
  <c r="AU54" i="22"/>
  <c r="AT54" i="22"/>
  <c r="AS54" i="22"/>
  <c r="AR54" i="22"/>
  <c r="AQ54" i="22"/>
  <c r="AP54" i="22"/>
  <c r="AO54" i="22"/>
  <c r="AN54" i="22"/>
  <c r="AM54" i="22"/>
  <c r="AL54" i="22"/>
  <c r="AK54" i="22"/>
  <c r="AJ54" i="22"/>
  <c r="AI54" i="22"/>
  <c r="AH54" i="22"/>
  <c r="CD45" i="22"/>
  <c r="CC45" i="22"/>
  <c r="CB45" i="22"/>
  <c r="CA45" i="22"/>
  <c r="BZ45" i="22"/>
  <c r="BY45" i="22"/>
  <c r="BX45" i="22"/>
  <c r="BW45" i="22"/>
  <c r="BV45" i="22"/>
  <c r="BU45" i="22"/>
  <c r="BT45" i="22"/>
  <c r="BS45" i="22"/>
  <c r="BR45" i="22"/>
  <c r="BQ45" i="22"/>
  <c r="BP45" i="22"/>
  <c r="BO45" i="22"/>
  <c r="BN45" i="22"/>
  <c r="BM45" i="22"/>
  <c r="BL45" i="22"/>
  <c r="BK45" i="22"/>
  <c r="BJ45" i="22"/>
  <c r="BI45" i="22"/>
  <c r="BH45" i="22"/>
  <c r="BG45" i="22"/>
  <c r="BF45" i="22"/>
  <c r="BE45" i="22"/>
  <c r="BD45" i="22"/>
  <c r="BC45" i="22"/>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D41" i="22"/>
  <c r="CC41" i="22"/>
  <c r="CB41" i="22"/>
  <c r="CA41" i="22"/>
  <c r="BZ41" i="22"/>
  <c r="BY41" i="22"/>
  <c r="BX41" i="22"/>
  <c r="BW41" i="22"/>
  <c r="BV41" i="22"/>
  <c r="BU41" i="22"/>
  <c r="BT41" i="22"/>
  <c r="BS41" i="22"/>
  <c r="BR41" i="22"/>
  <c r="BQ41" i="22"/>
  <c r="BP41" i="22"/>
  <c r="BO41" i="22"/>
  <c r="BN41" i="22"/>
  <c r="BM41" i="22"/>
  <c r="BL41" i="22"/>
  <c r="BK41" i="22"/>
  <c r="BJ41" i="22"/>
  <c r="BI41" i="22"/>
  <c r="BH41" i="22"/>
  <c r="BG41" i="22"/>
  <c r="BG7" i="12" s="1"/>
  <c r="BF41" i="22"/>
  <c r="BF7" i="12" s="1"/>
  <c r="BE41" i="22"/>
  <c r="BE7" i="12" s="1"/>
  <c r="BD41" i="22"/>
  <c r="BD7" i="12" s="1"/>
  <c r="BC41" i="22"/>
  <c r="BC7" i="12" s="1"/>
  <c r="BB41" i="22"/>
  <c r="BB7" i="12" s="1"/>
  <c r="BA41" i="22"/>
  <c r="BA7" i="12" s="1"/>
  <c r="AZ41" i="22"/>
  <c r="AZ7" i="12" s="1"/>
  <c r="AY41" i="22"/>
  <c r="AX41" i="22"/>
  <c r="AX7" i="12" s="1"/>
  <c r="AW41" i="22"/>
  <c r="AW7" i="12" s="1"/>
  <c r="AV41" i="22"/>
  <c r="AV7" i="12" s="1"/>
  <c r="AU41" i="22"/>
  <c r="AU7" i="12" s="1"/>
  <c r="AT41" i="22"/>
  <c r="AT7" i="12" s="1"/>
  <c r="AS41" i="22"/>
  <c r="AS7" i="12" s="1"/>
  <c r="AR41" i="22"/>
  <c r="AR7" i="12" s="1"/>
  <c r="AQ41" i="22"/>
  <c r="AP41" i="22"/>
  <c r="AP7" i="12" s="1"/>
  <c r="AO41" i="22"/>
  <c r="AO7" i="12" s="1"/>
  <c r="AN41" i="22"/>
  <c r="AN7" i="12" s="1"/>
  <c r="AM41" i="22"/>
  <c r="AM7" i="12" s="1"/>
  <c r="AL41" i="22"/>
  <c r="AL7" i="12" s="1"/>
  <c r="AK41" i="22"/>
  <c r="AK7" i="12" s="1"/>
  <c r="AJ41" i="22"/>
  <c r="AJ7" i="12" s="1"/>
  <c r="AI41" i="22"/>
  <c r="AI7" i="12" s="1"/>
  <c r="AH41" i="22"/>
  <c r="AH7" i="12" s="1"/>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D40" i="22"/>
  <c r="CD14" i="15" s="1"/>
  <c r="CC40" i="22"/>
  <c r="CC14" i="15" s="1"/>
  <c r="CB40" i="22"/>
  <c r="CB14" i="15" s="1"/>
  <c r="CA40" i="22"/>
  <c r="CA14" i="15" s="1"/>
  <c r="BZ40" i="22"/>
  <c r="BZ14" i="15" s="1"/>
  <c r="BY40" i="22"/>
  <c r="BY14" i="15" s="1"/>
  <c r="BX40" i="22"/>
  <c r="BX14" i="15" s="1"/>
  <c r="BW40" i="22"/>
  <c r="BW14" i="15" s="1"/>
  <c r="BV40" i="22"/>
  <c r="BV14" i="15" s="1"/>
  <c r="BU40" i="22"/>
  <c r="BU14" i="15" s="1"/>
  <c r="BT40" i="22"/>
  <c r="BT14" i="15" s="1"/>
  <c r="BS40" i="22"/>
  <c r="BS14" i="15" s="1"/>
  <c r="BR40" i="22"/>
  <c r="BQ40" i="22"/>
  <c r="BQ14" i="15" s="1"/>
  <c r="BP40" i="22"/>
  <c r="BP14" i="15" s="1"/>
  <c r="BO40" i="22"/>
  <c r="BO14" i="15" s="1"/>
  <c r="BN40" i="22"/>
  <c r="BN14" i="15" s="1"/>
  <c r="BM40" i="22"/>
  <c r="BM14" i="15" s="1"/>
  <c r="BL40" i="22"/>
  <c r="BL14" i="15" s="1"/>
  <c r="BK40" i="22"/>
  <c r="BK14" i="15" s="1"/>
  <c r="BJ40" i="22"/>
  <c r="BJ14" i="15" s="1"/>
  <c r="BI40" i="22"/>
  <c r="BI14" i="15" s="1"/>
  <c r="BH40" i="22"/>
  <c r="BH14" i="15" s="1"/>
  <c r="BG40" i="22"/>
  <c r="BG14" i="15" s="1"/>
  <c r="BF40" i="22"/>
  <c r="BF14" i="15" s="1"/>
  <c r="BE40" i="22"/>
  <c r="BE14" i="15" s="1"/>
  <c r="BD40" i="22"/>
  <c r="BD14" i="15" s="1"/>
  <c r="BC40" i="22"/>
  <c r="BC14" i="15" s="1"/>
  <c r="BB40" i="22"/>
  <c r="BB14" i="15" s="1"/>
  <c r="BA40" i="22"/>
  <c r="BA14" i="15" s="1"/>
  <c r="AZ40" i="22"/>
  <c r="AZ14" i="15" s="1"/>
  <c r="AY40" i="22"/>
  <c r="AY14" i="15" s="1"/>
  <c r="AX40" i="22"/>
  <c r="AX14" i="15" s="1"/>
  <c r="AW40" i="22"/>
  <c r="AW14" i="15" s="1"/>
  <c r="AV40" i="22"/>
  <c r="AV14" i="15" s="1"/>
  <c r="AU40" i="22"/>
  <c r="AU14" i="15" s="1"/>
  <c r="AT40" i="22"/>
  <c r="AT14" i="15" s="1"/>
  <c r="AS40" i="22"/>
  <c r="AS14" i="15" s="1"/>
  <c r="AR40" i="22"/>
  <c r="AR14" i="15" s="1"/>
  <c r="AQ40" i="22"/>
  <c r="AQ14" i="15" s="1"/>
  <c r="AP40" i="22"/>
  <c r="AP14" i="15" s="1"/>
  <c r="AO40" i="22"/>
  <c r="AO14" i="15" s="1"/>
  <c r="AN40" i="22"/>
  <c r="AN14" i="15" s="1"/>
  <c r="AM40" i="22"/>
  <c r="AM14" i="15" s="1"/>
  <c r="AL40" i="22"/>
  <c r="AL14" i="15" s="1"/>
  <c r="AK40" i="22"/>
  <c r="AK14" i="15" s="1"/>
  <c r="AJ40" i="22"/>
  <c r="AJ14" i="15" s="1"/>
  <c r="AI40" i="22"/>
  <c r="AI14" i="15" s="1"/>
  <c r="AH40" i="22"/>
  <c r="AH14" i="15" s="1"/>
  <c r="AG40" i="22"/>
  <c r="AF40" i="22"/>
  <c r="AE40" i="22"/>
  <c r="AE5" i="22" s="1"/>
  <c r="AD40" i="22"/>
  <c r="AC40" i="22"/>
  <c r="AB40" i="22"/>
  <c r="AA40" i="22"/>
  <c r="Z40" i="22"/>
  <c r="Y40" i="22"/>
  <c r="X40" i="22"/>
  <c r="W40" i="22"/>
  <c r="W5" i="22" s="1"/>
  <c r="V40" i="22"/>
  <c r="U40" i="22"/>
  <c r="T40" i="22"/>
  <c r="S40" i="22"/>
  <c r="S5" i="22" s="1"/>
  <c r="R40" i="22"/>
  <c r="Q40" i="22"/>
  <c r="P40" i="22"/>
  <c r="O40" i="22"/>
  <c r="O5" i="22" s="1"/>
  <c r="N40" i="22"/>
  <c r="M40" i="22"/>
  <c r="L40" i="22"/>
  <c r="K40" i="22"/>
  <c r="J40" i="22"/>
  <c r="I40" i="22"/>
  <c r="H40" i="22"/>
  <c r="G40" i="22"/>
  <c r="G5" i="22" s="1"/>
  <c r="F40" i="22"/>
  <c r="E40" i="22"/>
  <c r="D40" i="22"/>
  <c r="CD37" i="22"/>
  <c r="CD16" i="15" s="1"/>
  <c r="CC37" i="22"/>
  <c r="CC16" i="15" s="1"/>
  <c r="CB37" i="22"/>
  <c r="CB16" i="15" s="1"/>
  <c r="CA37" i="22"/>
  <c r="CA16" i="15" s="1"/>
  <c r="BZ37" i="22"/>
  <c r="BZ16" i="15" s="1"/>
  <c r="BY37" i="22"/>
  <c r="BY16" i="15" s="1"/>
  <c r="BX37" i="22"/>
  <c r="BX16" i="15" s="1"/>
  <c r="BW37" i="22"/>
  <c r="BW16" i="15" s="1"/>
  <c r="BV37" i="22"/>
  <c r="BV16" i="15" s="1"/>
  <c r="BU37" i="22"/>
  <c r="BU16" i="15" s="1"/>
  <c r="BT37" i="22"/>
  <c r="BT16" i="15" s="1"/>
  <c r="BS37" i="22"/>
  <c r="BS16" i="15" s="1"/>
  <c r="BR37" i="22"/>
  <c r="BR16" i="15" s="1"/>
  <c r="BQ37" i="22"/>
  <c r="BQ16" i="15" s="1"/>
  <c r="BP37" i="22"/>
  <c r="BP16" i="15" s="1"/>
  <c r="BO37" i="22"/>
  <c r="BO16" i="15" s="1"/>
  <c r="BN37" i="22"/>
  <c r="BN16" i="15" s="1"/>
  <c r="BM37" i="22"/>
  <c r="BM16" i="15" s="1"/>
  <c r="BL37" i="22"/>
  <c r="BL16" i="15" s="1"/>
  <c r="BK37" i="22"/>
  <c r="BK16" i="15" s="1"/>
  <c r="BJ37" i="22"/>
  <c r="BJ16" i="15" s="1"/>
  <c r="BI37" i="22"/>
  <c r="BI16" i="15" s="1"/>
  <c r="BH37" i="22"/>
  <c r="BH16" i="15" s="1"/>
  <c r="BG37" i="22"/>
  <c r="BG16" i="15" s="1"/>
  <c r="BF37" i="22"/>
  <c r="BF16" i="15" s="1"/>
  <c r="BE37" i="22"/>
  <c r="BE16" i="15" s="1"/>
  <c r="BD37" i="22"/>
  <c r="BD16" i="15" s="1"/>
  <c r="BC37" i="22"/>
  <c r="BC16" i="15" s="1"/>
  <c r="BB37" i="22"/>
  <c r="BB16" i="15" s="1"/>
  <c r="BA37" i="22"/>
  <c r="BA16" i="15" s="1"/>
  <c r="AZ37" i="22"/>
  <c r="AZ16" i="15" s="1"/>
  <c r="AY37" i="22"/>
  <c r="AY16" i="15" s="1"/>
  <c r="AX37" i="22"/>
  <c r="AX16" i="15" s="1"/>
  <c r="AW37" i="22"/>
  <c r="AW16" i="15" s="1"/>
  <c r="AV37" i="22"/>
  <c r="AV16" i="15" s="1"/>
  <c r="AU37" i="22"/>
  <c r="AU16" i="15" s="1"/>
  <c r="AT37" i="22"/>
  <c r="AT16" i="15" s="1"/>
  <c r="AS37" i="22"/>
  <c r="AS16" i="15" s="1"/>
  <c r="AR37" i="22"/>
  <c r="AR16" i="15" s="1"/>
  <c r="AQ37" i="22"/>
  <c r="AQ16" i="15" s="1"/>
  <c r="AP37" i="22"/>
  <c r="AP16" i="15" s="1"/>
  <c r="AO37" i="22"/>
  <c r="AN37" i="22"/>
  <c r="AN16" i="15" s="1"/>
  <c r="AM37" i="22"/>
  <c r="AM16" i="15" s="1"/>
  <c r="AL37" i="22"/>
  <c r="AL16" i="15" s="1"/>
  <c r="AK37" i="22"/>
  <c r="AK16" i="15" s="1"/>
  <c r="AJ37" i="22"/>
  <c r="AJ16" i="15" s="1"/>
  <c r="AI37" i="22"/>
  <c r="AI16" i="15" s="1"/>
  <c r="AH37" i="22"/>
  <c r="AH16" i="15" s="1"/>
  <c r="CD34" i="22"/>
  <c r="CD17" i="15" s="1"/>
  <c r="CC34" i="22"/>
  <c r="CC17" i="15" s="1"/>
  <c r="CB34" i="22"/>
  <c r="CB17" i="15" s="1"/>
  <c r="CA34" i="22"/>
  <c r="CA17" i="15" s="1"/>
  <c r="BZ34" i="22"/>
  <c r="BY34" i="22"/>
  <c r="BY17" i="15" s="1"/>
  <c r="BX34" i="22"/>
  <c r="BX17" i="15" s="1"/>
  <c r="BW34" i="22"/>
  <c r="BW17" i="15" s="1"/>
  <c r="BV34" i="22"/>
  <c r="BV17" i="15" s="1"/>
  <c r="BU34" i="22"/>
  <c r="BU17" i="15" s="1"/>
  <c r="BT34" i="22"/>
  <c r="BT17" i="15" s="1"/>
  <c r="BS34" i="22"/>
  <c r="BS17" i="15" s="1"/>
  <c r="BR34" i="22"/>
  <c r="BR17" i="15" s="1"/>
  <c r="BQ34" i="22"/>
  <c r="BQ17" i="15" s="1"/>
  <c r="BP34" i="22"/>
  <c r="BP17" i="15" s="1"/>
  <c r="BO34" i="22"/>
  <c r="BO17" i="15" s="1"/>
  <c r="BN34" i="22"/>
  <c r="BM34" i="22"/>
  <c r="BM17" i="15" s="1"/>
  <c r="BL34" i="22"/>
  <c r="BL17" i="15" s="1"/>
  <c r="BK34" i="22"/>
  <c r="BK17" i="15" s="1"/>
  <c r="BJ34" i="22"/>
  <c r="BJ17" i="15" s="1"/>
  <c r="BI34" i="22"/>
  <c r="BI17" i="15" s="1"/>
  <c r="BH34" i="22"/>
  <c r="BH17" i="15" s="1"/>
  <c r="BG34" i="22"/>
  <c r="BG17" i="15" s="1"/>
  <c r="BF34" i="22"/>
  <c r="BF17" i="15" s="1"/>
  <c r="BE34" i="22"/>
  <c r="BE17" i="15" s="1"/>
  <c r="BD34" i="22"/>
  <c r="BD17" i="15" s="1"/>
  <c r="BC34" i="22"/>
  <c r="BC17" i="15" s="1"/>
  <c r="BB34" i="22"/>
  <c r="BB17" i="15" s="1"/>
  <c r="BA34" i="22"/>
  <c r="BA17" i="15" s="1"/>
  <c r="AZ34" i="22"/>
  <c r="AZ17" i="15" s="1"/>
  <c r="AY34" i="22"/>
  <c r="AY17" i="15" s="1"/>
  <c r="AX34" i="22"/>
  <c r="AX17" i="15" s="1"/>
  <c r="AW34" i="22"/>
  <c r="AW17" i="15" s="1"/>
  <c r="AV34" i="22"/>
  <c r="AV17" i="15" s="1"/>
  <c r="AU34" i="22"/>
  <c r="AU17" i="15" s="1"/>
  <c r="AT34" i="22"/>
  <c r="AT17" i="15" s="1"/>
  <c r="AS34" i="22"/>
  <c r="AS17" i="15" s="1"/>
  <c r="AR34" i="22"/>
  <c r="AR17" i="15" s="1"/>
  <c r="AQ34" i="22"/>
  <c r="AQ17" i="15" s="1"/>
  <c r="AP34" i="22"/>
  <c r="AP17" i="15" s="1"/>
  <c r="AO34" i="22"/>
  <c r="AO17" i="15" s="1"/>
  <c r="AN34" i="22"/>
  <c r="AN17" i="15" s="1"/>
  <c r="AM34" i="22"/>
  <c r="AM17" i="15" s="1"/>
  <c r="AL34" i="22"/>
  <c r="AL17" i="15" s="1"/>
  <c r="AK34" i="22"/>
  <c r="AK17" i="15" s="1"/>
  <c r="AJ34" i="22"/>
  <c r="AJ17" i="15" s="1"/>
  <c r="AI34" i="22"/>
  <c r="AI17" i="15" s="1"/>
  <c r="AH34" i="22"/>
  <c r="AH17" i="15" s="1"/>
  <c r="AY31" i="22"/>
  <c r="AX31" i="22"/>
  <c r="AX27" i="22" s="1"/>
  <c r="AX15" i="15" s="1"/>
  <c r="AW31" i="22"/>
  <c r="AW27" i="22" s="1"/>
  <c r="AW15" i="15" s="1"/>
  <c r="AW11" i="15" s="1"/>
  <c r="AV31" i="22"/>
  <c r="AU31" i="22"/>
  <c r="AT31" i="22"/>
  <c r="AS31" i="22"/>
  <c r="AR31" i="22"/>
  <c r="AQ31" i="22"/>
  <c r="AP31" i="22"/>
  <c r="AO31" i="22"/>
  <c r="AN31" i="22"/>
  <c r="AM31" i="22"/>
  <c r="AL31" i="22"/>
  <c r="AL27" i="22" s="1"/>
  <c r="AL15" i="15" s="1"/>
  <c r="AK31" i="22"/>
  <c r="AK27" i="22" s="1"/>
  <c r="AK15" i="15" s="1"/>
  <c r="AK11" i="15" s="1"/>
  <c r="AJ31" i="22"/>
  <c r="AI31" i="22"/>
  <c r="AH31" i="22"/>
  <c r="AH27" i="22" s="1"/>
  <c r="AH15" i="15" s="1"/>
  <c r="AY28" i="22"/>
  <c r="AY27" i="22" s="1"/>
  <c r="AY15" i="15" s="1"/>
  <c r="AX28" i="22"/>
  <c r="AW28" i="22"/>
  <c r="AV28" i="22"/>
  <c r="AU28" i="22"/>
  <c r="AU27" i="22" s="1"/>
  <c r="AU15" i="15" s="1"/>
  <c r="AT28" i="22"/>
  <c r="AS28" i="22"/>
  <c r="AS27" i="22" s="1"/>
  <c r="AS15" i="15" s="1"/>
  <c r="AS11" i="15" s="1"/>
  <c r="AR28" i="22"/>
  <c r="AR27" i="22" s="1"/>
  <c r="AR15" i="15" s="1"/>
  <c r="AR11" i="15" s="1"/>
  <c r="AQ28" i="22"/>
  <c r="AQ27" i="22" s="1"/>
  <c r="AQ15" i="15" s="1"/>
  <c r="AP28" i="22"/>
  <c r="AO28" i="22"/>
  <c r="AN28" i="22"/>
  <c r="AN27" i="22" s="1"/>
  <c r="AN15" i="15" s="1"/>
  <c r="AN11" i="15" s="1"/>
  <c r="AM28" i="22"/>
  <c r="AM27" i="22" s="1"/>
  <c r="AM15" i="15" s="1"/>
  <c r="AL28" i="22"/>
  <c r="AK28" i="22"/>
  <c r="AJ28" i="22"/>
  <c r="AI28" i="22"/>
  <c r="AI27" i="22" s="1"/>
  <c r="AI15" i="15" s="1"/>
  <c r="AH28" i="22"/>
  <c r="CD27" i="22"/>
  <c r="CD15" i="15" s="1"/>
  <c r="CC27" i="22"/>
  <c r="CC15" i="15" s="1"/>
  <c r="CB27" i="22"/>
  <c r="CB15" i="15" s="1"/>
  <c r="CA27" i="22"/>
  <c r="CA15" i="15" s="1"/>
  <c r="BZ27" i="22"/>
  <c r="BZ15" i="15" s="1"/>
  <c r="BY27" i="22"/>
  <c r="BY15" i="15" s="1"/>
  <c r="BX27" i="22"/>
  <c r="BX15" i="15" s="1"/>
  <c r="BW27" i="22"/>
  <c r="BW15" i="15" s="1"/>
  <c r="BV27" i="22"/>
  <c r="BV15" i="15" s="1"/>
  <c r="BU27" i="22"/>
  <c r="BU15" i="15" s="1"/>
  <c r="BT27" i="22"/>
  <c r="BT15" i="15" s="1"/>
  <c r="BS27" i="22"/>
  <c r="BS15" i="15" s="1"/>
  <c r="BR27" i="22"/>
  <c r="BR15" i="15" s="1"/>
  <c r="BQ27" i="22"/>
  <c r="BQ15" i="15" s="1"/>
  <c r="BP27" i="22"/>
  <c r="BP15" i="15" s="1"/>
  <c r="BO27" i="22"/>
  <c r="BO15" i="15" s="1"/>
  <c r="BN27" i="22"/>
  <c r="BN15" i="15" s="1"/>
  <c r="BM27" i="22"/>
  <c r="BM15" i="15" s="1"/>
  <c r="BL27" i="22"/>
  <c r="BL15" i="15" s="1"/>
  <c r="BK27" i="22"/>
  <c r="BK15" i="15" s="1"/>
  <c r="BJ27" i="22"/>
  <c r="BJ15" i="15" s="1"/>
  <c r="BI27" i="22"/>
  <c r="BI15" i="15" s="1"/>
  <c r="BH27" i="22"/>
  <c r="BH15" i="15" s="1"/>
  <c r="BG27" i="22"/>
  <c r="BG15" i="15" s="1"/>
  <c r="BF27" i="22"/>
  <c r="BF15" i="15" s="1"/>
  <c r="BE27" i="22"/>
  <c r="BE15" i="15" s="1"/>
  <c r="BD27" i="22"/>
  <c r="BD15" i="15" s="1"/>
  <c r="BC27" i="22"/>
  <c r="BC15" i="15" s="1"/>
  <c r="BB27" i="22"/>
  <c r="BB15" i="15" s="1"/>
  <c r="BA27" i="22"/>
  <c r="BA15" i="15" s="1"/>
  <c r="AZ27" i="22"/>
  <c r="AZ15" i="15" s="1"/>
  <c r="AV27" i="22"/>
  <c r="AV15" i="15" s="1"/>
  <c r="AT27" i="22"/>
  <c r="AT15" i="15" s="1"/>
  <c r="AP27" i="22"/>
  <c r="AP15" i="15" s="1"/>
  <c r="AO27" i="22"/>
  <c r="AO15" i="15" s="1"/>
  <c r="AJ27" i="22"/>
  <c r="AJ15" i="15" s="1"/>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D24" i="22"/>
  <c r="CC24" i="22"/>
  <c r="CB24" i="22"/>
  <c r="CA24" i="22"/>
  <c r="BZ24" i="22"/>
  <c r="BY24" i="22"/>
  <c r="BX24" i="22"/>
  <c r="BW24" i="22"/>
  <c r="BV24" i="22"/>
  <c r="BU24" i="22"/>
  <c r="BT24" i="22"/>
  <c r="BS24" i="22"/>
  <c r="BR24" i="22"/>
  <c r="BQ24" i="22"/>
  <c r="BP24" i="22"/>
  <c r="BO24" i="22"/>
  <c r="BN24" i="22"/>
  <c r="BM24" i="22"/>
  <c r="BL24" i="22"/>
  <c r="BK24" i="22"/>
  <c r="BJ24" i="22"/>
  <c r="BI24" i="22"/>
  <c r="BH24" i="22"/>
  <c r="BG24" i="22"/>
  <c r="BF24" i="22"/>
  <c r="BE24" i="22"/>
  <c r="BD24" i="22"/>
  <c r="BC24" i="22"/>
  <c r="BB24" i="22"/>
  <c r="BA24" i="22"/>
  <c r="AZ24" i="22"/>
  <c r="AY24" i="22"/>
  <c r="CD21" i="22"/>
  <c r="CC21" i="22"/>
  <c r="CB21" i="22"/>
  <c r="CA21" i="22"/>
  <c r="BZ21" i="22"/>
  <c r="BY21" i="22"/>
  <c r="BX21" i="22"/>
  <c r="BW21" i="22"/>
  <c r="BV21" i="22"/>
  <c r="BU21" i="22"/>
  <c r="BT21" i="22"/>
  <c r="BS21" i="22"/>
  <c r="BR21" i="22"/>
  <c r="BQ21" i="22"/>
  <c r="BP21" i="22"/>
  <c r="BO21" i="22"/>
  <c r="BN21" i="22"/>
  <c r="BM21" i="22"/>
  <c r="BL21" i="22"/>
  <c r="BK21" i="22"/>
  <c r="BJ21" i="22"/>
  <c r="BI21" i="22"/>
  <c r="BH21" i="22"/>
  <c r="BG21" i="22"/>
  <c r="BF21" i="22"/>
  <c r="BE21" i="22"/>
  <c r="BD21" i="22"/>
  <c r="BC21" i="22"/>
  <c r="BB21" i="22"/>
  <c r="BA21" i="22"/>
  <c r="AZ21" i="22"/>
  <c r="AY21" i="22"/>
  <c r="CD17" i="22"/>
  <c r="CD13" i="15" s="1"/>
  <c r="CC17" i="22"/>
  <c r="CC13" i="15" s="1"/>
  <c r="CB17" i="22"/>
  <c r="CB13" i="15" s="1"/>
  <c r="CA17" i="22"/>
  <c r="CA13" i="15" s="1"/>
  <c r="BZ17" i="22"/>
  <c r="BZ13" i="15" s="1"/>
  <c r="BY17" i="22"/>
  <c r="BY13" i="15" s="1"/>
  <c r="BX17" i="22"/>
  <c r="BX13" i="15" s="1"/>
  <c r="BW17" i="22"/>
  <c r="BW13" i="15" s="1"/>
  <c r="BV17" i="22"/>
  <c r="BV13" i="15" s="1"/>
  <c r="BU17" i="22"/>
  <c r="BU13" i="15" s="1"/>
  <c r="BT17" i="22"/>
  <c r="BT13" i="15" s="1"/>
  <c r="BS17" i="22"/>
  <c r="BS13" i="15" s="1"/>
  <c r="BR17" i="22"/>
  <c r="BR13" i="15" s="1"/>
  <c r="BQ17" i="22"/>
  <c r="BQ13" i="15" s="1"/>
  <c r="BP17" i="22"/>
  <c r="BP13" i="15" s="1"/>
  <c r="BO17" i="22"/>
  <c r="BO13" i="15" s="1"/>
  <c r="BN17" i="22"/>
  <c r="BN13" i="15" s="1"/>
  <c r="BM17" i="22"/>
  <c r="BM13" i="15" s="1"/>
  <c r="BL17" i="22"/>
  <c r="BL13" i="15" s="1"/>
  <c r="BK17" i="22"/>
  <c r="BK13" i="15" s="1"/>
  <c r="BJ17" i="22"/>
  <c r="BJ13" i="15" s="1"/>
  <c r="BI17" i="22"/>
  <c r="BI13" i="15" s="1"/>
  <c r="BH17" i="22"/>
  <c r="BH13" i="15" s="1"/>
  <c r="BG17" i="22"/>
  <c r="BG13" i="15" s="1"/>
  <c r="BF17" i="22"/>
  <c r="BF13" i="15" s="1"/>
  <c r="BE17" i="22"/>
  <c r="BE13" i="15" s="1"/>
  <c r="BD17" i="22"/>
  <c r="BD13" i="15" s="1"/>
  <c r="BC17" i="22"/>
  <c r="BC13" i="15" s="1"/>
  <c r="BB17" i="22"/>
  <c r="BB13" i="15" s="1"/>
  <c r="BA17" i="22"/>
  <c r="BA13" i="15" s="1"/>
  <c r="AZ17" i="22"/>
  <c r="AZ13" i="15" s="1"/>
  <c r="AY17" i="22"/>
  <c r="AY13" i="15" s="1"/>
  <c r="AX17" i="22"/>
  <c r="AX13" i="15" s="1"/>
  <c r="AW17" i="22"/>
  <c r="AW13" i="15" s="1"/>
  <c r="AV17" i="22"/>
  <c r="AV13" i="15" s="1"/>
  <c r="AU17" i="22"/>
  <c r="AU13" i="15" s="1"/>
  <c r="AT17" i="22"/>
  <c r="AS17" i="22"/>
  <c r="AS13" i="15" s="1"/>
  <c r="AR17" i="22"/>
  <c r="AR13" i="15" s="1"/>
  <c r="AQ17" i="22"/>
  <c r="AQ13" i="15" s="1"/>
  <c r="AP17" i="22"/>
  <c r="AP13" i="15" s="1"/>
  <c r="AO17" i="22"/>
  <c r="AO13" i="15" s="1"/>
  <c r="AN17" i="22"/>
  <c r="AN13" i="15" s="1"/>
  <c r="AM17" i="22"/>
  <c r="AM13" i="15" s="1"/>
  <c r="AL17" i="22"/>
  <c r="AL13" i="15" s="1"/>
  <c r="AK17" i="22"/>
  <c r="AK13" i="15" s="1"/>
  <c r="AJ17" i="22"/>
  <c r="AJ13" i="15" s="1"/>
  <c r="AI17" i="22"/>
  <c r="AI13" i="15" s="1"/>
  <c r="AH17" i="22"/>
  <c r="AH13" i="15" s="1"/>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D13" i="22"/>
  <c r="CC13" i="22"/>
  <c r="CB13" i="22"/>
  <c r="CA13" i="22"/>
  <c r="BZ13" i="22"/>
  <c r="BY13" i="22"/>
  <c r="BX13" i="22"/>
  <c r="BW13" i="22"/>
  <c r="BV13" i="22"/>
  <c r="BU13" i="22"/>
  <c r="BT13" i="22"/>
  <c r="BS13" i="22"/>
  <c r="BR13" i="22"/>
  <c r="BR8" i="22" s="1"/>
  <c r="BR5" i="22" s="1"/>
  <c r="BR4" i="22" s="1"/>
  <c r="BQ13" i="22"/>
  <c r="BP13" i="22"/>
  <c r="BO13" i="22"/>
  <c r="BN13" i="22"/>
  <c r="BM13" i="22"/>
  <c r="BL13" i="22"/>
  <c r="CD9" i="22"/>
  <c r="CD8" i="22" s="1"/>
  <c r="CD5" i="22" s="1"/>
  <c r="CD4" i="22" s="1"/>
  <c r="CC9" i="22"/>
  <c r="CC8" i="22" s="1"/>
  <c r="CC5" i="22" s="1"/>
  <c r="CC4" i="22" s="1"/>
  <c r="CB9" i="22"/>
  <c r="CA9" i="22"/>
  <c r="BZ9" i="22"/>
  <c r="BY9" i="22"/>
  <c r="BY8" i="22" s="1"/>
  <c r="BY5" i="22" s="1"/>
  <c r="BY4" i="22" s="1"/>
  <c r="BX9" i="22"/>
  <c r="BW9" i="22"/>
  <c r="BV9" i="22"/>
  <c r="BU9" i="22"/>
  <c r="BT9" i="22"/>
  <c r="BS9" i="22"/>
  <c r="BR9" i="22"/>
  <c r="BQ9" i="22"/>
  <c r="BP9" i="22"/>
  <c r="BO9" i="22"/>
  <c r="BN9" i="22"/>
  <c r="BN8" i="22" s="1"/>
  <c r="BN5" i="22" s="1"/>
  <c r="BN4" i="22" s="1"/>
  <c r="BM9" i="22"/>
  <c r="BM8" i="22" s="1"/>
  <c r="BM5" i="22" s="1"/>
  <c r="BM4" i="22" s="1"/>
  <c r="BL9" i="22"/>
  <c r="CB8" i="22"/>
  <c r="BZ8" i="22"/>
  <c r="BZ5" i="22" s="1"/>
  <c r="BZ4" i="22" s="1"/>
  <c r="BX8" i="22"/>
  <c r="BV8" i="22"/>
  <c r="BV5" i="22" s="1"/>
  <c r="BV4" i="22" s="1"/>
  <c r="BU8" i="22"/>
  <c r="BU5" i="22" s="1"/>
  <c r="BU4" i="22" s="1"/>
  <c r="BT8" i="22"/>
  <c r="BQ8" i="22"/>
  <c r="BQ5" i="22" s="1"/>
  <c r="BP8" i="22"/>
  <c r="BP5" i="22" s="1"/>
  <c r="BP4" i="22" s="1"/>
  <c r="BL8" i="22"/>
  <c r="BK8" i="22"/>
  <c r="BJ8" i="22"/>
  <c r="BI8" i="22"/>
  <c r="BI5" i="22" s="1"/>
  <c r="BH8" i="22"/>
  <c r="BG8" i="22"/>
  <c r="BF8" i="22"/>
  <c r="BE8" i="22"/>
  <c r="BE5" i="22" s="1"/>
  <c r="BD8" i="22"/>
  <c r="BD5" i="22" s="1"/>
  <c r="BD4" i="22" s="1"/>
  <c r="BC8" i="22"/>
  <c r="BB8" i="22"/>
  <c r="BA8" i="22"/>
  <c r="BA5" i="22" s="1"/>
  <c r="AZ8" i="22"/>
  <c r="AZ5" i="22" s="1"/>
  <c r="AZ4" i="22" s="1"/>
  <c r="AY8" i="22"/>
  <c r="AX8" i="22"/>
  <c r="AW8" i="22"/>
  <c r="AW5" i="22" s="1"/>
  <c r="AV8" i="22"/>
  <c r="AU8" i="22"/>
  <c r="AT8" i="22"/>
  <c r="AS8" i="22"/>
  <c r="AS5" i="22" s="1"/>
  <c r="AR8" i="22"/>
  <c r="AQ8" i="22"/>
  <c r="AP8" i="22"/>
  <c r="AO8" i="22"/>
  <c r="AO5" i="22" s="1"/>
  <c r="AN8" i="22"/>
  <c r="AN5" i="22" s="1"/>
  <c r="AN4" i="22" s="1"/>
  <c r="AM8" i="22"/>
  <c r="AL8" i="22"/>
  <c r="AK8" i="22"/>
  <c r="AK5" i="22" s="1"/>
  <c r="AJ8" i="22"/>
  <c r="AJ5" i="22" s="1"/>
  <c r="AJ4" i="22" s="1"/>
  <c r="AI8" i="22"/>
  <c r="AH8" i="22"/>
  <c r="AG8" i="22"/>
  <c r="AG5" i="22" s="1"/>
  <c r="AF8" i="22"/>
  <c r="AE8" i="22"/>
  <c r="AD8" i="22"/>
  <c r="AC8" i="22"/>
  <c r="AC5" i="22" s="1"/>
  <c r="AB8" i="22"/>
  <c r="AA8" i="22"/>
  <c r="Z8" i="22"/>
  <c r="Y8" i="22"/>
  <c r="Y5" i="22" s="1"/>
  <c r="X8" i="22"/>
  <c r="X5" i="22" s="1"/>
  <c r="W8" i="22"/>
  <c r="V8" i="22"/>
  <c r="U8" i="22"/>
  <c r="U5" i="22" s="1"/>
  <c r="T8" i="22"/>
  <c r="T5" i="22" s="1"/>
  <c r="S8" i="22"/>
  <c r="R8" i="22"/>
  <c r="Q8" i="22"/>
  <c r="Q5" i="22" s="1"/>
  <c r="P8" i="22"/>
  <c r="O8" i="22"/>
  <c r="N8" i="22"/>
  <c r="M8" i="22"/>
  <c r="M5" i="22" s="1"/>
  <c r="L8" i="22"/>
  <c r="K8" i="22"/>
  <c r="J8" i="22"/>
  <c r="I8" i="22"/>
  <c r="I5" i="22" s="1"/>
  <c r="H8" i="22"/>
  <c r="H5" i="22" s="1"/>
  <c r="G8" i="22"/>
  <c r="F8" i="22"/>
  <c r="E8" i="22"/>
  <c r="E5" i="22" s="1"/>
  <c r="D8" i="22"/>
  <c r="D5" i="22" s="1"/>
  <c r="CD6" i="22"/>
  <c r="CC6" i="22"/>
  <c r="CB6" i="22"/>
  <c r="CA6" i="22"/>
  <c r="BZ6" i="22"/>
  <c r="BY6" i="22"/>
  <c r="BX6" i="22"/>
  <c r="BW6" i="22"/>
  <c r="BV6" i="22"/>
  <c r="BU6" i="22"/>
  <c r="BT6" i="22"/>
  <c r="BS6" i="22"/>
  <c r="BR6" i="22"/>
  <c r="BQ6" i="22"/>
  <c r="BP6" i="22"/>
  <c r="BO6" i="22"/>
  <c r="BN6" i="22"/>
  <c r="BM6" i="22"/>
  <c r="BL6" i="22"/>
  <c r="BK6" i="22"/>
  <c r="BJ6" i="22"/>
  <c r="BI6" i="22"/>
  <c r="BH6" i="22"/>
  <c r="BG6" i="22"/>
  <c r="BF6" i="22"/>
  <c r="BE6" i="22"/>
  <c r="BD6" i="22"/>
  <c r="BC6" i="22"/>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B5" i="22"/>
  <c r="CB4" i="22" s="1"/>
  <c r="BX5" i="22"/>
  <c r="BX4" i="22" s="1"/>
  <c r="BL5" i="22"/>
  <c r="BL4" i="22" s="1"/>
  <c r="BJ5" i="22"/>
  <c r="BJ4" i="22" s="1"/>
  <c r="BH5" i="22"/>
  <c r="BG5" i="22"/>
  <c r="BF5" i="22"/>
  <c r="BB5" i="22"/>
  <c r="BB4" i="22" s="1"/>
  <c r="AX5" i="22"/>
  <c r="AX4" i="22" s="1"/>
  <c r="AV5" i="22"/>
  <c r="AV4" i="22" s="1"/>
  <c r="AT5" i="22"/>
  <c r="AT4" i="22" s="1"/>
  <c r="AR5" i="22"/>
  <c r="AQ5" i="22"/>
  <c r="AP5" i="22"/>
  <c r="AL5" i="22"/>
  <c r="AL4" i="22" s="1"/>
  <c r="AH5" i="22"/>
  <c r="AH4" i="22" s="1"/>
  <c r="AF5" i="22"/>
  <c r="AD5" i="22"/>
  <c r="AB5" i="22"/>
  <c r="AA5" i="22"/>
  <c r="Z5" i="22"/>
  <c r="V5" i="22"/>
  <c r="R5" i="22"/>
  <c r="P5" i="22"/>
  <c r="N5" i="22"/>
  <c r="L5" i="22"/>
  <c r="K5" i="22"/>
  <c r="J5" i="22"/>
  <c r="F5" i="22"/>
  <c r="BQ4" i="22"/>
  <c r="BI4" i="22"/>
  <c r="BH4" i="22"/>
  <c r="BG4" i="22"/>
  <c r="BF4" i="22"/>
  <c r="BE4" i="22"/>
  <c r="BA4" i="22"/>
  <c r="AW4" i="22"/>
  <c r="AS4" i="22"/>
  <c r="AR4" i="22"/>
  <c r="AQ4" i="22"/>
  <c r="AP4" i="22"/>
  <c r="AO4" i="22"/>
  <c r="AK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BU146" i="21"/>
  <c r="BT146" i="21"/>
  <c r="BS146" i="21"/>
  <c r="BR146" i="21"/>
  <c r="BQ146" i="21"/>
  <c r="BP146" i="21"/>
  <c r="BO146" i="21"/>
  <c r="BN146" i="21"/>
  <c r="BM146" i="21"/>
  <c r="BL146" i="21"/>
  <c r="BK146" i="21"/>
  <c r="BJ146" i="21"/>
  <c r="BI146" i="21"/>
  <c r="BH146" i="21"/>
  <c r="BG146" i="21"/>
  <c r="BF146" i="21"/>
  <c r="BE146" i="21"/>
  <c r="BD146" i="21"/>
  <c r="BC146" i="21"/>
  <c r="BB146" i="21"/>
  <c r="BA146" i="21"/>
  <c r="AZ146" i="21"/>
  <c r="AY146" i="21"/>
  <c r="AX146" i="21"/>
  <c r="AW146" i="21"/>
  <c r="AV146" i="21"/>
  <c r="AU146" i="21"/>
  <c r="AT146" i="21"/>
  <c r="AS146" i="21"/>
  <c r="AR146" i="21"/>
  <c r="BK138" i="21"/>
  <c r="BJ138" i="21"/>
  <c r="BI138" i="21"/>
  <c r="BH138" i="21"/>
  <c r="BG138" i="21"/>
  <c r="BF138" i="21"/>
  <c r="BE138" i="21"/>
  <c r="BD138" i="21"/>
  <c r="BC138" i="21"/>
  <c r="BB138" i="21"/>
  <c r="BA138" i="21"/>
  <c r="AZ138" i="21"/>
  <c r="AY138" i="21"/>
  <c r="AX138" i="21"/>
  <c r="AW138" i="21"/>
  <c r="AV138" i="21"/>
  <c r="AU138" i="21"/>
  <c r="AT138" i="21"/>
  <c r="AS138" i="21"/>
  <c r="AR138" i="21"/>
  <c r="AU126" i="21"/>
  <c r="AT126" i="21"/>
  <c r="AS126" i="21"/>
  <c r="AR126" i="21"/>
  <c r="AQ126" i="21"/>
  <c r="AP126" i="21"/>
  <c r="AO126" i="21"/>
  <c r="AN126" i="21"/>
  <c r="AM126" i="21"/>
  <c r="AL126" i="21"/>
  <c r="AK126" i="21"/>
  <c r="AJ126" i="21"/>
  <c r="AI126" i="21"/>
  <c r="AH126" i="21"/>
  <c r="CD59" i="21"/>
  <c r="CC59" i="21"/>
  <c r="CB59" i="21"/>
  <c r="CA59" i="21"/>
  <c r="BZ59" i="21"/>
  <c r="BY59" i="21"/>
  <c r="BX59" i="21"/>
  <c r="BW59" i="21"/>
  <c r="BV59" i="21"/>
  <c r="BU59" i="21"/>
  <c r="BT59" i="21"/>
  <c r="BS59" i="21"/>
  <c r="BR59" i="21"/>
  <c r="BQ59" i="21"/>
  <c r="BP59" i="21"/>
  <c r="BO59" i="21"/>
  <c r="BN59" i="21"/>
  <c r="BM59" i="21"/>
  <c r="BL59" i="21"/>
  <c r="CD53" i="21"/>
  <c r="CC53" i="21"/>
  <c r="CB53" i="21"/>
  <c r="CA53" i="21"/>
  <c r="BZ53" i="21"/>
  <c r="BY53" i="21"/>
  <c r="BX53" i="21"/>
  <c r="BW53" i="21"/>
  <c r="BV53" i="21"/>
  <c r="BU53" i="21"/>
  <c r="BT53" i="21"/>
  <c r="BS53" i="21"/>
  <c r="BR53" i="21"/>
  <c r="BQ53" i="21"/>
  <c r="BP53" i="21"/>
  <c r="BO53" i="21"/>
  <c r="BN53" i="21"/>
  <c r="BM53" i="21"/>
  <c r="BL53" i="21"/>
  <c r="BK53" i="21"/>
  <c r="BJ53" i="21"/>
  <c r="BI53" i="21"/>
  <c r="BH53" i="21"/>
  <c r="BG53" i="21"/>
  <c r="BF53" i="21"/>
  <c r="BE53" i="21"/>
  <c r="BD53" i="21"/>
  <c r="BC53" i="21"/>
  <c r="BB53" i="21"/>
  <c r="BA53"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D49" i="21"/>
  <c r="CC49" i="21"/>
  <c r="CB49" i="21"/>
  <c r="CA49" i="21"/>
  <c r="BZ49" i="21"/>
  <c r="BY49" i="21"/>
  <c r="BX49" i="21"/>
  <c r="BW49" i="21"/>
  <c r="BV49" i="21"/>
  <c r="BU49" i="21"/>
  <c r="BT49" i="21"/>
  <c r="BS49" i="21"/>
  <c r="BR49" i="21"/>
  <c r="BQ49" i="21"/>
  <c r="BP49" i="21"/>
  <c r="BO49" i="21"/>
  <c r="BN49" i="21"/>
  <c r="BM49" i="21"/>
  <c r="BL49" i="21"/>
  <c r="BK49" i="21"/>
  <c r="BJ49" i="21"/>
  <c r="BI49" i="21"/>
  <c r="BH49" i="21"/>
  <c r="BG49" i="21"/>
  <c r="BF49" i="21"/>
  <c r="BE49" i="21"/>
  <c r="BD49" i="21"/>
  <c r="BC49" i="21"/>
  <c r="BB49" i="21"/>
  <c r="BA49" i="21"/>
  <c r="AZ49" i="21"/>
  <c r="AY49" i="21"/>
  <c r="AX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D44" i="21"/>
  <c r="CC44" i="21"/>
  <c r="CB44" i="21"/>
  <c r="CA44" i="21"/>
  <c r="BZ44" i="21"/>
  <c r="BY44" i="21"/>
  <c r="BX44" i="21"/>
  <c r="BW44" i="21"/>
  <c r="BV44" i="21"/>
  <c r="BU44" i="21"/>
  <c r="BT44" i="21"/>
  <c r="BS44" i="21"/>
  <c r="BR44" i="21"/>
  <c r="BQ44" i="21"/>
  <c r="BP44" i="21"/>
  <c r="BO44" i="21"/>
  <c r="BN44" i="21"/>
  <c r="BM44" i="21"/>
  <c r="BL44" i="21"/>
  <c r="BK44" i="21"/>
  <c r="BJ44" i="21"/>
  <c r="BI44" i="21"/>
  <c r="BH44" i="21"/>
  <c r="BG44" i="21"/>
  <c r="BF44" i="21"/>
  <c r="BE44" i="21"/>
  <c r="BD44" i="21"/>
  <c r="BC44" i="21"/>
  <c r="BB44" i="21"/>
  <c r="BA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D40" i="21"/>
  <c r="CC40" i="21"/>
  <c r="CB40" i="21"/>
  <c r="CA40" i="21"/>
  <c r="BZ40" i="21"/>
  <c r="BY40" i="21"/>
  <c r="BX40" i="21"/>
  <c r="BW40" i="21"/>
  <c r="BV40" i="21"/>
  <c r="BU40" i="21"/>
  <c r="BT40" i="21"/>
  <c r="BS40" i="21"/>
  <c r="BR40" i="21"/>
  <c r="BQ40" i="21"/>
  <c r="BP40" i="21"/>
  <c r="BO40" i="21"/>
  <c r="BN40" i="21"/>
  <c r="BM40" i="21"/>
  <c r="BL40" i="21"/>
  <c r="BK40" i="21"/>
  <c r="BJ40" i="21"/>
  <c r="BI40" i="21"/>
  <c r="BH40" i="21"/>
  <c r="BG40" i="21"/>
  <c r="BF40" i="21"/>
  <c r="BE40" i="21"/>
  <c r="BD40" i="21"/>
  <c r="BC40" i="21"/>
  <c r="BB40" i="21"/>
  <c r="BA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BU38" i="21"/>
  <c r="BT38" i="21"/>
  <c r="BS38" i="21"/>
  <c r="BR38" i="21"/>
  <c r="BQ38" i="21"/>
  <c r="BP38" i="21"/>
  <c r="BO38" i="21"/>
  <c r="BN38" i="21"/>
  <c r="BM38" i="21"/>
  <c r="BL38" i="21"/>
  <c r="BK38" i="21"/>
  <c r="BJ38" i="21"/>
  <c r="BI38" i="21"/>
  <c r="BH38" i="21"/>
  <c r="BG38" i="21"/>
  <c r="BF38" i="21"/>
  <c r="BE38" i="21"/>
  <c r="BD38" i="21"/>
  <c r="BC38" i="21"/>
  <c r="BB38" i="21"/>
  <c r="BA38"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BQ31" i="21"/>
  <c r="BQ71" i="12" s="1"/>
  <c r="BP31" i="21"/>
  <c r="BP71" i="12" s="1"/>
  <c r="BO31" i="21"/>
  <c r="BO71" i="12" s="1"/>
  <c r="BN31" i="21"/>
  <c r="BN71" i="12" s="1"/>
  <c r="BM31" i="21"/>
  <c r="BM71" i="12" s="1"/>
  <c r="BL31" i="21"/>
  <c r="BL71" i="12" s="1"/>
  <c r="BK31" i="21"/>
  <c r="BK71" i="12" s="1"/>
  <c r="BJ31" i="21"/>
  <c r="BJ71" i="12" s="1"/>
  <c r="BI31" i="21"/>
  <c r="BI71" i="12" s="1"/>
  <c r="BH31" i="21"/>
  <c r="BH71" i="12" s="1"/>
  <c r="BG31" i="21"/>
  <c r="BG71" i="12" s="1"/>
  <c r="BF31" i="21"/>
  <c r="BF71" i="12" s="1"/>
  <c r="BE31" i="21"/>
  <c r="BE71" i="12" s="1"/>
  <c r="BD31" i="21"/>
  <c r="BD71" i="12" s="1"/>
  <c r="BC31" i="21"/>
  <c r="BC71" i="12" s="1"/>
  <c r="BB31" i="21"/>
  <c r="BB71" i="12" s="1"/>
  <c r="BA31" i="21"/>
  <c r="BA71" i="12" s="1"/>
  <c r="AZ31" i="21"/>
  <c r="AZ71" i="12" s="1"/>
  <c r="AY31" i="21"/>
  <c r="AY71" i="12" s="1"/>
  <c r="AX31" i="21"/>
  <c r="AX71" i="12" s="1"/>
  <c r="AW31" i="21"/>
  <c r="AW71" i="12" s="1"/>
  <c r="AV31" i="21"/>
  <c r="AV71" i="12" s="1"/>
  <c r="AU31" i="21"/>
  <c r="AU71" i="12" s="1"/>
  <c r="AT31" i="21"/>
  <c r="AT71" i="12" s="1"/>
  <c r="AS31" i="21"/>
  <c r="AS71" i="12" s="1"/>
  <c r="AR31" i="21"/>
  <c r="AR71" i="12" s="1"/>
  <c r="AQ31" i="21"/>
  <c r="AQ71" i="12" s="1"/>
  <c r="AP31" i="21"/>
  <c r="AP71" i="12" s="1"/>
  <c r="AO31" i="21"/>
  <c r="AO71" i="12" s="1"/>
  <c r="AN31" i="21"/>
  <c r="AN71" i="12" s="1"/>
  <c r="AM31" i="21"/>
  <c r="AM71" i="12" s="1"/>
  <c r="AL31" i="21"/>
  <c r="AL71" i="12" s="1"/>
  <c r="AK31" i="21"/>
  <c r="AK71" i="12" s="1"/>
  <c r="AJ31" i="21"/>
  <c r="AJ71" i="12" s="1"/>
  <c r="AI31" i="21"/>
  <c r="AI71" i="12" s="1"/>
  <c r="AH31" i="21"/>
  <c r="AH71" i="12" s="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BQ30" i="21"/>
  <c r="BQ70" i="12" s="1"/>
  <c r="BP30" i="21"/>
  <c r="BP70" i="12" s="1"/>
  <c r="BO30" i="21"/>
  <c r="BO70" i="12" s="1"/>
  <c r="BN30" i="21"/>
  <c r="BN70" i="12" s="1"/>
  <c r="BM30" i="21"/>
  <c r="BM70" i="12" s="1"/>
  <c r="BL30" i="21"/>
  <c r="BL70" i="12" s="1"/>
  <c r="BK30" i="21"/>
  <c r="BK70" i="12" s="1"/>
  <c r="BJ30" i="21"/>
  <c r="BJ70" i="12" s="1"/>
  <c r="BI30" i="21"/>
  <c r="BI70" i="12" s="1"/>
  <c r="BH30" i="21"/>
  <c r="BH70" i="12" s="1"/>
  <c r="BG30" i="21"/>
  <c r="BG70" i="12" s="1"/>
  <c r="BF30" i="21"/>
  <c r="BF70" i="12" s="1"/>
  <c r="BE30" i="21"/>
  <c r="BE70" i="12" s="1"/>
  <c r="BD30" i="21"/>
  <c r="BD70" i="12" s="1"/>
  <c r="BC30" i="21"/>
  <c r="BC70" i="12" s="1"/>
  <c r="BB30" i="21"/>
  <c r="BB70" i="12" s="1"/>
  <c r="BA30" i="21"/>
  <c r="BA70" i="12" s="1"/>
  <c r="AZ30" i="21"/>
  <c r="AZ70" i="12" s="1"/>
  <c r="AY30" i="21"/>
  <c r="AY70" i="12" s="1"/>
  <c r="AX30" i="21"/>
  <c r="AX70" i="12" s="1"/>
  <c r="AW30" i="21"/>
  <c r="AW70" i="12" s="1"/>
  <c r="AV30" i="21"/>
  <c r="AV70" i="12" s="1"/>
  <c r="AU30" i="21"/>
  <c r="AU70" i="12" s="1"/>
  <c r="AT30" i="21"/>
  <c r="AT70" i="12" s="1"/>
  <c r="AS30" i="21"/>
  <c r="AS70" i="12" s="1"/>
  <c r="AR30" i="21"/>
  <c r="AR70" i="12" s="1"/>
  <c r="AQ30" i="21"/>
  <c r="AQ70" i="12" s="1"/>
  <c r="AP30" i="21"/>
  <c r="AP70" i="12" s="1"/>
  <c r="AO30" i="21"/>
  <c r="AO70" i="12" s="1"/>
  <c r="AN30" i="21"/>
  <c r="AN70" i="12" s="1"/>
  <c r="AM30" i="21"/>
  <c r="AM70" i="12" s="1"/>
  <c r="AL30" i="21"/>
  <c r="AL70" i="12" s="1"/>
  <c r="AK30" i="21"/>
  <c r="AK70" i="12" s="1"/>
  <c r="AJ30" i="21"/>
  <c r="AJ70" i="12" s="1"/>
  <c r="AI30" i="21"/>
  <c r="AI70" i="12" s="1"/>
  <c r="AH30" i="21"/>
  <c r="AH70" i="12" s="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D17" i="21"/>
  <c r="CC17" i="21"/>
  <c r="CB17" i="21"/>
  <c r="CA17" i="21"/>
  <c r="BZ17" i="21"/>
  <c r="BY17" i="21"/>
  <c r="BX17" i="21"/>
  <c r="BW17" i="21"/>
  <c r="BV17" i="21"/>
  <c r="BU17" i="21"/>
  <c r="BT17" i="21"/>
  <c r="BS17" i="21"/>
  <c r="BR17" i="21"/>
  <c r="BQ17" i="21"/>
  <c r="BP17" i="21"/>
  <c r="BO17" i="21"/>
  <c r="BN17" i="21"/>
  <c r="BM17" i="21"/>
  <c r="BL17" i="21"/>
  <c r="BK17" i="21"/>
  <c r="BJ17" i="21"/>
  <c r="BI17" i="21"/>
  <c r="BH17" i="21"/>
  <c r="BG17" i="21"/>
  <c r="BF17" i="21"/>
  <c r="BE17" i="21"/>
  <c r="BD17" i="21"/>
  <c r="BC17" i="21"/>
  <c r="BB17" i="21"/>
  <c r="BA17" i="21"/>
  <c r="AZ17" i="21"/>
  <c r="AY17" i="21"/>
  <c r="AX17" i="21"/>
  <c r="CD4" i="21"/>
  <c r="CC4" i="21"/>
  <c r="CB4" i="21"/>
  <c r="CA4" i="21"/>
  <c r="BZ4" i="21"/>
  <c r="BY4" i="21"/>
  <c r="BX4" i="21"/>
  <c r="BW4" i="21"/>
  <c r="BV4" i="21"/>
  <c r="BU4" i="21"/>
  <c r="BT4" i="21"/>
  <c r="BS4" i="21"/>
  <c r="BR4" i="21"/>
  <c r="BQ4" i="21"/>
  <c r="BP4" i="21"/>
  <c r="BO4" i="21"/>
  <c r="BN4" i="21"/>
  <c r="BM4" i="21"/>
  <c r="BL4" i="21"/>
  <c r="CD42" i="20"/>
  <c r="CC42" i="20"/>
  <c r="CB42" i="20"/>
  <c r="CA42" i="20"/>
  <c r="BZ42" i="20"/>
  <c r="BY42" i="20"/>
  <c r="BX42" i="20"/>
  <c r="BW42" i="20"/>
  <c r="BV42" i="20"/>
  <c r="BU42" i="20"/>
  <c r="BT42" i="20"/>
  <c r="BS42" i="20"/>
  <c r="BR42" i="20"/>
  <c r="BQ42" i="20"/>
  <c r="BP42" i="20"/>
  <c r="BO42" i="20"/>
  <c r="BN42" i="20"/>
  <c r="BM42" i="20"/>
  <c r="BL42" i="20"/>
  <c r="BK42" i="20"/>
  <c r="BJ42" i="20"/>
  <c r="BI42" i="20"/>
  <c r="BH42" i="20"/>
  <c r="BG42" i="20"/>
  <c r="BF42" i="20"/>
  <c r="BE42" i="20"/>
  <c r="BD42" i="20"/>
  <c r="BC42" i="20"/>
  <c r="BB42" i="20"/>
  <c r="BA42" i="20"/>
  <c r="AZ42" i="20"/>
  <c r="AY42" i="20"/>
  <c r="AX42" i="20"/>
  <c r="AW42" i="20"/>
  <c r="AV42" i="20"/>
  <c r="AU42" i="20"/>
  <c r="AT42" i="20"/>
  <c r="AS42" i="20"/>
  <c r="AR42" i="20"/>
  <c r="AQ42" i="20"/>
  <c r="AP42" i="20"/>
  <c r="AO42" i="20"/>
  <c r="AN42" i="20"/>
  <c r="AM42" i="20"/>
  <c r="AL42" i="20"/>
  <c r="AK42" i="20"/>
  <c r="AJ42" i="20"/>
  <c r="AI42" i="20"/>
  <c r="AH42" i="20"/>
  <c r="AG42" i="20"/>
  <c r="AF42" i="20"/>
  <c r="CD37" i="20"/>
  <c r="CC37" i="20"/>
  <c r="CB37" i="20"/>
  <c r="CB26" i="20" s="1"/>
  <c r="CA37" i="20"/>
  <c r="CA26" i="20" s="1"/>
  <c r="BZ37" i="20"/>
  <c r="BY37" i="20"/>
  <c r="BX37" i="20"/>
  <c r="BX26" i="20" s="1"/>
  <c r="BW37" i="20"/>
  <c r="BW26" i="20" s="1"/>
  <c r="BV37" i="20"/>
  <c r="BU37" i="20"/>
  <c r="BT37" i="20"/>
  <c r="BT26" i="20" s="1"/>
  <c r="BS37" i="20"/>
  <c r="BS26" i="20" s="1"/>
  <c r="BR37" i="20"/>
  <c r="BQ37" i="20"/>
  <c r="BP37" i="20"/>
  <c r="BP26" i="20" s="1"/>
  <c r="BO37" i="20"/>
  <c r="BO26" i="20" s="1"/>
  <c r="BN37" i="20"/>
  <c r="BM37" i="20"/>
  <c r="BL37" i="20"/>
  <c r="BL26" i="20" s="1"/>
  <c r="BK37" i="20"/>
  <c r="BK26" i="20" s="1"/>
  <c r="BJ37" i="20"/>
  <c r="BI37" i="20"/>
  <c r="BH37" i="20"/>
  <c r="BH26" i="20" s="1"/>
  <c r="BG37" i="20"/>
  <c r="BG26" i="20" s="1"/>
  <c r="BF37" i="20"/>
  <c r="BE37" i="20"/>
  <c r="BD37" i="20"/>
  <c r="BD26" i="20" s="1"/>
  <c r="BC37" i="20"/>
  <c r="BC26" i="20" s="1"/>
  <c r="BB37" i="20"/>
  <c r="BA37" i="20"/>
  <c r="AZ37" i="20"/>
  <c r="AZ26" i="20" s="1"/>
  <c r="AY37" i="20"/>
  <c r="AY26" i="20" s="1"/>
  <c r="AX37" i="20"/>
  <c r="AW37" i="20"/>
  <c r="AV37" i="20"/>
  <c r="AV26" i="20" s="1"/>
  <c r="AU37" i="20"/>
  <c r="AU26" i="20" s="1"/>
  <c r="AT37" i="20"/>
  <c r="AS37" i="20"/>
  <c r="AR37" i="20"/>
  <c r="AR26" i="20" s="1"/>
  <c r="AQ37" i="20"/>
  <c r="AQ26" i="20" s="1"/>
  <c r="AP37" i="20"/>
  <c r="AO37" i="20"/>
  <c r="AN37" i="20"/>
  <c r="AN26" i="20" s="1"/>
  <c r="AM37" i="20"/>
  <c r="AM26" i="20" s="1"/>
  <c r="AL37" i="20"/>
  <c r="AK37" i="20"/>
  <c r="AJ37" i="20"/>
  <c r="AJ26" i="20" s="1"/>
  <c r="AI37" i="20"/>
  <c r="AI26" i="20" s="1"/>
  <c r="AH37" i="20"/>
  <c r="AG37" i="20"/>
  <c r="AF37" i="20"/>
  <c r="AF26" i="20" s="1"/>
  <c r="AE37" i="20"/>
  <c r="AE26" i="20" s="1"/>
  <c r="AD37" i="20"/>
  <c r="AC37" i="20"/>
  <c r="CD32" i="20"/>
  <c r="CC32" i="20"/>
  <c r="CB32" i="20"/>
  <c r="CA32" i="20"/>
  <c r="BZ32" i="20"/>
  <c r="BY32" i="20"/>
  <c r="BX32" i="20"/>
  <c r="BW32" i="20"/>
  <c r="BV32" i="20"/>
  <c r="BU32" i="20"/>
  <c r="BT32" i="20"/>
  <c r="BS32" i="20"/>
  <c r="BR32" i="20"/>
  <c r="BQ32" i="20"/>
  <c r="BP32" i="20"/>
  <c r="BO32" i="20"/>
  <c r="BN32" i="20"/>
  <c r="BM32" i="20"/>
  <c r="BL32" i="20"/>
  <c r="BK32" i="20"/>
  <c r="BJ32" i="20"/>
  <c r="BI32" i="20"/>
  <c r="BH32" i="20"/>
  <c r="BG32" i="20"/>
  <c r="BF32" i="20"/>
  <c r="BE32" i="20"/>
  <c r="BD32" i="20"/>
  <c r="BC32" i="20"/>
  <c r="BB32" i="20"/>
  <c r="BA32" i="20"/>
  <c r="AZ32" i="20"/>
  <c r="AY32" i="20"/>
  <c r="AX32" i="20"/>
  <c r="AW32" i="20"/>
  <c r="AV32" i="20"/>
  <c r="AU32" i="20"/>
  <c r="AT32" i="20"/>
  <c r="AS32" i="20"/>
  <c r="AR32" i="20"/>
  <c r="AQ32" i="20"/>
  <c r="AP32" i="20"/>
  <c r="AO32" i="20"/>
  <c r="AN32" i="20"/>
  <c r="AM32" i="20"/>
  <c r="AL32" i="20"/>
  <c r="AK32" i="20"/>
  <c r="AJ32" i="20"/>
  <c r="AI32" i="20"/>
  <c r="AH32" i="20"/>
  <c r="AG32" i="20"/>
  <c r="AF32" i="20"/>
  <c r="AE32" i="20"/>
  <c r="AD32" i="20"/>
  <c r="AC32" i="20"/>
  <c r="AB32" i="20"/>
  <c r="AA32" i="20"/>
  <c r="CD27" i="20"/>
  <c r="CC27" i="20"/>
  <c r="CB27" i="20"/>
  <c r="CA27" i="20"/>
  <c r="BZ27" i="20"/>
  <c r="BY27" i="20"/>
  <c r="BX27" i="20"/>
  <c r="BW27" i="20"/>
  <c r="BV27" i="20"/>
  <c r="BU27" i="20"/>
  <c r="BT27" i="20"/>
  <c r="BS27" i="20"/>
  <c r="BR27" i="20"/>
  <c r="BQ27" i="20"/>
  <c r="BP27" i="20"/>
  <c r="BO27" i="20"/>
  <c r="BN27" i="20"/>
  <c r="BM27" i="20"/>
  <c r="BL27" i="20"/>
  <c r="BK27" i="20"/>
  <c r="BJ27" i="20"/>
  <c r="BI27" i="20"/>
  <c r="BH27" i="20"/>
  <c r="BG27" i="20"/>
  <c r="BF27" i="20"/>
  <c r="BE27" i="20"/>
  <c r="BD27" i="20"/>
  <c r="BC27" i="20"/>
  <c r="BB27" i="20"/>
  <c r="BA27" i="20"/>
  <c r="AZ27" i="20"/>
  <c r="AY27" i="20"/>
  <c r="AX27" i="20"/>
  <c r="AW27" i="20"/>
  <c r="AV27" i="20"/>
  <c r="AU27" i="20"/>
  <c r="AT27" i="20"/>
  <c r="AS27" i="20"/>
  <c r="AR27" i="20"/>
  <c r="AQ27" i="20"/>
  <c r="AP27" i="20"/>
  <c r="AO27" i="20"/>
  <c r="AN27" i="20"/>
  <c r="AM27" i="20"/>
  <c r="AL27" i="20"/>
  <c r="AK27" i="20"/>
  <c r="AJ27" i="20"/>
  <c r="AI27" i="20"/>
  <c r="AH27" i="20"/>
  <c r="AG27" i="20"/>
  <c r="AF27" i="20"/>
  <c r="AE27" i="20"/>
  <c r="AD27" i="20"/>
  <c r="AC27" i="20"/>
  <c r="AB27" i="20"/>
  <c r="AA27" i="20"/>
  <c r="CD26" i="20"/>
  <c r="CC26" i="20"/>
  <c r="BZ26" i="20"/>
  <c r="BY26" i="20"/>
  <c r="BV26" i="20"/>
  <c r="BU26" i="20"/>
  <c r="BR26" i="20"/>
  <c r="BQ26" i="20"/>
  <c r="BN26" i="20"/>
  <c r="BM26" i="20"/>
  <c r="BJ26" i="20"/>
  <c r="BI26" i="20"/>
  <c r="BF26" i="20"/>
  <c r="BE26" i="20"/>
  <c r="BB26" i="20"/>
  <c r="BA26" i="20"/>
  <c r="AX26" i="20"/>
  <c r="AW26" i="20"/>
  <c r="AT26" i="20"/>
  <c r="AS26" i="20"/>
  <c r="AP26" i="20"/>
  <c r="AO26" i="20"/>
  <c r="AL26" i="20"/>
  <c r="AK26" i="20"/>
  <c r="AH26" i="20"/>
  <c r="AG26" i="20"/>
  <c r="AD26" i="20"/>
  <c r="AC26" i="20"/>
  <c r="AB26" i="20"/>
  <c r="AA26" i="20"/>
  <c r="CD20" i="20"/>
  <c r="CD9" i="15" s="1"/>
  <c r="CC20" i="20"/>
  <c r="CC9" i="15" s="1"/>
  <c r="CB20" i="20"/>
  <c r="CB9" i="15" s="1"/>
  <c r="CA20" i="20"/>
  <c r="CA9" i="15" s="1"/>
  <c r="BZ20" i="20"/>
  <c r="BZ9" i="15" s="1"/>
  <c r="BY20" i="20"/>
  <c r="BY9" i="15" s="1"/>
  <c r="BX20" i="20"/>
  <c r="BX9" i="15" s="1"/>
  <c r="BW20" i="20"/>
  <c r="BW9" i="15" s="1"/>
  <c r="BV20" i="20"/>
  <c r="BV9" i="15" s="1"/>
  <c r="BU20" i="20"/>
  <c r="BU9" i="15" s="1"/>
  <c r="BT20" i="20"/>
  <c r="BT9" i="15" s="1"/>
  <c r="BS20" i="20"/>
  <c r="BS9" i="15" s="1"/>
  <c r="BR20" i="20"/>
  <c r="BR9" i="15" s="1"/>
  <c r="BQ20" i="20"/>
  <c r="BQ9" i="15" s="1"/>
  <c r="BP20" i="20"/>
  <c r="BP9" i="15" s="1"/>
  <c r="BO20" i="20"/>
  <c r="BO9" i="15" s="1"/>
  <c r="BN20" i="20"/>
  <c r="BN9" i="15" s="1"/>
  <c r="BM20" i="20"/>
  <c r="BM9" i="15" s="1"/>
  <c r="BL20" i="20"/>
  <c r="BL9" i="15" s="1"/>
  <c r="BK20" i="20"/>
  <c r="BK9" i="15" s="1"/>
  <c r="BJ20" i="20"/>
  <c r="BJ9" i="15" s="1"/>
  <c r="BI20" i="20"/>
  <c r="BI9" i="15" s="1"/>
  <c r="BH20" i="20"/>
  <c r="BH9" i="15" s="1"/>
  <c r="BG20" i="20"/>
  <c r="BG9" i="15" s="1"/>
  <c r="BF20" i="20"/>
  <c r="BF9" i="15" s="1"/>
  <c r="BE20" i="20"/>
  <c r="BE9" i="15" s="1"/>
  <c r="BD20" i="20"/>
  <c r="BD9" i="15" s="1"/>
  <c r="BC20" i="20"/>
  <c r="BC9" i="15" s="1"/>
  <c r="BB20" i="20"/>
  <c r="BB9" i="15" s="1"/>
  <c r="BA20" i="20"/>
  <c r="BA9" i="15" s="1"/>
  <c r="AZ20" i="20"/>
  <c r="AZ9" i="15" s="1"/>
  <c r="AY20" i="20"/>
  <c r="AY9" i="15" s="1"/>
  <c r="AX20" i="20"/>
  <c r="AX9" i="15" s="1"/>
  <c r="AW20" i="20"/>
  <c r="AW9" i="15" s="1"/>
  <c r="AV20" i="20"/>
  <c r="AV9" i="15" s="1"/>
  <c r="AU20" i="20"/>
  <c r="AU9" i="15" s="1"/>
  <c r="AT20" i="20"/>
  <c r="AT9" i="15" s="1"/>
  <c r="AS20" i="20"/>
  <c r="AS9" i="15" s="1"/>
  <c r="AR20" i="20"/>
  <c r="AR9" i="15" s="1"/>
  <c r="AQ20" i="20"/>
  <c r="AQ9" i="15" s="1"/>
  <c r="AP20" i="20"/>
  <c r="AP9" i="15" s="1"/>
  <c r="AO20" i="20"/>
  <c r="AO9" i="15" s="1"/>
  <c r="AN20" i="20"/>
  <c r="AN9" i="15" s="1"/>
  <c r="AM20" i="20"/>
  <c r="AM9" i="15" s="1"/>
  <c r="AL20" i="20"/>
  <c r="AL9" i="15" s="1"/>
  <c r="AK20" i="20"/>
  <c r="AK9" i="15" s="1"/>
  <c r="AJ20" i="20"/>
  <c r="AJ9" i="15" s="1"/>
  <c r="AI20" i="20"/>
  <c r="AI9" i="15" s="1"/>
  <c r="AH20" i="20"/>
  <c r="AH9" i="15" s="1"/>
  <c r="AG20" i="20"/>
  <c r="AF20" i="20"/>
  <c r="CD15" i="20"/>
  <c r="CD7" i="15" s="1"/>
  <c r="CC15" i="20"/>
  <c r="CC7" i="15" s="1"/>
  <c r="CB15" i="20"/>
  <c r="CB7" i="15" s="1"/>
  <c r="CA15" i="20"/>
  <c r="CA7" i="15" s="1"/>
  <c r="BZ15" i="20"/>
  <c r="BZ7" i="15" s="1"/>
  <c r="BY15" i="20"/>
  <c r="BY7" i="15" s="1"/>
  <c r="BX15" i="20"/>
  <c r="BX7" i="15" s="1"/>
  <c r="BW15" i="20"/>
  <c r="BW7" i="15" s="1"/>
  <c r="BV15" i="20"/>
  <c r="BV7" i="15" s="1"/>
  <c r="BU15" i="20"/>
  <c r="BU7" i="15" s="1"/>
  <c r="BT15" i="20"/>
  <c r="BT7" i="15" s="1"/>
  <c r="BS15" i="20"/>
  <c r="BS7" i="15" s="1"/>
  <c r="BR15" i="20"/>
  <c r="BR7" i="15" s="1"/>
  <c r="BQ15" i="20"/>
  <c r="BQ7" i="15" s="1"/>
  <c r="BP15" i="20"/>
  <c r="BP7" i="15" s="1"/>
  <c r="BO15" i="20"/>
  <c r="BO7" i="15" s="1"/>
  <c r="BN15" i="20"/>
  <c r="BN7" i="15" s="1"/>
  <c r="BM15" i="20"/>
  <c r="BM7" i="15" s="1"/>
  <c r="BL15" i="20"/>
  <c r="BL7" i="15" s="1"/>
  <c r="BK15" i="20"/>
  <c r="BK7" i="15" s="1"/>
  <c r="BJ15" i="20"/>
  <c r="BJ7" i="15" s="1"/>
  <c r="BI15" i="20"/>
  <c r="BI7" i="15" s="1"/>
  <c r="BH15" i="20"/>
  <c r="BH7" i="15" s="1"/>
  <c r="BG15" i="20"/>
  <c r="BG7" i="15" s="1"/>
  <c r="BF15" i="20"/>
  <c r="BF7" i="15" s="1"/>
  <c r="BE15" i="20"/>
  <c r="BE7" i="15" s="1"/>
  <c r="BD15" i="20"/>
  <c r="BD7" i="15" s="1"/>
  <c r="BC15" i="20"/>
  <c r="BC7" i="15" s="1"/>
  <c r="BB15" i="20"/>
  <c r="BB7" i="15" s="1"/>
  <c r="BA15" i="20"/>
  <c r="BA7" i="15" s="1"/>
  <c r="AZ15" i="20"/>
  <c r="AZ7" i="15" s="1"/>
  <c r="AY15" i="20"/>
  <c r="AY7" i="15" s="1"/>
  <c r="AX15" i="20"/>
  <c r="AX7" i="15" s="1"/>
  <c r="AW15" i="20"/>
  <c r="AW7" i="15" s="1"/>
  <c r="AV15" i="20"/>
  <c r="AV7" i="15" s="1"/>
  <c r="AU15" i="20"/>
  <c r="AU7" i="15" s="1"/>
  <c r="AT15" i="20"/>
  <c r="AT7" i="15" s="1"/>
  <c r="AS15" i="20"/>
  <c r="AS7" i="15" s="1"/>
  <c r="AR15" i="20"/>
  <c r="AR7" i="15" s="1"/>
  <c r="AQ15" i="20"/>
  <c r="AQ7" i="15" s="1"/>
  <c r="AP15" i="20"/>
  <c r="AP7" i="15" s="1"/>
  <c r="AO15" i="20"/>
  <c r="AO7" i="15" s="1"/>
  <c r="AN15" i="20"/>
  <c r="AN7" i="15" s="1"/>
  <c r="AM15" i="20"/>
  <c r="AM7" i="15" s="1"/>
  <c r="AL15" i="20"/>
  <c r="AL7" i="15" s="1"/>
  <c r="AK15" i="20"/>
  <c r="AK7" i="15" s="1"/>
  <c r="AJ15" i="20"/>
  <c r="AJ7" i="15" s="1"/>
  <c r="AI15" i="20"/>
  <c r="AI7" i="15" s="1"/>
  <c r="AH15" i="20"/>
  <c r="AH7" i="15" s="1"/>
  <c r="AG15" i="20"/>
  <c r="AF15" i="20"/>
  <c r="AE15" i="20"/>
  <c r="AD15" i="20"/>
  <c r="AC15" i="20"/>
  <c r="CD10" i="20"/>
  <c r="CD10" i="15" s="1"/>
  <c r="CD5" i="15" s="1"/>
  <c r="CC10" i="20"/>
  <c r="CC10" i="15" s="1"/>
  <c r="CB10" i="20"/>
  <c r="CB10" i="15" s="1"/>
  <c r="CA10" i="20"/>
  <c r="CA10" i="15" s="1"/>
  <c r="BZ10" i="20"/>
  <c r="BZ10" i="15" s="1"/>
  <c r="BZ5" i="15" s="1"/>
  <c r="BY10" i="20"/>
  <c r="BY10" i="15" s="1"/>
  <c r="BX10" i="20"/>
  <c r="BX10" i="15" s="1"/>
  <c r="BW10" i="20"/>
  <c r="BW10" i="15" s="1"/>
  <c r="BV10" i="20"/>
  <c r="BV10" i="15" s="1"/>
  <c r="BV5" i="15" s="1"/>
  <c r="BU10" i="20"/>
  <c r="BU10" i="15" s="1"/>
  <c r="BT10" i="20"/>
  <c r="BT10" i="15" s="1"/>
  <c r="BS10" i="20"/>
  <c r="BS10" i="15" s="1"/>
  <c r="BR10" i="20"/>
  <c r="BR10" i="15" s="1"/>
  <c r="BR5" i="15" s="1"/>
  <c r="BQ10" i="20"/>
  <c r="BQ10" i="15" s="1"/>
  <c r="BP10" i="20"/>
  <c r="BP10" i="15" s="1"/>
  <c r="BO10" i="20"/>
  <c r="BO10" i="15" s="1"/>
  <c r="BN10" i="20"/>
  <c r="BN10" i="15" s="1"/>
  <c r="BN5" i="15" s="1"/>
  <c r="BM10" i="20"/>
  <c r="BM10" i="15" s="1"/>
  <c r="BL10" i="20"/>
  <c r="BL10" i="15" s="1"/>
  <c r="BK10" i="20"/>
  <c r="BK10" i="15" s="1"/>
  <c r="BJ10" i="20"/>
  <c r="BJ10" i="15" s="1"/>
  <c r="BJ5" i="15" s="1"/>
  <c r="BI10" i="20"/>
  <c r="BI10" i="15" s="1"/>
  <c r="BH10" i="20"/>
  <c r="BH10" i="15" s="1"/>
  <c r="BG10" i="20"/>
  <c r="BG10" i="15" s="1"/>
  <c r="BF10" i="20"/>
  <c r="BF10" i="15" s="1"/>
  <c r="BF5" i="15" s="1"/>
  <c r="BE10" i="20"/>
  <c r="BE10" i="15" s="1"/>
  <c r="BD10" i="20"/>
  <c r="BD10" i="15" s="1"/>
  <c r="BC10" i="20"/>
  <c r="BC10" i="15" s="1"/>
  <c r="BB10" i="20"/>
  <c r="BB10" i="15" s="1"/>
  <c r="BB5" i="15" s="1"/>
  <c r="BA10" i="20"/>
  <c r="BA10" i="15" s="1"/>
  <c r="AZ10" i="20"/>
  <c r="AZ10" i="15" s="1"/>
  <c r="AY10" i="20"/>
  <c r="AY10" i="15" s="1"/>
  <c r="AX10" i="20"/>
  <c r="AX10" i="15" s="1"/>
  <c r="AX5" i="15" s="1"/>
  <c r="AW10" i="20"/>
  <c r="AW10" i="15" s="1"/>
  <c r="AV10" i="20"/>
  <c r="AV10" i="15" s="1"/>
  <c r="AU10" i="20"/>
  <c r="AU10" i="15" s="1"/>
  <c r="AT10" i="20"/>
  <c r="AT10" i="15" s="1"/>
  <c r="AT5" i="15" s="1"/>
  <c r="AS10" i="20"/>
  <c r="AS10" i="15" s="1"/>
  <c r="AR10" i="20"/>
  <c r="AR10" i="15" s="1"/>
  <c r="AQ10" i="20"/>
  <c r="AQ10" i="15" s="1"/>
  <c r="AP10" i="20"/>
  <c r="AP10" i="15" s="1"/>
  <c r="AP5" i="15" s="1"/>
  <c r="AO10" i="20"/>
  <c r="AO10" i="15" s="1"/>
  <c r="AN10" i="20"/>
  <c r="AN10" i="15" s="1"/>
  <c r="AM10" i="20"/>
  <c r="AM10" i="15" s="1"/>
  <c r="AL10" i="20"/>
  <c r="AL10" i="15" s="1"/>
  <c r="AL5" i="15" s="1"/>
  <c r="AK10" i="20"/>
  <c r="AK10" i="15" s="1"/>
  <c r="AJ10" i="20"/>
  <c r="AJ10" i="15" s="1"/>
  <c r="AI10" i="20"/>
  <c r="AI10" i="15" s="1"/>
  <c r="AH10" i="20"/>
  <c r="AH10" i="15" s="1"/>
  <c r="AH5" i="15" s="1"/>
  <c r="AG10" i="20"/>
  <c r="AF10" i="20"/>
  <c r="AE10" i="20"/>
  <c r="AD10" i="20"/>
  <c r="AC10" i="20"/>
  <c r="AB10" i="20"/>
  <c r="AA10" i="20"/>
  <c r="Z10" i="20"/>
  <c r="Y10" i="20"/>
  <c r="X10" i="20"/>
  <c r="W10" i="20"/>
  <c r="V10" i="20"/>
  <c r="U10" i="20"/>
  <c r="T10" i="20"/>
  <c r="S10" i="20"/>
  <c r="R10" i="20"/>
  <c r="Q10" i="20"/>
  <c r="P10" i="20"/>
  <c r="O10" i="20"/>
  <c r="N10" i="20"/>
  <c r="M10" i="20"/>
  <c r="L10" i="20"/>
  <c r="K10" i="20"/>
  <c r="J10" i="20"/>
  <c r="I10" i="20"/>
  <c r="H10" i="20"/>
  <c r="G10" i="20"/>
  <c r="F10" i="20"/>
  <c r="E10" i="20"/>
  <c r="D10" i="20"/>
  <c r="CD5" i="20"/>
  <c r="CD8" i="15" s="1"/>
  <c r="CC5" i="20"/>
  <c r="CC8" i="15" s="1"/>
  <c r="CB5" i="20"/>
  <c r="CB8" i="15" s="1"/>
  <c r="CA5" i="20"/>
  <c r="CA8" i="15" s="1"/>
  <c r="BZ5" i="20"/>
  <c r="BZ8" i="15" s="1"/>
  <c r="BY5" i="20"/>
  <c r="BY8" i="15" s="1"/>
  <c r="BX5" i="20"/>
  <c r="BX8" i="15" s="1"/>
  <c r="BW5" i="20"/>
  <c r="BW8" i="15" s="1"/>
  <c r="BV5" i="20"/>
  <c r="BV8" i="15" s="1"/>
  <c r="BU5" i="20"/>
  <c r="BU8" i="15" s="1"/>
  <c r="BT5" i="20"/>
  <c r="BT8" i="15" s="1"/>
  <c r="BS5" i="20"/>
  <c r="BS8" i="15" s="1"/>
  <c r="BR5" i="20"/>
  <c r="BR8" i="15" s="1"/>
  <c r="BQ5" i="20"/>
  <c r="BQ8" i="15" s="1"/>
  <c r="BP5" i="20"/>
  <c r="BP8" i="15" s="1"/>
  <c r="BO5" i="20"/>
  <c r="BO8" i="15" s="1"/>
  <c r="BN5" i="20"/>
  <c r="BN8" i="15" s="1"/>
  <c r="BM5" i="20"/>
  <c r="BM8" i="15" s="1"/>
  <c r="BL5" i="20"/>
  <c r="BL8" i="15" s="1"/>
  <c r="BK5" i="20"/>
  <c r="BK8" i="15" s="1"/>
  <c r="BJ5" i="20"/>
  <c r="BJ8" i="15" s="1"/>
  <c r="BI5" i="20"/>
  <c r="BI8" i="15" s="1"/>
  <c r="BH5" i="20"/>
  <c r="BH8" i="15" s="1"/>
  <c r="BG5" i="20"/>
  <c r="BG8" i="15" s="1"/>
  <c r="BF5" i="20"/>
  <c r="BF8" i="15" s="1"/>
  <c r="BE5" i="20"/>
  <c r="BE8" i="15" s="1"/>
  <c r="BD5" i="20"/>
  <c r="BD8" i="15" s="1"/>
  <c r="BC5" i="20"/>
  <c r="BC8" i="15" s="1"/>
  <c r="BB5" i="20"/>
  <c r="BB8" i="15" s="1"/>
  <c r="BA5" i="20"/>
  <c r="BA8" i="15" s="1"/>
  <c r="AZ5" i="20"/>
  <c r="AZ8" i="15" s="1"/>
  <c r="AY5" i="20"/>
  <c r="AY8" i="15" s="1"/>
  <c r="AX5" i="20"/>
  <c r="AX8" i="15" s="1"/>
  <c r="AW5" i="20"/>
  <c r="AW8" i="15" s="1"/>
  <c r="AV5" i="20"/>
  <c r="AV8" i="15" s="1"/>
  <c r="AU5" i="20"/>
  <c r="AU8" i="15" s="1"/>
  <c r="AT5" i="20"/>
  <c r="AT8" i="15" s="1"/>
  <c r="AS5" i="20"/>
  <c r="AS8" i="15" s="1"/>
  <c r="AR5" i="20"/>
  <c r="AR8" i="15" s="1"/>
  <c r="AQ5" i="20"/>
  <c r="AQ8" i="15" s="1"/>
  <c r="AP5" i="20"/>
  <c r="AP8" i="15" s="1"/>
  <c r="AO5" i="20"/>
  <c r="AO8" i="15" s="1"/>
  <c r="AN5" i="20"/>
  <c r="AN8" i="15" s="1"/>
  <c r="AM5" i="20"/>
  <c r="AM8" i="15" s="1"/>
  <c r="AL5" i="20"/>
  <c r="AL8" i="15" s="1"/>
  <c r="AK5" i="20"/>
  <c r="AK8" i="15" s="1"/>
  <c r="AJ5" i="20"/>
  <c r="AJ8" i="15" s="1"/>
  <c r="AI5" i="20"/>
  <c r="AI8" i="15" s="1"/>
  <c r="AH5" i="20"/>
  <c r="AH8" i="15" s="1"/>
  <c r="AG5" i="20"/>
  <c r="AG4" i="20" s="1"/>
  <c r="AF5" i="20"/>
  <c r="AE5" i="20"/>
  <c r="AE4" i="20" s="1"/>
  <c r="AD5" i="20"/>
  <c r="AD4" i="20" s="1"/>
  <c r="AC5" i="20"/>
  <c r="AC4" i="20" s="1"/>
  <c r="AB5" i="20"/>
  <c r="AA5" i="20"/>
  <c r="AA4" i="20" s="1"/>
  <c r="Z5" i="20"/>
  <c r="Z4" i="20" s="1"/>
  <c r="Y5" i="20"/>
  <c r="Y4" i="20" s="1"/>
  <c r="X5" i="20"/>
  <c r="W5" i="20"/>
  <c r="W4" i="20" s="1"/>
  <c r="V5" i="20"/>
  <c r="V4" i="20" s="1"/>
  <c r="U5" i="20"/>
  <c r="U4" i="20" s="1"/>
  <c r="T5" i="20"/>
  <c r="S5" i="20"/>
  <c r="S4" i="20" s="1"/>
  <c r="R5" i="20"/>
  <c r="R4" i="20" s="1"/>
  <c r="Q5" i="20"/>
  <c r="Q4" i="20" s="1"/>
  <c r="P5" i="20"/>
  <c r="O5" i="20"/>
  <c r="O4" i="20" s="1"/>
  <c r="N5" i="20"/>
  <c r="N4" i="20" s="1"/>
  <c r="M5" i="20"/>
  <c r="M4" i="20" s="1"/>
  <c r="L5" i="20"/>
  <c r="K5" i="20"/>
  <c r="K4" i="20" s="1"/>
  <c r="J5" i="20"/>
  <c r="J4" i="20" s="1"/>
  <c r="I5" i="20"/>
  <c r="I4" i="20" s="1"/>
  <c r="H5" i="20"/>
  <c r="G5" i="20"/>
  <c r="G4" i="20" s="1"/>
  <c r="F5" i="20"/>
  <c r="F4" i="20" s="1"/>
  <c r="E5" i="20"/>
  <c r="E4" i="20" s="1"/>
  <c r="D5" i="20"/>
  <c r="CB4" i="20"/>
  <c r="BX4" i="20"/>
  <c r="BT4" i="20"/>
  <c r="BP4" i="20"/>
  <c r="BL4" i="20"/>
  <c r="BH4" i="20"/>
  <c r="BD4" i="20"/>
  <c r="AZ4" i="20"/>
  <c r="AV4" i="20"/>
  <c r="AR4" i="20"/>
  <c r="AN4" i="20"/>
  <c r="AJ4" i="20"/>
  <c r="AF4" i="20"/>
  <c r="AB4" i="20"/>
  <c r="X4" i="20"/>
  <c r="T4" i="20"/>
  <c r="P4" i="20"/>
  <c r="L4" i="20"/>
  <c r="H4" i="20"/>
  <c r="D4" i="20"/>
  <c r="CD43" i="19"/>
  <c r="CC43" i="19"/>
  <c r="CB43" i="19"/>
  <c r="CA43" i="19"/>
  <c r="BZ43" i="19"/>
  <c r="BY43" i="19"/>
  <c r="BX43" i="19"/>
  <c r="BW43" i="19"/>
  <c r="BV43" i="19"/>
  <c r="BU43" i="19"/>
  <c r="BT43" i="19"/>
  <c r="BS43" i="19"/>
  <c r="BR43" i="19"/>
  <c r="BQ43" i="19"/>
  <c r="BP43" i="19"/>
  <c r="BO43" i="19"/>
  <c r="BN43" i="19"/>
  <c r="BM43" i="19"/>
  <c r="BL43" i="19"/>
  <c r="CD26" i="19"/>
  <c r="CC26" i="19"/>
  <c r="CB26" i="19"/>
  <c r="CA26" i="19"/>
  <c r="BZ26" i="19"/>
  <c r="BY26" i="19"/>
  <c r="BX26" i="19"/>
  <c r="BW26" i="19"/>
  <c r="BV26" i="19"/>
  <c r="BU26" i="19"/>
  <c r="BT26" i="19"/>
  <c r="BS26" i="19"/>
  <c r="BR26" i="19"/>
  <c r="BQ26" i="19"/>
  <c r="BP26" i="19"/>
  <c r="BO26" i="19"/>
  <c r="BN26" i="19"/>
  <c r="BM26" i="19"/>
  <c r="BL26" i="19"/>
  <c r="BK26" i="19"/>
  <c r="BJ26" i="19"/>
  <c r="BI26" i="19"/>
  <c r="BH26" i="19"/>
  <c r="BG26" i="19"/>
  <c r="BF26" i="19"/>
  <c r="BE26" i="19"/>
  <c r="BD26" i="19"/>
  <c r="BC26" i="19"/>
  <c r="BB26" i="19"/>
  <c r="BA26" i="19"/>
  <c r="AZ26" i="19"/>
  <c r="AY26" i="19"/>
  <c r="AX26" i="19"/>
  <c r="AW26" i="19"/>
  <c r="AV26" i="19"/>
  <c r="AU26" i="19"/>
  <c r="AT26" i="19"/>
  <c r="AS26" i="19"/>
  <c r="AR26" i="19"/>
  <c r="AQ26" i="19"/>
  <c r="AP26" i="19"/>
  <c r="AO26" i="19"/>
  <c r="AN26" i="19"/>
  <c r="AM26" i="19"/>
  <c r="AL26" i="19"/>
  <c r="AK26" i="19"/>
  <c r="AJ26" i="19"/>
  <c r="AI26" i="19"/>
  <c r="AH26" i="19"/>
  <c r="AG26" i="19"/>
  <c r="AF26" i="19"/>
  <c r="AE26" i="19"/>
  <c r="AD26" i="19"/>
  <c r="AC26" i="19"/>
  <c r="AB26" i="19"/>
  <c r="AA26" i="19"/>
  <c r="Z26" i="19"/>
  <c r="Y26" i="19"/>
  <c r="X26" i="19"/>
  <c r="W26" i="19"/>
  <c r="V26" i="19"/>
  <c r="U26" i="19"/>
  <c r="T26" i="19"/>
  <c r="S26" i="19"/>
  <c r="R26" i="19"/>
  <c r="Q26" i="19"/>
  <c r="P26" i="19"/>
  <c r="O26" i="19"/>
  <c r="N26" i="19"/>
  <c r="M26" i="19"/>
  <c r="L26" i="19"/>
  <c r="K26" i="19"/>
  <c r="J26" i="19"/>
  <c r="I26" i="19"/>
  <c r="H26" i="19"/>
  <c r="G26" i="19"/>
  <c r="F26" i="19"/>
  <c r="E26" i="19"/>
  <c r="D26" i="19"/>
  <c r="CD24" i="19"/>
  <c r="CC24" i="19"/>
  <c r="CB24" i="19"/>
  <c r="CA24" i="19"/>
  <c r="BZ24" i="19"/>
  <c r="BY24" i="19"/>
  <c r="BX24" i="19"/>
  <c r="BW24" i="19"/>
  <c r="BV24" i="19"/>
  <c r="BU24" i="19"/>
  <c r="BT24" i="19"/>
  <c r="BS24" i="19"/>
  <c r="BR24" i="19"/>
  <c r="BQ24" i="19"/>
  <c r="BP24" i="19"/>
  <c r="BO24" i="19"/>
  <c r="BN24" i="19"/>
  <c r="BM24" i="19"/>
  <c r="BL24" i="19"/>
  <c r="BK24" i="19"/>
  <c r="BJ24" i="19"/>
  <c r="BI24" i="19"/>
  <c r="BH24" i="19"/>
  <c r="BG24" i="19"/>
  <c r="BF24" i="19"/>
  <c r="BE24" i="19"/>
  <c r="BD24" i="19"/>
  <c r="BC24" i="19"/>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AD24" i="19"/>
  <c r="AC24" i="19"/>
  <c r="AB24" i="19"/>
  <c r="AA24" i="19"/>
  <c r="Z24" i="19"/>
  <c r="Y24" i="19"/>
  <c r="X24" i="19"/>
  <c r="W24" i="19"/>
  <c r="V24" i="19"/>
  <c r="U24" i="19"/>
  <c r="T24" i="19"/>
  <c r="S24" i="19"/>
  <c r="R24" i="19"/>
  <c r="Q24" i="19"/>
  <c r="P24" i="19"/>
  <c r="O24" i="19"/>
  <c r="N24" i="19"/>
  <c r="M24" i="19"/>
  <c r="L24" i="19"/>
  <c r="K24" i="19"/>
  <c r="J24" i="19"/>
  <c r="I24" i="19"/>
  <c r="H24" i="19"/>
  <c r="G24" i="19"/>
  <c r="F24" i="19"/>
  <c r="E24" i="19"/>
  <c r="D24" i="19"/>
  <c r="CD17" i="19"/>
  <c r="CD62" i="12" s="1"/>
  <c r="CC17" i="19"/>
  <c r="CC62" i="12" s="1"/>
  <c r="CB17" i="19"/>
  <c r="CB62" i="12" s="1"/>
  <c r="BZ17" i="19"/>
  <c r="BZ62" i="12" s="1"/>
  <c r="BY17" i="19"/>
  <c r="BY62" i="12" s="1"/>
  <c r="BX17" i="19"/>
  <c r="BX62" i="12" s="1"/>
  <c r="BV17" i="19"/>
  <c r="BV62" i="12" s="1"/>
  <c r="BU17" i="19"/>
  <c r="BU62" i="12" s="1"/>
  <c r="BT17" i="19"/>
  <c r="BT62" i="12" s="1"/>
  <c r="BR17" i="19"/>
  <c r="BR62" i="12" s="1"/>
  <c r="BQ17" i="19"/>
  <c r="BQ62" i="12" s="1"/>
  <c r="BP17" i="19"/>
  <c r="BP62" i="12" s="1"/>
  <c r="BN17" i="19"/>
  <c r="BN62" i="12" s="1"/>
  <c r="BM17" i="19"/>
  <c r="BM62" i="12" s="1"/>
  <c r="BL17" i="19"/>
  <c r="BL62" i="12" s="1"/>
  <c r="BK17" i="19"/>
  <c r="BK62" i="12" s="1"/>
  <c r="BJ17" i="19"/>
  <c r="BJ62" i="12" s="1"/>
  <c r="BI17" i="19"/>
  <c r="BI62" i="12" s="1"/>
  <c r="BH17" i="19"/>
  <c r="BH62" i="12" s="1"/>
  <c r="BG17" i="19"/>
  <c r="BG62" i="12" s="1"/>
  <c r="BF17" i="19"/>
  <c r="BF62" i="12" s="1"/>
  <c r="BE17" i="19"/>
  <c r="BE62" i="12" s="1"/>
  <c r="BD17" i="19"/>
  <c r="BD62" i="12" s="1"/>
  <c r="BC17" i="19"/>
  <c r="BC62" i="12" s="1"/>
  <c r="BB17" i="19"/>
  <c r="BB62" i="12" s="1"/>
  <c r="BA17" i="19"/>
  <c r="BA62" i="12" s="1"/>
  <c r="AZ17" i="19"/>
  <c r="AZ62" i="12" s="1"/>
  <c r="AY17" i="19"/>
  <c r="AY62" i="12" s="1"/>
  <c r="AX17" i="19"/>
  <c r="AX62" i="12" s="1"/>
  <c r="AW17" i="19"/>
  <c r="AW62" i="12" s="1"/>
  <c r="AV17" i="19"/>
  <c r="AV62" i="12" s="1"/>
  <c r="AU17" i="19"/>
  <c r="AU62" i="12" s="1"/>
  <c r="AT17" i="19"/>
  <c r="AT62" i="12" s="1"/>
  <c r="AS17" i="19"/>
  <c r="AS62" i="12" s="1"/>
  <c r="AR17" i="19"/>
  <c r="AR62" i="12" s="1"/>
  <c r="AQ17" i="19"/>
  <c r="AQ62" i="12" s="1"/>
  <c r="AP17" i="19"/>
  <c r="AP62" i="12" s="1"/>
  <c r="AO17" i="19"/>
  <c r="AO62" i="12" s="1"/>
  <c r="AN17" i="19"/>
  <c r="AN62" i="12" s="1"/>
  <c r="AM17" i="19"/>
  <c r="AM62" i="12" s="1"/>
  <c r="AL17" i="19"/>
  <c r="AL62" i="12" s="1"/>
  <c r="AK17" i="19"/>
  <c r="AK62" i="12" s="1"/>
  <c r="AJ17" i="19"/>
  <c r="AJ62" i="12" s="1"/>
  <c r="AI17" i="19"/>
  <c r="AI62" i="12" s="1"/>
  <c r="AH17" i="19"/>
  <c r="AH62" i="12" s="1"/>
  <c r="AG17" i="19"/>
  <c r="AF17" i="19"/>
  <c r="AE17"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D17" i="19"/>
  <c r="BK16" i="19"/>
  <c r="BK61" i="12" s="1"/>
  <c r="BJ16" i="19"/>
  <c r="BJ61" i="12" s="1"/>
  <c r="BI16" i="19"/>
  <c r="BI61" i="12" s="1"/>
  <c r="BH16" i="19"/>
  <c r="BH61" i="12" s="1"/>
  <c r="BG16" i="19"/>
  <c r="BG61" i="12" s="1"/>
  <c r="BF16" i="19"/>
  <c r="BF61" i="12" s="1"/>
  <c r="BE16" i="19"/>
  <c r="BE61" i="12" s="1"/>
  <c r="BD16" i="19"/>
  <c r="BD61" i="12" s="1"/>
  <c r="BC16" i="19"/>
  <c r="BC61" i="12" s="1"/>
  <c r="BB16" i="19"/>
  <c r="BB61" i="12" s="1"/>
  <c r="BA16" i="19"/>
  <c r="BA61" i="12" s="1"/>
  <c r="AZ16" i="19"/>
  <c r="AZ61" i="12" s="1"/>
  <c r="AY16" i="19"/>
  <c r="AY61" i="12" s="1"/>
  <c r="AX16" i="19"/>
  <c r="AX61" i="12" s="1"/>
  <c r="AW16" i="19"/>
  <c r="AW61" i="12" s="1"/>
  <c r="AV16" i="19"/>
  <c r="AV61" i="12" s="1"/>
  <c r="AU16" i="19"/>
  <c r="AU61" i="12" s="1"/>
  <c r="AT16" i="19"/>
  <c r="AT61" i="12" s="1"/>
  <c r="AS16" i="19"/>
  <c r="AS61" i="12" s="1"/>
  <c r="AR16" i="19"/>
  <c r="AR61" i="12" s="1"/>
  <c r="AQ16" i="19"/>
  <c r="AQ61" i="12" s="1"/>
  <c r="AP16" i="19"/>
  <c r="AP61" i="12" s="1"/>
  <c r="AO16" i="19"/>
  <c r="AO61" i="12" s="1"/>
  <c r="AN16" i="19"/>
  <c r="AN61" i="12" s="1"/>
  <c r="AM16" i="19"/>
  <c r="AM61" i="12" s="1"/>
  <c r="AL16" i="19"/>
  <c r="AL61" i="12" s="1"/>
  <c r="AK16" i="19"/>
  <c r="AK61" i="12" s="1"/>
  <c r="AJ16" i="19"/>
  <c r="AJ61" i="12" s="1"/>
  <c r="AI16" i="19"/>
  <c r="AI61" i="12" s="1"/>
  <c r="AH16" i="19"/>
  <c r="AH61" i="12" s="1"/>
  <c r="AG16" i="19"/>
  <c r="AF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E16" i="19"/>
  <c r="D16" i="19"/>
  <c r="CD4" i="19"/>
  <c r="CC4" i="19"/>
  <c r="CB4" i="19"/>
  <c r="CA4" i="19"/>
  <c r="CA17" i="19" s="1"/>
  <c r="CA62" i="12" s="1"/>
  <c r="BZ4" i="19"/>
  <c r="BY4" i="19"/>
  <c r="BX4" i="19"/>
  <c r="BW4" i="19"/>
  <c r="BW17" i="19" s="1"/>
  <c r="BW62" i="12" s="1"/>
  <c r="BV4" i="19"/>
  <c r="BU4" i="19"/>
  <c r="BT4" i="19"/>
  <c r="BS4" i="19"/>
  <c r="BS17" i="19" s="1"/>
  <c r="BS62" i="12" s="1"/>
  <c r="BR4" i="19"/>
  <c r="BQ4" i="19"/>
  <c r="BP4" i="19"/>
  <c r="BP14" i="6" s="1"/>
  <c r="BO4" i="19"/>
  <c r="BO14" i="6" s="1"/>
  <c r="BN4" i="19"/>
  <c r="BN14" i="6" s="1"/>
  <c r="BM4" i="19"/>
  <c r="BM14" i="6" s="1"/>
  <c r="BL4" i="19"/>
  <c r="BL14" i="6" s="1"/>
  <c r="CD10" i="18"/>
  <c r="CC10" i="18"/>
  <c r="CB10" i="18"/>
  <c r="CA10" i="18"/>
  <c r="BZ10" i="18"/>
  <c r="BY10" i="18"/>
  <c r="BX10" i="18"/>
  <c r="BW10" i="18"/>
  <c r="BV10" i="18"/>
  <c r="BU10" i="18"/>
  <c r="BT10" i="18"/>
  <c r="BS10" i="18"/>
  <c r="BR10" i="18"/>
  <c r="BQ10" i="18"/>
  <c r="BP10" i="18"/>
  <c r="BO10" i="18"/>
  <c r="BN10" i="18"/>
  <c r="BM10" i="18"/>
  <c r="BL10" i="18"/>
  <c r="BK10" i="18"/>
  <c r="BJ10" i="18"/>
  <c r="BI10"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AJ10" i="18"/>
  <c r="AI10" i="18"/>
  <c r="AH10" i="18"/>
  <c r="CD4" i="18"/>
  <c r="CD24" i="15" s="1"/>
  <c r="CC4" i="18"/>
  <c r="CC24" i="15" s="1"/>
  <c r="CB4" i="18"/>
  <c r="CB24" i="15" s="1"/>
  <c r="CA4" i="18"/>
  <c r="CA24" i="15" s="1"/>
  <c r="BZ4" i="18"/>
  <c r="BZ24" i="15" s="1"/>
  <c r="BY4" i="18"/>
  <c r="BY24" i="15" s="1"/>
  <c r="BX4" i="18"/>
  <c r="BX24" i="15" s="1"/>
  <c r="BW4" i="18"/>
  <c r="BW24" i="15" s="1"/>
  <c r="BV4" i="18"/>
  <c r="BV24" i="15" s="1"/>
  <c r="BU4" i="18"/>
  <c r="BU24" i="15" s="1"/>
  <c r="BT4" i="18"/>
  <c r="BT24" i="15" s="1"/>
  <c r="BS4" i="18"/>
  <c r="BS24" i="15" s="1"/>
  <c r="BR4" i="18"/>
  <c r="BR24" i="15" s="1"/>
  <c r="BQ4" i="18"/>
  <c r="BQ24" i="15" s="1"/>
  <c r="BP4" i="18"/>
  <c r="BP24" i="15" s="1"/>
  <c r="BO4" i="18"/>
  <c r="BO24" i="15" s="1"/>
  <c r="BN4" i="18"/>
  <c r="BN24" i="15" s="1"/>
  <c r="BM4" i="18"/>
  <c r="BM24" i="15" s="1"/>
  <c r="BL4" i="18"/>
  <c r="BL24" i="15" s="1"/>
  <c r="BK4" i="18"/>
  <c r="BK24" i="15" s="1"/>
  <c r="BJ4" i="18"/>
  <c r="BJ24" i="15" s="1"/>
  <c r="BI4" i="18"/>
  <c r="BI24" i="15" s="1"/>
  <c r="BH4" i="18"/>
  <c r="BH24" i="15" s="1"/>
  <c r="BG4" i="18"/>
  <c r="BG24" i="15" s="1"/>
  <c r="BF4" i="18"/>
  <c r="BF24" i="15" s="1"/>
  <c r="BE4" i="18"/>
  <c r="BE24" i="15" s="1"/>
  <c r="BD4" i="18"/>
  <c r="BD24" i="15" s="1"/>
  <c r="BC4" i="18"/>
  <c r="BC24" i="15" s="1"/>
  <c r="BB4" i="18"/>
  <c r="BB24" i="15" s="1"/>
  <c r="BA4" i="18"/>
  <c r="BA24" i="15" s="1"/>
  <c r="AZ4" i="18"/>
  <c r="AZ24" i="15" s="1"/>
  <c r="AY4" i="18"/>
  <c r="AY24" i="15" s="1"/>
  <c r="AX4" i="18"/>
  <c r="AX24" i="15" s="1"/>
  <c r="AW4" i="18"/>
  <c r="AW24" i="15" s="1"/>
  <c r="AV4" i="18"/>
  <c r="AV24" i="15" s="1"/>
  <c r="AU4" i="18"/>
  <c r="AU24" i="15" s="1"/>
  <c r="AT4" i="18"/>
  <c r="AT24" i="15" s="1"/>
  <c r="AS4" i="18"/>
  <c r="AS24" i="15" s="1"/>
  <c r="AR4" i="18"/>
  <c r="AR24" i="15" s="1"/>
  <c r="AQ4" i="18"/>
  <c r="AQ24" i="15" s="1"/>
  <c r="AP4" i="18"/>
  <c r="AP24" i="15" s="1"/>
  <c r="AO4" i="18"/>
  <c r="AO24" i="15" s="1"/>
  <c r="AN4" i="18"/>
  <c r="AN24" i="15" s="1"/>
  <c r="AM4" i="18"/>
  <c r="AM24" i="15" s="1"/>
  <c r="AL4" i="18"/>
  <c r="AL24" i="15" s="1"/>
  <c r="AK4" i="18"/>
  <c r="AK24" i="15" s="1"/>
  <c r="AJ4" i="18"/>
  <c r="AJ24" i="15" s="1"/>
  <c r="AI4" i="18"/>
  <c r="AI24" i="15" s="1"/>
  <c r="AH4" i="18"/>
  <c r="AH24" i="15" s="1"/>
  <c r="AE4" i="18"/>
  <c r="AD4" i="18"/>
  <c r="AC4" i="18"/>
  <c r="AB4" i="18"/>
  <c r="AA4" i="18"/>
  <c r="Z4" i="18"/>
  <c r="Y4" i="18"/>
  <c r="X4" i="18"/>
  <c r="W4" i="18"/>
  <c r="V4" i="18"/>
  <c r="U4" i="18"/>
  <c r="T4" i="18"/>
  <c r="S4" i="18"/>
  <c r="R4" i="18"/>
  <c r="Q4" i="18"/>
  <c r="P4" i="18"/>
  <c r="O4" i="18"/>
  <c r="N4" i="18"/>
  <c r="M4" i="18"/>
  <c r="L4" i="18"/>
  <c r="K4" i="18"/>
  <c r="J4" i="18"/>
  <c r="I4" i="18"/>
  <c r="H4" i="18"/>
  <c r="G4" i="18"/>
  <c r="F4" i="18"/>
  <c r="E4" i="18"/>
  <c r="D4" i="18"/>
  <c r="CD48" i="17"/>
  <c r="CC48" i="17"/>
  <c r="CB48" i="17"/>
  <c r="CA48" i="17"/>
  <c r="BZ48" i="17"/>
  <c r="BY48" i="17"/>
  <c r="BX48" i="17"/>
  <c r="BW48" i="17"/>
  <c r="BV48" i="17"/>
  <c r="BU48" i="17"/>
  <c r="BT48" i="17"/>
  <c r="BS48" i="17"/>
  <c r="BR48" i="17"/>
  <c r="BQ48" i="17"/>
  <c r="BP48" i="17"/>
  <c r="BO48" i="17"/>
  <c r="BN48" i="17"/>
  <c r="BM48" i="17"/>
  <c r="BL48" i="17"/>
  <c r="BK48" i="17"/>
  <c r="BJ48" i="17"/>
  <c r="BI48" i="17"/>
  <c r="BH48" i="17"/>
  <c r="BG48" i="17"/>
  <c r="BF48" i="17"/>
  <c r="BE48" i="17"/>
  <c r="BD48" i="17"/>
  <c r="BC48" i="17"/>
  <c r="BB48" i="17"/>
  <c r="BA48" i="17"/>
  <c r="AZ48" i="17"/>
  <c r="AY48" i="17"/>
  <c r="AX48" i="17"/>
  <c r="AW48" i="17"/>
  <c r="AV48" i="17"/>
  <c r="AU48" i="17"/>
  <c r="AT48" i="17"/>
  <c r="AS48" i="17"/>
  <c r="AR48" i="17"/>
  <c r="AQ48" i="17"/>
  <c r="AP48" i="17"/>
  <c r="AO48" i="17"/>
  <c r="AN48" i="17"/>
  <c r="AM48" i="17"/>
  <c r="AL48" i="17"/>
  <c r="AK48" i="17"/>
  <c r="AJ48" i="17"/>
  <c r="AI48" i="17"/>
  <c r="AH48" i="17"/>
  <c r="AG48" i="17"/>
  <c r="AF48" i="17"/>
  <c r="AE48" i="17"/>
  <c r="AD48" i="17"/>
  <c r="AC48" i="17"/>
  <c r="AB48" i="17"/>
  <c r="AA48" i="17"/>
  <c r="Z48" i="17"/>
  <c r="Y48" i="17"/>
  <c r="X48" i="17"/>
  <c r="W48" i="17"/>
  <c r="V48" i="17"/>
  <c r="U48" i="17"/>
  <c r="T48" i="17"/>
  <c r="S48" i="17"/>
  <c r="R48" i="17"/>
  <c r="Q48" i="17"/>
  <c r="P48" i="17"/>
  <c r="O48" i="17"/>
  <c r="N48" i="17"/>
  <c r="M48" i="17"/>
  <c r="L48" i="17"/>
  <c r="K48" i="17"/>
  <c r="J48" i="17"/>
  <c r="I48" i="17"/>
  <c r="H48" i="17"/>
  <c r="G48" i="17"/>
  <c r="F48" i="17"/>
  <c r="E48" i="17"/>
  <c r="D48" i="17"/>
  <c r="CD36" i="17"/>
  <c r="CC36" i="17"/>
  <c r="CB36" i="17"/>
  <c r="CA36" i="17"/>
  <c r="BZ36" i="17"/>
  <c r="BY36" i="17"/>
  <c r="BX36" i="17"/>
  <c r="BW36" i="17"/>
  <c r="BV36" i="17"/>
  <c r="BU36" i="17"/>
  <c r="BT36" i="17"/>
  <c r="BS36" i="17"/>
  <c r="BR36" i="17"/>
  <c r="BQ36" i="17"/>
  <c r="BP36" i="17"/>
  <c r="BO36" i="17"/>
  <c r="BN36" i="17"/>
  <c r="BM36" i="17"/>
  <c r="BL36" i="17"/>
  <c r="BK36" i="17"/>
  <c r="BJ36" i="17"/>
  <c r="BI36" i="17"/>
  <c r="BH36" i="17"/>
  <c r="BG36" i="17"/>
  <c r="BF36" i="17"/>
  <c r="BE36" i="17"/>
  <c r="BD36" i="17"/>
  <c r="BC36" i="17"/>
  <c r="BB36" i="17"/>
  <c r="BA36" i="17"/>
  <c r="AZ36" i="17"/>
  <c r="AY36" i="17"/>
  <c r="AX36" i="17"/>
  <c r="AW36" i="17"/>
  <c r="AV36" i="17"/>
  <c r="AU36" i="17"/>
  <c r="AT36" i="17"/>
  <c r="AS36" i="17"/>
  <c r="AR36" i="17"/>
  <c r="AQ36" i="17"/>
  <c r="AP36" i="17"/>
  <c r="AO36" i="17"/>
  <c r="AN36" i="17"/>
  <c r="AM36" i="17"/>
  <c r="AL36" i="17"/>
  <c r="AK36" i="17"/>
  <c r="AJ36" i="17"/>
  <c r="AI36" i="17"/>
  <c r="AH36" i="17"/>
  <c r="AG36" i="17"/>
  <c r="AF36" i="17"/>
  <c r="AE36" i="17"/>
  <c r="AD36" i="17"/>
  <c r="AC36" i="17"/>
  <c r="AB36" i="17"/>
  <c r="AA36" i="17"/>
  <c r="Z36" i="17"/>
  <c r="Y36" i="17"/>
  <c r="X36" i="17"/>
  <c r="W36" i="17"/>
  <c r="V36" i="17"/>
  <c r="U36" i="17"/>
  <c r="T36" i="17"/>
  <c r="S36" i="17"/>
  <c r="R36" i="17"/>
  <c r="Q36" i="17"/>
  <c r="P36" i="17"/>
  <c r="O36" i="17"/>
  <c r="N36" i="17"/>
  <c r="M36" i="17"/>
  <c r="L36" i="17"/>
  <c r="K36" i="17"/>
  <c r="J36" i="17"/>
  <c r="I36" i="17"/>
  <c r="H36" i="17"/>
  <c r="G36" i="17"/>
  <c r="F36" i="17"/>
  <c r="E36" i="17"/>
  <c r="D36" i="17"/>
  <c r="CD33" i="17"/>
  <c r="CC33" i="17"/>
  <c r="CB33" i="17"/>
  <c r="CA33" i="17"/>
  <c r="BZ33" i="17"/>
  <c r="BY33" i="17"/>
  <c r="BX33" i="17"/>
  <c r="BW33" i="17"/>
  <c r="BV33" i="17"/>
  <c r="BU33" i="17"/>
  <c r="BT33" i="17"/>
  <c r="BS33" i="17"/>
  <c r="BR33" i="17"/>
  <c r="BQ33" i="17"/>
  <c r="BP33" i="17"/>
  <c r="BO33" i="17"/>
  <c r="BN33" i="17"/>
  <c r="BM33" i="17"/>
  <c r="BL33" i="17"/>
  <c r="BK33" i="17"/>
  <c r="BJ33" i="17"/>
  <c r="BI33" i="17"/>
  <c r="BH33" i="17"/>
  <c r="BG33" i="17"/>
  <c r="BF33" i="17"/>
  <c r="BE33" i="17"/>
  <c r="BD33" i="17"/>
  <c r="BC33" i="17"/>
  <c r="BB33" i="17"/>
  <c r="BA33" i="17"/>
  <c r="AZ33" i="17"/>
  <c r="AY33" i="17"/>
  <c r="AX33" i="17"/>
  <c r="AW33" i="17"/>
  <c r="AV33" i="17"/>
  <c r="AU33" i="17"/>
  <c r="AT33" i="17"/>
  <c r="AS33" i="17"/>
  <c r="AR33" i="17"/>
  <c r="AQ33" i="17"/>
  <c r="AP33" i="17"/>
  <c r="AO33" i="17"/>
  <c r="AN33" i="17"/>
  <c r="AM33" i="17"/>
  <c r="AL33" i="17"/>
  <c r="AK33" i="17"/>
  <c r="AJ33" i="17"/>
  <c r="AI33" i="17"/>
  <c r="AH33" i="17"/>
  <c r="AG33" i="17"/>
  <c r="AF33" i="17"/>
  <c r="AE33" i="17"/>
  <c r="AD33" i="17"/>
  <c r="AC33" i="17"/>
  <c r="AB33" i="17"/>
  <c r="AA33" i="17"/>
  <c r="Z33" i="17"/>
  <c r="Y33" i="17"/>
  <c r="X33" i="17"/>
  <c r="W33" i="17"/>
  <c r="V33" i="17"/>
  <c r="U33" i="17"/>
  <c r="T33" i="17"/>
  <c r="S33" i="17"/>
  <c r="R33" i="17"/>
  <c r="Q33" i="17"/>
  <c r="P33" i="17"/>
  <c r="O33" i="17"/>
  <c r="N33" i="17"/>
  <c r="M33" i="17"/>
  <c r="L33" i="17"/>
  <c r="K33" i="17"/>
  <c r="J33" i="17"/>
  <c r="I33" i="17"/>
  <c r="H33" i="17"/>
  <c r="G33" i="17"/>
  <c r="F33" i="17"/>
  <c r="E33" i="17"/>
  <c r="D33" i="17"/>
  <c r="CD30" i="17"/>
  <c r="CC30" i="17"/>
  <c r="CB30" i="17"/>
  <c r="CA30" i="17"/>
  <c r="BZ30" i="17"/>
  <c r="BY30" i="17"/>
  <c r="BX30" i="17"/>
  <c r="BW30" i="17"/>
  <c r="BV30" i="17"/>
  <c r="BU30" i="17"/>
  <c r="BT30" i="17"/>
  <c r="BS30" i="17"/>
  <c r="BR30" i="17"/>
  <c r="BQ30" i="17"/>
  <c r="BP30" i="17"/>
  <c r="BO30" i="17"/>
  <c r="BN30" i="17"/>
  <c r="BM30" i="17"/>
  <c r="BL30" i="17"/>
  <c r="BK30" i="17"/>
  <c r="BJ30" i="17"/>
  <c r="BI30" i="17"/>
  <c r="BH30" i="17"/>
  <c r="BG30" i="17"/>
  <c r="BF30" i="17"/>
  <c r="BE30" i="17"/>
  <c r="BD30" i="17"/>
  <c r="BC30" i="17"/>
  <c r="BB30" i="17"/>
  <c r="BA30" i="17"/>
  <c r="AZ30" i="17"/>
  <c r="AY30" i="17"/>
  <c r="AX30" i="17"/>
  <c r="AW30" i="17"/>
  <c r="AV30" i="17"/>
  <c r="AU30" i="17"/>
  <c r="AT30" i="17"/>
  <c r="AS30" i="17"/>
  <c r="AR30" i="17"/>
  <c r="AQ30" i="17"/>
  <c r="AP30" i="17"/>
  <c r="AO30" i="17"/>
  <c r="AN30" i="17"/>
  <c r="AM30" i="17"/>
  <c r="AL30" i="17"/>
  <c r="AK30" i="17"/>
  <c r="AJ30" i="17"/>
  <c r="AI30" i="17"/>
  <c r="AH30" i="17"/>
  <c r="AG30" i="17"/>
  <c r="AF30" i="17"/>
  <c r="AE30" i="17"/>
  <c r="AD30" i="17"/>
  <c r="AC30" i="17"/>
  <c r="AB30" i="17"/>
  <c r="AA30" i="17"/>
  <c r="Z30" i="17"/>
  <c r="Y30" i="17"/>
  <c r="X30" i="17"/>
  <c r="W30" i="17"/>
  <c r="V30" i="17"/>
  <c r="U30" i="17"/>
  <c r="T30" i="17"/>
  <c r="S30" i="17"/>
  <c r="R30" i="17"/>
  <c r="Q30" i="17"/>
  <c r="P30" i="17"/>
  <c r="O30" i="17"/>
  <c r="N30" i="17"/>
  <c r="M30" i="17"/>
  <c r="L30" i="17"/>
  <c r="K30" i="17"/>
  <c r="J30" i="17"/>
  <c r="I30" i="17"/>
  <c r="H30" i="17"/>
  <c r="G30" i="17"/>
  <c r="F30" i="17"/>
  <c r="E30" i="17"/>
  <c r="D30" i="17"/>
  <c r="CD23" i="17"/>
  <c r="CC23" i="17"/>
  <c r="CB23" i="17"/>
  <c r="CA23" i="17"/>
  <c r="BZ23" i="17"/>
  <c r="BY23" i="17"/>
  <c r="BX23" i="17"/>
  <c r="BW23" i="17"/>
  <c r="BV23" i="17"/>
  <c r="BU23" i="17"/>
  <c r="BT23" i="17"/>
  <c r="BS23" i="17"/>
  <c r="BR23" i="17"/>
  <c r="BQ23" i="17"/>
  <c r="BP23" i="17"/>
  <c r="BO23" i="17"/>
  <c r="BN23" i="17"/>
  <c r="BM23" i="17"/>
  <c r="BL23" i="17"/>
  <c r="BK23" i="17"/>
  <c r="BJ23" i="17"/>
  <c r="BI23" i="17"/>
  <c r="BH23" i="17"/>
  <c r="BG23" i="17"/>
  <c r="BF23" i="17"/>
  <c r="BE23" i="17"/>
  <c r="BD23" i="17"/>
  <c r="BC23" i="17"/>
  <c r="BB23" i="17"/>
  <c r="BA23" i="17"/>
  <c r="AZ23" i="17"/>
  <c r="AY23" i="17"/>
  <c r="AX23" i="17"/>
  <c r="AW23" i="17"/>
  <c r="AV23" i="17"/>
  <c r="AU23" i="17"/>
  <c r="AT23" i="17"/>
  <c r="AS23" i="17"/>
  <c r="AR23" i="17"/>
  <c r="AQ23" i="17"/>
  <c r="AP23" i="17"/>
  <c r="AO23" i="17"/>
  <c r="AN23" i="17"/>
  <c r="AM23" i="17"/>
  <c r="AL23" i="17"/>
  <c r="AK23" i="17"/>
  <c r="AJ23" i="17"/>
  <c r="AI23" i="17"/>
  <c r="AH23" i="17"/>
  <c r="CD17" i="17"/>
  <c r="CC17" i="17"/>
  <c r="CB17" i="17"/>
  <c r="CA17" i="17"/>
  <c r="BZ17" i="17"/>
  <c r="BY17" i="17"/>
  <c r="BX17" i="17"/>
  <c r="BW17" i="17"/>
  <c r="BV17" i="17"/>
  <c r="BU17" i="17"/>
  <c r="BT17" i="17"/>
  <c r="BS17" i="17"/>
  <c r="BR17" i="17"/>
  <c r="BQ17" i="17"/>
  <c r="BP17" i="17"/>
  <c r="BO17" i="17"/>
  <c r="BN17" i="17"/>
  <c r="BM17" i="17"/>
  <c r="BL17" i="17"/>
  <c r="BK17" i="17"/>
  <c r="BJ17" i="17"/>
  <c r="BI17" i="17"/>
  <c r="BH17" i="17"/>
  <c r="BG17" i="17"/>
  <c r="BF17" i="17"/>
  <c r="BE17" i="17"/>
  <c r="BD17" i="17"/>
  <c r="BC17" i="17"/>
  <c r="BB17" i="17"/>
  <c r="BA17" i="17"/>
  <c r="AZ17" i="17"/>
  <c r="AY17" i="17"/>
  <c r="AX17" i="17"/>
  <c r="AW17" i="17"/>
  <c r="AV17" i="17"/>
  <c r="AU17" i="17"/>
  <c r="AT17" i="17"/>
  <c r="AS17" i="17"/>
  <c r="AR17" i="17"/>
  <c r="AQ17" i="17"/>
  <c r="AP17" i="17"/>
  <c r="AO17" i="17"/>
  <c r="AN17" i="17"/>
  <c r="AM17" i="17"/>
  <c r="AL17" i="17"/>
  <c r="AK17" i="17"/>
  <c r="AJ17" i="17"/>
  <c r="AI17" i="17"/>
  <c r="AH17" i="17"/>
  <c r="AG17" i="17"/>
  <c r="AF17" i="17"/>
  <c r="AE17" i="17"/>
  <c r="AD17" i="17"/>
  <c r="AC17" i="17"/>
  <c r="AB17" i="17"/>
  <c r="AA17" i="17"/>
  <c r="Z17" i="17"/>
  <c r="Y17" i="17"/>
  <c r="X17" i="17"/>
  <c r="W17" i="17"/>
  <c r="V17" i="17"/>
  <c r="U17" i="17"/>
  <c r="T17" i="17"/>
  <c r="S17" i="17"/>
  <c r="R17" i="17"/>
  <c r="Q17" i="17"/>
  <c r="P17" i="17"/>
  <c r="O17" i="17"/>
  <c r="N17" i="17"/>
  <c r="M17" i="17"/>
  <c r="L17" i="17"/>
  <c r="K17" i="17"/>
  <c r="J17" i="17"/>
  <c r="I17" i="17"/>
  <c r="H17" i="17"/>
  <c r="G17" i="17"/>
  <c r="F17" i="17"/>
  <c r="E17" i="17"/>
  <c r="D17" i="17"/>
  <c r="CD14" i="17"/>
  <c r="CC14" i="17"/>
  <c r="CB14" i="17"/>
  <c r="CA14" i="17"/>
  <c r="BZ14" i="17"/>
  <c r="BY14" i="17"/>
  <c r="BX14" i="17"/>
  <c r="BW14" i="17"/>
  <c r="BV14" i="17"/>
  <c r="BU14" i="17"/>
  <c r="BT14" i="17"/>
  <c r="BS14" i="17"/>
  <c r="BR14" i="17"/>
  <c r="BQ14" i="17"/>
  <c r="BP14" i="17"/>
  <c r="BO14" i="17"/>
  <c r="BN14" i="17"/>
  <c r="BM14" i="17"/>
  <c r="BL14" i="17"/>
  <c r="BK14" i="17"/>
  <c r="BJ14" i="17"/>
  <c r="BI14" i="17"/>
  <c r="BH14" i="17"/>
  <c r="BG14" i="17"/>
  <c r="BF14" i="17"/>
  <c r="BE14" i="17"/>
  <c r="BD14" i="17"/>
  <c r="BC14" i="17"/>
  <c r="BB14" i="17"/>
  <c r="BA14" i="17"/>
  <c r="AZ14" i="17"/>
  <c r="AY14" i="17"/>
  <c r="AX14" i="17"/>
  <c r="AW14" i="17"/>
  <c r="AV14" i="17"/>
  <c r="AU14" i="17"/>
  <c r="AT14" i="17"/>
  <c r="AS14" i="17"/>
  <c r="AR14" i="17"/>
  <c r="AQ14" i="17"/>
  <c r="AP14" i="17"/>
  <c r="AO14" i="17"/>
  <c r="AN14" i="17"/>
  <c r="AM14" i="17"/>
  <c r="AL14" i="17"/>
  <c r="AK14" i="17"/>
  <c r="AJ14" i="17"/>
  <c r="AI14" i="17"/>
  <c r="AH14" i="17"/>
  <c r="CD11" i="17"/>
  <c r="CC11" i="17"/>
  <c r="CB11" i="17"/>
  <c r="CA11" i="17"/>
  <c r="BZ11" i="17"/>
  <c r="BY11" i="17"/>
  <c r="BX11" i="17"/>
  <c r="BW11" i="17"/>
  <c r="BV11" i="17"/>
  <c r="BU11" i="17"/>
  <c r="BT11" i="17"/>
  <c r="BS11" i="17"/>
  <c r="BR11" i="17"/>
  <c r="BQ11" i="17"/>
  <c r="BP11" i="17"/>
  <c r="BO11" i="17"/>
  <c r="BN11" i="17"/>
  <c r="BM11" i="17"/>
  <c r="BL11" i="17"/>
  <c r="BK11" i="17"/>
  <c r="BJ11" i="17"/>
  <c r="BI11" i="17"/>
  <c r="BH11" i="17"/>
  <c r="BG11" i="17"/>
  <c r="BF11" i="17"/>
  <c r="BE11" i="17"/>
  <c r="BD11" i="17"/>
  <c r="BC11" i="17"/>
  <c r="BB11" i="17"/>
  <c r="BA11" i="17"/>
  <c r="AZ11" i="17"/>
  <c r="AY11" i="17"/>
  <c r="AX11" i="17"/>
  <c r="AW11" i="17"/>
  <c r="AV11" i="17"/>
  <c r="AU11" i="17"/>
  <c r="AT11" i="17"/>
  <c r="AS11" i="17"/>
  <c r="AR11" i="17"/>
  <c r="AQ11" i="17"/>
  <c r="AP11" i="17"/>
  <c r="AO11" i="17"/>
  <c r="AN11" i="17"/>
  <c r="AM11" i="17"/>
  <c r="AL11" i="17"/>
  <c r="AK11" i="17"/>
  <c r="AJ11" i="17"/>
  <c r="AI11" i="17"/>
  <c r="AH11" i="17"/>
  <c r="CD6" i="17"/>
  <c r="CC6" i="17"/>
  <c r="CB6" i="17"/>
  <c r="CA6" i="17"/>
  <c r="BZ6" i="17"/>
  <c r="BY6" i="17"/>
  <c r="BX6" i="17"/>
  <c r="BW6" i="17"/>
  <c r="BV6" i="17"/>
  <c r="BU6" i="17"/>
  <c r="BT6" i="17"/>
  <c r="BS6" i="17"/>
  <c r="BR6" i="17"/>
  <c r="BQ6" i="17"/>
  <c r="BP6" i="17"/>
  <c r="BO6" i="17"/>
  <c r="BN6" i="17"/>
  <c r="BM6" i="17"/>
  <c r="BL6" i="17"/>
  <c r="BK6" i="17"/>
  <c r="BJ6" i="17"/>
  <c r="BI6" i="17"/>
  <c r="BH6" i="17"/>
  <c r="BG6" i="17"/>
  <c r="BF6" i="17"/>
  <c r="BE6" i="17"/>
  <c r="BD6" i="17"/>
  <c r="BC6" i="17"/>
  <c r="BB6" i="17"/>
  <c r="BA6" i="17"/>
  <c r="AZ6" i="17"/>
  <c r="AY6" i="17"/>
  <c r="AX6" i="17"/>
  <c r="AW6" i="17"/>
  <c r="AV6" i="17"/>
  <c r="AU6" i="17"/>
  <c r="AT6" i="17"/>
  <c r="AS6" i="17"/>
  <c r="AR6" i="17"/>
  <c r="AQ6" i="17"/>
  <c r="AP6" i="17"/>
  <c r="AO6" i="17"/>
  <c r="AN6" i="17"/>
  <c r="AM6" i="17"/>
  <c r="AL6" i="17"/>
  <c r="AK6" i="17"/>
  <c r="AJ6" i="17"/>
  <c r="AI6" i="17"/>
  <c r="AH6" i="17"/>
  <c r="AG6" i="17"/>
  <c r="AF6" i="17"/>
  <c r="AE6" i="17"/>
  <c r="AD6" i="17"/>
  <c r="AC6" i="17"/>
  <c r="AB6" i="17"/>
  <c r="AA6" i="17"/>
  <c r="Z6" i="17"/>
  <c r="Y6" i="17"/>
  <c r="X6" i="17"/>
  <c r="W6" i="17"/>
  <c r="V6" i="17"/>
  <c r="U6" i="17"/>
  <c r="T6" i="17"/>
  <c r="S6" i="17"/>
  <c r="R6" i="17"/>
  <c r="Q6" i="17"/>
  <c r="P6" i="17"/>
  <c r="O6" i="17"/>
  <c r="N6" i="17"/>
  <c r="M6" i="17"/>
  <c r="L6" i="17"/>
  <c r="K6" i="17"/>
  <c r="J6" i="17"/>
  <c r="I6" i="17"/>
  <c r="H6" i="17"/>
  <c r="G6" i="17"/>
  <c r="F6" i="17"/>
  <c r="E6" i="17"/>
  <c r="D6" i="17"/>
  <c r="CD5" i="17"/>
  <c r="CD4" i="17" s="1"/>
  <c r="CD7" i="6" s="1"/>
  <c r="CC5" i="17"/>
  <c r="CC4" i="17" s="1"/>
  <c r="CC7" i="6" s="1"/>
  <c r="CB5" i="17"/>
  <c r="CA5" i="17"/>
  <c r="CA4" i="17" s="1"/>
  <c r="CA7" i="6" s="1"/>
  <c r="BZ5" i="17"/>
  <c r="BZ4" i="17" s="1"/>
  <c r="BZ7" i="6" s="1"/>
  <c r="BY5" i="17"/>
  <c r="BY4" i="17" s="1"/>
  <c r="BY7" i="6" s="1"/>
  <c r="BX5" i="17"/>
  <c r="BW5" i="17"/>
  <c r="BW4" i="17" s="1"/>
  <c r="BW7" i="6" s="1"/>
  <c r="BV5" i="17"/>
  <c r="BV4" i="17" s="1"/>
  <c r="BV7" i="6" s="1"/>
  <c r="BU5" i="17"/>
  <c r="BU4" i="17" s="1"/>
  <c r="BU7" i="6" s="1"/>
  <c r="BT5" i="17"/>
  <c r="BS5" i="17"/>
  <c r="BS4" i="17" s="1"/>
  <c r="BS7" i="6" s="1"/>
  <c r="BR5" i="17"/>
  <c r="BR4" i="17" s="1"/>
  <c r="BR7" i="6" s="1"/>
  <c r="BQ5" i="17"/>
  <c r="BQ4" i="17" s="1"/>
  <c r="BQ7" i="6" s="1"/>
  <c r="BP5" i="17"/>
  <c r="BO5" i="17"/>
  <c r="BO4" i="17" s="1"/>
  <c r="BO7" i="6" s="1"/>
  <c r="BN5" i="17"/>
  <c r="BN4" i="17" s="1"/>
  <c r="BN7" i="6" s="1"/>
  <c r="BM5" i="17"/>
  <c r="BM4" i="17" s="1"/>
  <c r="BM7" i="6" s="1"/>
  <c r="BL5" i="17"/>
  <c r="BK5" i="17"/>
  <c r="BK4" i="17" s="1"/>
  <c r="BK7" i="6" s="1"/>
  <c r="BJ5" i="17"/>
  <c r="BJ4" i="17" s="1"/>
  <c r="BJ7" i="6" s="1"/>
  <c r="BI5" i="17"/>
  <c r="BI4" i="17" s="1"/>
  <c r="BI7" i="6" s="1"/>
  <c r="BH5" i="17"/>
  <c r="BG5" i="17"/>
  <c r="BG4" i="17" s="1"/>
  <c r="BG7" i="6" s="1"/>
  <c r="BF5" i="17"/>
  <c r="BF4" i="17" s="1"/>
  <c r="BF7" i="6" s="1"/>
  <c r="BE5" i="17"/>
  <c r="BE4" i="17" s="1"/>
  <c r="BE7" i="6" s="1"/>
  <c r="BD5" i="17"/>
  <c r="BC5" i="17"/>
  <c r="BC4" i="17" s="1"/>
  <c r="BC7" i="6" s="1"/>
  <c r="BB5" i="17"/>
  <c r="BB4" i="17" s="1"/>
  <c r="BB7" i="6" s="1"/>
  <c r="BA5" i="17"/>
  <c r="BA4" i="17" s="1"/>
  <c r="BA7" i="6" s="1"/>
  <c r="AZ5" i="17"/>
  <c r="AY5" i="17"/>
  <c r="AY4" i="17" s="1"/>
  <c r="AY7" i="6" s="1"/>
  <c r="AX5" i="17"/>
  <c r="AX4" i="17" s="1"/>
  <c r="AX7" i="6" s="1"/>
  <c r="AW5" i="17"/>
  <c r="AW4" i="17" s="1"/>
  <c r="AW7" i="6" s="1"/>
  <c r="AV5" i="17"/>
  <c r="AU5" i="17"/>
  <c r="AU4" i="17" s="1"/>
  <c r="AU7" i="6" s="1"/>
  <c r="AT5" i="17"/>
  <c r="AT4" i="17" s="1"/>
  <c r="AT7" i="6" s="1"/>
  <c r="AS5" i="17"/>
  <c r="AS4" i="17" s="1"/>
  <c r="AS7" i="6" s="1"/>
  <c r="AR5" i="17"/>
  <c r="AQ5" i="17"/>
  <c r="AQ4" i="17" s="1"/>
  <c r="AQ7" i="6" s="1"/>
  <c r="AP5" i="17"/>
  <c r="AP4" i="17" s="1"/>
  <c r="AP7" i="6" s="1"/>
  <c r="AO5" i="17"/>
  <c r="AO4" i="17" s="1"/>
  <c r="AO7" i="6" s="1"/>
  <c r="AN5" i="17"/>
  <c r="AM5" i="17"/>
  <c r="AM4" i="17" s="1"/>
  <c r="AM7" i="6" s="1"/>
  <c r="AL5" i="17"/>
  <c r="AL4" i="17" s="1"/>
  <c r="AL7" i="6" s="1"/>
  <c r="AK5" i="17"/>
  <c r="AK4" i="17" s="1"/>
  <c r="AK7" i="6" s="1"/>
  <c r="AJ5" i="17"/>
  <c r="AI5" i="17"/>
  <c r="AI4" i="17" s="1"/>
  <c r="AI7" i="6" s="1"/>
  <c r="AH5" i="17"/>
  <c r="AH4" i="17" s="1"/>
  <c r="AH7" i="6" s="1"/>
  <c r="AG5" i="17"/>
  <c r="AF5" i="17"/>
  <c r="AE5" i="17"/>
  <c r="AD5" i="17"/>
  <c r="AC5" i="17"/>
  <c r="AB5" i="17"/>
  <c r="AA5" i="17"/>
  <c r="Z5" i="17"/>
  <c r="Y5" i="17"/>
  <c r="X5" i="17"/>
  <c r="W5" i="17"/>
  <c r="V5" i="17"/>
  <c r="U5" i="17"/>
  <c r="T5" i="17"/>
  <c r="S5" i="17"/>
  <c r="R5" i="17"/>
  <c r="Q5" i="17"/>
  <c r="P5" i="17"/>
  <c r="O5" i="17"/>
  <c r="N5" i="17"/>
  <c r="M5" i="17"/>
  <c r="L5" i="17"/>
  <c r="K5" i="17"/>
  <c r="J5" i="17"/>
  <c r="I5" i="17"/>
  <c r="H5" i="17"/>
  <c r="G5" i="17"/>
  <c r="F5" i="17"/>
  <c r="E5" i="17"/>
  <c r="D5" i="17"/>
  <c r="CB4" i="17"/>
  <c r="CB7" i="6" s="1"/>
  <c r="BX4" i="17"/>
  <c r="BX7" i="6" s="1"/>
  <c r="BT4" i="17"/>
  <c r="BT7" i="6" s="1"/>
  <c r="BP4" i="17"/>
  <c r="BP7" i="6" s="1"/>
  <c r="BL4" i="17"/>
  <c r="BL7" i="6" s="1"/>
  <c r="BH4" i="17"/>
  <c r="BH7" i="6" s="1"/>
  <c r="BD4" i="17"/>
  <c r="BD7" i="6" s="1"/>
  <c r="AZ4" i="17"/>
  <c r="AZ7" i="6" s="1"/>
  <c r="AV4" i="17"/>
  <c r="AV7" i="6" s="1"/>
  <c r="AR4" i="17"/>
  <c r="AR7" i="6" s="1"/>
  <c r="AN4" i="17"/>
  <c r="AN7" i="6" s="1"/>
  <c r="AJ4" i="17"/>
  <c r="AJ7" i="6" s="1"/>
  <c r="CD9" i="16"/>
  <c r="CC9" i="16"/>
  <c r="CC4" i="16" s="1"/>
  <c r="CB9" i="16"/>
  <c r="CA9" i="16"/>
  <c r="BZ9" i="16"/>
  <c r="BY9" i="16"/>
  <c r="BY4" i="16" s="1"/>
  <c r="BX9" i="16"/>
  <c r="BW9" i="16"/>
  <c r="BV9" i="16"/>
  <c r="BU9" i="16"/>
  <c r="BU4" i="16" s="1"/>
  <c r="BT9" i="16"/>
  <c r="BS9" i="16"/>
  <c r="BR9" i="16"/>
  <c r="BQ9" i="16"/>
  <c r="BQ4" i="16" s="1"/>
  <c r="BP9" i="16"/>
  <c r="BO9" i="16"/>
  <c r="BN9" i="16"/>
  <c r="BM9" i="16"/>
  <c r="BM4" i="16" s="1"/>
  <c r="BL9" i="16"/>
  <c r="BK9" i="16"/>
  <c r="BJ9" i="16"/>
  <c r="BI9" i="16"/>
  <c r="BI4" i="16" s="1"/>
  <c r="BH9" i="16"/>
  <c r="BG9" i="16"/>
  <c r="BF9" i="16"/>
  <c r="BE9" i="16"/>
  <c r="BE4" i="16" s="1"/>
  <c r="BD9" i="16"/>
  <c r="BC9" i="16"/>
  <c r="BB9" i="16"/>
  <c r="BA9" i="16"/>
  <c r="BA4" i="16" s="1"/>
  <c r="AZ9" i="16"/>
  <c r="AY9" i="16"/>
  <c r="AX9" i="16"/>
  <c r="AW9" i="16"/>
  <c r="AW4" i="16" s="1"/>
  <c r="AV9" i="16"/>
  <c r="AU9" i="16"/>
  <c r="AT9" i="16"/>
  <c r="AS9" i="16"/>
  <c r="AS4" i="16" s="1"/>
  <c r="AS10" i="4" s="1"/>
  <c r="AR9" i="16"/>
  <c r="AQ9" i="16"/>
  <c r="AP9" i="16"/>
  <c r="AO9" i="16"/>
  <c r="AO4" i="16" s="1"/>
  <c r="AO10" i="4" s="1"/>
  <c r="AN9" i="16"/>
  <c r="AM9" i="16"/>
  <c r="AL9" i="16"/>
  <c r="AK9" i="16"/>
  <c r="AK4" i="16" s="1"/>
  <c r="AK10" i="4" s="1"/>
  <c r="AJ9" i="16"/>
  <c r="AI9" i="16"/>
  <c r="AH9" i="16"/>
  <c r="CD5" i="16"/>
  <c r="CC5" i="16"/>
  <c r="CC14" i="31" s="1"/>
  <c r="CC4" i="31" s="1"/>
  <c r="CB5" i="16"/>
  <c r="CB14" i="31" s="1"/>
  <c r="CB4" i="31" s="1"/>
  <c r="CA5" i="16"/>
  <c r="CA14" i="31" s="1"/>
  <c r="CA4" i="31" s="1"/>
  <c r="BZ5" i="16"/>
  <c r="BY5" i="16"/>
  <c r="BY14" i="31" s="1"/>
  <c r="BX5" i="16"/>
  <c r="BX14" i="31" s="1"/>
  <c r="BX4" i="31" s="1"/>
  <c r="BW5" i="16"/>
  <c r="BW14" i="31" s="1"/>
  <c r="BW4" i="31" s="1"/>
  <c r="BV5" i="16"/>
  <c r="BV4" i="16" s="1"/>
  <c r="BU5" i="16"/>
  <c r="BT5" i="16"/>
  <c r="BS5" i="16"/>
  <c r="BR5" i="16"/>
  <c r="BR4" i="16" s="1"/>
  <c r="BQ5" i="16"/>
  <c r="BP5" i="16"/>
  <c r="BO5" i="16"/>
  <c r="BN5" i="16"/>
  <c r="BN4" i="16" s="1"/>
  <c r="BM5" i="16"/>
  <c r="BL5" i="16"/>
  <c r="BK5" i="16"/>
  <c r="BJ5" i="16"/>
  <c r="BJ4" i="16" s="1"/>
  <c r="BI5" i="16"/>
  <c r="BH5" i="16"/>
  <c r="BG5" i="16"/>
  <c r="BF5" i="16"/>
  <c r="BF4" i="16" s="1"/>
  <c r="BE5" i="16"/>
  <c r="BD5" i="16"/>
  <c r="BC5" i="16"/>
  <c r="BB5" i="16"/>
  <c r="BB4" i="16" s="1"/>
  <c r="BA5" i="16"/>
  <c r="AZ5" i="16"/>
  <c r="AY5" i="16"/>
  <c r="AX5" i="16"/>
  <c r="AX4" i="16" s="1"/>
  <c r="AW5" i="16"/>
  <c r="AV5" i="16"/>
  <c r="AU5" i="16"/>
  <c r="AT5" i="16"/>
  <c r="AT4" i="16" s="1"/>
  <c r="AT10" i="4" s="1"/>
  <c r="AS5" i="16"/>
  <c r="AR5" i="16"/>
  <c r="AQ5" i="16"/>
  <c r="AP5" i="16"/>
  <c r="AP4" i="16" s="1"/>
  <c r="AP10" i="4" s="1"/>
  <c r="AO5" i="16"/>
  <c r="AN5" i="16"/>
  <c r="AM5" i="16"/>
  <c r="AL5" i="16"/>
  <c r="AL4" i="16" s="1"/>
  <c r="AL10" i="4" s="1"/>
  <c r="AK5" i="16"/>
  <c r="AJ5" i="16"/>
  <c r="AI5" i="16"/>
  <c r="AH5" i="16"/>
  <c r="AH4" i="16" s="1"/>
  <c r="AH10" i="4" s="1"/>
  <c r="CB4" i="16"/>
  <c r="CA4" i="16"/>
  <c r="BX4" i="16"/>
  <c r="BW4" i="16"/>
  <c r="BT4" i="16"/>
  <c r="BS4" i="16"/>
  <c r="BP4" i="16"/>
  <c r="BO4" i="16"/>
  <c r="BL4" i="16"/>
  <c r="BK4" i="16"/>
  <c r="BH4" i="16"/>
  <c r="BG4" i="16"/>
  <c r="BD4" i="16"/>
  <c r="BC4" i="16"/>
  <c r="AZ4" i="16"/>
  <c r="AY4" i="16"/>
  <c r="AV4" i="16"/>
  <c r="AU4" i="16"/>
  <c r="AR4" i="16"/>
  <c r="AR10" i="4" s="1"/>
  <c r="AQ4" i="16"/>
  <c r="AQ10" i="4" s="1"/>
  <c r="AN4" i="16"/>
  <c r="AN10" i="4" s="1"/>
  <c r="AM4" i="16"/>
  <c r="AM10" i="4" s="1"/>
  <c r="AJ4" i="16"/>
  <c r="AJ10" i="4" s="1"/>
  <c r="AI4" i="16"/>
  <c r="AI10" i="4" s="1"/>
  <c r="CD33" i="15"/>
  <c r="CC33" i="15"/>
  <c r="CB33" i="15"/>
  <c r="CA33" i="15"/>
  <c r="BZ33" i="15"/>
  <c r="BY33" i="15"/>
  <c r="BX33" i="15"/>
  <c r="BW33" i="15"/>
  <c r="CD26" i="15"/>
  <c r="CC26" i="15"/>
  <c r="CB26" i="15"/>
  <c r="CA26" i="15"/>
  <c r="BZ26" i="15"/>
  <c r="BY26" i="15"/>
  <c r="BX26" i="15"/>
  <c r="BW26" i="15"/>
  <c r="BV26" i="15"/>
  <c r="BU26" i="15"/>
  <c r="BT26" i="15"/>
  <c r="BS26" i="15"/>
  <c r="BR26" i="15"/>
  <c r="BQ26" i="15"/>
  <c r="BP26" i="15"/>
  <c r="BO26" i="15"/>
  <c r="BN26" i="15"/>
  <c r="BM26" i="15"/>
  <c r="BL26" i="15"/>
  <c r="BK26" i="15"/>
  <c r="BJ26" i="15"/>
  <c r="BI26" i="15"/>
  <c r="BH26" i="15"/>
  <c r="BG26" i="15"/>
  <c r="BF26" i="15"/>
  <c r="BE26" i="15"/>
  <c r="BD26" i="15"/>
  <c r="BC26" i="15"/>
  <c r="BB26" i="15"/>
  <c r="BA26" i="15"/>
  <c r="AZ26" i="15"/>
  <c r="AY26" i="15"/>
  <c r="AX26" i="15"/>
  <c r="AW26" i="15"/>
  <c r="AV26" i="15"/>
  <c r="AU26" i="15"/>
  <c r="AT26" i="15"/>
  <c r="AS26" i="15"/>
  <c r="AR26" i="15"/>
  <c r="AQ26" i="15"/>
  <c r="AP26" i="15"/>
  <c r="AO26" i="15"/>
  <c r="AN26" i="15"/>
  <c r="AM26" i="15"/>
  <c r="AL26" i="15"/>
  <c r="AK26" i="15"/>
  <c r="AJ26" i="15"/>
  <c r="AI26" i="15"/>
  <c r="AH26" i="15"/>
  <c r="BR18" i="15"/>
  <c r="BM18" i="15"/>
  <c r="BM4" i="15" s="1"/>
  <c r="BB18" i="15"/>
  <c r="AW18" i="15"/>
  <c r="AU18" i="15"/>
  <c r="AT18" i="15"/>
  <c r="AS18" i="15"/>
  <c r="AQ18" i="15"/>
  <c r="AP18" i="15"/>
  <c r="AO18" i="15"/>
  <c r="AO4" i="15" s="1"/>
  <c r="AM18" i="15"/>
  <c r="AL18" i="15"/>
  <c r="AI18" i="15"/>
  <c r="AH18" i="15"/>
  <c r="CD11" i="15"/>
  <c r="CC11" i="15"/>
  <c r="CB11" i="15"/>
  <c r="CA11" i="15"/>
  <c r="BZ11" i="15"/>
  <c r="BY11" i="15"/>
  <c r="BX11" i="15"/>
  <c r="BW11" i="15"/>
  <c r="BV11" i="15"/>
  <c r="BU11" i="15"/>
  <c r="BT11" i="15"/>
  <c r="BS11" i="15"/>
  <c r="BR11" i="15"/>
  <c r="BQ11" i="15"/>
  <c r="BP11" i="15"/>
  <c r="BO11" i="15"/>
  <c r="BN11" i="15"/>
  <c r="BM11" i="15"/>
  <c r="BL11" i="15"/>
  <c r="BK11" i="15"/>
  <c r="BJ11" i="15"/>
  <c r="BI11" i="15"/>
  <c r="BH11" i="15"/>
  <c r="BG11" i="15"/>
  <c r="BF11" i="15"/>
  <c r="BE11" i="15"/>
  <c r="BD11" i="15"/>
  <c r="BC11" i="15"/>
  <c r="BB11" i="15"/>
  <c r="BA11" i="15"/>
  <c r="AZ11" i="15"/>
  <c r="AY11" i="15"/>
  <c r="AX11" i="15"/>
  <c r="AV11" i="15"/>
  <c r="AU11" i="15"/>
  <c r="AT11" i="15"/>
  <c r="AQ11" i="15"/>
  <c r="AP11" i="15"/>
  <c r="AO11" i="15"/>
  <c r="AM11" i="15"/>
  <c r="AL11" i="15"/>
  <c r="AJ11" i="15"/>
  <c r="AI11" i="15"/>
  <c r="AH11" i="15"/>
  <c r="CC5" i="15"/>
  <c r="CB5" i="15"/>
  <c r="CA5" i="15"/>
  <c r="BY5" i="15"/>
  <c r="BX5" i="15"/>
  <c r="BW5" i="15"/>
  <c r="BU5" i="15"/>
  <c r="BT5" i="15"/>
  <c r="BS5" i="15"/>
  <c r="BQ5" i="15"/>
  <c r="BP5" i="15"/>
  <c r="BO5" i="15"/>
  <c r="BM5" i="15"/>
  <c r="BL5" i="15"/>
  <c r="BK5" i="15"/>
  <c r="BI5" i="15"/>
  <c r="BH5" i="15"/>
  <c r="BG5" i="15"/>
  <c r="BE5" i="15"/>
  <c r="BD5" i="15"/>
  <c r="BC5" i="15"/>
  <c r="BA5" i="15"/>
  <c r="AZ5" i="15"/>
  <c r="AY5" i="15"/>
  <c r="AW5" i="15"/>
  <c r="AV5" i="15"/>
  <c r="AU5" i="15"/>
  <c r="AU4" i="15" s="1"/>
  <c r="AS5" i="15"/>
  <c r="AR5" i="15"/>
  <c r="AQ5" i="15"/>
  <c r="AQ4" i="15" s="1"/>
  <c r="AO5" i="15"/>
  <c r="AN5" i="15"/>
  <c r="AM5" i="15"/>
  <c r="AM4" i="15" s="1"/>
  <c r="AK5" i="15"/>
  <c r="AJ5" i="15"/>
  <c r="AI5" i="15"/>
  <c r="AI4" i="15" s="1"/>
  <c r="CD44" i="14"/>
  <c r="CC44" i="14"/>
  <c r="CB44" i="14"/>
  <c r="CA44" i="14"/>
  <c r="BZ44" i="14"/>
  <c r="BY44" i="14"/>
  <c r="BX44" i="14"/>
  <c r="BW44" i="14"/>
  <c r="BV44" i="14"/>
  <c r="BU44" i="14"/>
  <c r="BT44" i="14"/>
  <c r="BS44" i="14"/>
  <c r="BR44" i="14"/>
  <c r="BQ44" i="14"/>
  <c r="BP44" i="14"/>
  <c r="BO44" i="14"/>
  <c r="BN44" i="14"/>
  <c r="BM44" i="14"/>
  <c r="BL44" i="14"/>
  <c r="BE44" i="14"/>
  <c r="BA44" i="14"/>
  <c r="AO44" i="14"/>
  <c r="AK44" i="14"/>
  <c r="BK43" i="14"/>
  <c r="BK44" i="14" s="1"/>
  <c r="BJ43" i="14"/>
  <c r="BI43" i="14"/>
  <c r="BH43" i="14"/>
  <c r="BH44" i="14" s="1"/>
  <c r="BG43" i="14"/>
  <c r="BG44" i="14" s="1"/>
  <c r="BF43" i="14"/>
  <c r="BE43" i="14"/>
  <c r="BD43" i="14"/>
  <c r="BD44" i="14" s="1"/>
  <c r="BC43" i="14"/>
  <c r="BC44" i="14" s="1"/>
  <c r="BB43" i="14"/>
  <c r="BA43" i="14"/>
  <c r="AZ43" i="14"/>
  <c r="AZ44" i="14" s="1"/>
  <c r="AY43" i="14"/>
  <c r="AY44" i="14" s="1"/>
  <c r="AX43" i="14"/>
  <c r="AW43" i="14"/>
  <c r="AV43" i="14"/>
  <c r="AV44" i="14" s="1"/>
  <c r="AU43" i="14"/>
  <c r="AU44" i="14" s="1"/>
  <c r="AT43" i="14"/>
  <c r="AS43" i="14"/>
  <c r="AR43" i="14"/>
  <c r="AR44" i="14" s="1"/>
  <c r="AQ43" i="14"/>
  <c r="AQ44" i="14" s="1"/>
  <c r="AP43" i="14"/>
  <c r="AO43" i="14"/>
  <c r="AN43" i="14"/>
  <c r="AN44" i="14" s="1"/>
  <c r="AM43" i="14"/>
  <c r="AM44" i="14" s="1"/>
  <c r="AL43" i="14"/>
  <c r="AK43" i="14"/>
  <c r="AJ43" i="14"/>
  <c r="AJ44" i="14" s="1"/>
  <c r="AI43" i="14"/>
  <c r="AI44" i="14" s="1"/>
  <c r="AH43" i="14"/>
  <c r="BK42" i="14"/>
  <c r="BJ42" i="14"/>
  <c r="BJ44" i="14" s="1"/>
  <c r="BI42" i="14"/>
  <c r="BI44" i="14" s="1"/>
  <c r="BH42" i="14"/>
  <c r="BG42" i="14"/>
  <c r="BF42" i="14"/>
  <c r="BF44" i="14" s="1"/>
  <c r="BE42" i="14"/>
  <c r="BD42" i="14"/>
  <c r="BC42" i="14"/>
  <c r="BB42" i="14"/>
  <c r="BB44" i="14" s="1"/>
  <c r="BA42" i="14"/>
  <c r="AZ42" i="14"/>
  <c r="AY42" i="14"/>
  <c r="AX42" i="14"/>
  <c r="AX44" i="14" s="1"/>
  <c r="AW42" i="14"/>
  <c r="AW44" i="14" s="1"/>
  <c r="AV42" i="14"/>
  <c r="AU42" i="14"/>
  <c r="AT42" i="14"/>
  <c r="AT44" i="14" s="1"/>
  <c r="AS42" i="14"/>
  <c r="AS44" i="14" s="1"/>
  <c r="AR42" i="14"/>
  <c r="AQ42" i="14"/>
  <c r="AP42" i="14"/>
  <c r="AP44" i="14" s="1"/>
  <c r="AO42" i="14"/>
  <c r="AN42" i="14"/>
  <c r="AM42" i="14"/>
  <c r="AL42" i="14"/>
  <c r="AL44" i="14" s="1"/>
  <c r="AK42" i="14"/>
  <c r="AJ42" i="14"/>
  <c r="AI42" i="14"/>
  <c r="AH42" i="14"/>
  <c r="AH44" i="14" s="1"/>
  <c r="AY35" i="14"/>
  <c r="AI35" i="14"/>
  <c r="BK34" i="14"/>
  <c r="BJ34" i="14"/>
  <c r="BJ35" i="14" s="1"/>
  <c r="BI34" i="14"/>
  <c r="BI35" i="14" s="1"/>
  <c r="BH34" i="14"/>
  <c r="BG34" i="14"/>
  <c r="BF34" i="14"/>
  <c r="BF35" i="14" s="1"/>
  <c r="BE34" i="14"/>
  <c r="BE35" i="14" s="1"/>
  <c r="BD34" i="14"/>
  <c r="BC34" i="14"/>
  <c r="BB34" i="14"/>
  <c r="BB35" i="14" s="1"/>
  <c r="BA34" i="14"/>
  <c r="BA35" i="14" s="1"/>
  <c r="AZ34" i="14"/>
  <c r="AY34" i="14"/>
  <c r="AX34" i="14"/>
  <c r="AX35" i="14" s="1"/>
  <c r="AW34" i="14"/>
  <c r="AW35" i="14" s="1"/>
  <c r="AV34" i="14"/>
  <c r="AU34" i="14"/>
  <c r="AT34" i="14"/>
  <c r="AT35" i="14" s="1"/>
  <c r="AS34" i="14"/>
  <c r="AS35" i="14" s="1"/>
  <c r="AR34" i="14"/>
  <c r="AQ34" i="14"/>
  <c r="AP34" i="14"/>
  <c r="AP35" i="14" s="1"/>
  <c r="AO34" i="14"/>
  <c r="AO35" i="14" s="1"/>
  <c r="AN34" i="14"/>
  <c r="AM34" i="14"/>
  <c r="AL34" i="14"/>
  <c r="AL35" i="14" s="1"/>
  <c r="AK34" i="14"/>
  <c r="AK35" i="14" s="1"/>
  <c r="AJ34" i="14"/>
  <c r="AI34" i="14"/>
  <c r="AH34" i="14"/>
  <c r="AH35" i="14" s="1"/>
  <c r="BK33" i="14"/>
  <c r="BK35" i="14" s="1"/>
  <c r="BJ33" i="14"/>
  <c r="BI33" i="14"/>
  <c r="BH33" i="14"/>
  <c r="BH35" i="14" s="1"/>
  <c r="BG33" i="14"/>
  <c r="BG35" i="14" s="1"/>
  <c r="BF33" i="14"/>
  <c r="BE33" i="14"/>
  <c r="BD33" i="14"/>
  <c r="BD35" i="14" s="1"/>
  <c r="BC33" i="14"/>
  <c r="BC35" i="14" s="1"/>
  <c r="BB33" i="14"/>
  <c r="BA33" i="14"/>
  <c r="AZ33" i="14"/>
  <c r="AZ35" i="14" s="1"/>
  <c r="AY33" i="14"/>
  <c r="AX33" i="14"/>
  <c r="AW33" i="14"/>
  <c r="AV33" i="14"/>
  <c r="AV35" i="14" s="1"/>
  <c r="AU33" i="14"/>
  <c r="AU35" i="14" s="1"/>
  <c r="AT33" i="14"/>
  <c r="AS33" i="14"/>
  <c r="AR33" i="14"/>
  <c r="AR35" i="14" s="1"/>
  <c r="AQ33" i="14"/>
  <c r="AQ35" i="14" s="1"/>
  <c r="AP33" i="14"/>
  <c r="AO33" i="14"/>
  <c r="AN33" i="14"/>
  <c r="AN35" i="14" s="1"/>
  <c r="AM33" i="14"/>
  <c r="AM35" i="14" s="1"/>
  <c r="AL33" i="14"/>
  <c r="AK33" i="14"/>
  <c r="AJ33" i="14"/>
  <c r="AJ35" i="14" s="1"/>
  <c r="AI33" i="14"/>
  <c r="AH33" i="14"/>
  <c r="BS20" i="14"/>
  <c r="BO20" i="14"/>
  <c r="BK20" i="14"/>
  <c r="BG20" i="14"/>
  <c r="BC20" i="14"/>
  <c r="BU19" i="14"/>
  <c r="BU20" i="14" s="1"/>
  <c r="BT19" i="14"/>
  <c r="BT20" i="14" s="1"/>
  <c r="BS19" i="14"/>
  <c r="BR19" i="14"/>
  <c r="BR20" i="14" s="1"/>
  <c r="BQ19" i="14"/>
  <c r="BQ20" i="14" s="1"/>
  <c r="BP19" i="14"/>
  <c r="BP20" i="14" s="1"/>
  <c r="BO19" i="14"/>
  <c r="BN19" i="14"/>
  <c r="BN20" i="14" s="1"/>
  <c r="BM19" i="14"/>
  <c r="BM20" i="14" s="1"/>
  <c r="BL19" i="14"/>
  <c r="BL20" i="14" s="1"/>
  <c r="BK19" i="14"/>
  <c r="BJ19" i="14"/>
  <c r="BJ20" i="14" s="1"/>
  <c r="BI19" i="14"/>
  <c r="BI20" i="14" s="1"/>
  <c r="BH19" i="14"/>
  <c r="BH20" i="14" s="1"/>
  <c r="BG19" i="14"/>
  <c r="BF19" i="14"/>
  <c r="BF20" i="14" s="1"/>
  <c r="BE19" i="14"/>
  <c r="BE20" i="14" s="1"/>
  <c r="BD19" i="14"/>
  <c r="BD20" i="14" s="1"/>
  <c r="BC19" i="14"/>
  <c r="BB19" i="14"/>
  <c r="BB20" i="14" s="1"/>
  <c r="BA19" i="14"/>
  <c r="BA20" i="14" s="1"/>
  <c r="CD12" i="14"/>
  <c r="BZ12" i="14"/>
  <c r="BV12" i="14"/>
  <c r="BR12" i="14"/>
  <c r="BN12" i="14"/>
  <c r="BJ12" i="14"/>
  <c r="BF12" i="14"/>
  <c r="BB12" i="14"/>
  <c r="AX12" i="14"/>
  <c r="AT12" i="14"/>
  <c r="AP12" i="14"/>
  <c r="AL12" i="14"/>
  <c r="AH12" i="14"/>
  <c r="CD11" i="14"/>
  <c r="CC11" i="14"/>
  <c r="CC12" i="14" s="1"/>
  <c r="CB11" i="14"/>
  <c r="CB12" i="14" s="1"/>
  <c r="CA11" i="14"/>
  <c r="CA12" i="14" s="1"/>
  <c r="BZ11" i="14"/>
  <c r="BY11" i="14"/>
  <c r="BY12" i="14" s="1"/>
  <c r="BX11" i="14"/>
  <c r="BX12" i="14" s="1"/>
  <c r="BW11" i="14"/>
  <c r="BW12" i="14" s="1"/>
  <c r="BV11" i="14"/>
  <c r="BU11" i="14"/>
  <c r="BU12" i="14" s="1"/>
  <c r="BT11" i="14"/>
  <c r="BT12" i="14" s="1"/>
  <c r="BS11" i="14"/>
  <c r="BS12" i="14" s="1"/>
  <c r="BR11" i="14"/>
  <c r="BQ11" i="14"/>
  <c r="BQ12" i="14" s="1"/>
  <c r="BP11" i="14"/>
  <c r="BP12" i="14" s="1"/>
  <c r="BO11" i="14"/>
  <c r="BO12" i="14" s="1"/>
  <c r="BN11" i="14"/>
  <c r="BM11" i="14"/>
  <c r="BM12" i="14" s="1"/>
  <c r="BL11" i="14"/>
  <c r="BL12" i="14" s="1"/>
  <c r="BK11" i="14"/>
  <c r="BK12" i="14" s="1"/>
  <c r="BJ11" i="14"/>
  <c r="BI11" i="14"/>
  <c r="BI12" i="14" s="1"/>
  <c r="BH11" i="14"/>
  <c r="BH12" i="14" s="1"/>
  <c r="BG11" i="14"/>
  <c r="BG12" i="14" s="1"/>
  <c r="BF11" i="14"/>
  <c r="BE11" i="14"/>
  <c r="BE12" i="14" s="1"/>
  <c r="BD11" i="14"/>
  <c r="BD12" i="14" s="1"/>
  <c r="BC11" i="14"/>
  <c r="BC12" i="14" s="1"/>
  <c r="BB11" i="14"/>
  <c r="BA11" i="14"/>
  <c r="BA12" i="14" s="1"/>
  <c r="AZ11" i="14"/>
  <c r="AZ12" i="14" s="1"/>
  <c r="AY11" i="14"/>
  <c r="AY12" i="14" s="1"/>
  <c r="AX11" i="14"/>
  <c r="AW11" i="14"/>
  <c r="AW12" i="14" s="1"/>
  <c r="AV11" i="14"/>
  <c r="AV12" i="14" s="1"/>
  <c r="AU11" i="14"/>
  <c r="AU12" i="14" s="1"/>
  <c r="AT11" i="14"/>
  <c r="AS11" i="14"/>
  <c r="AS12" i="14" s="1"/>
  <c r="AR11" i="14"/>
  <c r="AR12" i="14" s="1"/>
  <c r="AQ11" i="14"/>
  <c r="AQ12" i="14" s="1"/>
  <c r="AP11" i="14"/>
  <c r="AO11" i="14"/>
  <c r="AO12" i="14" s="1"/>
  <c r="AN11" i="14"/>
  <c r="AN12" i="14" s="1"/>
  <c r="AM11" i="14"/>
  <c r="AM12" i="14" s="1"/>
  <c r="AL11" i="14"/>
  <c r="AK11" i="14"/>
  <c r="AK12" i="14" s="1"/>
  <c r="AJ11" i="14"/>
  <c r="AJ12" i="14" s="1"/>
  <c r="AI11" i="14"/>
  <c r="AI12" i="14" s="1"/>
  <c r="AH11" i="14"/>
  <c r="CD110" i="13"/>
  <c r="CC110" i="13"/>
  <c r="CB110" i="13"/>
  <c r="CA110" i="13"/>
  <c r="BZ110" i="13"/>
  <c r="BY110" i="13"/>
  <c r="BX110" i="13"/>
  <c r="BW110" i="13"/>
  <c r="BV110" i="13"/>
  <c r="BU110" i="13"/>
  <c r="BT110" i="13"/>
  <c r="BS110" i="13"/>
  <c r="BR110" i="13"/>
  <c r="BQ110" i="13"/>
  <c r="BP110" i="13"/>
  <c r="BO110" i="13"/>
  <c r="BN110" i="13"/>
  <c r="BM110" i="13"/>
  <c r="BL110" i="13"/>
  <c r="BK110" i="13"/>
  <c r="BJ110" i="13"/>
  <c r="BI110" i="13"/>
  <c r="BH110" i="13"/>
  <c r="BG110" i="13"/>
  <c r="BF110" i="13"/>
  <c r="BE110" i="13"/>
  <c r="BD110" i="13"/>
  <c r="BC110" i="13"/>
  <c r="BB110" i="13"/>
  <c r="BA110" i="13"/>
  <c r="AZ110" i="13"/>
  <c r="AY110" i="13"/>
  <c r="AX110" i="13"/>
  <c r="AW110" i="13"/>
  <c r="AV110" i="13"/>
  <c r="AU110" i="13"/>
  <c r="AT110" i="13"/>
  <c r="AS110" i="13"/>
  <c r="AR110" i="13"/>
  <c r="AQ110" i="13"/>
  <c r="AP110" i="13"/>
  <c r="AO110" i="13"/>
  <c r="AN110" i="13"/>
  <c r="AM110" i="13"/>
  <c r="AL110" i="13"/>
  <c r="AK110" i="13"/>
  <c r="AJ110" i="13"/>
  <c r="AI110" i="13"/>
  <c r="AH110" i="13"/>
  <c r="CD100" i="13"/>
  <c r="CC100" i="13"/>
  <c r="CB100" i="13"/>
  <c r="CA100" i="13"/>
  <c r="BZ100" i="13"/>
  <c r="BY100" i="13"/>
  <c r="BX100" i="13"/>
  <c r="BW100" i="13"/>
  <c r="BV100" i="13"/>
  <c r="BU100" i="13"/>
  <c r="BT100" i="13"/>
  <c r="BS100" i="13"/>
  <c r="BR100" i="13"/>
  <c r="BQ100" i="13"/>
  <c r="BP100" i="13"/>
  <c r="BO100" i="13"/>
  <c r="BN100" i="13"/>
  <c r="BM100" i="13"/>
  <c r="BL100" i="13"/>
  <c r="BK100" i="13"/>
  <c r="BJ100" i="13"/>
  <c r="BI100" i="13"/>
  <c r="BH100" i="13"/>
  <c r="BG100" i="13"/>
  <c r="BF100" i="13"/>
  <c r="BE100" i="13"/>
  <c r="BD100" i="13"/>
  <c r="BC100" i="13"/>
  <c r="BB100" i="13"/>
  <c r="BA100" i="13"/>
  <c r="AZ100" i="13"/>
  <c r="AY100" i="13"/>
  <c r="AX100" i="13"/>
  <c r="AW100" i="13"/>
  <c r="AV100" i="13"/>
  <c r="AU100" i="13"/>
  <c r="AT100" i="13"/>
  <c r="AS100" i="13"/>
  <c r="AR100" i="13"/>
  <c r="AQ100" i="13"/>
  <c r="AP100" i="13"/>
  <c r="AO100" i="13"/>
  <c r="AN100" i="13"/>
  <c r="AM100" i="13"/>
  <c r="AL100" i="13"/>
  <c r="AK100" i="13"/>
  <c r="AJ100" i="13"/>
  <c r="AI100" i="13"/>
  <c r="AH100" i="13"/>
  <c r="BP107" i="12"/>
  <c r="BO107" i="12"/>
  <c r="BN107" i="12"/>
  <c r="BM107" i="12"/>
  <c r="BL107" i="12"/>
  <c r="CC98" i="12"/>
  <c r="CB98" i="12"/>
  <c r="BX98" i="12"/>
  <c r="BV98" i="12"/>
  <c r="BT98" i="12"/>
  <c r="BR98" i="12"/>
  <c r="BQ98" i="12"/>
  <c r="BP98" i="12"/>
  <c r="BM98" i="12"/>
  <c r="BL98" i="12"/>
  <c r="BH98" i="12"/>
  <c r="BG98" i="12"/>
  <c r="BF98" i="12"/>
  <c r="BE98" i="12"/>
  <c r="BD98" i="12"/>
  <c r="BC98" i="12"/>
  <c r="BB98" i="12"/>
  <c r="BA98" i="12"/>
  <c r="AZ98" i="12"/>
  <c r="AY98" i="12"/>
  <c r="AX98" i="12"/>
  <c r="AW98" i="12"/>
  <c r="AV98" i="12"/>
  <c r="AU98" i="12"/>
  <c r="AT98" i="12"/>
  <c r="AS98" i="12"/>
  <c r="AR98" i="12"/>
  <c r="AQ98" i="12"/>
  <c r="AP98" i="12"/>
  <c r="AO98" i="12"/>
  <c r="AN98" i="12"/>
  <c r="AM98" i="12"/>
  <c r="AL98" i="12"/>
  <c r="AK98" i="12"/>
  <c r="AJ98" i="12"/>
  <c r="AI98" i="12"/>
  <c r="AH98" i="12"/>
  <c r="BP97" i="12"/>
  <c r="BO97" i="12"/>
  <c r="BN97" i="12"/>
  <c r="BM97" i="12"/>
  <c r="BL97" i="12"/>
  <c r="CD96" i="12"/>
  <c r="CC96" i="12"/>
  <c r="CB96" i="12"/>
  <c r="CA96" i="12"/>
  <c r="BZ96" i="12"/>
  <c r="BY96" i="12"/>
  <c r="BX96" i="12"/>
  <c r="BW96" i="12"/>
  <c r="BV96" i="12"/>
  <c r="BU96" i="12"/>
  <c r="BT96" i="12"/>
  <c r="BS96" i="12"/>
  <c r="BR96" i="12"/>
  <c r="BQ96" i="12"/>
  <c r="BP96" i="12"/>
  <c r="BO96" i="12"/>
  <c r="BN96" i="12"/>
  <c r="BM96" i="12"/>
  <c r="BL96" i="12"/>
  <c r="BK96" i="12"/>
  <c r="BJ96" i="12"/>
  <c r="BI96" i="12"/>
  <c r="BH96" i="12"/>
  <c r="BG96" i="12"/>
  <c r="BF96" i="12"/>
  <c r="BE96" i="12"/>
  <c r="BD96" i="12"/>
  <c r="BC96" i="12"/>
  <c r="BB96" i="12"/>
  <c r="BA96" i="12"/>
  <c r="AZ96" i="12"/>
  <c r="AY96" i="12"/>
  <c r="AX96" i="12"/>
  <c r="AW96" i="12"/>
  <c r="AV96" i="12"/>
  <c r="AU96" i="12"/>
  <c r="AT96" i="12"/>
  <c r="AS96" i="12"/>
  <c r="AR96" i="12"/>
  <c r="AQ96" i="12"/>
  <c r="AP96" i="12"/>
  <c r="AO96" i="12"/>
  <c r="AN96" i="12"/>
  <c r="AM96" i="12"/>
  <c r="AL96" i="12"/>
  <c r="AK96" i="12"/>
  <c r="AJ96" i="12"/>
  <c r="AI96" i="12"/>
  <c r="AH96" i="12"/>
  <c r="CA95" i="12"/>
  <c r="BZ95" i="12"/>
  <c r="BY95" i="12"/>
  <c r="BX95" i="12"/>
  <c r="BW95" i="12"/>
  <c r="BV95" i="12"/>
  <c r="BU95" i="12"/>
  <c r="BT95" i="12"/>
  <c r="BS95" i="12"/>
  <c r="BR95" i="12"/>
  <c r="BQ95" i="12"/>
  <c r="BP95" i="12"/>
  <c r="BO95" i="12"/>
  <c r="BN95" i="12"/>
  <c r="BM95" i="12"/>
  <c r="BL95" i="12"/>
  <c r="BK95" i="12"/>
  <c r="BJ95" i="12"/>
  <c r="BI95" i="12"/>
  <c r="BH95" i="12"/>
  <c r="BG95" i="12"/>
  <c r="BF95" i="12"/>
  <c r="BE95" i="12"/>
  <c r="BD95" i="12"/>
  <c r="BC95" i="12"/>
  <c r="BB95" i="12"/>
  <c r="BA95" i="12"/>
  <c r="AZ95" i="12"/>
  <c r="AY95" i="12"/>
  <c r="AX95" i="12"/>
  <c r="AW95" i="12"/>
  <c r="AV95" i="12"/>
  <c r="AU95" i="12"/>
  <c r="AT95" i="12"/>
  <c r="AS95" i="12"/>
  <c r="AR95" i="12"/>
  <c r="AQ95" i="12"/>
  <c r="AP95" i="12"/>
  <c r="AO95" i="12"/>
  <c r="AN95" i="12"/>
  <c r="AM95" i="12"/>
  <c r="AL95" i="12"/>
  <c r="AK95" i="12"/>
  <c r="AJ95" i="12"/>
  <c r="AI95" i="12"/>
  <c r="AH95" i="12"/>
  <c r="CD94" i="12"/>
  <c r="CC94" i="12"/>
  <c r="CB94" i="12"/>
  <c r="CA94" i="12"/>
  <c r="BZ94" i="12"/>
  <c r="BY94" i="12"/>
  <c r="BX94" i="12"/>
  <c r="BW94" i="12"/>
  <c r="BV94" i="12"/>
  <c r="BU94" i="12"/>
  <c r="BT94" i="12"/>
  <c r="BS94" i="12"/>
  <c r="BR94" i="12"/>
  <c r="BQ94" i="12"/>
  <c r="BP94" i="12"/>
  <c r="BO94" i="12"/>
  <c r="BN94" i="12"/>
  <c r="BM94" i="12"/>
  <c r="BL94" i="12"/>
  <c r="BK94" i="12"/>
  <c r="BJ94" i="12"/>
  <c r="BI94" i="12"/>
  <c r="BH94" i="12"/>
  <c r="BG94" i="12"/>
  <c r="BF94" i="12"/>
  <c r="BE94" i="12"/>
  <c r="BD94" i="12"/>
  <c r="BC94" i="12"/>
  <c r="BB94" i="12"/>
  <c r="BA94" i="12"/>
  <c r="AZ94" i="12"/>
  <c r="AY94" i="12"/>
  <c r="AX94" i="12"/>
  <c r="AW94" i="12"/>
  <c r="AV94" i="12"/>
  <c r="AU94" i="12"/>
  <c r="AT94" i="12"/>
  <c r="AS94" i="12"/>
  <c r="AR94" i="12"/>
  <c r="AQ94" i="12"/>
  <c r="AP94" i="12"/>
  <c r="AO94" i="12"/>
  <c r="AN94" i="12"/>
  <c r="AM94" i="12"/>
  <c r="AL94" i="12"/>
  <c r="AK94" i="12"/>
  <c r="AJ94" i="12"/>
  <c r="AI94" i="12"/>
  <c r="AH94" i="12"/>
  <c r="CD93" i="12"/>
  <c r="CC93" i="12"/>
  <c r="CB93" i="12"/>
  <c r="CA93" i="12"/>
  <c r="BZ93" i="12"/>
  <c r="BY93" i="12"/>
  <c r="BX93" i="12"/>
  <c r="BW93" i="12"/>
  <c r="BV93" i="12"/>
  <c r="BU93" i="12"/>
  <c r="BT93" i="12"/>
  <c r="BS93" i="12"/>
  <c r="BR93" i="12"/>
  <c r="BQ93" i="12"/>
  <c r="BP93" i="12"/>
  <c r="BO93" i="12"/>
  <c r="BN93" i="12"/>
  <c r="BM93" i="12"/>
  <c r="BL93" i="12"/>
  <c r="BK93" i="12"/>
  <c r="BJ93" i="12"/>
  <c r="BI93" i="12"/>
  <c r="BH93" i="12"/>
  <c r="BG93" i="12"/>
  <c r="BF93" i="12"/>
  <c r="BE93" i="12"/>
  <c r="BD93" i="12"/>
  <c r="BC93" i="12"/>
  <c r="BB93" i="12"/>
  <c r="BA93" i="12"/>
  <c r="AZ93" i="12"/>
  <c r="AY93" i="12"/>
  <c r="AX93" i="12"/>
  <c r="AW93" i="12"/>
  <c r="AV93" i="12"/>
  <c r="AU93" i="12"/>
  <c r="AT93" i="12"/>
  <c r="AS93" i="12"/>
  <c r="AR93" i="12"/>
  <c r="AQ93" i="12"/>
  <c r="AP93" i="12"/>
  <c r="AO93" i="12"/>
  <c r="AN93" i="12"/>
  <c r="AM93" i="12"/>
  <c r="AL93" i="12"/>
  <c r="AK93" i="12"/>
  <c r="AJ93" i="12"/>
  <c r="AI93" i="12"/>
  <c r="AH93" i="12"/>
  <c r="CC92" i="12"/>
  <c r="CB92" i="12"/>
  <c r="BX92" i="12"/>
  <c r="BV92" i="12"/>
  <c r="BT92" i="12"/>
  <c r="BR92" i="12"/>
  <c r="BQ92" i="12"/>
  <c r="BP92" i="12"/>
  <c r="BM92" i="12"/>
  <c r="BL92" i="12"/>
  <c r="BH92" i="12"/>
  <c r="BG92" i="12"/>
  <c r="BF92" i="12"/>
  <c r="BE92" i="12"/>
  <c r="BD92" i="12"/>
  <c r="BC92" i="12"/>
  <c r="BB92" i="12"/>
  <c r="BA92" i="12"/>
  <c r="AZ92" i="12"/>
  <c r="AY92" i="12"/>
  <c r="AX92" i="12"/>
  <c r="AW92" i="12"/>
  <c r="AV92" i="12"/>
  <c r="AU92" i="12"/>
  <c r="AT92" i="12"/>
  <c r="AS92" i="12"/>
  <c r="AR92" i="12"/>
  <c r="AQ92" i="12"/>
  <c r="AP92" i="12"/>
  <c r="AO92" i="12"/>
  <c r="AN92" i="12"/>
  <c r="AM92" i="12"/>
  <c r="AL92" i="12"/>
  <c r="AK92" i="12"/>
  <c r="AJ92" i="12"/>
  <c r="AI92" i="12"/>
  <c r="AH92" i="12"/>
  <c r="CD86" i="12"/>
  <c r="CC86" i="12"/>
  <c r="CB86" i="12"/>
  <c r="CA86" i="12"/>
  <c r="BZ86" i="12"/>
  <c r="BY86" i="12"/>
  <c r="BX86" i="12"/>
  <c r="BW86" i="12"/>
  <c r="BV86" i="12"/>
  <c r="BU86" i="12"/>
  <c r="BT86" i="12"/>
  <c r="BS86" i="12"/>
  <c r="BR86" i="12"/>
  <c r="BQ86" i="12"/>
  <c r="BP86" i="12"/>
  <c r="BO86" i="12"/>
  <c r="BN86" i="12"/>
  <c r="BM86" i="12"/>
  <c r="BL86" i="12"/>
  <c r="BK86" i="12"/>
  <c r="BJ86" i="12"/>
  <c r="BI86" i="12"/>
  <c r="BH86" i="12"/>
  <c r="BG86" i="12"/>
  <c r="BF86" i="12"/>
  <c r="BE86" i="12"/>
  <c r="BD86" i="12"/>
  <c r="BC86" i="12"/>
  <c r="BB86" i="12"/>
  <c r="BA86" i="12"/>
  <c r="AZ86" i="12"/>
  <c r="AY86" i="12"/>
  <c r="AX86" i="12"/>
  <c r="AW86" i="12"/>
  <c r="AV86" i="12"/>
  <c r="AU86" i="12"/>
  <c r="AT86" i="12"/>
  <c r="AS86" i="12"/>
  <c r="AR86" i="12"/>
  <c r="AQ86" i="12"/>
  <c r="AP86" i="12"/>
  <c r="AO86" i="12"/>
  <c r="AN86" i="12"/>
  <c r="AM86" i="12"/>
  <c r="AL86" i="12"/>
  <c r="AK86" i="12"/>
  <c r="AJ86" i="12"/>
  <c r="AI86" i="12"/>
  <c r="AH86" i="12"/>
  <c r="CD78" i="12"/>
  <c r="CC78" i="12"/>
  <c r="CB78" i="12"/>
  <c r="CA78" i="12"/>
  <c r="BZ78" i="12"/>
  <c r="BY78" i="12"/>
  <c r="BX78" i="12"/>
  <c r="BW78" i="12"/>
  <c r="BV78" i="12"/>
  <c r="BU78" i="12"/>
  <c r="BT78" i="12"/>
  <c r="BS78" i="12"/>
  <c r="BR78" i="12"/>
  <c r="BQ78" i="12"/>
  <c r="BP78" i="12"/>
  <c r="BO78" i="12"/>
  <c r="BN78" i="12"/>
  <c r="BM78" i="12"/>
  <c r="BL78" i="12"/>
  <c r="BK78" i="12"/>
  <c r="BJ78" i="12"/>
  <c r="BI78" i="12"/>
  <c r="BH78" i="12"/>
  <c r="BG78" i="12"/>
  <c r="BF78" i="12"/>
  <c r="BE78" i="12"/>
  <c r="BD78" i="12"/>
  <c r="BC78" i="12"/>
  <c r="BB78" i="12"/>
  <c r="BA78" i="12"/>
  <c r="AZ78" i="12"/>
  <c r="AY78" i="12"/>
  <c r="AX78" i="12"/>
  <c r="AW78" i="12"/>
  <c r="AV78" i="12"/>
  <c r="AU78" i="12"/>
  <c r="AT78" i="12"/>
  <c r="AS78" i="12"/>
  <c r="AR78" i="12"/>
  <c r="AQ78" i="12"/>
  <c r="AP78" i="12"/>
  <c r="AO78" i="12"/>
  <c r="AN78" i="12"/>
  <c r="AM78" i="12"/>
  <c r="AL78" i="12"/>
  <c r="AK78" i="12"/>
  <c r="AJ78" i="12"/>
  <c r="AI78" i="12"/>
  <c r="AH78" i="12"/>
  <c r="CD74" i="12"/>
  <c r="CC74" i="12"/>
  <c r="CB74" i="12"/>
  <c r="CA74" i="12"/>
  <c r="BZ74" i="12"/>
  <c r="BY74" i="12"/>
  <c r="BX74" i="12"/>
  <c r="BW74" i="12"/>
  <c r="BV74" i="12"/>
  <c r="BU74" i="12"/>
  <c r="BT74" i="12"/>
  <c r="BS74" i="12"/>
  <c r="BR74" i="12"/>
  <c r="BQ74" i="12"/>
  <c r="BP74" i="12"/>
  <c r="BO74" i="12"/>
  <c r="BN74" i="12"/>
  <c r="BM74" i="12"/>
  <c r="BL74" i="12"/>
  <c r="BK74" i="12"/>
  <c r="BJ74" i="12"/>
  <c r="BI74" i="12"/>
  <c r="BH74" i="12"/>
  <c r="BG74" i="12"/>
  <c r="BF74" i="12"/>
  <c r="BE74" i="12"/>
  <c r="BD74" i="12"/>
  <c r="BC74" i="12"/>
  <c r="BB74" i="12"/>
  <c r="BA74" i="12"/>
  <c r="AZ74" i="12"/>
  <c r="AY74" i="12"/>
  <c r="AX74" i="12"/>
  <c r="AW74" i="12"/>
  <c r="AV74" i="12"/>
  <c r="AU74" i="12"/>
  <c r="AT74" i="12"/>
  <c r="AS74" i="12"/>
  <c r="AR74" i="12"/>
  <c r="AQ74" i="12"/>
  <c r="AP74" i="12"/>
  <c r="AO74" i="12"/>
  <c r="AN74" i="12"/>
  <c r="AM74" i="12"/>
  <c r="AL74" i="12"/>
  <c r="AK74" i="12"/>
  <c r="AJ74" i="12"/>
  <c r="AI74" i="12"/>
  <c r="AH74" i="12"/>
  <c r="CD72" i="12"/>
  <c r="CC72" i="12"/>
  <c r="CB72" i="12"/>
  <c r="CA72" i="12"/>
  <c r="BZ72" i="12"/>
  <c r="BY72" i="12"/>
  <c r="BX72" i="12"/>
  <c r="BW72" i="12"/>
  <c r="BV72" i="12"/>
  <c r="BU72" i="12"/>
  <c r="BT72" i="12"/>
  <c r="BS72" i="12"/>
  <c r="BR72" i="12"/>
  <c r="BQ72" i="12"/>
  <c r="BP72" i="12"/>
  <c r="BO72" i="12"/>
  <c r="BN72" i="12"/>
  <c r="BM72" i="12"/>
  <c r="BL72" i="12"/>
  <c r="BK72" i="12"/>
  <c r="BJ72" i="12"/>
  <c r="BI72" i="12"/>
  <c r="BH72" i="12"/>
  <c r="BG72" i="12"/>
  <c r="BF72" i="12"/>
  <c r="BE72" i="12"/>
  <c r="BD72" i="12"/>
  <c r="BC72" i="12"/>
  <c r="BB72" i="12"/>
  <c r="BA72" i="12"/>
  <c r="AZ72" i="12"/>
  <c r="AY72" i="12"/>
  <c r="AX72" i="12"/>
  <c r="AW72" i="12"/>
  <c r="AV72" i="12"/>
  <c r="AU72" i="12"/>
  <c r="AT72" i="12"/>
  <c r="AS72" i="12"/>
  <c r="AR72" i="12"/>
  <c r="AQ72" i="12"/>
  <c r="AP72" i="12"/>
  <c r="AO72" i="12"/>
  <c r="AN72" i="12"/>
  <c r="AM72" i="12"/>
  <c r="AL72" i="12"/>
  <c r="AK72" i="12"/>
  <c r="AJ72" i="12"/>
  <c r="AI72" i="12"/>
  <c r="AH72" i="12"/>
  <c r="CD63" i="12"/>
  <c r="CC63" i="12"/>
  <c r="CB63" i="12"/>
  <c r="CA63" i="12"/>
  <c r="BZ63" i="12"/>
  <c r="BY63" i="12"/>
  <c r="BX63" i="12"/>
  <c r="BW63" i="12"/>
  <c r="BV63" i="12"/>
  <c r="BU63" i="12"/>
  <c r="BT63" i="12"/>
  <c r="BS63" i="12"/>
  <c r="BR63" i="12"/>
  <c r="BQ63" i="12"/>
  <c r="BP63" i="12"/>
  <c r="BN63" i="12"/>
  <c r="BM63" i="12"/>
  <c r="BL63" i="12"/>
  <c r="BK63" i="12"/>
  <c r="BJ63" i="12"/>
  <c r="BI63" i="12"/>
  <c r="BH63" i="12"/>
  <c r="BG63" i="12"/>
  <c r="BF63" i="12"/>
  <c r="BE63" i="12"/>
  <c r="BD63" i="12"/>
  <c r="BC63" i="12"/>
  <c r="BB63" i="12"/>
  <c r="BA63" i="12"/>
  <c r="AZ63" i="12"/>
  <c r="AY63" i="12"/>
  <c r="AX63" i="12"/>
  <c r="AW63" i="12"/>
  <c r="AV63" i="12"/>
  <c r="AU63" i="12"/>
  <c r="AT63" i="12"/>
  <c r="AS63" i="12"/>
  <c r="AR63" i="12"/>
  <c r="AQ63" i="12"/>
  <c r="AP63" i="12"/>
  <c r="AO63" i="12"/>
  <c r="AN63" i="12"/>
  <c r="AM63" i="12"/>
  <c r="AL63" i="12"/>
  <c r="AK63" i="12"/>
  <c r="AJ63" i="12"/>
  <c r="AI63" i="12"/>
  <c r="AH63" i="12"/>
  <c r="CD41" i="12"/>
  <c r="CD106" i="12" s="1"/>
  <c r="CC41" i="12"/>
  <c r="CC106" i="12" s="1"/>
  <c r="CB41" i="12"/>
  <c r="CB106" i="12" s="1"/>
  <c r="CA41" i="12"/>
  <c r="CA106" i="12" s="1"/>
  <c r="BZ41" i="12"/>
  <c r="BZ106" i="12" s="1"/>
  <c r="BY41" i="12"/>
  <c r="BY106" i="12" s="1"/>
  <c r="BX41" i="12"/>
  <c r="BX106" i="12" s="1"/>
  <c r="BW41" i="12"/>
  <c r="BW106" i="12" s="1"/>
  <c r="BV41" i="12"/>
  <c r="BV106" i="12" s="1"/>
  <c r="BU41" i="12"/>
  <c r="BU106" i="12" s="1"/>
  <c r="BT41" i="12"/>
  <c r="BT106" i="12" s="1"/>
  <c r="BS41" i="12"/>
  <c r="BS106" i="12" s="1"/>
  <c r="BR41" i="12"/>
  <c r="BR106" i="12" s="1"/>
  <c r="BQ41" i="12"/>
  <c r="BQ106" i="12" s="1"/>
  <c r="BP41" i="12"/>
  <c r="BP106" i="12" s="1"/>
  <c r="BO41" i="12"/>
  <c r="BO106" i="12" s="1"/>
  <c r="BN41" i="12"/>
  <c r="BN106" i="12" s="1"/>
  <c r="BM41" i="12"/>
  <c r="BM106" i="12" s="1"/>
  <c r="BL41" i="12"/>
  <c r="BL106" i="12" s="1"/>
  <c r="BK41" i="12"/>
  <c r="BK106" i="12" s="1"/>
  <c r="BJ41" i="12"/>
  <c r="BJ106" i="12" s="1"/>
  <c r="BI41" i="12"/>
  <c r="BI106" i="12" s="1"/>
  <c r="BH41" i="12"/>
  <c r="BH106" i="12" s="1"/>
  <c r="BG41" i="12"/>
  <c r="BG106" i="12" s="1"/>
  <c r="BF41" i="12"/>
  <c r="BF106" i="12" s="1"/>
  <c r="BE41" i="12"/>
  <c r="BE106" i="12" s="1"/>
  <c r="BD41" i="12"/>
  <c r="BD106" i="12" s="1"/>
  <c r="BC41" i="12"/>
  <c r="BC106" i="12" s="1"/>
  <c r="BB41" i="12"/>
  <c r="BB106" i="12" s="1"/>
  <c r="BA41" i="12"/>
  <c r="BA106" i="12" s="1"/>
  <c r="AZ41" i="12"/>
  <c r="AZ106" i="12" s="1"/>
  <c r="AY41" i="12"/>
  <c r="AY106" i="12" s="1"/>
  <c r="AX41" i="12"/>
  <c r="AX106" i="12" s="1"/>
  <c r="AW41" i="12"/>
  <c r="AW106" i="12" s="1"/>
  <c r="AV41" i="12"/>
  <c r="AV106" i="12" s="1"/>
  <c r="AU41" i="12"/>
  <c r="AU106" i="12" s="1"/>
  <c r="AT41" i="12"/>
  <c r="AT106" i="12" s="1"/>
  <c r="AS41" i="12"/>
  <c r="AS106" i="12" s="1"/>
  <c r="AR41" i="12"/>
  <c r="AR106" i="12" s="1"/>
  <c r="AQ41" i="12"/>
  <c r="AQ106" i="12" s="1"/>
  <c r="AP41" i="12"/>
  <c r="AP106" i="12" s="1"/>
  <c r="AO41" i="12"/>
  <c r="AO106" i="12" s="1"/>
  <c r="AN41" i="12"/>
  <c r="AN106" i="12" s="1"/>
  <c r="AM41" i="12"/>
  <c r="AM106" i="12" s="1"/>
  <c r="AL41" i="12"/>
  <c r="AL106" i="12" s="1"/>
  <c r="AK41" i="12"/>
  <c r="AK106" i="12" s="1"/>
  <c r="AJ41" i="12"/>
  <c r="AJ106" i="12" s="1"/>
  <c r="AI41" i="12"/>
  <c r="AI106" i="12" s="1"/>
  <c r="AH41" i="12"/>
  <c r="AH106" i="12" s="1"/>
  <c r="CD40" i="12"/>
  <c r="CC40" i="12"/>
  <c r="CB40" i="12"/>
  <c r="CA40" i="12"/>
  <c r="CA105" i="12" s="1"/>
  <c r="BZ40" i="12"/>
  <c r="BZ105" i="12" s="1"/>
  <c r="BY40" i="12"/>
  <c r="BY105" i="12" s="1"/>
  <c r="BX40" i="12"/>
  <c r="BX105" i="12" s="1"/>
  <c r="BW40" i="12"/>
  <c r="BW105" i="12" s="1"/>
  <c r="BV40" i="12"/>
  <c r="BV105" i="12" s="1"/>
  <c r="BU40" i="12"/>
  <c r="BU105" i="12" s="1"/>
  <c r="BT40" i="12"/>
  <c r="BT105" i="12" s="1"/>
  <c r="BS40" i="12"/>
  <c r="BS105" i="12" s="1"/>
  <c r="BR40" i="12"/>
  <c r="BR105" i="12" s="1"/>
  <c r="BQ40" i="12"/>
  <c r="BQ105" i="12" s="1"/>
  <c r="BP40" i="12"/>
  <c r="BP105" i="12" s="1"/>
  <c r="BO40" i="12"/>
  <c r="BO105" i="12" s="1"/>
  <c r="BN40" i="12"/>
  <c r="BN105" i="12" s="1"/>
  <c r="BM40" i="12"/>
  <c r="BM105" i="12" s="1"/>
  <c r="BL40" i="12"/>
  <c r="BL105" i="12" s="1"/>
  <c r="BK40" i="12"/>
  <c r="BK105" i="12" s="1"/>
  <c r="BJ40" i="12"/>
  <c r="BJ105" i="12" s="1"/>
  <c r="BI40" i="12"/>
  <c r="BI105" i="12" s="1"/>
  <c r="BH40" i="12"/>
  <c r="BH105" i="12" s="1"/>
  <c r="BG40" i="12"/>
  <c r="BG105" i="12" s="1"/>
  <c r="BF40" i="12"/>
  <c r="BF105" i="12" s="1"/>
  <c r="BE40" i="12"/>
  <c r="BE105" i="12" s="1"/>
  <c r="BD40" i="12"/>
  <c r="BD105" i="12" s="1"/>
  <c r="BC40" i="12"/>
  <c r="BC105" i="12" s="1"/>
  <c r="BB40" i="12"/>
  <c r="BB105" i="12" s="1"/>
  <c r="BA40" i="12"/>
  <c r="BA105" i="12" s="1"/>
  <c r="AZ40" i="12"/>
  <c r="AZ105" i="12" s="1"/>
  <c r="AY40" i="12"/>
  <c r="AY105" i="12" s="1"/>
  <c r="AX40" i="12"/>
  <c r="AX105" i="12" s="1"/>
  <c r="AW40" i="12"/>
  <c r="AW105" i="12" s="1"/>
  <c r="AV40" i="12"/>
  <c r="AV105" i="12" s="1"/>
  <c r="AU40" i="12"/>
  <c r="AU105" i="12" s="1"/>
  <c r="AT40" i="12"/>
  <c r="AT105" i="12" s="1"/>
  <c r="AS40" i="12"/>
  <c r="AS105" i="12" s="1"/>
  <c r="AR40" i="12"/>
  <c r="AR105" i="12" s="1"/>
  <c r="AQ40" i="12"/>
  <c r="AQ105" i="12" s="1"/>
  <c r="AP40" i="12"/>
  <c r="AP105" i="12" s="1"/>
  <c r="AO40" i="12"/>
  <c r="AO105" i="12" s="1"/>
  <c r="AN40" i="12"/>
  <c r="AN105" i="12" s="1"/>
  <c r="AM40" i="12"/>
  <c r="AM105" i="12" s="1"/>
  <c r="AL40" i="12"/>
  <c r="AL105" i="12" s="1"/>
  <c r="AK40" i="12"/>
  <c r="AK105" i="12" s="1"/>
  <c r="AJ40" i="12"/>
  <c r="AJ105" i="12" s="1"/>
  <c r="AI40" i="12"/>
  <c r="AI105" i="12" s="1"/>
  <c r="AH40" i="12"/>
  <c r="AH105" i="12" s="1"/>
  <c r="CD39" i="12"/>
  <c r="CD104" i="12" s="1"/>
  <c r="CC39" i="12"/>
  <c r="CC104" i="12" s="1"/>
  <c r="CB39" i="12"/>
  <c r="CB104" i="12" s="1"/>
  <c r="CA39" i="12"/>
  <c r="CA104" i="12" s="1"/>
  <c r="BZ39" i="12"/>
  <c r="BZ104" i="12" s="1"/>
  <c r="BY39" i="12"/>
  <c r="BY104" i="12" s="1"/>
  <c r="BX39" i="12"/>
  <c r="BX104" i="12" s="1"/>
  <c r="BW39" i="12"/>
  <c r="BW104" i="12" s="1"/>
  <c r="BV39" i="12"/>
  <c r="BV104" i="12" s="1"/>
  <c r="BU39" i="12"/>
  <c r="BU104" i="12" s="1"/>
  <c r="BT39" i="12"/>
  <c r="BT104" i="12" s="1"/>
  <c r="BS39" i="12"/>
  <c r="BS104" i="12" s="1"/>
  <c r="BR39" i="12"/>
  <c r="BR104" i="12" s="1"/>
  <c r="BQ39" i="12"/>
  <c r="BQ104" i="12" s="1"/>
  <c r="BP39" i="12"/>
  <c r="BP104" i="12" s="1"/>
  <c r="BO39" i="12"/>
  <c r="BO104" i="12" s="1"/>
  <c r="BN39" i="12"/>
  <c r="BN104" i="12" s="1"/>
  <c r="BM39" i="12"/>
  <c r="BM104" i="12" s="1"/>
  <c r="BL39" i="12"/>
  <c r="BL104" i="12" s="1"/>
  <c r="BK39" i="12"/>
  <c r="BK104" i="12" s="1"/>
  <c r="BJ39" i="12"/>
  <c r="BJ104" i="12" s="1"/>
  <c r="BI39" i="12"/>
  <c r="BI104" i="12" s="1"/>
  <c r="BH39" i="12"/>
  <c r="BH104" i="12" s="1"/>
  <c r="BG39" i="12"/>
  <c r="BG104" i="12" s="1"/>
  <c r="BF39" i="12"/>
  <c r="BF104" i="12" s="1"/>
  <c r="BE39" i="12"/>
  <c r="BE104" i="12" s="1"/>
  <c r="BD39" i="12"/>
  <c r="BD104" i="12" s="1"/>
  <c r="BC39" i="12"/>
  <c r="BC104" i="12" s="1"/>
  <c r="BB39" i="12"/>
  <c r="BB104" i="12" s="1"/>
  <c r="BA39" i="12"/>
  <c r="BA104" i="12" s="1"/>
  <c r="AZ39" i="12"/>
  <c r="AZ104" i="12" s="1"/>
  <c r="AY39" i="12"/>
  <c r="AY104" i="12" s="1"/>
  <c r="AX39" i="12"/>
  <c r="AX104" i="12" s="1"/>
  <c r="AW39" i="12"/>
  <c r="AW104" i="12" s="1"/>
  <c r="AV39" i="12"/>
  <c r="AV104" i="12" s="1"/>
  <c r="AU39" i="12"/>
  <c r="AU104" i="12" s="1"/>
  <c r="AT39" i="12"/>
  <c r="AT104" i="12" s="1"/>
  <c r="AS39" i="12"/>
  <c r="AS104" i="12" s="1"/>
  <c r="AR39" i="12"/>
  <c r="AR104" i="12" s="1"/>
  <c r="AQ39" i="12"/>
  <c r="AQ104" i="12" s="1"/>
  <c r="AP39" i="12"/>
  <c r="AP104" i="12" s="1"/>
  <c r="AO39" i="12"/>
  <c r="AO104" i="12" s="1"/>
  <c r="AN39" i="12"/>
  <c r="AN104" i="12" s="1"/>
  <c r="AM39" i="12"/>
  <c r="AM104" i="12" s="1"/>
  <c r="AL39" i="12"/>
  <c r="AL104" i="12" s="1"/>
  <c r="AK39" i="12"/>
  <c r="AK104" i="12" s="1"/>
  <c r="AJ39" i="12"/>
  <c r="AJ104" i="12" s="1"/>
  <c r="AI39" i="12"/>
  <c r="AI104" i="12" s="1"/>
  <c r="AH39" i="12"/>
  <c r="AH104" i="12" s="1"/>
  <c r="CD38" i="12"/>
  <c r="CD103" i="12" s="1"/>
  <c r="CC38" i="12"/>
  <c r="CC103" i="12" s="1"/>
  <c r="CB38" i="12"/>
  <c r="CB42" i="12" s="1"/>
  <c r="CA38" i="12"/>
  <c r="CA103" i="12" s="1"/>
  <c r="BZ38" i="12"/>
  <c r="BZ103" i="12" s="1"/>
  <c r="BY38" i="12"/>
  <c r="BY103" i="12" s="1"/>
  <c r="BX38" i="12"/>
  <c r="BX42" i="12" s="1"/>
  <c r="BW38" i="12"/>
  <c r="BW42" i="12" s="1"/>
  <c r="BV38" i="12"/>
  <c r="BV103" i="12" s="1"/>
  <c r="BU38" i="12"/>
  <c r="BU103" i="12" s="1"/>
  <c r="BT38" i="12"/>
  <c r="BT42" i="12" s="1"/>
  <c r="BS38" i="12"/>
  <c r="BS42" i="12" s="1"/>
  <c r="BR38" i="12"/>
  <c r="BR103" i="12" s="1"/>
  <c r="BQ38" i="12"/>
  <c r="BQ103" i="12" s="1"/>
  <c r="BP38" i="12"/>
  <c r="BP103" i="12" s="1"/>
  <c r="BO38" i="12"/>
  <c r="BO103" i="12" s="1"/>
  <c r="BN38" i="12"/>
  <c r="BN103" i="12" s="1"/>
  <c r="BM38" i="12"/>
  <c r="BM103" i="12" s="1"/>
  <c r="BL38" i="12"/>
  <c r="BL42" i="12" s="1"/>
  <c r="BK38" i="12"/>
  <c r="BK103" i="12" s="1"/>
  <c r="BJ38" i="12"/>
  <c r="BJ103" i="12" s="1"/>
  <c r="BI38" i="12"/>
  <c r="BI103" i="12" s="1"/>
  <c r="BH38" i="12"/>
  <c r="BH42" i="12" s="1"/>
  <c r="BG38" i="12"/>
  <c r="BG42" i="12" s="1"/>
  <c r="BF38" i="12"/>
  <c r="BF103" i="12" s="1"/>
  <c r="BE38" i="12"/>
  <c r="BE103" i="12" s="1"/>
  <c r="BD38" i="12"/>
  <c r="BD42" i="12" s="1"/>
  <c r="BC38" i="12"/>
  <c r="BC42" i="12" s="1"/>
  <c r="BB38" i="12"/>
  <c r="BB103" i="12" s="1"/>
  <c r="BA38" i="12"/>
  <c r="BA103" i="12" s="1"/>
  <c r="AZ38" i="12"/>
  <c r="AZ103" i="12" s="1"/>
  <c r="AY38" i="12"/>
  <c r="AY103" i="12" s="1"/>
  <c r="AX38" i="12"/>
  <c r="AX103" i="12" s="1"/>
  <c r="AW38" i="12"/>
  <c r="AW103" i="12" s="1"/>
  <c r="AV38" i="12"/>
  <c r="AV42" i="12" s="1"/>
  <c r="AU38" i="12"/>
  <c r="AU103" i="12" s="1"/>
  <c r="AT38" i="12"/>
  <c r="AT103" i="12" s="1"/>
  <c r="AS38" i="12"/>
  <c r="AS103" i="12" s="1"/>
  <c r="AR38" i="12"/>
  <c r="AR42" i="12" s="1"/>
  <c r="AQ38" i="12"/>
  <c r="AQ42" i="12" s="1"/>
  <c r="AP38" i="12"/>
  <c r="AP103" i="12" s="1"/>
  <c r="AO38" i="12"/>
  <c r="AO103" i="12" s="1"/>
  <c r="AN38" i="12"/>
  <c r="AN42" i="12" s="1"/>
  <c r="AM38" i="12"/>
  <c r="AM42" i="12" s="1"/>
  <c r="AL38" i="12"/>
  <c r="AL103" i="12" s="1"/>
  <c r="AK38" i="12"/>
  <c r="AK103" i="12" s="1"/>
  <c r="AJ38" i="12"/>
  <c r="AJ103" i="12" s="1"/>
  <c r="AI38" i="12"/>
  <c r="AI103" i="12" s="1"/>
  <c r="AH38" i="12"/>
  <c r="AH103" i="12" s="1"/>
  <c r="CC37" i="12"/>
  <c r="CC108" i="12" s="1"/>
  <c r="CB37" i="12"/>
  <c r="CB102" i="12" s="1"/>
  <c r="BX37" i="12"/>
  <c r="BX108" i="12" s="1"/>
  <c r="BV37" i="12"/>
  <c r="BV108" i="12" s="1"/>
  <c r="BT37" i="12"/>
  <c r="BT108" i="12" s="1"/>
  <c r="BR37" i="12"/>
  <c r="BR108" i="12" s="1"/>
  <c r="BQ37" i="12"/>
  <c r="BQ102" i="12" s="1"/>
  <c r="BP37" i="12"/>
  <c r="BP108" i="12" s="1"/>
  <c r="BM37" i="12"/>
  <c r="BM108" i="12" s="1"/>
  <c r="BL37" i="12"/>
  <c r="BL102" i="12" s="1"/>
  <c r="BH37" i="12"/>
  <c r="BH108" i="12" s="1"/>
  <c r="BG37" i="12"/>
  <c r="BG102" i="12" s="1"/>
  <c r="BF37" i="12"/>
  <c r="BF108" i="12" s="1"/>
  <c r="BE37" i="12"/>
  <c r="BE108" i="12" s="1"/>
  <c r="BD37" i="12"/>
  <c r="BD108" i="12" s="1"/>
  <c r="BC37" i="12"/>
  <c r="BC102" i="12" s="1"/>
  <c r="BB37" i="12"/>
  <c r="BB108" i="12" s="1"/>
  <c r="BA37" i="12"/>
  <c r="BA102" i="12" s="1"/>
  <c r="AZ37" i="12"/>
  <c r="AZ108" i="12" s="1"/>
  <c r="AY37" i="12"/>
  <c r="AY102" i="12" s="1"/>
  <c r="AX37" i="12"/>
  <c r="AX108" i="12" s="1"/>
  <c r="AW37" i="12"/>
  <c r="AW108" i="12" s="1"/>
  <c r="AV37" i="12"/>
  <c r="AV102" i="12" s="1"/>
  <c r="AU37" i="12"/>
  <c r="AU102" i="12" s="1"/>
  <c r="AT37" i="12"/>
  <c r="AT108" i="12" s="1"/>
  <c r="AS37" i="12"/>
  <c r="AS108" i="12" s="1"/>
  <c r="AR37" i="12"/>
  <c r="AR108" i="12" s="1"/>
  <c r="AQ37" i="12"/>
  <c r="AQ102" i="12" s="1"/>
  <c r="AP37" i="12"/>
  <c r="AP108" i="12" s="1"/>
  <c r="AO37" i="12"/>
  <c r="AO108" i="12" s="1"/>
  <c r="AN37" i="12"/>
  <c r="AN108" i="12" s="1"/>
  <c r="AM37" i="12"/>
  <c r="AM102" i="12" s="1"/>
  <c r="AL37" i="12"/>
  <c r="AL108" i="12" s="1"/>
  <c r="AK37" i="12"/>
  <c r="AK102" i="12" s="1"/>
  <c r="AJ37" i="12"/>
  <c r="AJ108" i="12" s="1"/>
  <c r="AI37" i="12"/>
  <c r="AI102" i="12" s="1"/>
  <c r="AH37" i="12"/>
  <c r="AH108" i="12" s="1"/>
  <c r="CD32" i="12"/>
  <c r="CA32" i="12"/>
  <c r="BZ32" i="12"/>
  <c r="BW32" i="12"/>
  <c r="BV32" i="12"/>
  <c r="BS32" i="12"/>
  <c r="BR32" i="12"/>
  <c r="BO32" i="12"/>
  <c r="BN32" i="12"/>
  <c r="BK32" i="12"/>
  <c r="BJ32" i="12"/>
  <c r="BG32" i="12"/>
  <c r="BF32" i="12"/>
  <c r="BC32" i="12"/>
  <c r="BB32" i="12"/>
  <c r="AY32" i="12"/>
  <c r="AX32" i="12"/>
  <c r="AU32" i="12"/>
  <c r="AT32" i="12"/>
  <c r="AQ32" i="12"/>
  <c r="AP32" i="12"/>
  <c r="AM32" i="12"/>
  <c r="AL32" i="12"/>
  <c r="AI32" i="12"/>
  <c r="AH32" i="12"/>
  <c r="CD31" i="12"/>
  <c r="CC31" i="12"/>
  <c r="CC32" i="12" s="1"/>
  <c r="CB31" i="12"/>
  <c r="CB32" i="12" s="1"/>
  <c r="CA31" i="12"/>
  <c r="BZ31" i="12"/>
  <c r="BY31" i="12"/>
  <c r="BY32" i="12" s="1"/>
  <c r="BX31" i="12"/>
  <c r="BX32" i="12" s="1"/>
  <c r="BW31" i="12"/>
  <c r="BV31" i="12"/>
  <c r="BU31" i="12"/>
  <c r="BU32" i="12" s="1"/>
  <c r="BT31" i="12"/>
  <c r="BT32" i="12" s="1"/>
  <c r="BS31" i="12"/>
  <c r="BR31" i="12"/>
  <c r="BQ31" i="12"/>
  <c r="BQ32" i="12" s="1"/>
  <c r="BP31" i="12"/>
  <c r="BP32" i="12" s="1"/>
  <c r="BO31" i="12"/>
  <c r="BN31" i="12"/>
  <c r="BM31" i="12"/>
  <c r="BM32" i="12" s="1"/>
  <c r="BL31" i="12"/>
  <c r="BL32" i="12" s="1"/>
  <c r="BK31" i="12"/>
  <c r="BJ31" i="12"/>
  <c r="BI31" i="12"/>
  <c r="BI32" i="12" s="1"/>
  <c r="BH31" i="12"/>
  <c r="BH32" i="12" s="1"/>
  <c r="BG31" i="12"/>
  <c r="BF31" i="12"/>
  <c r="BE31" i="12"/>
  <c r="BE32" i="12" s="1"/>
  <c r="BD31" i="12"/>
  <c r="BD32" i="12" s="1"/>
  <c r="BC31" i="12"/>
  <c r="BB31" i="12"/>
  <c r="BA31" i="12"/>
  <c r="BA32" i="12" s="1"/>
  <c r="AZ31" i="12"/>
  <c r="AZ32" i="12" s="1"/>
  <c r="AY31" i="12"/>
  <c r="AX31" i="12"/>
  <c r="AW31" i="12"/>
  <c r="AW32" i="12" s="1"/>
  <c r="AV31" i="12"/>
  <c r="AV32" i="12" s="1"/>
  <c r="AU31" i="12"/>
  <c r="AT31" i="12"/>
  <c r="AS31" i="12"/>
  <c r="AS32" i="12" s="1"/>
  <c r="AR31" i="12"/>
  <c r="AR32" i="12" s="1"/>
  <c r="AQ31" i="12"/>
  <c r="AP31" i="12"/>
  <c r="AO31" i="12"/>
  <c r="AO32" i="12" s="1"/>
  <c r="AN31" i="12"/>
  <c r="AN32" i="12" s="1"/>
  <c r="AM31" i="12"/>
  <c r="AL31" i="12"/>
  <c r="AK31" i="12"/>
  <c r="AK32" i="12" s="1"/>
  <c r="AJ31" i="12"/>
  <c r="AJ32" i="12" s="1"/>
  <c r="AI31" i="12"/>
  <c r="AH31" i="12"/>
  <c r="BT24" i="12"/>
  <c r="BS24" i="12"/>
  <c r="BP24" i="12"/>
  <c r="BO24" i="12"/>
  <c r="BL24" i="12"/>
  <c r="BK24" i="12"/>
  <c r="BH24" i="12"/>
  <c r="BG24" i="12"/>
  <c r="BD24" i="12"/>
  <c r="BC24" i="12"/>
  <c r="BU23" i="12"/>
  <c r="BU24" i="12" s="1"/>
  <c r="BT23" i="12"/>
  <c r="BS23" i="12"/>
  <c r="BR23" i="12"/>
  <c r="BR24" i="12" s="1"/>
  <c r="BQ23" i="12"/>
  <c r="BQ24" i="12" s="1"/>
  <c r="BP23" i="12"/>
  <c r="BO23" i="12"/>
  <c r="BN23" i="12"/>
  <c r="BN24" i="12" s="1"/>
  <c r="BM23" i="12"/>
  <c r="BM24" i="12" s="1"/>
  <c r="BL23" i="12"/>
  <c r="BK23" i="12"/>
  <c r="BJ23" i="12"/>
  <c r="BJ24" i="12" s="1"/>
  <c r="BI23" i="12"/>
  <c r="BI24" i="12" s="1"/>
  <c r="BH23" i="12"/>
  <c r="BG23" i="12"/>
  <c r="BF23" i="12"/>
  <c r="BF24" i="12" s="1"/>
  <c r="BE23" i="12"/>
  <c r="BE24" i="12" s="1"/>
  <c r="BD23" i="12"/>
  <c r="BC23" i="12"/>
  <c r="BB23" i="12"/>
  <c r="BB24" i="12" s="1"/>
  <c r="BA23" i="12"/>
  <c r="BA24" i="12" s="1"/>
  <c r="BU15" i="12"/>
  <c r="BT15" i="12"/>
  <c r="BS15" i="12"/>
  <c r="BR15" i="12"/>
  <c r="BQ15" i="12"/>
  <c r="BP15" i="12"/>
  <c r="BO15" i="12"/>
  <c r="BN15" i="12"/>
  <c r="BM15" i="12"/>
  <c r="BL15" i="12"/>
  <c r="CC12" i="12"/>
  <c r="CB12" i="12"/>
  <c r="BX12" i="12"/>
  <c r="BT12" i="12"/>
  <c r="BQ12" i="12"/>
  <c r="BP12" i="12"/>
  <c r="BM12" i="12"/>
  <c r="BL12" i="12"/>
  <c r="BH12" i="12"/>
  <c r="BE12" i="12"/>
  <c r="BD12" i="12"/>
  <c r="BA12" i="12"/>
  <c r="AZ12" i="12"/>
  <c r="AW12" i="12"/>
  <c r="AV12" i="12"/>
  <c r="AS12" i="12"/>
  <c r="AR12" i="12"/>
  <c r="AO12" i="12"/>
  <c r="AN12" i="12"/>
  <c r="AK12" i="12"/>
  <c r="AJ12" i="12"/>
  <c r="CD11" i="12"/>
  <c r="CC11" i="12"/>
  <c r="CB11" i="12"/>
  <c r="CA11" i="12"/>
  <c r="BZ11" i="12"/>
  <c r="BY11" i="12"/>
  <c r="BX11" i="12"/>
  <c r="BW11" i="12"/>
  <c r="BV11" i="12"/>
  <c r="BU11" i="12"/>
  <c r="BT11" i="12"/>
  <c r="BS11" i="12"/>
  <c r="BR11" i="12"/>
  <c r="BQ11" i="12"/>
  <c r="BP11" i="12"/>
  <c r="BP99" i="12" s="1"/>
  <c r="BP100" i="12" s="1"/>
  <c r="BO11" i="12"/>
  <c r="BN11" i="12"/>
  <c r="BN99" i="12" s="1"/>
  <c r="BM11" i="12"/>
  <c r="BM99" i="12" s="1"/>
  <c r="BM100" i="12" s="1"/>
  <c r="BL11" i="12"/>
  <c r="BL99" i="12" s="1"/>
  <c r="BL100" i="12" s="1"/>
  <c r="BK11" i="12"/>
  <c r="BJ11" i="12"/>
  <c r="BI11" i="12"/>
  <c r="BI99" i="12" s="1"/>
  <c r="BH11" i="12"/>
  <c r="BH99" i="12" s="1"/>
  <c r="BH100" i="12" s="1"/>
  <c r="BG11" i="12"/>
  <c r="BG99" i="12" s="1"/>
  <c r="BG100" i="12" s="1"/>
  <c r="BF11" i="12"/>
  <c r="BF99" i="12" s="1"/>
  <c r="BF100" i="12" s="1"/>
  <c r="BE11" i="12"/>
  <c r="BE99" i="12" s="1"/>
  <c r="BE100" i="12" s="1"/>
  <c r="BD11" i="12"/>
  <c r="BD99" i="12" s="1"/>
  <c r="BD100" i="12" s="1"/>
  <c r="BC11" i="12"/>
  <c r="BC99" i="12" s="1"/>
  <c r="BC100" i="12" s="1"/>
  <c r="BB11" i="12"/>
  <c r="BB99" i="12" s="1"/>
  <c r="BB100" i="12" s="1"/>
  <c r="BA11" i="12"/>
  <c r="BA99" i="12" s="1"/>
  <c r="BA100" i="12" s="1"/>
  <c r="AZ11" i="12"/>
  <c r="AZ99" i="12" s="1"/>
  <c r="AZ100" i="12" s="1"/>
  <c r="AY11" i="12"/>
  <c r="AY12" i="12" s="1"/>
  <c r="AX11" i="12"/>
  <c r="AX99" i="12" s="1"/>
  <c r="AX100" i="12" s="1"/>
  <c r="AW11" i="12"/>
  <c r="AW99" i="12" s="1"/>
  <c r="AW100" i="12" s="1"/>
  <c r="AV11" i="12"/>
  <c r="AV99" i="12" s="1"/>
  <c r="AV100" i="12" s="1"/>
  <c r="AU11" i="12"/>
  <c r="AU12" i="12" s="1"/>
  <c r="AT11" i="12"/>
  <c r="AT12" i="12" s="1"/>
  <c r="AS11" i="12"/>
  <c r="AS99" i="12" s="1"/>
  <c r="AS100" i="12" s="1"/>
  <c r="AR11" i="12"/>
  <c r="AR99" i="12" s="1"/>
  <c r="AR100" i="12" s="1"/>
  <c r="AQ11" i="12"/>
  <c r="AQ99" i="12" s="1"/>
  <c r="AQ100" i="12" s="1"/>
  <c r="AP11" i="12"/>
  <c r="AP99" i="12" s="1"/>
  <c r="AP100" i="12" s="1"/>
  <c r="AO11" i="12"/>
  <c r="AO99" i="12" s="1"/>
  <c r="AO100" i="12" s="1"/>
  <c r="AN11" i="12"/>
  <c r="AN99" i="12" s="1"/>
  <c r="AN100" i="12" s="1"/>
  <c r="AM11" i="12"/>
  <c r="AM99" i="12" s="1"/>
  <c r="AM100" i="12" s="1"/>
  <c r="AL11" i="12"/>
  <c r="AL99" i="12" s="1"/>
  <c r="AL100" i="12" s="1"/>
  <c r="AK11" i="12"/>
  <c r="AK99" i="12" s="1"/>
  <c r="AK100" i="12" s="1"/>
  <c r="AJ11" i="12"/>
  <c r="AJ99" i="12" s="1"/>
  <c r="AJ100" i="12" s="1"/>
  <c r="AI11" i="12"/>
  <c r="AI12" i="12" s="1"/>
  <c r="AH11" i="12"/>
  <c r="AH99" i="12" s="1"/>
  <c r="AH100" i="12" s="1"/>
  <c r="CD143" i="10"/>
  <c r="CC143" i="10"/>
  <c r="CB143" i="10"/>
  <c r="CA143" i="10"/>
  <c r="BZ143" i="10"/>
  <c r="BY143" i="10"/>
  <c r="BX143" i="10"/>
  <c r="BW143" i="10"/>
  <c r="BV143" i="10"/>
  <c r="BU143" i="10"/>
  <c r="BT143" i="10"/>
  <c r="BS143" i="10"/>
  <c r="BR143" i="10"/>
  <c r="BQ143" i="10"/>
  <c r="BP143" i="10"/>
  <c r="BO143" i="10"/>
  <c r="BN143" i="10"/>
  <c r="BM143" i="10"/>
  <c r="BL143" i="10"/>
  <c r="BK143" i="10"/>
  <c r="BJ143" i="10"/>
  <c r="BI143" i="10"/>
  <c r="BH143" i="10"/>
  <c r="BG143" i="10"/>
  <c r="BF143" i="10"/>
  <c r="BE143" i="10"/>
  <c r="BD143" i="10"/>
  <c r="BC143" i="10"/>
  <c r="BB143" i="10"/>
  <c r="BA143" i="10"/>
  <c r="AZ143" i="10"/>
  <c r="AY143" i="10"/>
  <c r="AX143" i="10"/>
  <c r="AW143" i="10"/>
  <c r="AV143" i="10"/>
  <c r="AU143" i="10"/>
  <c r="AT143" i="10"/>
  <c r="AS143" i="10"/>
  <c r="AR143" i="10"/>
  <c r="AQ143" i="10"/>
  <c r="AP143" i="10"/>
  <c r="AO143" i="10"/>
  <c r="AN143" i="10"/>
  <c r="AM143" i="10"/>
  <c r="AL143" i="10"/>
  <c r="AK143" i="10"/>
  <c r="AJ143" i="10"/>
  <c r="AI143" i="10"/>
  <c r="AH143" i="10"/>
  <c r="CD142" i="10"/>
  <c r="CD140" i="10" s="1"/>
  <c r="CC142" i="10"/>
  <c r="CB142" i="10"/>
  <c r="CA142" i="10"/>
  <c r="BZ142" i="10"/>
  <c r="BZ140" i="10" s="1"/>
  <c r="BY142" i="10"/>
  <c r="BX142" i="10"/>
  <c r="BW142" i="10"/>
  <c r="BV142" i="10"/>
  <c r="BV140" i="10" s="1"/>
  <c r="BU142" i="10"/>
  <c r="BT142" i="10"/>
  <c r="BS142" i="10"/>
  <c r="BR142" i="10"/>
  <c r="BR140" i="10" s="1"/>
  <c r="BQ142" i="10"/>
  <c r="BP142" i="10"/>
  <c r="BO142" i="10"/>
  <c r="BN142" i="10"/>
  <c r="BN140" i="10" s="1"/>
  <c r="BM142" i="10"/>
  <c r="BL142" i="10"/>
  <c r="BK142" i="10"/>
  <c r="BJ142" i="10"/>
  <c r="BJ140" i="10" s="1"/>
  <c r="BI142" i="10"/>
  <c r="BH142" i="10"/>
  <c r="BG142" i="10"/>
  <c r="BF142" i="10"/>
  <c r="BF140" i="10" s="1"/>
  <c r="BE142" i="10"/>
  <c r="BD142" i="10"/>
  <c r="BC142" i="10"/>
  <c r="BB142" i="10"/>
  <c r="BB140" i="10" s="1"/>
  <c r="BA142" i="10"/>
  <c r="AZ142" i="10"/>
  <c r="AY142" i="10"/>
  <c r="AX142" i="10"/>
  <c r="AX140" i="10" s="1"/>
  <c r="AW142" i="10"/>
  <c r="AV142" i="10"/>
  <c r="AU142" i="10"/>
  <c r="AT142" i="10"/>
  <c r="AT140" i="10" s="1"/>
  <c r="AS142" i="10"/>
  <c r="AR142" i="10"/>
  <c r="AQ142" i="10"/>
  <c r="AP142" i="10"/>
  <c r="AP140" i="10" s="1"/>
  <c r="AO142" i="10"/>
  <c r="AN142" i="10"/>
  <c r="AM142" i="10"/>
  <c r="AL142" i="10"/>
  <c r="AK142" i="10"/>
  <c r="AJ142" i="10"/>
  <c r="AI142" i="10"/>
  <c r="AH142" i="10"/>
  <c r="CD141" i="10"/>
  <c r="CC141" i="10"/>
  <c r="CB141" i="10"/>
  <c r="CA141" i="10"/>
  <c r="CA140" i="10" s="1"/>
  <c r="BZ141" i="10"/>
  <c r="BY141" i="10"/>
  <c r="BX141" i="10"/>
  <c r="BW141" i="10"/>
  <c r="BW140" i="10" s="1"/>
  <c r="BV141" i="10"/>
  <c r="BU141" i="10"/>
  <c r="BT141" i="10"/>
  <c r="BS141" i="10"/>
  <c r="BS140" i="10" s="1"/>
  <c r="BR141" i="10"/>
  <c r="BQ141" i="10"/>
  <c r="BP141" i="10"/>
  <c r="BO141" i="10"/>
  <c r="BO140" i="10" s="1"/>
  <c r="BN141" i="10"/>
  <c r="BM141" i="10"/>
  <c r="BL141" i="10"/>
  <c r="BK141" i="10"/>
  <c r="BK140" i="10" s="1"/>
  <c r="BJ141" i="10"/>
  <c r="BI141" i="10"/>
  <c r="BH141" i="10"/>
  <c r="BG141" i="10"/>
  <c r="BG140" i="10" s="1"/>
  <c r="BF141" i="10"/>
  <c r="BE141" i="10"/>
  <c r="BD141" i="10"/>
  <c r="BC141" i="10"/>
  <c r="BC140" i="10" s="1"/>
  <c r="BB141" i="10"/>
  <c r="BA141" i="10"/>
  <c r="AZ141" i="10"/>
  <c r="AY141" i="10"/>
  <c r="AY140" i="10" s="1"/>
  <c r="AX141" i="10"/>
  <c r="AW141" i="10"/>
  <c r="AV141" i="10"/>
  <c r="AU141" i="10"/>
  <c r="AU140" i="10" s="1"/>
  <c r="AT141" i="10"/>
  <c r="AS141" i="10"/>
  <c r="AR141" i="10"/>
  <c r="AQ141" i="10"/>
  <c r="AQ140" i="10" s="1"/>
  <c r="AP141" i="10"/>
  <c r="AO141" i="10"/>
  <c r="AN141" i="10"/>
  <c r="AM141" i="10"/>
  <c r="AM140" i="10" s="1"/>
  <c r="AL141" i="10"/>
  <c r="AL140" i="10" s="1"/>
  <c r="AK141" i="10"/>
  <c r="AJ141" i="10"/>
  <c r="AI141" i="10"/>
  <c r="AI140" i="10" s="1"/>
  <c r="AH141" i="10"/>
  <c r="AH140" i="10" s="1"/>
  <c r="CC140" i="10"/>
  <c r="CB140" i="10"/>
  <c r="BY140" i="10"/>
  <c r="BX140" i="10"/>
  <c r="BU140" i="10"/>
  <c r="BT140" i="10"/>
  <c r="BQ140" i="10"/>
  <c r="BP140" i="10"/>
  <c r="BM140" i="10"/>
  <c r="BL140" i="10"/>
  <c r="BI140" i="10"/>
  <c r="BH140" i="10"/>
  <c r="BE140" i="10"/>
  <c r="BD140" i="10"/>
  <c r="BA140" i="10"/>
  <c r="AZ140" i="10"/>
  <c r="AW140" i="10"/>
  <c r="AV140" i="10"/>
  <c r="AS140" i="10"/>
  <c r="AR140" i="10"/>
  <c r="AO140" i="10"/>
  <c r="AN140" i="10"/>
  <c r="AK140" i="10"/>
  <c r="AJ140" i="10"/>
  <c r="CD139" i="10"/>
  <c r="CC139" i="10"/>
  <c r="CB139" i="10"/>
  <c r="CA139" i="10"/>
  <c r="BZ139" i="10"/>
  <c r="BY139" i="10"/>
  <c r="BX139" i="10"/>
  <c r="BW139" i="10"/>
  <c r="BV139" i="10"/>
  <c r="BU139" i="10"/>
  <c r="BT139" i="10"/>
  <c r="BS139" i="10"/>
  <c r="BR139" i="10"/>
  <c r="BQ139" i="10"/>
  <c r="BP139" i="10"/>
  <c r="BO139" i="10"/>
  <c r="BN139" i="10"/>
  <c r="BM139" i="10"/>
  <c r="BL139" i="10"/>
  <c r="BK139" i="10"/>
  <c r="BJ139" i="10"/>
  <c r="BI139" i="10"/>
  <c r="BH139" i="10"/>
  <c r="BG139" i="10"/>
  <c r="BF139" i="10"/>
  <c r="BE139" i="10"/>
  <c r="BD139" i="10"/>
  <c r="BC139" i="10"/>
  <c r="BB139" i="10"/>
  <c r="BA139" i="10"/>
  <c r="AZ139" i="10"/>
  <c r="AY139" i="10"/>
  <c r="AX139" i="10"/>
  <c r="AW139" i="10"/>
  <c r="AV139" i="10"/>
  <c r="AU139" i="10"/>
  <c r="AT139" i="10"/>
  <c r="AS139" i="10"/>
  <c r="AR139" i="10"/>
  <c r="AQ139" i="10"/>
  <c r="AP139" i="10"/>
  <c r="AO139" i="10"/>
  <c r="AN139" i="10"/>
  <c r="AM139" i="10"/>
  <c r="AL139" i="10"/>
  <c r="AK139" i="10"/>
  <c r="AJ139" i="10"/>
  <c r="AI139" i="10"/>
  <c r="AH139" i="10"/>
  <c r="CD138" i="10"/>
  <c r="CD136" i="10" s="1"/>
  <c r="CC138" i="10"/>
  <c r="CB138" i="10"/>
  <c r="CA138" i="10"/>
  <c r="BZ138" i="10"/>
  <c r="BZ136" i="10" s="1"/>
  <c r="BY138" i="10"/>
  <c r="BX138" i="10"/>
  <c r="BW138" i="10"/>
  <c r="BV138" i="10"/>
  <c r="BV136" i="10" s="1"/>
  <c r="BU138" i="10"/>
  <c r="BT138" i="10"/>
  <c r="BS138" i="10"/>
  <c r="BR138" i="10"/>
  <c r="BR136" i="10" s="1"/>
  <c r="BQ138" i="10"/>
  <c r="BP138" i="10"/>
  <c r="BO138" i="10"/>
  <c r="BN138" i="10"/>
  <c r="BN136" i="10" s="1"/>
  <c r="BM138" i="10"/>
  <c r="BL138" i="10"/>
  <c r="BK138" i="10"/>
  <c r="BJ138" i="10"/>
  <c r="BJ136" i="10" s="1"/>
  <c r="BI138" i="10"/>
  <c r="BH138" i="10"/>
  <c r="BG138" i="10"/>
  <c r="BF138" i="10"/>
  <c r="BF136" i="10" s="1"/>
  <c r="BE138" i="10"/>
  <c r="BD138" i="10"/>
  <c r="BC138" i="10"/>
  <c r="BB138" i="10"/>
  <c r="BB136" i="10" s="1"/>
  <c r="BA138" i="10"/>
  <c r="AZ138" i="10"/>
  <c r="AY138" i="10"/>
  <c r="AX138" i="10"/>
  <c r="AX136" i="10" s="1"/>
  <c r="AW138" i="10"/>
  <c r="AV138" i="10"/>
  <c r="AU138" i="10"/>
  <c r="AT138" i="10"/>
  <c r="AT136" i="10" s="1"/>
  <c r="AS138" i="10"/>
  <c r="AR138" i="10"/>
  <c r="AQ138" i="10"/>
  <c r="AP138" i="10"/>
  <c r="AP136" i="10" s="1"/>
  <c r="AO138" i="10"/>
  <c r="AN138" i="10"/>
  <c r="AM138" i="10"/>
  <c r="AL138" i="10"/>
  <c r="AL136" i="10" s="1"/>
  <c r="AK138" i="10"/>
  <c r="AJ138" i="10"/>
  <c r="AI138" i="10"/>
  <c r="AH138" i="10"/>
  <c r="AH136" i="10" s="1"/>
  <c r="CD137" i="10"/>
  <c r="CC137" i="10"/>
  <c r="CB137" i="10"/>
  <c r="CA137" i="10"/>
  <c r="CA136" i="10" s="1"/>
  <c r="BZ137" i="10"/>
  <c r="BY137" i="10"/>
  <c r="BX137" i="10"/>
  <c r="BW137" i="10"/>
  <c r="BW136" i="10" s="1"/>
  <c r="BV137" i="10"/>
  <c r="BU137" i="10"/>
  <c r="BT137" i="10"/>
  <c r="BS137" i="10"/>
  <c r="BS136" i="10" s="1"/>
  <c r="BR137" i="10"/>
  <c r="BQ137" i="10"/>
  <c r="BP137" i="10"/>
  <c r="BO137" i="10"/>
  <c r="BO136" i="10" s="1"/>
  <c r="BN137" i="10"/>
  <c r="BM137" i="10"/>
  <c r="BL137" i="10"/>
  <c r="BK137" i="10"/>
  <c r="BK136" i="10" s="1"/>
  <c r="BJ137" i="10"/>
  <c r="BI137" i="10"/>
  <c r="BH137" i="10"/>
  <c r="BG137" i="10"/>
  <c r="BG136" i="10" s="1"/>
  <c r="BF137" i="10"/>
  <c r="BE137" i="10"/>
  <c r="BD137" i="10"/>
  <c r="BC137" i="10"/>
  <c r="BC136" i="10" s="1"/>
  <c r="BB137" i="10"/>
  <c r="BA137" i="10"/>
  <c r="AZ137" i="10"/>
  <c r="AY137" i="10"/>
  <c r="AY136" i="10" s="1"/>
  <c r="AX137" i="10"/>
  <c r="AW137" i="10"/>
  <c r="AV137" i="10"/>
  <c r="AU137" i="10"/>
  <c r="AU136" i="10" s="1"/>
  <c r="AT137" i="10"/>
  <c r="AS137" i="10"/>
  <c r="AR137" i="10"/>
  <c r="AQ137" i="10"/>
  <c r="AQ136" i="10" s="1"/>
  <c r="AP137" i="10"/>
  <c r="AO137" i="10"/>
  <c r="AN137" i="10"/>
  <c r="AM137" i="10"/>
  <c r="AM136" i="10" s="1"/>
  <c r="AL137" i="10"/>
  <c r="AK137" i="10"/>
  <c r="AJ137" i="10"/>
  <c r="AI137" i="10"/>
  <c r="AI136" i="10" s="1"/>
  <c r="AH137" i="10"/>
  <c r="CC136" i="10"/>
  <c r="CB136" i="10"/>
  <c r="BY136" i="10"/>
  <c r="BX136" i="10"/>
  <c r="BU136" i="10"/>
  <c r="BT136" i="10"/>
  <c r="BQ136" i="10"/>
  <c r="BP136" i="10"/>
  <c r="BM136" i="10"/>
  <c r="BL136" i="10"/>
  <c r="BI136" i="10"/>
  <c r="BH136" i="10"/>
  <c r="BE136" i="10"/>
  <c r="BD136" i="10"/>
  <c r="BA136" i="10"/>
  <c r="AZ136" i="10"/>
  <c r="AW136" i="10"/>
  <c r="AV136" i="10"/>
  <c r="AS136" i="10"/>
  <c r="AR136" i="10"/>
  <c r="AO136" i="10"/>
  <c r="AN136" i="10"/>
  <c r="AK136" i="10"/>
  <c r="AJ136" i="10"/>
  <c r="CD135" i="10"/>
  <c r="CC135" i="10"/>
  <c r="CB135" i="10"/>
  <c r="CA135" i="10"/>
  <c r="BZ135" i="10"/>
  <c r="BY135" i="10"/>
  <c r="BX135" i="10"/>
  <c r="BW135" i="10"/>
  <c r="BV135" i="10"/>
  <c r="BU135" i="10"/>
  <c r="BT135" i="10"/>
  <c r="BS135" i="10"/>
  <c r="BR135" i="10"/>
  <c r="BQ135" i="10"/>
  <c r="BP135" i="10"/>
  <c r="BO135" i="10"/>
  <c r="BN135" i="10"/>
  <c r="BM135" i="10"/>
  <c r="BL135" i="10"/>
  <c r="BK135" i="10"/>
  <c r="BJ135" i="10"/>
  <c r="BI135" i="10"/>
  <c r="BH135" i="10"/>
  <c r="BG135" i="10"/>
  <c r="BF135" i="10"/>
  <c r="BE135" i="10"/>
  <c r="BD135" i="10"/>
  <c r="BC135" i="10"/>
  <c r="BB135" i="10"/>
  <c r="BA135" i="10"/>
  <c r="AZ135" i="10"/>
  <c r="AY135" i="10"/>
  <c r="AX135" i="10"/>
  <c r="AW135" i="10"/>
  <c r="AV135" i="10"/>
  <c r="AU135" i="10"/>
  <c r="AT135" i="10"/>
  <c r="AS135" i="10"/>
  <c r="AR135" i="10"/>
  <c r="AQ135" i="10"/>
  <c r="AP135" i="10"/>
  <c r="AO135" i="10"/>
  <c r="AN135" i="10"/>
  <c r="AM135" i="10"/>
  <c r="AL135" i="10"/>
  <c r="AK135" i="10"/>
  <c r="AJ135" i="10"/>
  <c r="AI135" i="10"/>
  <c r="AH135" i="10"/>
  <c r="CD134" i="10"/>
  <c r="CD132" i="10" s="1"/>
  <c r="CC134" i="10"/>
  <c r="CB134" i="10"/>
  <c r="CA134" i="10"/>
  <c r="BZ134" i="10"/>
  <c r="BZ132" i="10" s="1"/>
  <c r="BY134" i="10"/>
  <c r="BX134" i="10"/>
  <c r="BW134" i="10"/>
  <c r="BV134" i="10"/>
  <c r="BV132" i="10" s="1"/>
  <c r="BU134" i="10"/>
  <c r="BT134" i="10"/>
  <c r="BS134" i="10"/>
  <c r="BR134" i="10"/>
  <c r="BR132" i="10" s="1"/>
  <c r="BQ134" i="10"/>
  <c r="BP134" i="10"/>
  <c r="BO134" i="10"/>
  <c r="BN134" i="10"/>
  <c r="BN132" i="10" s="1"/>
  <c r="BM134" i="10"/>
  <c r="BL134" i="10"/>
  <c r="BK134" i="10"/>
  <c r="BJ134" i="10"/>
  <c r="BI134" i="10"/>
  <c r="BH134" i="10"/>
  <c r="BG134" i="10"/>
  <c r="BF134" i="10"/>
  <c r="BE134" i="10"/>
  <c r="BD134" i="10"/>
  <c r="BC134" i="10"/>
  <c r="BB134" i="10"/>
  <c r="BB132" i="10" s="1"/>
  <c r="BA134" i="10"/>
  <c r="AZ134" i="10"/>
  <c r="AY134" i="10"/>
  <c r="AX134" i="10"/>
  <c r="AX132" i="10" s="1"/>
  <c r="AW134" i="10"/>
  <c r="AV134" i="10"/>
  <c r="AU134" i="10"/>
  <c r="AT134" i="10"/>
  <c r="AS134" i="10"/>
  <c r="AR134" i="10"/>
  <c r="AQ134" i="10"/>
  <c r="AP134" i="10"/>
  <c r="AO134" i="10"/>
  <c r="AN134" i="10"/>
  <c r="AM134" i="10"/>
  <c r="AL134" i="10"/>
  <c r="AL132" i="10" s="1"/>
  <c r="AK134" i="10"/>
  <c r="AJ134" i="10"/>
  <c r="AI134" i="10"/>
  <c r="AH134" i="10"/>
  <c r="AH132" i="10" s="1"/>
  <c r="CD133" i="10"/>
  <c r="CC133" i="10"/>
  <c r="CB133" i="10"/>
  <c r="CA133" i="10"/>
  <c r="CA132" i="10" s="1"/>
  <c r="BZ133" i="10"/>
  <c r="BY133" i="10"/>
  <c r="BX133" i="10"/>
  <c r="BX132" i="10" s="1"/>
  <c r="BW133" i="10"/>
  <c r="BW132" i="10" s="1"/>
  <c r="BV133" i="10"/>
  <c r="BU133" i="10"/>
  <c r="BT133" i="10"/>
  <c r="BS133" i="10"/>
  <c r="BS132" i="10" s="1"/>
  <c r="BR133" i="10"/>
  <c r="BQ133" i="10"/>
  <c r="BP133" i="10"/>
  <c r="BP132" i="10" s="1"/>
  <c r="BO133" i="10"/>
  <c r="BO132" i="10" s="1"/>
  <c r="BN133" i="10"/>
  <c r="BM133" i="10"/>
  <c r="BL133" i="10"/>
  <c r="BK133" i="10"/>
  <c r="BK132" i="10" s="1"/>
  <c r="BJ133" i="10"/>
  <c r="BI133" i="10"/>
  <c r="BH133" i="10"/>
  <c r="BH132" i="10" s="1"/>
  <c r="BG133" i="10"/>
  <c r="BG132" i="10" s="1"/>
  <c r="BF133" i="10"/>
  <c r="BE133" i="10"/>
  <c r="BD133" i="10"/>
  <c r="BD132" i="10" s="1"/>
  <c r="BC133" i="10"/>
  <c r="BC132" i="10" s="1"/>
  <c r="BB133" i="10"/>
  <c r="BA133" i="10"/>
  <c r="AZ133" i="10"/>
  <c r="AY133" i="10"/>
  <c r="AY132" i="10" s="1"/>
  <c r="AX133" i="10"/>
  <c r="AW133" i="10"/>
  <c r="AV133" i="10"/>
  <c r="AU133" i="10"/>
  <c r="AU132" i="10" s="1"/>
  <c r="AT133" i="10"/>
  <c r="AS133" i="10"/>
  <c r="AR133" i="10"/>
  <c r="AR132" i="10" s="1"/>
  <c r="AQ133" i="10"/>
  <c r="AQ132" i="10" s="1"/>
  <c r="AP133" i="10"/>
  <c r="AO133" i="10"/>
  <c r="AN133" i="10"/>
  <c r="AN132" i="10" s="1"/>
  <c r="AM133" i="10"/>
  <c r="AM132" i="10" s="1"/>
  <c r="AL133" i="10"/>
  <c r="AK133" i="10"/>
  <c r="AJ133" i="10"/>
  <c r="AI133" i="10"/>
  <c r="AI132" i="10" s="1"/>
  <c r="AH133" i="10"/>
  <c r="CC132" i="10"/>
  <c r="CB132" i="10"/>
  <c r="BY132" i="10"/>
  <c r="BU132" i="10"/>
  <c r="BT132" i="10"/>
  <c r="BQ132" i="10"/>
  <c r="BM132" i="10"/>
  <c r="BL132" i="10"/>
  <c r="BJ132" i="10"/>
  <c r="BI132" i="10"/>
  <c r="BF132" i="10"/>
  <c r="BE132" i="10"/>
  <c r="BA132" i="10"/>
  <c r="AZ132" i="10"/>
  <c r="AW132" i="10"/>
  <c r="AV132" i="10"/>
  <c r="AT132" i="10"/>
  <c r="AS132" i="10"/>
  <c r="AP132" i="10"/>
  <c r="AO132" i="10"/>
  <c r="AK132" i="10"/>
  <c r="AJ132" i="10"/>
  <c r="CC126" i="10"/>
  <c r="BY126" i="10"/>
  <c r="BX126" i="10"/>
  <c r="BU126" i="10"/>
  <c r="BT126" i="10"/>
  <c r="BS126" i="10"/>
  <c r="BM126" i="10"/>
  <c r="BI126" i="10"/>
  <c r="BH126" i="10"/>
  <c r="BD126" i="10"/>
  <c r="BC126" i="10"/>
  <c r="AW126" i="10"/>
  <c r="AS126" i="10"/>
  <c r="AR126" i="10"/>
  <c r="AN126" i="10"/>
  <c r="AM126" i="10"/>
  <c r="CD125" i="10"/>
  <c r="CD126" i="10" s="1"/>
  <c r="CC125" i="10"/>
  <c r="CB125" i="10"/>
  <c r="CB126" i="10" s="1"/>
  <c r="CA125" i="10"/>
  <c r="CA126" i="10" s="1"/>
  <c r="BZ125" i="10"/>
  <c r="BZ126" i="10" s="1"/>
  <c r="BY125" i="10"/>
  <c r="BX125" i="10"/>
  <c r="BW125" i="10"/>
  <c r="BW126" i="10" s="1"/>
  <c r="BV125" i="10"/>
  <c r="BV126" i="10" s="1"/>
  <c r="BU125" i="10"/>
  <c r="BT125" i="10"/>
  <c r="BS125" i="10"/>
  <c r="BR125" i="10"/>
  <c r="BR126" i="10" s="1"/>
  <c r="BQ125" i="10"/>
  <c r="BQ126" i="10" s="1"/>
  <c r="BP125" i="10"/>
  <c r="BP126" i="10" s="1"/>
  <c r="BO125" i="10"/>
  <c r="BO126" i="10" s="1"/>
  <c r="BN125" i="10"/>
  <c r="BN126" i="10" s="1"/>
  <c r="BM125" i="10"/>
  <c r="BL125" i="10"/>
  <c r="BL126" i="10" s="1"/>
  <c r="BK125" i="10"/>
  <c r="BK126" i="10" s="1"/>
  <c r="BJ125" i="10"/>
  <c r="BJ126" i="10" s="1"/>
  <c r="BI125" i="10"/>
  <c r="BH125" i="10"/>
  <c r="BG125" i="10"/>
  <c r="BG126" i="10" s="1"/>
  <c r="BF125" i="10"/>
  <c r="BF126" i="10" s="1"/>
  <c r="BE125" i="10"/>
  <c r="BE126" i="10" s="1"/>
  <c r="BD125" i="10"/>
  <c r="BC125" i="10"/>
  <c r="BB125" i="10"/>
  <c r="BB126" i="10" s="1"/>
  <c r="BA125" i="10"/>
  <c r="BA126" i="10" s="1"/>
  <c r="AZ125" i="10"/>
  <c r="AZ126" i="10" s="1"/>
  <c r="AY125" i="10"/>
  <c r="AY126" i="10" s="1"/>
  <c r="AX125" i="10"/>
  <c r="AX126" i="10" s="1"/>
  <c r="AW125" i="10"/>
  <c r="AV125" i="10"/>
  <c r="AV126" i="10" s="1"/>
  <c r="AU125" i="10"/>
  <c r="AU126" i="10" s="1"/>
  <c r="AT125" i="10"/>
  <c r="AT126" i="10" s="1"/>
  <c r="AS125" i="10"/>
  <c r="AR125" i="10"/>
  <c r="AQ125" i="10"/>
  <c r="AQ126" i="10" s="1"/>
  <c r="AP125" i="10"/>
  <c r="AP126" i="10" s="1"/>
  <c r="AO125" i="10"/>
  <c r="AO126" i="10" s="1"/>
  <c r="AN125" i="10"/>
  <c r="AM125" i="10"/>
  <c r="AL125" i="10"/>
  <c r="AL126" i="10" s="1"/>
  <c r="AK125" i="10"/>
  <c r="AK126" i="10" s="1"/>
  <c r="AJ125" i="10"/>
  <c r="AJ126" i="10" s="1"/>
  <c r="AI125" i="10"/>
  <c r="AI126" i="10" s="1"/>
  <c r="AH125" i="10"/>
  <c r="AH126" i="10" s="1"/>
  <c r="CB75" i="10"/>
  <c r="CB76" i="10" s="1"/>
  <c r="BX75" i="10"/>
  <c r="BX76" i="10" s="1"/>
  <c r="BT75" i="10"/>
  <c r="BT76" i="10" s="1"/>
  <c r="BP75" i="10"/>
  <c r="BP76" i="10" s="1"/>
  <c r="BL75" i="10"/>
  <c r="BL76" i="10" s="1"/>
  <c r="BH75" i="10"/>
  <c r="BH76" i="10" s="1"/>
  <c r="BD75" i="10"/>
  <c r="BD76" i="10" s="1"/>
  <c r="AZ75" i="10"/>
  <c r="AZ76" i="10" s="1"/>
  <c r="AV75" i="10"/>
  <c r="AV76" i="10" s="1"/>
  <c r="AR75" i="10"/>
  <c r="AR76" i="10" s="1"/>
  <c r="AN75" i="10"/>
  <c r="AN76" i="10" s="1"/>
  <c r="AJ75" i="10"/>
  <c r="AJ76" i="10" s="1"/>
  <c r="CD22" i="10"/>
  <c r="CD75" i="10" s="1"/>
  <c r="CC22" i="10"/>
  <c r="CC75" i="10" s="1"/>
  <c r="CC76" i="10" s="1"/>
  <c r="CB22" i="10"/>
  <c r="CA22" i="10"/>
  <c r="CA75" i="10" s="1"/>
  <c r="CA76" i="10" s="1"/>
  <c r="BZ22" i="10"/>
  <c r="BZ75" i="10" s="1"/>
  <c r="BZ76" i="10" s="1"/>
  <c r="BY22" i="10"/>
  <c r="BY75" i="10" s="1"/>
  <c r="BY76" i="10" s="1"/>
  <c r="BX22" i="10"/>
  <c r="BW22" i="10"/>
  <c r="BW75" i="10" s="1"/>
  <c r="BW76" i="10" s="1"/>
  <c r="BV22" i="10"/>
  <c r="BV75" i="10" s="1"/>
  <c r="BV76" i="10" s="1"/>
  <c r="BU22" i="10"/>
  <c r="BU75" i="10" s="1"/>
  <c r="BU76" i="10" s="1"/>
  <c r="BT22" i="10"/>
  <c r="BS22" i="10"/>
  <c r="BS75" i="10" s="1"/>
  <c r="BS76" i="10" s="1"/>
  <c r="BR22" i="10"/>
  <c r="BR75" i="10" s="1"/>
  <c r="BQ22" i="10"/>
  <c r="BQ75" i="10" s="1"/>
  <c r="BQ76" i="10" s="1"/>
  <c r="BP22" i="10"/>
  <c r="BO22" i="10"/>
  <c r="BO75" i="10" s="1"/>
  <c r="BO76" i="10" s="1"/>
  <c r="BN22" i="10"/>
  <c r="BN75" i="10" s="1"/>
  <c r="BM22" i="10"/>
  <c r="BM75" i="10" s="1"/>
  <c r="BM76" i="10" s="1"/>
  <c r="BL22" i="10"/>
  <c r="BK22" i="10"/>
  <c r="BK75" i="10" s="1"/>
  <c r="BK76" i="10" s="1"/>
  <c r="BJ22" i="10"/>
  <c r="BJ75" i="10" s="1"/>
  <c r="BJ76" i="10" s="1"/>
  <c r="BI22" i="10"/>
  <c r="BI75" i="10" s="1"/>
  <c r="BI76" i="10" s="1"/>
  <c r="BH22" i="10"/>
  <c r="BG22" i="10"/>
  <c r="BG75" i="10" s="1"/>
  <c r="BG76" i="10" s="1"/>
  <c r="BF22" i="10"/>
  <c r="BF75" i="10" s="1"/>
  <c r="BF76" i="10" s="1"/>
  <c r="BE22" i="10"/>
  <c r="BE75" i="10" s="1"/>
  <c r="BE76" i="10" s="1"/>
  <c r="BD22" i="10"/>
  <c r="BC22" i="10"/>
  <c r="BC75" i="10" s="1"/>
  <c r="BC76" i="10" s="1"/>
  <c r="BB22" i="10"/>
  <c r="BB75" i="10" s="1"/>
  <c r="BA22" i="10"/>
  <c r="BA75" i="10" s="1"/>
  <c r="BA76" i="10" s="1"/>
  <c r="AZ22" i="10"/>
  <c r="AY22" i="10"/>
  <c r="AY75" i="10" s="1"/>
  <c r="AY76" i="10" s="1"/>
  <c r="AX22" i="10"/>
  <c r="AX75" i="10" s="1"/>
  <c r="AW22" i="10"/>
  <c r="AW75" i="10" s="1"/>
  <c r="AW76" i="10" s="1"/>
  <c r="AV22" i="10"/>
  <c r="AU22" i="10"/>
  <c r="AU75" i="10" s="1"/>
  <c r="AU76" i="10" s="1"/>
  <c r="AT22" i="10"/>
  <c r="AT75" i="10" s="1"/>
  <c r="AT76" i="10" s="1"/>
  <c r="AS22" i="10"/>
  <c r="AS75" i="10" s="1"/>
  <c r="AS76" i="10" s="1"/>
  <c r="AR22" i="10"/>
  <c r="AQ22" i="10"/>
  <c r="AQ75" i="10" s="1"/>
  <c r="AQ76" i="10" s="1"/>
  <c r="AP22" i="10"/>
  <c r="AP75" i="10" s="1"/>
  <c r="AP76" i="10" s="1"/>
  <c r="AO22" i="10"/>
  <c r="AO75" i="10" s="1"/>
  <c r="AO76" i="10" s="1"/>
  <c r="AN22" i="10"/>
  <c r="AM22" i="10"/>
  <c r="AM75" i="10" s="1"/>
  <c r="AM76" i="10" s="1"/>
  <c r="AL22" i="10"/>
  <c r="AL75" i="10" s="1"/>
  <c r="AK22" i="10"/>
  <c r="AK75" i="10" s="1"/>
  <c r="AK76" i="10" s="1"/>
  <c r="AJ22" i="10"/>
  <c r="AI22" i="10"/>
  <c r="AI75" i="10" s="1"/>
  <c r="AI76" i="10" s="1"/>
  <c r="AH22" i="10"/>
  <c r="AH75" i="10" s="1"/>
  <c r="CD17" i="10"/>
  <c r="BZ17" i="10"/>
  <c r="BV17" i="10"/>
  <c r="BV129" i="10" s="1"/>
  <c r="BR17" i="10"/>
  <c r="BN17" i="10"/>
  <c r="BJ17" i="10"/>
  <c r="BF17" i="10"/>
  <c r="BF129" i="10" s="1"/>
  <c r="BB17" i="10"/>
  <c r="AX17" i="10"/>
  <c r="AT17" i="10"/>
  <c r="AP17" i="10"/>
  <c r="AP129" i="10" s="1"/>
  <c r="AL17" i="10"/>
  <c r="AH17" i="10"/>
  <c r="CD16" i="10"/>
  <c r="CC16" i="10"/>
  <c r="CB16" i="10"/>
  <c r="CB17" i="10" s="1"/>
  <c r="CB129" i="10" s="1"/>
  <c r="CA16" i="10"/>
  <c r="BZ16" i="10"/>
  <c r="BY16" i="10"/>
  <c r="BX16" i="10"/>
  <c r="BX17" i="10" s="1"/>
  <c r="BX129" i="10" s="1"/>
  <c r="BW16" i="10"/>
  <c r="BW17" i="10" s="1"/>
  <c r="BV16" i="10"/>
  <c r="BU16" i="10"/>
  <c r="BT16" i="10"/>
  <c r="BT128" i="10" s="1"/>
  <c r="BS16" i="10"/>
  <c r="BR16" i="10"/>
  <c r="BQ16" i="10"/>
  <c r="BP16" i="10"/>
  <c r="BP128" i="10" s="1"/>
  <c r="BO16" i="10"/>
  <c r="BN16" i="10"/>
  <c r="BM16" i="10"/>
  <c r="BL16" i="10"/>
  <c r="BL17" i="10" s="1"/>
  <c r="BL129" i="10" s="1"/>
  <c r="BK16" i="10"/>
  <c r="BJ16" i="10"/>
  <c r="BI16" i="10"/>
  <c r="BH16" i="10"/>
  <c r="BH17" i="10" s="1"/>
  <c r="BH129" i="10" s="1"/>
  <c r="BG16" i="10"/>
  <c r="BG17" i="10" s="1"/>
  <c r="BF16" i="10"/>
  <c r="BE16" i="10"/>
  <c r="BD16" i="10"/>
  <c r="BD128" i="10" s="1"/>
  <c r="BC16" i="10"/>
  <c r="BB16" i="10"/>
  <c r="BA16" i="10"/>
  <c r="AZ16" i="10"/>
  <c r="AZ128" i="10" s="1"/>
  <c r="AY16" i="10"/>
  <c r="AX16" i="10"/>
  <c r="AW16" i="10"/>
  <c r="AV16" i="10"/>
  <c r="AV17" i="10" s="1"/>
  <c r="AV129" i="10" s="1"/>
  <c r="AU16" i="10"/>
  <c r="AT16" i="10"/>
  <c r="AS16" i="10"/>
  <c r="AR16" i="10"/>
  <c r="AR17" i="10" s="1"/>
  <c r="AR129" i="10" s="1"/>
  <c r="AQ16" i="10"/>
  <c r="AQ17" i="10" s="1"/>
  <c r="AP16" i="10"/>
  <c r="AO16" i="10"/>
  <c r="AN16" i="10"/>
  <c r="AN128" i="10" s="1"/>
  <c r="AM16" i="10"/>
  <c r="AL16" i="10"/>
  <c r="AK16" i="10"/>
  <c r="AJ16" i="10"/>
  <c r="AJ128" i="10" s="1"/>
  <c r="AI16" i="10"/>
  <c r="AH16" i="10"/>
  <c r="BV143" i="9"/>
  <c r="BU143" i="9"/>
  <c r="BT143" i="9"/>
  <c r="BS143" i="9"/>
  <c r="BR143" i="9"/>
  <c r="BQ143" i="9"/>
  <c r="BP143" i="9"/>
  <c r="BO143" i="9"/>
  <c r="BN143" i="9"/>
  <c r="BM143" i="9"/>
  <c r="BL143" i="9"/>
  <c r="BK143" i="9"/>
  <c r="BJ143" i="9"/>
  <c r="BI143" i="9"/>
  <c r="BH143" i="9"/>
  <c r="BG143" i="9"/>
  <c r="BF143" i="9"/>
  <c r="BE143" i="9"/>
  <c r="BD143" i="9"/>
  <c r="BC143" i="9"/>
  <c r="BB143" i="9"/>
  <c r="BA143" i="9"/>
  <c r="AZ143" i="9"/>
  <c r="AY143" i="9"/>
  <c r="AX143" i="9"/>
  <c r="AW143" i="9"/>
  <c r="AV143" i="9"/>
  <c r="AU143" i="9"/>
  <c r="AT143" i="9"/>
  <c r="AS143" i="9"/>
  <c r="AR143" i="9"/>
  <c r="AQ143" i="9"/>
  <c r="AP143" i="9"/>
  <c r="AO143" i="9"/>
  <c r="AN143" i="9"/>
  <c r="AM143" i="9"/>
  <c r="AL143" i="9"/>
  <c r="AK143" i="9"/>
  <c r="AJ143" i="9"/>
  <c r="AI143" i="9"/>
  <c r="AH143" i="9"/>
  <c r="CD142" i="9"/>
  <c r="CC142" i="9"/>
  <c r="CB142" i="9"/>
  <c r="CA142" i="9"/>
  <c r="BZ142" i="9"/>
  <c r="BY142" i="9"/>
  <c r="BX142" i="9"/>
  <c r="BW142" i="9"/>
  <c r="BV142" i="9"/>
  <c r="BU142" i="9"/>
  <c r="BU140" i="9" s="1"/>
  <c r="BT142" i="9"/>
  <c r="BS142" i="9"/>
  <c r="BR142" i="9"/>
  <c r="BQ142" i="9"/>
  <c r="BQ140" i="9" s="1"/>
  <c r="BP142" i="9"/>
  <c r="BO142" i="9"/>
  <c r="BN142" i="9"/>
  <c r="BM142" i="9"/>
  <c r="BM140" i="9" s="1"/>
  <c r="BL142" i="9"/>
  <c r="BK142" i="9"/>
  <c r="BJ142" i="9"/>
  <c r="BI142" i="9"/>
  <c r="BI140" i="9" s="1"/>
  <c r="BH142" i="9"/>
  <c r="BG142" i="9"/>
  <c r="BF142" i="9"/>
  <c r="BE142" i="9"/>
  <c r="BD142" i="9"/>
  <c r="BC142" i="9"/>
  <c r="BB142" i="9"/>
  <c r="BA142" i="9"/>
  <c r="AZ142" i="9"/>
  <c r="AY142" i="9"/>
  <c r="AX142" i="9"/>
  <c r="AW142" i="9"/>
  <c r="AV142" i="9"/>
  <c r="AU142" i="9"/>
  <c r="AT142" i="9"/>
  <c r="AS142" i="9"/>
  <c r="AR142" i="9"/>
  <c r="AQ142" i="9"/>
  <c r="AP142" i="9"/>
  <c r="AO142" i="9"/>
  <c r="AN142" i="9"/>
  <c r="AM142" i="9"/>
  <c r="AL142" i="9"/>
  <c r="AK142" i="9"/>
  <c r="AJ142" i="9"/>
  <c r="AI142" i="9"/>
  <c r="AH142" i="9"/>
  <c r="CD141" i="9"/>
  <c r="CC141" i="9"/>
  <c r="CB141" i="9"/>
  <c r="CA141" i="9"/>
  <c r="BZ141" i="9"/>
  <c r="BY141" i="9"/>
  <c r="BX141" i="9"/>
  <c r="BW141" i="9"/>
  <c r="BV141" i="9"/>
  <c r="BU141" i="9"/>
  <c r="BT141" i="9"/>
  <c r="BS141" i="9"/>
  <c r="BR141" i="9"/>
  <c r="BQ141" i="9"/>
  <c r="BP141" i="9"/>
  <c r="BO141" i="9"/>
  <c r="BN141" i="9"/>
  <c r="BM141" i="9"/>
  <c r="BL141" i="9"/>
  <c r="BK141" i="9"/>
  <c r="BJ141" i="9"/>
  <c r="BI141" i="9"/>
  <c r="BH141" i="9"/>
  <c r="BG141" i="9"/>
  <c r="BF141" i="9"/>
  <c r="BE141" i="9"/>
  <c r="BE140" i="9" s="1"/>
  <c r="BD141" i="9"/>
  <c r="BC141" i="9"/>
  <c r="BB141" i="9"/>
  <c r="BA141" i="9"/>
  <c r="BA140" i="9" s="1"/>
  <c r="AZ141" i="9"/>
  <c r="AY141" i="9"/>
  <c r="AX141" i="9"/>
  <c r="AW141" i="9"/>
  <c r="AW140" i="9" s="1"/>
  <c r="AV141" i="9"/>
  <c r="AU141" i="9"/>
  <c r="AT141" i="9"/>
  <c r="AS141" i="9"/>
  <c r="AS140" i="9" s="1"/>
  <c r="AR141" i="9"/>
  <c r="AQ141" i="9"/>
  <c r="AP141" i="9"/>
  <c r="AO141" i="9"/>
  <c r="AO140" i="9" s="1"/>
  <c r="AN141" i="9"/>
  <c r="AM141" i="9"/>
  <c r="AL141" i="9"/>
  <c r="AK141" i="9"/>
  <c r="AK140" i="9" s="1"/>
  <c r="AJ141" i="9"/>
  <c r="AI141" i="9"/>
  <c r="AH141" i="9"/>
  <c r="BV140" i="9"/>
  <c r="BT140" i="9"/>
  <c r="BS140" i="9"/>
  <c r="BR140" i="9"/>
  <c r="BP140" i="9"/>
  <c r="BO140" i="9"/>
  <c r="BN140" i="9"/>
  <c r="BL140" i="9"/>
  <c r="BK140" i="9"/>
  <c r="BJ140" i="9"/>
  <c r="BH140" i="9"/>
  <c r="BG140" i="9"/>
  <c r="BF140" i="9"/>
  <c r="BD140" i="9"/>
  <c r="BC140" i="9"/>
  <c r="BB140" i="9"/>
  <c r="AZ140" i="9"/>
  <c r="AY140" i="9"/>
  <c r="AX140" i="9"/>
  <c r="AV140" i="9"/>
  <c r="AU140" i="9"/>
  <c r="AT140" i="9"/>
  <c r="AR140" i="9"/>
  <c r="AQ140" i="9"/>
  <c r="AP140" i="9"/>
  <c r="AN140" i="9"/>
  <c r="AM140" i="9"/>
  <c r="AL140" i="9"/>
  <c r="AJ140" i="9"/>
  <c r="AI140" i="9"/>
  <c r="AH140" i="9"/>
  <c r="CD137" i="9"/>
  <c r="CC137" i="9"/>
  <c r="CB137" i="9"/>
  <c r="CA137" i="9"/>
  <c r="BZ137" i="9"/>
  <c r="BY137" i="9"/>
  <c r="BX137" i="9"/>
  <c r="BW137" i="9"/>
  <c r="BV137" i="9"/>
  <c r="BU137" i="9"/>
  <c r="BT137" i="9"/>
  <c r="BS137" i="9"/>
  <c r="BR137" i="9"/>
  <c r="BQ137" i="9"/>
  <c r="BP137" i="9"/>
  <c r="BO137" i="9"/>
  <c r="BN137" i="9"/>
  <c r="BM137" i="9"/>
  <c r="BL137" i="9"/>
  <c r="BK137" i="9"/>
  <c r="BJ137" i="9"/>
  <c r="BI137" i="9"/>
  <c r="BH137" i="9"/>
  <c r="BG137" i="9"/>
  <c r="BF137" i="9"/>
  <c r="BE137" i="9"/>
  <c r="BD137" i="9"/>
  <c r="BC137" i="9"/>
  <c r="BB137" i="9"/>
  <c r="BA137" i="9"/>
  <c r="AZ137" i="9"/>
  <c r="AY137" i="9"/>
  <c r="AX137" i="9"/>
  <c r="AW137" i="9"/>
  <c r="AV137" i="9"/>
  <c r="AU137" i="9"/>
  <c r="AT137" i="9"/>
  <c r="AS137" i="9"/>
  <c r="AR137" i="9"/>
  <c r="AQ137" i="9"/>
  <c r="AP137" i="9"/>
  <c r="AO137" i="9"/>
  <c r="AN137" i="9"/>
  <c r="AM137" i="9"/>
  <c r="AL137" i="9"/>
  <c r="AK137" i="9"/>
  <c r="AJ137" i="9"/>
  <c r="AI137" i="9"/>
  <c r="AH137" i="9"/>
  <c r="CD134" i="9"/>
  <c r="CC134" i="9"/>
  <c r="CB134" i="9"/>
  <c r="CA134" i="9"/>
  <c r="BZ134" i="9"/>
  <c r="BY134" i="9"/>
  <c r="BX134" i="9"/>
  <c r="BW134" i="9"/>
  <c r="BV134" i="9"/>
  <c r="BU134" i="9"/>
  <c r="BT134" i="9"/>
  <c r="BS134" i="9"/>
  <c r="BR134" i="9"/>
  <c r="BQ134" i="9"/>
  <c r="BP134" i="9"/>
  <c r="BO134" i="9"/>
  <c r="BN134" i="9"/>
  <c r="BM134" i="9"/>
  <c r="BL134" i="9"/>
  <c r="BK134" i="9"/>
  <c r="BJ134" i="9"/>
  <c r="BI134" i="9"/>
  <c r="BH134" i="9"/>
  <c r="BG134" i="9"/>
  <c r="BF134" i="9"/>
  <c r="BE134" i="9"/>
  <c r="BD134" i="9"/>
  <c r="BC134" i="9"/>
  <c r="BB134" i="9"/>
  <c r="BA134" i="9"/>
  <c r="AZ134" i="9"/>
  <c r="AY134" i="9"/>
  <c r="AX134" i="9"/>
  <c r="AW134" i="9"/>
  <c r="AV134" i="9"/>
  <c r="AU134" i="9"/>
  <c r="AT134" i="9"/>
  <c r="AS134" i="9"/>
  <c r="AR134" i="9"/>
  <c r="AQ134" i="9"/>
  <c r="AP134" i="9"/>
  <c r="AO134" i="9"/>
  <c r="AN134" i="9"/>
  <c r="AM134" i="9"/>
  <c r="AL134" i="9"/>
  <c r="AK134" i="9"/>
  <c r="AJ134" i="9"/>
  <c r="AI134" i="9"/>
  <c r="AH134" i="9"/>
  <c r="CD133" i="9"/>
  <c r="CC133" i="9"/>
  <c r="CB133" i="9"/>
  <c r="CA133" i="9"/>
  <c r="BZ133" i="9"/>
  <c r="BY133" i="9"/>
  <c r="BX133" i="9"/>
  <c r="BW133" i="9"/>
  <c r="BV133" i="9"/>
  <c r="BU133" i="9"/>
  <c r="BT133" i="9"/>
  <c r="BS133" i="9"/>
  <c r="BR133" i="9"/>
  <c r="BQ133" i="9"/>
  <c r="BP133" i="9"/>
  <c r="BO133" i="9"/>
  <c r="BN133" i="9"/>
  <c r="BM133" i="9"/>
  <c r="BL133" i="9"/>
  <c r="BK133" i="9"/>
  <c r="BJ133" i="9"/>
  <c r="BI133" i="9"/>
  <c r="BH133" i="9"/>
  <c r="BG133" i="9"/>
  <c r="BF133" i="9"/>
  <c r="BE133" i="9"/>
  <c r="BD133" i="9"/>
  <c r="BC133" i="9"/>
  <c r="BB133" i="9"/>
  <c r="BA133" i="9"/>
  <c r="AZ133" i="9"/>
  <c r="AY133" i="9"/>
  <c r="AX133" i="9"/>
  <c r="AW133" i="9"/>
  <c r="AV133" i="9"/>
  <c r="AU133" i="9"/>
  <c r="AT133" i="9"/>
  <c r="AS133" i="9"/>
  <c r="AR133" i="9"/>
  <c r="AQ133" i="9"/>
  <c r="AP133" i="9"/>
  <c r="AO133" i="9"/>
  <c r="AN133" i="9"/>
  <c r="AM133" i="9"/>
  <c r="AL133" i="9"/>
  <c r="AK133" i="9"/>
  <c r="AJ133" i="9"/>
  <c r="AI133" i="9"/>
  <c r="AH133" i="9"/>
  <c r="CD112" i="9"/>
  <c r="CD135" i="9" s="1"/>
  <c r="CD132" i="9" s="1"/>
  <c r="CC112" i="9"/>
  <c r="CB112" i="9"/>
  <c r="CB135" i="9" s="1"/>
  <c r="CB132" i="9" s="1"/>
  <c r="CA112" i="9"/>
  <c r="CA135" i="9" s="1"/>
  <c r="BZ112" i="9"/>
  <c r="BZ135" i="9" s="1"/>
  <c r="BZ132" i="9" s="1"/>
  <c r="BY112" i="9"/>
  <c r="BX112" i="9"/>
  <c r="BX135" i="9" s="1"/>
  <c r="BX132" i="9" s="1"/>
  <c r="BW112" i="9"/>
  <c r="BW135" i="9" s="1"/>
  <c r="BV112" i="9"/>
  <c r="BV135" i="9" s="1"/>
  <c r="BV132" i="9" s="1"/>
  <c r="BU112" i="9"/>
  <c r="BT112" i="9"/>
  <c r="BT135" i="9" s="1"/>
  <c r="BT132" i="9" s="1"/>
  <c r="BS112" i="9"/>
  <c r="BS135" i="9" s="1"/>
  <c r="BR112" i="9"/>
  <c r="BR135" i="9" s="1"/>
  <c r="BR132" i="9" s="1"/>
  <c r="BQ112" i="9"/>
  <c r="BP112" i="9"/>
  <c r="BP135" i="9" s="1"/>
  <c r="BP132" i="9" s="1"/>
  <c r="BO112" i="9"/>
  <c r="BO135" i="9" s="1"/>
  <c r="BN112" i="9"/>
  <c r="BN135" i="9" s="1"/>
  <c r="BN132" i="9" s="1"/>
  <c r="BM112" i="9"/>
  <c r="BL112" i="9"/>
  <c r="BL135" i="9" s="1"/>
  <c r="BL132" i="9" s="1"/>
  <c r="BK112" i="9"/>
  <c r="BK135" i="9" s="1"/>
  <c r="BJ112" i="9"/>
  <c r="BJ135" i="9" s="1"/>
  <c r="BJ132" i="9" s="1"/>
  <c r="BI112" i="9"/>
  <c r="BH112" i="9"/>
  <c r="BH135" i="9" s="1"/>
  <c r="BH132" i="9" s="1"/>
  <c r="BG112" i="9"/>
  <c r="BG135" i="9" s="1"/>
  <c r="BF112" i="9"/>
  <c r="BF135" i="9" s="1"/>
  <c r="BF132" i="9" s="1"/>
  <c r="BE112" i="9"/>
  <c r="BD112" i="9"/>
  <c r="BD135" i="9" s="1"/>
  <c r="BD132" i="9" s="1"/>
  <c r="BC112" i="9"/>
  <c r="BC135" i="9" s="1"/>
  <c r="BB112" i="9"/>
  <c r="BB135" i="9" s="1"/>
  <c r="BB132" i="9" s="1"/>
  <c r="BA112" i="9"/>
  <c r="AZ112" i="9"/>
  <c r="AZ135" i="9" s="1"/>
  <c r="AZ132" i="9" s="1"/>
  <c r="AY112" i="9"/>
  <c r="AY135" i="9" s="1"/>
  <c r="AX112" i="9"/>
  <c r="AX135" i="9" s="1"/>
  <c r="AX132" i="9" s="1"/>
  <c r="AW112" i="9"/>
  <c r="AV112" i="9"/>
  <c r="AV135" i="9" s="1"/>
  <c r="AV132" i="9" s="1"/>
  <c r="AU112" i="9"/>
  <c r="AU135" i="9" s="1"/>
  <c r="AT112" i="9"/>
  <c r="AT135" i="9" s="1"/>
  <c r="AT132" i="9" s="1"/>
  <c r="AS112" i="9"/>
  <c r="AR112" i="9"/>
  <c r="AR135" i="9" s="1"/>
  <c r="AR132" i="9" s="1"/>
  <c r="AQ112" i="9"/>
  <c r="AQ135" i="9" s="1"/>
  <c r="AP112" i="9"/>
  <c r="AP135" i="9" s="1"/>
  <c r="AP132" i="9" s="1"/>
  <c r="AO112" i="9"/>
  <c r="AN112" i="9"/>
  <c r="AN135" i="9" s="1"/>
  <c r="AN132" i="9" s="1"/>
  <c r="AM112" i="9"/>
  <c r="AM135" i="9" s="1"/>
  <c r="AL112" i="9"/>
  <c r="AL135" i="9" s="1"/>
  <c r="AL132" i="9" s="1"/>
  <c r="AK112" i="9"/>
  <c r="AJ112" i="9"/>
  <c r="AJ135" i="9" s="1"/>
  <c r="AJ132" i="9" s="1"/>
  <c r="AI112" i="9"/>
  <c r="AI135" i="9" s="1"/>
  <c r="AH112" i="9"/>
  <c r="AH135" i="9" s="1"/>
  <c r="AH132" i="9" s="1"/>
  <c r="CD111" i="9"/>
  <c r="CB111" i="9"/>
  <c r="BZ111" i="9"/>
  <c r="BX111" i="9"/>
  <c r="BV111" i="9"/>
  <c r="BT111" i="9"/>
  <c r="BT125" i="9" s="1"/>
  <c r="BR111" i="9"/>
  <c r="BP111" i="9"/>
  <c r="BP125" i="9" s="1"/>
  <c r="BN111" i="9"/>
  <c r="BL111" i="9"/>
  <c r="BL125" i="9" s="1"/>
  <c r="BJ111" i="9"/>
  <c r="BH111" i="9"/>
  <c r="BH125" i="9" s="1"/>
  <c r="BF111" i="9"/>
  <c r="BD111" i="9"/>
  <c r="BD125" i="9" s="1"/>
  <c r="BB111" i="9"/>
  <c r="AZ111" i="9"/>
  <c r="AZ125" i="9" s="1"/>
  <c r="AX111" i="9"/>
  <c r="AV111" i="9"/>
  <c r="AV125" i="9" s="1"/>
  <c r="AT111" i="9"/>
  <c r="AR111" i="9"/>
  <c r="AR125" i="9" s="1"/>
  <c r="AP111" i="9"/>
  <c r="AN111" i="9"/>
  <c r="AN125" i="9" s="1"/>
  <c r="AL111" i="9"/>
  <c r="AJ111" i="9"/>
  <c r="AJ125" i="9" s="1"/>
  <c r="AH111" i="9"/>
  <c r="CD97" i="9"/>
  <c r="CD139" i="9" s="1"/>
  <c r="CC97" i="9"/>
  <c r="CC139" i="9" s="1"/>
  <c r="CB97" i="9"/>
  <c r="CB139" i="9" s="1"/>
  <c r="CA97" i="9"/>
  <c r="CA139" i="9" s="1"/>
  <c r="BZ97" i="9"/>
  <c r="BZ139" i="9" s="1"/>
  <c r="BY97" i="9"/>
  <c r="BY139" i="9" s="1"/>
  <c r="BX97" i="9"/>
  <c r="BX139" i="9" s="1"/>
  <c r="BW97" i="9"/>
  <c r="BW139" i="9" s="1"/>
  <c r="BV97" i="9"/>
  <c r="BV139" i="9" s="1"/>
  <c r="BU97" i="9"/>
  <c r="BU139" i="9" s="1"/>
  <c r="BT97" i="9"/>
  <c r="BT139" i="9" s="1"/>
  <c r="BS97" i="9"/>
  <c r="BS139" i="9" s="1"/>
  <c r="BR97" i="9"/>
  <c r="BR139" i="9" s="1"/>
  <c r="BQ97" i="9"/>
  <c r="BQ139" i="9" s="1"/>
  <c r="BP97" i="9"/>
  <c r="BP139" i="9" s="1"/>
  <c r="BO97" i="9"/>
  <c r="BO139" i="9" s="1"/>
  <c r="BN97" i="9"/>
  <c r="BN139" i="9" s="1"/>
  <c r="BM97" i="9"/>
  <c r="BM139" i="9" s="1"/>
  <c r="BL97" i="9"/>
  <c r="BL139" i="9" s="1"/>
  <c r="BK97" i="9"/>
  <c r="BK139" i="9" s="1"/>
  <c r="BJ97" i="9"/>
  <c r="BJ139" i="9" s="1"/>
  <c r="BI97" i="9"/>
  <c r="BI139" i="9" s="1"/>
  <c r="BH97" i="9"/>
  <c r="BH139" i="9" s="1"/>
  <c r="BG97" i="9"/>
  <c r="BG139" i="9" s="1"/>
  <c r="BF97" i="9"/>
  <c r="BF139" i="9" s="1"/>
  <c r="BE97" i="9"/>
  <c r="BE139" i="9" s="1"/>
  <c r="BD97" i="9"/>
  <c r="BD139" i="9" s="1"/>
  <c r="BC97" i="9"/>
  <c r="BC139" i="9" s="1"/>
  <c r="BB97" i="9"/>
  <c r="BB139" i="9" s="1"/>
  <c r="BA97" i="9"/>
  <c r="BA139" i="9" s="1"/>
  <c r="AZ97" i="9"/>
  <c r="AZ139" i="9" s="1"/>
  <c r="AY97" i="9"/>
  <c r="AY139" i="9" s="1"/>
  <c r="AX97" i="9"/>
  <c r="AX139" i="9" s="1"/>
  <c r="AW97" i="9"/>
  <c r="AW139" i="9" s="1"/>
  <c r="AV97" i="9"/>
  <c r="AV139" i="9" s="1"/>
  <c r="AU97" i="9"/>
  <c r="AU139" i="9" s="1"/>
  <c r="AT97" i="9"/>
  <c r="AT139" i="9" s="1"/>
  <c r="AS97" i="9"/>
  <c r="AS139" i="9" s="1"/>
  <c r="AR97" i="9"/>
  <c r="AR139" i="9" s="1"/>
  <c r="AQ97" i="9"/>
  <c r="AQ139" i="9" s="1"/>
  <c r="AP97" i="9"/>
  <c r="AP139" i="9" s="1"/>
  <c r="AO97" i="9"/>
  <c r="AO139" i="9" s="1"/>
  <c r="AN97" i="9"/>
  <c r="AN139" i="9" s="1"/>
  <c r="AM97" i="9"/>
  <c r="AM139" i="9" s="1"/>
  <c r="AL97" i="9"/>
  <c r="AL139" i="9" s="1"/>
  <c r="AK97" i="9"/>
  <c r="AK139" i="9" s="1"/>
  <c r="AJ97" i="9"/>
  <c r="AJ139" i="9" s="1"/>
  <c r="AI97" i="9"/>
  <c r="AI139" i="9" s="1"/>
  <c r="AH97" i="9"/>
  <c r="AH139" i="9" s="1"/>
  <c r="CD92" i="9"/>
  <c r="CC92" i="9"/>
  <c r="CB92" i="9"/>
  <c r="CA92" i="9"/>
  <c r="BZ92" i="9"/>
  <c r="BY92" i="9"/>
  <c r="BX92" i="9"/>
  <c r="BW92" i="9"/>
  <c r="BV92" i="9"/>
  <c r="BV125" i="9" s="1"/>
  <c r="BU92" i="9"/>
  <c r="BT92" i="9"/>
  <c r="BS92" i="9"/>
  <c r="BR92" i="9"/>
  <c r="BR125" i="9" s="1"/>
  <c r="BQ92" i="9"/>
  <c r="BP92" i="9"/>
  <c r="BO92" i="9"/>
  <c r="BN92" i="9"/>
  <c r="BN125" i="9" s="1"/>
  <c r="BM92" i="9"/>
  <c r="BL92" i="9"/>
  <c r="BK92" i="9"/>
  <c r="BJ92" i="9"/>
  <c r="BJ125" i="9" s="1"/>
  <c r="BI92" i="9"/>
  <c r="BH92" i="9"/>
  <c r="BG92" i="9"/>
  <c r="BF92" i="9"/>
  <c r="BF125" i="9" s="1"/>
  <c r="BE92" i="9"/>
  <c r="BD92" i="9"/>
  <c r="BC92" i="9"/>
  <c r="BB92" i="9"/>
  <c r="BB125" i="9" s="1"/>
  <c r="BA92" i="9"/>
  <c r="AZ92" i="9"/>
  <c r="AY92" i="9"/>
  <c r="AX92" i="9"/>
  <c r="AX125" i="9" s="1"/>
  <c r="AW92" i="9"/>
  <c r="AV92" i="9"/>
  <c r="AU92" i="9"/>
  <c r="AT92" i="9"/>
  <c r="AT125" i="9" s="1"/>
  <c r="AS92" i="9"/>
  <c r="AR92" i="9"/>
  <c r="AQ92" i="9"/>
  <c r="AP92" i="9"/>
  <c r="AP125" i="9" s="1"/>
  <c r="AO92" i="9"/>
  <c r="AN92" i="9"/>
  <c r="AM92" i="9"/>
  <c r="AL92" i="9"/>
  <c r="AL125" i="9" s="1"/>
  <c r="AK92" i="9"/>
  <c r="AJ92" i="9"/>
  <c r="AI92" i="9"/>
  <c r="AH92" i="9"/>
  <c r="AH125" i="9" s="1"/>
  <c r="CD80" i="9"/>
  <c r="CC80" i="9"/>
  <c r="CB80" i="9"/>
  <c r="CA80" i="9"/>
  <c r="BZ80" i="9"/>
  <c r="BY80" i="9"/>
  <c r="BX80" i="9"/>
  <c r="BW80" i="9"/>
  <c r="BV80" i="9"/>
  <c r="BU80" i="9"/>
  <c r="BT80" i="9"/>
  <c r="BS80" i="9"/>
  <c r="BR80" i="9"/>
  <c r="BQ80" i="9"/>
  <c r="BP80" i="9"/>
  <c r="BO80" i="9"/>
  <c r="BN80" i="9"/>
  <c r="BM80" i="9"/>
  <c r="BL80" i="9"/>
  <c r="BK80" i="9"/>
  <c r="BJ80" i="9"/>
  <c r="BI80" i="9"/>
  <c r="BH80" i="9"/>
  <c r="BG80" i="9"/>
  <c r="BF80" i="9"/>
  <c r="BE80" i="9"/>
  <c r="BD80" i="9"/>
  <c r="BC80" i="9"/>
  <c r="BB80" i="9"/>
  <c r="BA80" i="9"/>
  <c r="AZ80" i="9"/>
  <c r="AY80" i="9"/>
  <c r="AX80" i="9"/>
  <c r="AW80" i="9"/>
  <c r="AV80" i="9"/>
  <c r="AU80" i="9"/>
  <c r="AT80" i="9"/>
  <c r="AS80" i="9"/>
  <c r="AR80" i="9"/>
  <c r="AQ80" i="9"/>
  <c r="AP80" i="9"/>
  <c r="AO80" i="9"/>
  <c r="AN80" i="9"/>
  <c r="AM80" i="9"/>
  <c r="AL80" i="9"/>
  <c r="AK80" i="9"/>
  <c r="AJ80" i="9"/>
  <c r="AI80" i="9"/>
  <c r="AH80" i="9"/>
  <c r="CD69" i="9"/>
  <c r="CD89" i="12" s="1"/>
  <c r="CC69" i="9"/>
  <c r="CC89" i="12" s="1"/>
  <c r="CB69" i="9"/>
  <c r="CB89" i="12" s="1"/>
  <c r="CA69" i="9"/>
  <c r="CA89" i="12" s="1"/>
  <c r="BZ69" i="9"/>
  <c r="BZ89" i="12" s="1"/>
  <c r="BY69" i="9"/>
  <c r="BY89" i="12" s="1"/>
  <c r="BX69" i="9"/>
  <c r="BX89" i="12" s="1"/>
  <c r="BW69" i="9"/>
  <c r="BW89" i="12" s="1"/>
  <c r="BV69" i="9"/>
  <c r="BV89" i="12" s="1"/>
  <c r="BU69" i="9"/>
  <c r="BU89" i="12" s="1"/>
  <c r="BT69" i="9"/>
  <c r="BT89" i="12" s="1"/>
  <c r="BS69" i="9"/>
  <c r="BS89" i="12" s="1"/>
  <c r="BR69" i="9"/>
  <c r="BR89" i="12" s="1"/>
  <c r="BQ69" i="9"/>
  <c r="BQ89" i="12" s="1"/>
  <c r="CD50" i="9"/>
  <c r="CC50" i="9"/>
  <c r="CB50" i="9"/>
  <c r="CA50" i="9"/>
  <c r="BZ50" i="9"/>
  <c r="BY50" i="9"/>
  <c r="BX50" i="9"/>
  <c r="BW50" i="9"/>
  <c r="BV50" i="9"/>
  <c r="BU50" i="9"/>
  <c r="BT50" i="9"/>
  <c r="BS50" i="9"/>
  <c r="BR50" i="9"/>
  <c r="BQ50" i="9"/>
  <c r="BP50" i="9"/>
  <c r="BO50" i="9"/>
  <c r="BN50" i="9"/>
  <c r="BM50" i="9"/>
  <c r="BL50" i="9"/>
  <c r="BK50" i="9"/>
  <c r="BJ50" i="9"/>
  <c r="BI50" i="9"/>
  <c r="BH50" i="9"/>
  <c r="BG50" i="9"/>
  <c r="BF50" i="9"/>
  <c r="BE50" i="9"/>
  <c r="BD50" i="9"/>
  <c r="BC50" i="9"/>
  <c r="BB50" i="9"/>
  <c r="BA50" i="9"/>
  <c r="AZ50" i="9"/>
  <c r="AY50" i="9"/>
  <c r="AX50" i="9"/>
  <c r="AW50" i="9"/>
  <c r="AV50" i="9"/>
  <c r="AU50" i="9"/>
  <c r="AT50" i="9"/>
  <c r="AS50" i="9"/>
  <c r="AR50" i="9"/>
  <c r="AQ50" i="9"/>
  <c r="AP50" i="9"/>
  <c r="AO50" i="9"/>
  <c r="AN50" i="9"/>
  <c r="AM50" i="9"/>
  <c r="AL50" i="9"/>
  <c r="AK50" i="9"/>
  <c r="AJ50" i="9"/>
  <c r="AI50" i="9"/>
  <c r="AH50" i="9"/>
  <c r="CD45" i="9"/>
  <c r="CD138" i="9" s="1"/>
  <c r="CD136" i="9" s="1"/>
  <c r="CC45" i="9"/>
  <c r="CC138" i="9" s="1"/>
  <c r="CB45" i="9"/>
  <c r="CB138" i="9" s="1"/>
  <c r="CB136" i="9" s="1"/>
  <c r="CA45" i="9"/>
  <c r="CA138" i="9" s="1"/>
  <c r="BZ45" i="9"/>
  <c r="BZ138" i="9" s="1"/>
  <c r="BZ136" i="9" s="1"/>
  <c r="BY45" i="9"/>
  <c r="BY138" i="9" s="1"/>
  <c r="BX45" i="9"/>
  <c r="BX138" i="9" s="1"/>
  <c r="BX136" i="9" s="1"/>
  <c r="BW45" i="9"/>
  <c r="BW138" i="9" s="1"/>
  <c r="BV45" i="9"/>
  <c r="BV138" i="9" s="1"/>
  <c r="BV136" i="9" s="1"/>
  <c r="BU45" i="9"/>
  <c r="BU138" i="9" s="1"/>
  <c r="BT45" i="9"/>
  <c r="BT138" i="9" s="1"/>
  <c r="BT136" i="9" s="1"/>
  <c r="BS45" i="9"/>
  <c r="BS138" i="9" s="1"/>
  <c r="BR45" i="9"/>
  <c r="BR138" i="9" s="1"/>
  <c r="BR136" i="9" s="1"/>
  <c r="BQ45" i="9"/>
  <c r="BQ138" i="9" s="1"/>
  <c r="BP45" i="9"/>
  <c r="BP138" i="9" s="1"/>
  <c r="BP136" i="9" s="1"/>
  <c r="BO45" i="9"/>
  <c r="BO138" i="9" s="1"/>
  <c r="BN45" i="9"/>
  <c r="BN138" i="9" s="1"/>
  <c r="BN136" i="9" s="1"/>
  <c r="BM45" i="9"/>
  <c r="BM138" i="9" s="1"/>
  <c r="BL45" i="9"/>
  <c r="BL138" i="9" s="1"/>
  <c r="BL136" i="9" s="1"/>
  <c r="BK45" i="9"/>
  <c r="BK138" i="9" s="1"/>
  <c r="BJ45" i="9"/>
  <c r="BJ138" i="9" s="1"/>
  <c r="BJ136" i="9" s="1"/>
  <c r="BI45" i="9"/>
  <c r="BI75" i="9" s="1"/>
  <c r="BH45" i="9"/>
  <c r="BH138" i="9" s="1"/>
  <c r="BH136" i="9" s="1"/>
  <c r="BG45" i="9"/>
  <c r="BG138" i="9" s="1"/>
  <c r="BF45" i="9"/>
  <c r="BF138" i="9" s="1"/>
  <c r="BF136" i="9" s="1"/>
  <c r="BE45" i="9"/>
  <c r="BE75" i="9" s="1"/>
  <c r="BD45" i="9"/>
  <c r="BD138" i="9" s="1"/>
  <c r="BD136" i="9" s="1"/>
  <c r="BC45" i="9"/>
  <c r="BC138" i="9" s="1"/>
  <c r="BB45" i="9"/>
  <c r="BB138" i="9" s="1"/>
  <c r="BB136" i="9" s="1"/>
  <c r="BA45" i="9"/>
  <c r="BA75" i="9" s="1"/>
  <c r="AZ45" i="9"/>
  <c r="AZ138" i="9" s="1"/>
  <c r="AZ136" i="9" s="1"/>
  <c r="AY45" i="9"/>
  <c r="AY138" i="9" s="1"/>
  <c r="AX45" i="9"/>
  <c r="AX138" i="9" s="1"/>
  <c r="AX136" i="9" s="1"/>
  <c r="AW45" i="9"/>
  <c r="AW75" i="9" s="1"/>
  <c r="AV45" i="9"/>
  <c r="AV138" i="9" s="1"/>
  <c r="AV136" i="9" s="1"/>
  <c r="AU45" i="9"/>
  <c r="AU138" i="9" s="1"/>
  <c r="AT45" i="9"/>
  <c r="AT138" i="9" s="1"/>
  <c r="AT136" i="9" s="1"/>
  <c r="AS45" i="9"/>
  <c r="AS75" i="9" s="1"/>
  <c r="AR45" i="9"/>
  <c r="AR138" i="9" s="1"/>
  <c r="AR136" i="9" s="1"/>
  <c r="AQ45" i="9"/>
  <c r="AQ138" i="9" s="1"/>
  <c r="AP45" i="9"/>
  <c r="AP138" i="9" s="1"/>
  <c r="AP136" i="9" s="1"/>
  <c r="AO45" i="9"/>
  <c r="AO75" i="9" s="1"/>
  <c r="AN45" i="9"/>
  <c r="AN138" i="9" s="1"/>
  <c r="AN136" i="9" s="1"/>
  <c r="AM45" i="9"/>
  <c r="AM138" i="9" s="1"/>
  <c r="AL45" i="9"/>
  <c r="AL138" i="9" s="1"/>
  <c r="AL136" i="9" s="1"/>
  <c r="AK45" i="9"/>
  <c r="AK75" i="9" s="1"/>
  <c r="AJ45" i="9"/>
  <c r="AJ138" i="9" s="1"/>
  <c r="AJ136" i="9" s="1"/>
  <c r="AI45" i="9"/>
  <c r="AI138" i="9" s="1"/>
  <c r="AH45" i="9"/>
  <c r="AH138" i="9" s="1"/>
  <c r="AH136" i="9" s="1"/>
  <c r="CD40" i="9"/>
  <c r="CC40" i="9"/>
  <c r="CB40" i="9"/>
  <c r="CA40" i="9"/>
  <c r="BZ40" i="9"/>
  <c r="BY40" i="9"/>
  <c r="BX40" i="9"/>
  <c r="BW40" i="9"/>
  <c r="BV40" i="9"/>
  <c r="BU40" i="9"/>
  <c r="BT40" i="9"/>
  <c r="BS40" i="9"/>
  <c r="BR40" i="9"/>
  <c r="BQ40" i="9"/>
  <c r="BP40" i="9"/>
  <c r="BO40" i="9"/>
  <c r="BN40" i="9"/>
  <c r="BM40" i="9"/>
  <c r="BL40" i="9"/>
  <c r="BK40" i="9"/>
  <c r="BJ40" i="9"/>
  <c r="BI40" i="9"/>
  <c r="BH40" i="9"/>
  <c r="BG40" i="9"/>
  <c r="BF40" i="9"/>
  <c r="BE40" i="9"/>
  <c r="BD40" i="9"/>
  <c r="BC40" i="9"/>
  <c r="BB40" i="9"/>
  <c r="BA40" i="9"/>
  <c r="AZ40" i="9"/>
  <c r="AY40" i="9"/>
  <c r="AX40" i="9"/>
  <c r="AW40" i="9"/>
  <c r="AV40" i="9"/>
  <c r="AU40" i="9"/>
  <c r="AT40" i="9"/>
  <c r="AS40" i="9"/>
  <c r="AR40" i="9"/>
  <c r="AQ40" i="9"/>
  <c r="AP40" i="9"/>
  <c r="AO40" i="9"/>
  <c r="AN40" i="9"/>
  <c r="AM40" i="9"/>
  <c r="AL40" i="9"/>
  <c r="AK40" i="9"/>
  <c r="AJ40" i="9"/>
  <c r="AI40" i="9"/>
  <c r="AH40" i="9"/>
  <c r="CD34" i="9"/>
  <c r="CC34" i="9"/>
  <c r="CC75" i="9" s="1"/>
  <c r="CB34" i="9"/>
  <c r="CA34" i="9"/>
  <c r="BZ34" i="9"/>
  <c r="BY34" i="9"/>
  <c r="BY75" i="9" s="1"/>
  <c r="BX34" i="9"/>
  <c r="BW34" i="9"/>
  <c r="BV34" i="9"/>
  <c r="BU34" i="9"/>
  <c r="BU75" i="9" s="1"/>
  <c r="BT34" i="9"/>
  <c r="BS34" i="9"/>
  <c r="BR34" i="9"/>
  <c r="BQ34" i="9"/>
  <c r="BQ75" i="9" s="1"/>
  <c r="BP34" i="9"/>
  <c r="BO34" i="9"/>
  <c r="BN34" i="9"/>
  <c r="BM34" i="9"/>
  <c r="BM75" i="9" s="1"/>
  <c r="BL34" i="9"/>
  <c r="CD22" i="9"/>
  <c r="CD75" i="9" s="1"/>
  <c r="CC22" i="9"/>
  <c r="CB22" i="9"/>
  <c r="CB75" i="9" s="1"/>
  <c r="CA22" i="9"/>
  <c r="BZ22" i="9"/>
  <c r="BZ75" i="9" s="1"/>
  <c r="BY22" i="9"/>
  <c r="BX22" i="9"/>
  <c r="BX75" i="9" s="1"/>
  <c r="BW22" i="9"/>
  <c r="BV22" i="9"/>
  <c r="BV75" i="9" s="1"/>
  <c r="BU22" i="9"/>
  <c r="BT22" i="9"/>
  <c r="BT75" i="9" s="1"/>
  <c r="BS22" i="9"/>
  <c r="BR22" i="9"/>
  <c r="BR75" i="9" s="1"/>
  <c r="BQ22" i="9"/>
  <c r="BP22" i="9"/>
  <c r="BP75" i="9" s="1"/>
  <c r="BO22" i="9"/>
  <c r="BN22" i="9"/>
  <c r="BN75" i="9" s="1"/>
  <c r="BM22" i="9"/>
  <c r="BL22" i="9"/>
  <c r="BL75" i="9" s="1"/>
  <c r="BK22" i="9"/>
  <c r="BJ22" i="9"/>
  <c r="BJ75" i="9" s="1"/>
  <c r="BI22" i="9"/>
  <c r="BH22" i="9"/>
  <c r="BH75" i="9" s="1"/>
  <c r="BG22" i="9"/>
  <c r="BF22" i="9"/>
  <c r="BF75" i="9" s="1"/>
  <c r="BE22" i="9"/>
  <c r="BD22" i="9"/>
  <c r="BD75" i="9" s="1"/>
  <c r="BC22" i="9"/>
  <c r="BB22" i="9"/>
  <c r="BB75" i="9" s="1"/>
  <c r="BA22" i="9"/>
  <c r="AZ22" i="9"/>
  <c r="AZ75" i="9" s="1"/>
  <c r="AY22" i="9"/>
  <c r="AX22" i="9"/>
  <c r="AX75" i="9" s="1"/>
  <c r="AW22" i="9"/>
  <c r="AV22" i="9"/>
  <c r="AV75" i="9" s="1"/>
  <c r="AU22" i="9"/>
  <c r="AT22" i="9"/>
  <c r="AT75" i="9" s="1"/>
  <c r="AS22" i="9"/>
  <c r="AR22" i="9"/>
  <c r="AR75" i="9" s="1"/>
  <c r="AQ22" i="9"/>
  <c r="AP22" i="9"/>
  <c r="AP75" i="9" s="1"/>
  <c r="AO22" i="9"/>
  <c r="AN22" i="9"/>
  <c r="AN75" i="9" s="1"/>
  <c r="AM22" i="9"/>
  <c r="AL22" i="9"/>
  <c r="AL75" i="9" s="1"/>
  <c r="AK22" i="9"/>
  <c r="AJ22" i="9"/>
  <c r="AJ75" i="9" s="1"/>
  <c r="AI22" i="9"/>
  <c r="AH22" i="9"/>
  <c r="AH75" i="9" s="1"/>
  <c r="CC17" i="9"/>
  <c r="CC14" i="5" s="1"/>
  <c r="CA17" i="9"/>
  <c r="CA14" i="5" s="1"/>
  <c r="BY17" i="9"/>
  <c r="BY14" i="5" s="1"/>
  <c r="BW17" i="9"/>
  <c r="BW14" i="5" s="1"/>
  <c r="BU17" i="9"/>
  <c r="BU14" i="5" s="1"/>
  <c r="BS17" i="9"/>
  <c r="BS14" i="5" s="1"/>
  <c r="BQ17" i="9"/>
  <c r="BQ14" i="5" s="1"/>
  <c r="BO17" i="9"/>
  <c r="BO14" i="5" s="1"/>
  <c r="BM17" i="9"/>
  <c r="BM14" i="5" s="1"/>
  <c r="BK17" i="9"/>
  <c r="BK14" i="5" s="1"/>
  <c r="BI17" i="9"/>
  <c r="BI14" i="5" s="1"/>
  <c r="BG17" i="9"/>
  <c r="BG14" i="5" s="1"/>
  <c r="BE17" i="9"/>
  <c r="BE14" i="5" s="1"/>
  <c r="BC17" i="9"/>
  <c r="BC14" i="5" s="1"/>
  <c r="BA17" i="9"/>
  <c r="BA14" i="5" s="1"/>
  <c r="AY17" i="9"/>
  <c r="AY14" i="5" s="1"/>
  <c r="AW17" i="9"/>
  <c r="AW14" i="5" s="1"/>
  <c r="AU17" i="9"/>
  <c r="AU14" i="5" s="1"/>
  <c r="AS17" i="9"/>
  <c r="AS14" i="5" s="1"/>
  <c r="AQ17" i="9"/>
  <c r="AQ14" i="5" s="1"/>
  <c r="AO17" i="9"/>
  <c r="AO14" i="5" s="1"/>
  <c r="AM17" i="9"/>
  <c r="AM14" i="5" s="1"/>
  <c r="AK17" i="9"/>
  <c r="AK14" i="5" s="1"/>
  <c r="AI17" i="9"/>
  <c r="AI14" i="5" s="1"/>
  <c r="CD16" i="9"/>
  <c r="CC16" i="9"/>
  <c r="CB16" i="9"/>
  <c r="CB17" i="9" s="1"/>
  <c r="CA16" i="9"/>
  <c r="BZ16" i="9"/>
  <c r="BY16" i="9"/>
  <c r="BX16" i="9"/>
  <c r="BX17" i="9" s="1"/>
  <c r="BW16" i="9"/>
  <c r="BV16" i="9"/>
  <c r="BU16" i="9"/>
  <c r="BT16" i="9"/>
  <c r="BT17" i="9" s="1"/>
  <c r="BS16" i="9"/>
  <c r="BR16" i="9"/>
  <c r="BQ16" i="9"/>
  <c r="BP16" i="9"/>
  <c r="BP17" i="9" s="1"/>
  <c r="BO16" i="9"/>
  <c r="BN16" i="9"/>
  <c r="BM16" i="9"/>
  <c r="BL16" i="9"/>
  <c r="BL17" i="9" s="1"/>
  <c r="BK16" i="9"/>
  <c r="BJ16" i="9"/>
  <c r="BI16" i="9"/>
  <c r="BH16" i="9"/>
  <c r="BH17" i="9" s="1"/>
  <c r="BG16" i="9"/>
  <c r="BF16" i="9"/>
  <c r="BE16" i="9"/>
  <c r="BD16" i="9"/>
  <c r="BD17" i="9" s="1"/>
  <c r="BC16" i="9"/>
  <c r="BB16" i="9"/>
  <c r="BA16" i="9"/>
  <c r="AZ16" i="9"/>
  <c r="AZ17" i="9" s="1"/>
  <c r="AY16" i="9"/>
  <c r="AX16" i="9"/>
  <c r="AW16" i="9"/>
  <c r="AV16" i="9"/>
  <c r="AV17" i="9" s="1"/>
  <c r="AU16" i="9"/>
  <c r="AT16" i="9"/>
  <c r="AS16" i="9"/>
  <c r="AR16" i="9"/>
  <c r="AR17" i="9" s="1"/>
  <c r="AQ16" i="9"/>
  <c r="AP16" i="9"/>
  <c r="AO16" i="9"/>
  <c r="AN16" i="9"/>
  <c r="AN17" i="9" s="1"/>
  <c r="AM16" i="9"/>
  <c r="AL16" i="9"/>
  <c r="AK16" i="9"/>
  <c r="AJ16" i="9"/>
  <c r="AJ17" i="9" s="1"/>
  <c r="AI16" i="9"/>
  <c r="AH16" i="9"/>
  <c r="CD69" i="7"/>
  <c r="CC69" i="7"/>
  <c r="CB69" i="7"/>
  <c r="CA69" i="7"/>
  <c r="BZ69" i="7"/>
  <c r="BY69" i="7"/>
  <c r="BX69" i="7"/>
  <c r="BW69" i="7"/>
  <c r="BV69" i="7"/>
  <c r="BU69" i="7"/>
  <c r="BT69" i="7"/>
  <c r="BS69" i="7"/>
  <c r="BR69" i="7"/>
  <c r="BQ69" i="7"/>
  <c r="CD60" i="7"/>
  <c r="CC60" i="7"/>
  <c r="CB60" i="7"/>
  <c r="CA60" i="7"/>
  <c r="BZ60" i="7"/>
  <c r="BY60" i="7"/>
  <c r="BX60" i="7"/>
  <c r="BW60" i="7"/>
  <c r="BV60" i="7"/>
  <c r="BU60" i="7"/>
  <c r="BT60" i="7"/>
  <c r="BS60" i="7"/>
  <c r="BR60" i="7"/>
  <c r="BQ60" i="7"/>
  <c r="BP60" i="7"/>
  <c r="BO60" i="7"/>
  <c r="BN60" i="7"/>
  <c r="BM60" i="7"/>
  <c r="BL60" i="7"/>
  <c r="BK60" i="7"/>
  <c r="BJ60" i="7"/>
  <c r="BI60" i="7"/>
  <c r="BH60" i="7"/>
  <c r="BG60" i="7"/>
  <c r="BF60" i="7"/>
  <c r="BE60" i="7"/>
  <c r="BD60" i="7"/>
  <c r="BC60" i="7"/>
  <c r="BB60" i="7"/>
  <c r="BA60" i="7"/>
  <c r="AZ60" i="7"/>
  <c r="AY60" i="7"/>
  <c r="AX60" i="7"/>
  <c r="AW60" i="7"/>
  <c r="AV60" i="7"/>
  <c r="AU60" i="7"/>
  <c r="AT60" i="7"/>
  <c r="AS60" i="7"/>
  <c r="AR60" i="7"/>
  <c r="AQ60" i="7"/>
  <c r="AP60" i="7"/>
  <c r="AO60" i="7"/>
  <c r="AN60" i="7"/>
  <c r="AM60" i="7"/>
  <c r="AL60" i="7"/>
  <c r="AK60" i="7"/>
  <c r="AJ60" i="7"/>
  <c r="AI60" i="7"/>
  <c r="AH60" i="7"/>
  <c r="AG60" i="7"/>
  <c r="AF60" i="7"/>
  <c r="AE60" i="7"/>
  <c r="AD60" i="7"/>
  <c r="AC60" i="7"/>
  <c r="AB60" i="7"/>
  <c r="AA60" i="7"/>
  <c r="Z60" i="7"/>
  <c r="Y60" i="7"/>
  <c r="X60" i="7"/>
  <c r="W60" i="7"/>
  <c r="V60" i="7"/>
  <c r="U60" i="7"/>
  <c r="T60" i="7"/>
  <c r="S60" i="7"/>
  <c r="R60" i="7"/>
  <c r="Q60" i="7"/>
  <c r="P60" i="7"/>
  <c r="O60" i="7"/>
  <c r="N60" i="7"/>
  <c r="M60" i="7"/>
  <c r="L60" i="7"/>
  <c r="K60" i="7"/>
  <c r="J60" i="7"/>
  <c r="I60" i="7"/>
  <c r="H60" i="7"/>
  <c r="G60" i="7"/>
  <c r="F60" i="7"/>
  <c r="E60" i="7"/>
  <c r="D60" i="7"/>
  <c r="CD38" i="7"/>
  <c r="CC38" i="7"/>
  <c r="CB38" i="7"/>
  <c r="CA38" i="7"/>
  <c r="BZ38" i="7"/>
  <c r="BY38" i="7"/>
  <c r="BX38" i="7"/>
  <c r="BW38" i="7"/>
  <c r="BV38" i="7"/>
  <c r="BU38" i="7"/>
  <c r="BT38" i="7"/>
  <c r="BS38" i="7"/>
  <c r="BR38" i="7"/>
  <c r="BQ38" i="7"/>
  <c r="BP38" i="7"/>
  <c r="BO38" i="7"/>
  <c r="BN38" i="7"/>
  <c r="BM38" i="7"/>
  <c r="BL38" i="7"/>
  <c r="BK38" i="7"/>
  <c r="BJ38" i="7"/>
  <c r="BI38" i="7"/>
  <c r="BH38" i="7"/>
  <c r="BG38" i="7"/>
  <c r="BF38" i="7"/>
  <c r="BE38" i="7"/>
  <c r="BD38" i="7"/>
  <c r="BC38" i="7"/>
  <c r="BB38" i="7"/>
  <c r="BA38" i="7"/>
  <c r="AZ38" i="7"/>
  <c r="AY38" i="7"/>
  <c r="AX38" i="7"/>
  <c r="AW38" i="7"/>
  <c r="AV38" i="7"/>
  <c r="AU38" i="7"/>
  <c r="AT38" i="7"/>
  <c r="AS38" i="7"/>
  <c r="AR38" i="7"/>
  <c r="AQ38" i="7"/>
  <c r="AP38" i="7"/>
  <c r="AO38" i="7"/>
  <c r="AN38" i="7"/>
  <c r="AM38" i="7"/>
  <c r="AL38" i="7"/>
  <c r="AK38" i="7"/>
  <c r="AJ38" i="7"/>
  <c r="AI38" i="7"/>
  <c r="AH38" i="7"/>
  <c r="AG38"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CD27" i="7"/>
  <c r="CC27" i="7"/>
  <c r="CB27" i="7"/>
  <c r="CA27" i="7"/>
  <c r="BZ27" i="7"/>
  <c r="BY27" i="7"/>
  <c r="BX27" i="7"/>
  <c r="BW27" i="7"/>
  <c r="BV27" i="7"/>
  <c r="BU27" i="7"/>
  <c r="BT27" i="7"/>
  <c r="BS27" i="7"/>
  <c r="BR27" i="7"/>
  <c r="BQ27" i="7"/>
  <c r="BP27" i="7"/>
  <c r="BO27" i="7"/>
  <c r="BN27" i="7"/>
  <c r="BM27" i="7"/>
  <c r="BL27" i="7"/>
  <c r="CD20" i="7"/>
  <c r="CC20" i="7"/>
  <c r="CB20" i="7"/>
  <c r="CA20" i="7"/>
  <c r="BZ20" i="7"/>
  <c r="BY20" i="7"/>
  <c r="BX20" i="7"/>
  <c r="BW20" i="7"/>
  <c r="BV20" i="7"/>
  <c r="BU20" i="7"/>
  <c r="BT20" i="7"/>
  <c r="BS20" i="7"/>
  <c r="BR20" i="7"/>
  <c r="BQ20" i="7"/>
  <c r="BP20" i="7"/>
  <c r="BO20" i="7"/>
  <c r="BN20" i="7"/>
  <c r="BM20" i="7"/>
  <c r="BL20" i="7"/>
  <c r="BK20" i="7"/>
  <c r="BJ20" i="7"/>
  <c r="BI20" i="7"/>
  <c r="BH20" i="7"/>
  <c r="BG20" i="7"/>
  <c r="BF20" i="7"/>
  <c r="BE20" i="7"/>
  <c r="BD20" i="7"/>
  <c r="BC20" i="7"/>
  <c r="BB20" i="7"/>
  <c r="BA20" i="7"/>
  <c r="AZ20" i="7"/>
  <c r="AY20" i="7"/>
  <c r="AX20" i="7"/>
  <c r="AW20" i="7"/>
  <c r="AV20" i="7"/>
  <c r="AU20" i="7"/>
  <c r="AT20" i="7"/>
  <c r="AS20" i="7"/>
  <c r="AR20" i="7"/>
  <c r="AQ20" i="7"/>
  <c r="AP20" i="7"/>
  <c r="AO20" i="7"/>
  <c r="AN20" i="7"/>
  <c r="AM20" i="7"/>
  <c r="AL20" i="7"/>
  <c r="AK20" i="7"/>
  <c r="AJ20" i="7"/>
  <c r="AI20" i="7"/>
  <c r="AH20" i="7"/>
  <c r="AG20"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CD10" i="7"/>
  <c r="CC10" i="7"/>
  <c r="CB10" i="7"/>
  <c r="CA10" i="7"/>
  <c r="BZ10" i="7"/>
  <c r="BY10" i="7"/>
  <c r="BX10" i="7"/>
  <c r="BW10" i="7"/>
  <c r="BV10" i="7"/>
  <c r="BU10" i="7"/>
  <c r="BT10" i="7"/>
  <c r="BS10" i="7"/>
  <c r="BR10" i="7"/>
  <c r="BQ10" i="7"/>
  <c r="BP10" i="7"/>
  <c r="BO10" i="7"/>
  <c r="BN10" i="7"/>
  <c r="BM10" i="7"/>
  <c r="BL10" i="7"/>
  <c r="BK10" i="7"/>
  <c r="BJ10" i="7"/>
  <c r="BI10" i="7"/>
  <c r="BH10" i="7"/>
  <c r="BG10" i="7"/>
  <c r="BF10" i="7"/>
  <c r="BE10" i="7"/>
  <c r="BD10" i="7"/>
  <c r="BC10" i="7"/>
  <c r="BB10" i="7"/>
  <c r="BA10" i="7"/>
  <c r="AZ10" i="7"/>
  <c r="AY10" i="7"/>
  <c r="AX10" i="7"/>
  <c r="AW10" i="7"/>
  <c r="AV10" i="7"/>
  <c r="AU10" i="7"/>
  <c r="AT10" i="7"/>
  <c r="AS10" i="7"/>
  <c r="AR10" i="7"/>
  <c r="AQ10" i="7"/>
  <c r="AP10" i="7"/>
  <c r="AO10" i="7"/>
  <c r="AN10" i="7"/>
  <c r="AM10" i="7"/>
  <c r="AL10" i="7"/>
  <c r="AK10" i="7"/>
  <c r="AJ10" i="7"/>
  <c r="AI10" i="7"/>
  <c r="AH10" i="7"/>
  <c r="AG10" i="7"/>
  <c r="AF10" i="7"/>
  <c r="AE10" i="7"/>
  <c r="AD10" i="7"/>
  <c r="AC10" i="7"/>
  <c r="AB10" i="7"/>
  <c r="AA10" i="7"/>
  <c r="Z10" i="7"/>
  <c r="Y10" i="7"/>
  <c r="X10" i="7"/>
  <c r="W10" i="7"/>
  <c r="V10" i="7"/>
  <c r="U10" i="7"/>
  <c r="T10" i="7"/>
  <c r="S10" i="7"/>
  <c r="R10" i="7"/>
  <c r="Q10" i="7"/>
  <c r="P10" i="7"/>
  <c r="O10" i="7"/>
  <c r="N10" i="7"/>
  <c r="M10" i="7"/>
  <c r="L10" i="7"/>
  <c r="K10" i="7"/>
  <c r="J10" i="7"/>
  <c r="I10" i="7"/>
  <c r="H10" i="7"/>
  <c r="G10" i="7"/>
  <c r="F10" i="7"/>
  <c r="E10" i="7"/>
  <c r="D10" i="7"/>
  <c r="CD98" i="6"/>
  <c r="CC98" i="6"/>
  <c r="CB98" i="6"/>
  <c r="CA98" i="6"/>
  <c r="BZ98" i="6"/>
  <c r="BY98" i="6"/>
  <c r="BX98" i="6"/>
  <c r="CD88" i="6"/>
  <c r="CC88" i="6"/>
  <c r="CC87" i="6" s="1"/>
  <c r="AH9" i="3" s="1"/>
  <c r="CB88" i="6"/>
  <c r="CA88" i="6"/>
  <c r="CA87" i="6" s="1"/>
  <c r="AF9" i="3" s="1"/>
  <c r="BZ88" i="6"/>
  <c r="BY88" i="6"/>
  <c r="BY87" i="6" s="1"/>
  <c r="AD9" i="3" s="1"/>
  <c r="BX88" i="6"/>
  <c r="BW88" i="6"/>
  <c r="BW87" i="6" s="1"/>
  <c r="AB9" i="3" s="1"/>
  <c r="BV88" i="6"/>
  <c r="BU88" i="6"/>
  <c r="BU87" i="6" s="1"/>
  <c r="BT88" i="6"/>
  <c r="BS88" i="6"/>
  <c r="BS87" i="6" s="1"/>
  <c r="BR88" i="6"/>
  <c r="BQ88" i="6"/>
  <c r="BQ87" i="6" s="1"/>
  <c r="BP88" i="6"/>
  <c r="BO88" i="6"/>
  <c r="BO87" i="6" s="1"/>
  <c r="T9" i="3" s="1"/>
  <c r="BN88" i="6"/>
  <c r="BM88" i="6"/>
  <c r="BM87" i="6" s="1"/>
  <c r="R9" i="3" s="1"/>
  <c r="BL88" i="6"/>
  <c r="CD87" i="6"/>
  <c r="AI9" i="3" s="1"/>
  <c r="CB87" i="6"/>
  <c r="AG9" i="3" s="1"/>
  <c r="BZ87" i="6"/>
  <c r="AE9" i="3" s="1"/>
  <c r="BX87" i="6"/>
  <c r="AC9" i="3" s="1"/>
  <c r="BV87" i="6"/>
  <c r="AA9" i="3" s="1"/>
  <c r="BT87" i="6"/>
  <c r="Y9" i="3" s="1"/>
  <c r="BR87" i="6"/>
  <c r="W9" i="3" s="1"/>
  <c r="BP87" i="6"/>
  <c r="U9" i="3" s="1"/>
  <c r="BN87" i="6"/>
  <c r="S9" i="3" s="1"/>
  <c r="BL87" i="6"/>
  <c r="Q9" i="3" s="1"/>
  <c r="BK87" i="6"/>
  <c r="P9" i="3" s="1"/>
  <c r="BJ87" i="6"/>
  <c r="O9" i="3" s="1"/>
  <c r="BI87" i="6"/>
  <c r="N9" i="3" s="1"/>
  <c r="BH87" i="6"/>
  <c r="M9" i="3" s="1"/>
  <c r="BG87" i="6"/>
  <c r="L9" i="3" s="1"/>
  <c r="BF87" i="6"/>
  <c r="K9" i="3" s="1"/>
  <c r="BE87" i="6"/>
  <c r="J9" i="3" s="1"/>
  <c r="BD87" i="6"/>
  <c r="I9" i="3" s="1"/>
  <c r="BC87" i="6"/>
  <c r="H9" i="3" s="1"/>
  <c r="BB87" i="6"/>
  <c r="G9" i="3" s="1"/>
  <c r="BA87" i="6"/>
  <c r="F9" i="3" s="1"/>
  <c r="AZ87" i="6"/>
  <c r="E9" i="3" s="1"/>
  <c r="AY87" i="6"/>
  <c r="AX87" i="6"/>
  <c r="AW87" i="6"/>
  <c r="AV87" i="6"/>
  <c r="AU87" i="6"/>
  <c r="BV86" i="6"/>
  <c r="BU86" i="6"/>
  <c r="BT86" i="6"/>
  <c r="BT83" i="6" s="1"/>
  <c r="Y7" i="3" s="1"/>
  <c r="Y19" i="3" s="1"/>
  <c r="BS86" i="6"/>
  <c r="BR86" i="6"/>
  <c r="BQ86" i="6"/>
  <c r="BP86" i="6"/>
  <c r="BO86" i="6"/>
  <c r="BN86" i="6"/>
  <c r="BM86" i="6"/>
  <c r="BL86" i="6"/>
  <c r="BK86" i="6"/>
  <c r="P6" i="3" s="1"/>
  <c r="BJ86" i="6"/>
  <c r="BI86" i="6"/>
  <c r="BH86" i="6"/>
  <c r="BG86" i="6"/>
  <c r="BF86" i="6"/>
  <c r="BE86" i="6"/>
  <c r="BD86" i="6"/>
  <c r="BC86" i="6"/>
  <c r="BB86" i="6"/>
  <c r="BA86" i="6"/>
  <c r="AZ86" i="6"/>
  <c r="AY86" i="6"/>
  <c r="AX86" i="6"/>
  <c r="AW86" i="6"/>
  <c r="AV86" i="6"/>
  <c r="AU86" i="6"/>
  <c r="CD85" i="6"/>
  <c r="CC85" i="6"/>
  <c r="CB85" i="6"/>
  <c r="CA85" i="6"/>
  <c r="BZ85" i="6"/>
  <c r="BY85" i="6"/>
  <c r="BX85" i="6"/>
  <c r="BW85" i="6"/>
  <c r="BV85" i="6"/>
  <c r="BU85" i="6"/>
  <c r="BT85" i="6"/>
  <c r="BS85" i="6"/>
  <c r="BR85" i="6"/>
  <c r="BQ85" i="6"/>
  <c r="BP85" i="6"/>
  <c r="BO85" i="6"/>
  <c r="BN85" i="6"/>
  <c r="BM85" i="6"/>
  <c r="BL85" i="6"/>
  <c r="BV80" i="6"/>
  <c r="BV11" i="5" s="1"/>
  <c r="BU80" i="6"/>
  <c r="BU11" i="5" s="1"/>
  <c r="BT80" i="6"/>
  <c r="BT11" i="5" s="1"/>
  <c r="BS80" i="6"/>
  <c r="BS11" i="5" s="1"/>
  <c r="BR80" i="6"/>
  <c r="BR11" i="5" s="1"/>
  <c r="BQ80" i="6"/>
  <c r="BQ11" i="5" s="1"/>
  <c r="BP80" i="6"/>
  <c r="BP11" i="5" s="1"/>
  <c r="BO80" i="6"/>
  <c r="BO11" i="5" s="1"/>
  <c r="BN80" i="6"/>
  <c r="BN11" i="5" s="1"/>
  <c r="BM80" i="6"/>
  <c r="BM11" i="5" s="1"/>
  <c r="BL80" i="6"/>
  <c r="BL11" i="5" s="1"/>
  <c r="BK80" i="6"/>
  <c r="BK11" i="5" s="1"/>
  <c r="BJ80" i="6"/>
  <c r="BJ11" i="5" s="1"/>
  <c r="BI80" i="6"/>
  <c r="BI11" i="5" s="1"/>
  <c r="BH80" i="6"/>
  <c r="BH11" i="5" s="1"/>
  <c r="BG80" i="6"/>
  <c r="BG11" i="5" s="1"/>
  <c r="BF80" i="6"/>
  <c r="BF11" i="5" s="1"/>
  <c r="BE80" i="6"/>
  <c r="BE11" i="5" s="1"/>
  <c r="BD80" i="6"/>
  <c r="BD11" i="5" s="1"/>
  <c r="BC80" i="6"/>
  <c r="BC11" i="5" s="1"/>
  <c r="BB80" i="6"/>
  <c r="BB11" i="5" s="1"/>
  <c r="BA80" i="6"/>
  <c r="BA11" i="5" s="1"/>
  <c r="AZ80" i="6"/>
  <c r="AZ11" i="5" s="1"/>
  <c r="AY80" i="6"/>
  <c r="AY11" i="5" s="1"/>
  <c r="AX80" i="6"/>
  <c r="AX11" i="5" s="1"/>
  <c r="AW80" i="6"/>
  <c r="AW11" i="5" s="1"/>
  <c r="AV80" i="6"/>
  <c r="AV11" i="5" s="1"/>
  <c r="AU80" i="6"/>
  <c r="AU11" i="5" s="1"/>
  <c r="AT80" i="6"/>
  <c r="AT11" i="5" s="1"/>
  <c r="AS80" i="6"/>
  <c r="AS11" i="5" s="1"/>
  <c r="AR80" i="6"/>
  <c r="AR11" i="5" s="1"/>
  <c r="AQ80" i="6"/>
  <c r="AQ11" i="5" s="1"/>
  <c r="AP80" i="6"/>
  <c r="AP11" i="5" s="1"/>
  <c r="AO80" i="6"/>
  <c r="AO11" i="5" s="1"/>
  <c r="AN80" i="6"/>
  <c r="AN11" i="5" s="1"/>
  <c r="AM80" i="6"/>
  <c r="AM11" i="5" s="1"/>
  <c r="AL80" i="6"/>
  <c r="AL11" i="5" s="1"/>
  <c r="AK80" i="6"/>
  <c r="AK11" i="5" s="1"/>
  <c r="AJ80" i="6"/>
  <c r="AJ11" i="5" s="1"/>
  <c r="AI80" i="6"/>
  <c r="AI11" i="5" s="1"/>
  <c r="AH80" i="6"/>
  <c r="AH11" i="5" s="1"/>
  <c r="AG80" i="6"/>
  <c r="AG11" i="5" s="1"/>
  <c r="AF80" i="6"/>
  <c r="AF11" i="5" s="1"/>
  <c r="AE80" i="6"/>
  <c r="AE11" i="5" s="1"/>
  <c r="AD80" i="6"/>
  <c r="AD11" i="5" s="1"/>
  <c r="AC80" i="6"/>
  <c r="AC11" i="5" s="1"/>
  <c r="AB80" i="6"/>
  <c r="AB11" i="5" s="1"/>
  <c r="AA80" i="6"/>
  <c r="AA11" i="5" s="1"/>
  <c r="Z80" i="6"/>
  <c r="Z11" i="5" s="1"/>
  <c r="Y80" i="6"/>
  <c r="Y11" i="5" s="1"/>
  <c r="X80" i="6"/>
  <c r="X11" i="5" s="1"/>
  <c r="W80" i="6"/>
  <c r="W11" i="5" s="1"/>
  <c r="V80" i="6"/>
  <c r="V11" i="5" s="1"/>
  <c r="U80" i="6"/>
  <c r="U11" i="5" s="1"/>
  <c r="T80" i="6"/>
  <c r="T11" i="5" s="1"/>
  <c r="S80" i="6"/>
  <c r="S11" i="5" s="1"/>
  <c r="R80" i="6"/>
  <c r="R11" i="5" s="1"/>
  <c r="Q80" i="6"/>
  <c r="Q11" i="5" s="1"/>
  <c r="P80" i="6"/>
  <c r="P11" i="5" s="1"/>
  <c r="O80" i="6"/>
  <c r="O11" i="5" s="1"/>
  <c r="N80" i="6"/>
  <c r="N11" i="5" s="1"/>
  <c r="M80" i="6"/>
  <c r="M11" i="5" s="1"/>
  <c r="L80" i="6"/>
  <c r="L11" i="5" s="1"/>
  <c r="K80" i="6"/>
  <c r="K11" i="5" s="1"/>
  <c r="J80" i="6"/>
  <c r="J11" i="5" s="1"/>
  <c r="I80" i="6"/>
  <c r="I11" i="5" s="1"/>
  <c r="H80" i="6"/>
  <c r="H11" i="5" s="1"/>
  <c r="G80" i="6"/>
  <c r="G11" i="5" s="1"/>
  <c r="F80" i="6"/>
  <c r="F11" i="5" s="1"/>
  <c r="E80" i="6"/>
  <c r="E11" i="5" s="1"/>
  <c r="D80" i="6"/>
  <c r="D11" i="5" s="1"/>
  <c r="CD79" i="6"/>
  <c r="CD10" i="5" s="1"/>
  <c r="CB79" i="6"/>
  <c r="CB10" i="5" s="1"/>
  <c r="BZ79" i="6"/>
  <c r="BZ10" i="5" s="1"/>
  <c r="BX79" i="6"/>
  <c r="BX10" i="5" s="1"/>
  <c r="BV79" i="6"/>
  <c r="BV10" i="5" s="1"/>
  <c r="BV12" i="5" s="1"/>
  <c r="BT79" i="6"/>
  <c r="BT10" i="5" s="1"/>
  <c r="BT12" i="5" s="1"/>
  <c r="BR79" i="6"/>
  <c r="BR10" i="5" s="1"/>
  <c r="BP79" i="6"/>
  <c r="BP10" i="5" s="1"/>
  <c r="BP12" i="5" s="1"/>
  <c r="BN79" i="6"/>
  <c r="BN10" i="5" s="1"/>
  <c r="BN12" i="5" s="1"/>
  <c r="BL79" i="6"/>
  <c r="BL10" i="5" s="1"/>
  <c r="BL12" i="5" s="1"/>
  <c r="BK79" i="6"/>
  <c r="BK10" i="5" s="1"/>
  <c r="BJ79" i="6"/>
  <c r="BJ10" i="5" s="1"/>
  <c r="BI79" i="6"/>
  <c r="BI10" i="5" s="1"/>
  <c r="BH79" i="6"/>
  <c r="BH10" i="5" s="1"/>
  <c r="BH12" i="5" s="1"/>
  <c r="BG79" i="6"/>
  <c r="BG10" i="5" s="1"/>
  <c r="BF79" i="6"/>
  <c r="BF10" i="5" s="1"/>
  <c r="BE79" i="6"/>
  <c r="BE10" i="5" s="1"/>
  <c r="BD79" i="6"/>
  <c r="BD10" i="5" s="1"/>
  <c r="BD12" i="5" s="1"/>
  <c r="BC79" i="6"/>
  <c r="BC10" i="5" s="1"/>
  <c r="BB79" i="6"/>
  <c r="BB10" i="5" s="1"/>
  <c r="BA79" i="6"/>
  <c r="BA10" i="5" s="1"/>
  <c r="AZ79" i="6"/>
  <c r="AZ10" i="5" s="1"/>
  <c r="AZ12" i="5" s="1"/>
  <c r="AY79" i="6"/>
  <c r="AY10" i="5" s="1"/>
  <c r="AX79" i="6"/>
  <c r="AX10" i="5" s="1"/>
  <c r="AW79" i="6"/>
  <c r="AW10" i="5" s="1"/>
  <c r="AV79" i="6"/>
  <c r="AV10" i="5" s="1"/>
  <c r="AV12" i="5" s="1"/>
  <c r="AU79" i="6"/>
  <c r="AU10" i="5" s="1"/>
  <c r="AT79" i="6"/>
  <c r="AT10" i="5" s="1"/>
  <c r="AS79" i="6"/>
  <c r="AS10" i="5" s="1"/>
  <c r="AR79" i="6"/>
  <c r="AR10" i="5" s="1"/>
  <c r="AR12" i="5" s="1"/>
  <c r="AQ79" i="6"/>
  <c r="AQ10" i="5" s="1"/>
  <c r="AP79" i="6"/>
  <c r="AP10" i="5" s="1"/>
  <c r="AO79" i="6"/>
  <c r="AO10" i="5" s="1"/>
  <c r="AN79" i="6"/>
  <c r="AN10" i="5" s="1"/>
  <c r="AN12" i="5" s="1"/>
  <c r="AM79" i="6"/>
  <c r="AM10" i="5" s="1"/>
  <c r="AL79" i="6"/>
  <c r="AL10" i="5" s="1"/>
  <c r="AK79" i="6"/>
  <c r="AK10" i="5" s="1"/>
  <c r="AJ79" i="6"/>
  <c r="AJ10" i="5" s="1"/>
  <c r="AJ12" i="5" s="1"/>
  <c r="AI79" i="6"/>
  <c r="AI10" i="5" s="1"/>
  <c r="AH79" i="6"/>
  <c r="AH10" i="5" s="1"/>
  <c r="AG79" i="6"/>
  <c r="AG10" i="5" s="1"/>
  <c r="AF79" i="6"/>
  <c r="AF10" i="5" s="1"/>
  <c r="AE79" i="6"/>
  <c r="AE10" i="5" s="1"/>
  <c r="AD79" i="6"/>
  <c r="AD10" i="5" s="1"/>
  <c r="AC79" i="6"/>
  <c r="AC10" i="5" s="1"/>
  <c r="AB79" i="6"/>
  <c r="AB10" i="5" s="1"/>
  <c r="AA79" i="6"/>
  <c r="AA10" i="5" s="1"/>
  <c r="Z79" i="6"/>
  <c r="Z10" i="5" s="1"/>
  <c r="Y79" i="6"/>
  <c r="Y10" i="5" s="1"/>
  <c r="X79" i="6"/>
  <c r="X10" i="5" s="1"/>
  <c r="W79" i="6"/>
  <c r="W10" i="5" s="1"/>
  <c r="V79" i="6"/>
  <c r="V10" i="5" s="1"/>
  <c r="U79" i="6"/>
  <c r="U10" i="5" s="1"/>
  <c r="T79" i="6"/>
  <c r="T10" i="5" s="1"/>
  <c r="S79" i="6"/>
  <c r="S10" i="5" s="1"/>
  <c r="R79" i="6"/>
  <c r="R10" i="5" s="1"/>
  <c r="Q79" i="6"/>
  <c r="Q10" i="5" s="1"/>
  <c r="P79" i="6"/>
  <c r="P10" i="5" s="1"/>
  <c r="O79" i="6"/>
  <c r="O10" i="5" s="1"/>
  <c r="N79" i="6"/>
  <c r="N10" i="5" s="1"/>
  <c r="M79" i="6"/>
  <c r="M10" i="5" s="1"/>
  <c r="L79" i="6"/>
  <c r="L10" i="5" s="1"/>
  <c r="K79" i="6"/>
  <c r="K10" i="5" s="1"/>
  <c r="J79" i="6"/>
  <c r="J10" i="5" s="1"/>
  <c r="I79" i="6"/>
  <c r="I10" i="5" s="1"/>
  <c r="H79" i="6"/>
  <c r="H10" i="5" s="1"/>
  <c r="G79" i="6"/>
  <c r="G10" i="5" s="1"/>
  <c r="F79" i="6"/>
  <c r="F10" i="5" s="1"/>
  <c r="E79" i="6"/>
  <c r="E10" i="5" s="1"/>
  <c r="D79" i="6"/>
  <c r="D10" i="5" s="1"/>
  <c r="CD78" i="6"/>
  <c r="CD9" i="5" s="1"/>
  <c r="CC78" i="6"/>
  <c r="CC9" i="5" s="1"/>
  <c r="CB78" i="6"/>
  <c r="CB9" i="5" s="1"/>
  <c r="CA78" i="6"/>
  <c r="CA9" i="5" s="1"/>
  <c r="BZ78" i="6"/>
  <c r="BZ9" i="5" s="1"/>
  <c r="BY78" i="6"/>
  <c r="BY9" i="5" s="1"/>
  <c r="BX78" i="6"/>
  <c r="BX9" i="5" s="1"/>
  <c r="BW78" i="6"/>
  <c r="BW9" i="5" s="1"/>
  <c r="BV78" i="6"/>
  <c r="BV9" i="5" s="1"/>
  <c r="BU78" i="6"/>
  <c r="BU9" i="5" s="1"/>
  <c r="BT78" i="6"/>
  <c r="BT9" i="5" s="1"/>
  <c r="BS78" i="6"/>
  <c r="BS9" i="5" s="1"/>
  <c r="BR78" i="6"/>
  <c r="BR9" i="5" s="1"/>
  <c r="BQ78" i="6"/>
  <c r="BQ9" i="5" s="1"/>
  <c r="BP78" i="6"/>
  <c r="BP9" i="5" s="1"/>
  <c r="BO78" i="6"/>
  <c r="BO9" i="5" s="1"/>
  <c r="BN78" i="6"/>
  <c r="BN9" i="5" s="1"/>
  <c r="BM78" i="6"/>
  <c r="BM9" i="5" s="1"/>
  <c r="BL78" i="6"/>
  <c r="BL9" i="5" s="1"/>
  <c r="BK78" i="6"/>
  <c r="BK9" i="5" s="1"/>
  <c r="BJ78" i="6"/>
  <c r="BJ9" i="5" s="1"/>
  <c r="BI78" i="6"/>
  <c r="BI9" i="5" s="1"/>
  <c r="BH78" i="6"/>
  <c r="BH9" i="5" s="1"/>
  <c r="BG78" i="6"/>
  <c r="BG9" i="5" s="1"/>
  <c r="BF78" i="6"/>
  <c r="BF9" i="5" s="1"/>
  <c r="BE78" i="6"/>
  <c r="BE9" i="5" s="1"/>
  <c r="BD78" i="6"/>
  <c r="BD9" i="5" s="1"/>
  <c r="BC78" i="6"/>
  <c r="BC9" i="5" s="1"/>
  <c r="BB78" i="6"/>
  <c r="BB9" i="5" s="1"/>
  <c r="BA78" i="6"/>
  <c r="BA9" i="5" s="1"/>
  <c r="AZ78" i="6"/>
  <c r="AZ9" i="5" s="1"/>
  <c r="AY78" i="6"/>
  <c r="AY9" i="5" s="1"/>
  <c r="AX78" i="6"/>
  <c r="AX9" i="5" s="1"/>
  <c r="AW78" i="6"/>
  <c r="AW9" i="5" s="1"/>
  <c r="AV78" i="6"/>
  <c r="AV9" i="5" s="1"/>
  <c r="AU78" i="6"/>
  <c r="AU9" i="5" s="1"/>
  <c r="AT78" i="6"/>
  <c r="AT9" i="5" s="1"/>
  <c r="AS78" i="6"/>
  <c r="AS9" i="5" s="1"/>
  <c r="AR78" i="6"/>
  <c r="AR9" i="5" s="1"/>
  <c r="AQ78" i="6"/>
  <c r="AQ9" i="5" s="1"/>
  <c r="AP78" i="6"/>
  <c r="AP9" i="5" s="1"/>
  <c r="AO78" i="6"/>
  <c r="AO9" i="5" s="1"/>
  <c r="AN78" i="6"/>
  <c r="AN9" i="5" s="1"/>
  <c r="AM78" i="6"/>
  <c r="AM9" i="5" s="1"/>
  <c r="AL78" i="6"/>
  <c r="AL9" i="5" s="1"/>
  <c r="AK78" i="6"/>
  <c r="AK9" i="5" s="1"/>
  <c r="AJ78" i="6"/>
  <c r="AJ9" i="5" s="1"/>
  <c r="AI78" i="6"/>
  <c r="AI9" i="5" s="1"/>
  <c r="AH78" i="6"/>
  <c r="AH9" i="5" s="1"/>
  <c r="AG78" i="6"/>
  <c r="AG9" i="5" s="1"/>
  <c r="AG12" i="5" s="1"/>
  <c r="AF78" i="6"/>
  <c r="AF9" i="5" s="1"/>
  <c r="AE78" i="6"/>
  <c r="AE9" i="5" s="1"/>
  <c r="AD78" i="6"/>
  <c r="AD9" i="5" s="1"/>
  <c r="AC78" i="6"/>
  <c r="AC9" i="5" s="1"/>
  <c r="AC12" i="5" s="1"/>
  <c r="AB78" i="6"/>
  <c r="AB9" i="5" s="1"/>
  <c r="AA78" i="6"/>
  <c r="AA9" i="5" s="1"/>
  <c r="Z78" i="6"/>
  <c r="Z9" i="5" s="1"/>
  <c r="Y78" i="6"/>
  <c r="Y9" i="5" s="1"/>
  <c r="Y12" i="5" s="1"/>
  <c r="X78" i="6"/>
  <c r="X9" i="5" s="1"/>
  <c r="W78" i="6"/>
  <c r="W9" i="5" s="1"/>
  <c r="V78" i="6"/>
  <c r="V9" i="5" s="1"/>
  <c r="U78" i="6"/>
  <c r="U9" i="5" s="1"/>
  <c r="U12" i="5" s="1"/>
  <c r="T78" i="6"/>
  <c r="T9" i="5" s="1"/>
  <c r="S78" i="6"/>
  <c r="S9" i="5" s="1"/>
  <c r="R78" i="6"/>
  <c r="R9" i="5" s="1"/>
  <c r="Q78" i="6"/>
  <c r="Q9" i="5" s="1"/>
  <c r="Q12" i="5" s="1"/>
  <c r="P78" i="6"/>
  <c r="P9" i="5" s="1"/>
  <c r="O78" i="6"/>
  <c r="O9" i="5" s="1"/>
  <c r="N78" i="6"/>
  <c r="N9" i="5" s="1"/>
  <c r="M78" i="6"/>
  <c r="M9" i="5" s="1"/>
  <c r="M12" i="5" s="1"/>
  <c r="L78" i="6"/>
  <c r="L9" i="5" s="1"/>
  <c r="K78" i="6"/>
  <c r="K9" i="5" s="1"/>
  <c r="J78" i="6"/>
  <c r="J9" i="5" s="1"/>
  <c r="I78" i="6"/>
  <c r="I9" i="5" s="1"/>
  <c r="I12" i="5" s="1"/>
  <c r="H78" i="6"/>
  <c r="H9" i="5" s="1"/>
  <c r="G78" i="6"/>
  <c r="G9" i="5" s="1"/>
  <c r="F78" i="6"/>
  <c r="F9" i="5" s="1"/>
  <c r="E78" i="6"/>
  <c r="E9" i="5" s="1"/>
  <c r="E12" i="5" s="1"/>
  <c r="D78" i="6"/>
  <c r="D9" i="5" s="1"/>
  <c r="CD69" i="6"/>
  <c r="CC69" i="6"/>
  <c r="CB69" i="6"/>
  <c r="CA69" i="6"/>
  <c r="BZ69" i="6"/>
  <c r="BY69" i="6"/>
  <c r="BX69" i="6"/>
  <c r="BW69" i="6"/>
  <c r="BV69" i="6"/>
  <c r="BU69" i="6"/>
  <c r="BT69" i="6"/>
  <c r="BS69" i="6"/>
  <c r="BR69" i="6"/>
  <c r="BQ69" i="6"/>
  <c r="CD60" i="6"/>
  <c r="CC60" i="6"/>
  <c r="CB60" i="6"/>
  <c r="CA60" i="6"/>
  <c r="BZ60" i="6"/>
  <c r="BY60" i="6"/>
  <c r="BX60" i="6"/>
  <c r="BW60" i="6"/>
  <c r="BV60" i="6"/>
  <c r="BU60" i="6"/>
  <c r="BT60" i="6"/>
  <c r="BS60" i="6"/>
  <c r="BR60" i="6"/>
  <c r="BQ60" i="6"/>
  <c r="BP60" i="6"/>
  <c r="BO60" i="6"/>
  <c r="BN60" i="6"/>
  <c r="BM60" i="6"/>
  <c r="BL60" i="6"/>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E60" i="6"/>
  <c r="D60" i="6"/>
  <c r="CD38" i="6"/>
  <c r="CD84" i="6" s="1"/>
  <c r="CC38" i="6"/>
  <c r="CB38" i="6"/>
  <c r="CB84" i="6" s="1"/>
  <c r="CA38" i="6"/>
  <c r="CA84" i="6" s="1"/>
  <c r="BZ38" i="6"/>
  <c r="BZ84" i="6" s="1"/>
  <c r="BY38" i="6"/>
  <c r="BX38" i="6"/>
  <c r="BX84" i="6" s="1"/>
  <c r="BW38" i="6"/>
  <c r="BW84" i="6" s="1"/>
  <c r="BV38" i="6"/>
  <c r="BV84" i="6" s="1"/>
  <c r="AA8" i="3" s="1"/>
  <c r="BU38" i="6"/>
  <c r="BT38" i="6"/>
  <c r="BT84" i="6" s="1"/>
  <c r="Y8" i="3" s="1"/>
  <c r="BS38" i="6"/>
  <c r="BS84" i="6" s="1"/>
  <c r="X8" i="3" s="1"/>
  <c r="BR38" i="6"/>
  <c r="BR84" i="6" s="1"/>
  <c r="W8" i="3" s="1"/>
  <c r="BQ38" i="6"/>
  <c r="BP38" i="6"/>
  <c r="BP77" i="6" s="1"/>
  <c r="BP82" i="6" s="1"/>
  <c r="U6" i="3" s="1"/>
  <c r="BO38" i="6"/>
  <c r="BN38" i="6"/>
  <c r="BM38" i="6"/>
  <c r="BL38" i="6"/>
  <c r="BK38" i="6"/>
  <c r="BJ38" i="6"/>
  <c r="BI38" i="6"/>
  <c r="BH38" i="6"/>
  <c r="BH77" i="6" s="1"/>
  <c r="BH82" i="6" s="1"/>
  <c r="M6" i="3" s="1"/>
  <c r="BG38" i="6"/>
  <c r="BF38" i="6"/>
  <c r="BE38" i="6"/>
  <c r="BD38" i="6"/>
  <c r="BC38" i="6"/>
  <c r="BB38" i="6"/>
  <c r="BA38" i="6"/>
  <c r="AZ38" i="6"/>
  <c r="AZ77" i="6" s="1"/>
  <c r="AZ82" i="6" s="1"/>
  <c r="E6" i="3" s="1"/>
  <c r="AY38" i="6"/>
  <c r="AX38" i="6"/>
  <c r="AW38" i="6"/>
  <c r="AV38" i="6"/>
  <c r="AU38" i="6"/>
  <c r="AT38" i="6"/>
  <c r="AS38" i="6"/>
  <c r="AR38" i="6"/>
  <c r="AR77" i="6" s="1"/>
  <c r="AR82" i="6" s="1"/>
  <c r="AQ38" i="6"/>
  <c r="AP38" i="6"/>
  <c r="AO38" i="6"/>
  <c r="AN38" i="6"/>
  <c r="AM38" i="6"/>
  <c r="AL38" i="6"/>
  <c r="AK38" i="6"/>
  <c r="AJ38" i="6"/>
  <c r="AJ77" i="6" s="1"/>
  <c r="AJ82" i="6" s="1"/>
  <c r="AI38" i="6"/>
  <c r="AH38" i="6"/>
  <c r="AG38" i="6"/>
  <c r="AF38" i="6"/>
  <c r="AE38" i="6"/>
  <c r="AD38" i="6"/>
  <c r="AC38" i="6"/>
  <c r="AB38" i="6"/>
  <c r="AB77" i="6" s="1"/>
  <c r="AA38" i="6"/>
  <c r="Z38" i="6"/>
  <c r="Y38" i="6"/>
  <c r="X38" i="6"/>
  <c r="W38" i="6"/>
  <c r="V38" i="6"/>
  <c r="U38" i="6"/>
  <c r="T38" i="6"/>
  <c r="T77" i="6" s="1"/>
  <c r="S38" i="6"/>
  <c r="R38" i="6"/>
  <c r="Q38" i="6"/>
  <c r="P38" i="6"/>
  <c r="O38" i="6"/>
  <c r="N38" i="6"/>
  <c r="M38" i="6"/>
  <c r="L38" i="6"/>
  <c r="L77" i="6" s="1"/>
  <c r="K38" i="6"/>
  <c r="J38" i="6"/>
  <c r="I38" i="6"/>
  <c r="H38" i="6"/>
  <c r="G38" i="6"/>
  <c r="F38" i="6"/>
  <c r="E38" i="6"/>
  <c r="D38" i="6"/>
  <c r="D77" i="6" s="1"/>
  <c r="CD27" i="6"/>
  <c r="CC27" i="6"/>
  <c r="CC79" i="6" s="1"/>
  <c r="CC10" i="5" s="1"/>
  <c r="CB27" i="6"/>
  <c r="CA27" i="6"/>
  <c r="CA79" i="6" s="1"/>
  <c r="CA10" i="5" s="1"/>
  <c r="BZ27" i="6"/>
  <c r="BY27" i="6"/>
  <c r="BY79" i="6" s="1"/>
  <c r="BY10" i="5" s="1"/>
  <c r="BX27" i="6"/>
  <c r="BW27" i="6"/>
  <c r="BW79" i="6" s="1"/>
  <c r="BW10" i="5" s="1"/>
  <c r="BV27" i="6"/>
  <c r="BU27" i="6"/>
  <c r="BU79" i="6" s="1"/>
  <c r="BU10" i="5" s="1"/>
  <c r="BT27" i="6"/>
  <c r="BS27" i="6"/>
  <c r="BS79" i="6" s="1"/>
  <c r="BS10" i="5" s="1"/>
  <c r="BS12" i="5" s="1"/>
  <c r="BR27" i="6"/>
  <c r="BQ27" i="6"/>
  <c r="BQ79" i="6" s="1"/>
  <c r="BQ10" i="5" s="1"/>
  <c r="BP27" i="6"/>
  <c r="BO27" i="6"/>
  <c r="BO79" i="6" s="1"/>
  <c r="BO10" i="5" s="1"/>
  <c r="BN27" i="6"/>
  <c r="BM27" i="6"/>
  <c r="BM79" i="6" s="1"/>
  <c r="BM10" i="5" s="1"/>
  <c r="BL27" i="6"/>
  <c r="CD20" i="6"/>
  <c r="CC20" i="6"/>
  <c r="CB20" i="6"/>
  <c r="CA20" i="6"/>
  <c r="BZ20" i="6"/>
  <c r="BY20" i="6"/>
  <c r="BX20" i="6"/>
  <c r="BW20" i="6"/>
  <c r="BV20" i="6"/>
  <c r="BV77" i="6" s="1"/>
  <c r="BV82" i="6" s="1"/>
  <c r="AA6" i="3" s="1"/>
  <c r="AA18" i="3" s="1"/>
  <c r="BU20" i="6"/>
  <c r="BT20" i="6"/>
  <c r="BT77" i="6" s="1"/>
  <c r="BT82" i="6" s="1"/>
  <c r="Y6" i="3" s="1"/>
  <c r="Y18" i="3" s="1"/>
  <c r="BS20" i="6"/>
  <c r="BR20" i="6"/>
  <c r="BR77" i="6" s="1"/>
  <c r="BR82" i="6" s="1"/>
  <c r="W6" i="3" s="1"/>
  <c r="W18" i="3" s="1"/>
  <c r="BQ20" i="6"/>
  <c r="BP20" i="6"/>
  <c r="BO20" i="6"/>
  <c r="BN20" i="6"/>
  <c r="BN77" i="6" s="1"/>
  <c r="BN82" i="6" s="1"/>
  <c r="S6" i="3" s="1"/>
  <c r="BM20" i="6"/>
  <c r="BL20" i="6"/>
  <c r="BL77" i="6" s="1"/>
  <c r="BL82" i="6" s="1"/>
  <c r="Q6" i="3" s="1"/>
  <c r="BK20" i="6"/>
  <c r="BJ20" i="6"/>
  <c r="BJ77" i="6" s="1"/>
  <c r="BJ82" i="6" s="1"/>
  <c r="O6" i="3" s="1"/>
  <c r="BI20" i="6"/>
  <c r="BH20" i="6"/>
  <c r="BG20" i="6"/>
  <c r="BF20" i="6"/>
  <c r="BF77" i="6" s="1"/>
  <c r="BF82" i="6" s="1"/>
  <c r="K6" i="3" s="1"/>
  <c r="BE20" i="6"/>
  <c r="BD20" i="6"/>
  <c r="BD77" i="6" s="1"/>
  <c r="BD82" i="6" s="1"/>
  <c r="I6" i="3" s="1"/>
  <c r="BC20" i="6"/>
  <c r="BB20" i="6"/>
  <c r="BB77" i="6" s="1"/>
  <c r="BB82" i="6" s="1"/>
  <c r="G6" i="3" s="1"/>
  <c r="BA20" i="6"/>
  <c r="AZ20" i="6"/>
  <c r="AY20" i="6"/>
  <c r="AX20" i="6"/>
  <c r="AX77" i="6" s="1"/>
  <c r="AX82" i="6" s="1"/>
  <c r="AW20" i="6"/>
  <c r="AV20" i="6"/>
  <c r="AV77" i="6" s="1"/>
  <c r="AV82" i="6" s="1"/>
  <c r="AU20" i="6"/>
  <c r="AT20" i="6"/>
  <c r="AT77" i="6" s="1"/>
  <c r="AT82" i="6" s="1"/>
  <c r="AS20" i="6"/>
  <c r="AR20" i="6"/>
  <c r="AQ20" i="6"/>
  <c r="AP20" i="6"/>
  <c r="AP77" i="6" s="1"/>
  <c r="AP82" i="6" s="1"/>
  <c r="AO20" i="6"/>
  <c r="AN20" i="6"/>
  <c r="AN77" i="6" s="1"/>
  <c r="AN82" i="6" s="1"/>
  <c r="AM20" i="6"/>
  <c r="AL20" i="6"/>
  <c r="AL77" i="6" s="1"/>
  <c r="AL82" i="6" s="1"/>
  <c r="AK20" i="6"/>
  <c r="AJ20" i="6"/>
  <c r="AI20" i="6"/>
  <c r="AH20" i="6"/>
  <c r="AH77" i="6" s="1"/>
  <c r="AH82" i="6" s="1"/>
  <c r="AG20" i="6"/>
  <c r="AF20" i="6"/>
  <c r="AF77" i="6" s="1"/>
  <c r="AE20" i="6"/>
  <c r="AD20" i="6"/>
  <c r="AD77" i="6" s="1"/>
  <c r="AC20" i="6"/>
  <c r="AB20" i="6"/>
  <c r="AA20" i="6"/>
  <c r="Z20" i="6"/>
  <c r="Z77" i="6" s="1"/>
  <c r="Y20" i="6"/>
  <c r="X20" i="6"/>
  <c r="X77" i="6" s="1"/>
  <c r="W20" i="6"/>
  <c r="V20" i="6"/>
  <c r="V77" i="6" s="1"/>
  <c r="U20" i="6"/>
  <c r="T20" i="6"/>
  <c r="S20" i="6"/>
  <c r="R20" i="6"/>
  <c r="R77" i="6" s="1"/>
  <c r="Q20" i="6"/>
  <c r="P20" i="6"/>
  <c r="P77" i="6" s="1"/>
  <c r="O20" i="6"/>
  <c r="N20" i="6"/>
  <c r="N77" i="6" s="1"/>
  <c r="M20" i="6"/>
  <c r="L20" i="6"/>
  <c r="K20" i="6"/>
  <c r="J20" i="6"/>
  <c r="J77" i="6" s="1"/>
  <c r="I20" i="6"/>
  <c r="H20" i="6"/>
  <c r="H77" i="6" s="1"/>
  <c r="G20" i="6"/>
  <c r="F20" i="6"/>
  <c r="F77" i="6" s="1"/>
  <c r="E20" i="6"/>
  <c r="D20" i="6"/>
  <c r="CD10" i="6"/>
  <c r="CC10" i="6"/>
  <c r="CB10" i="6"/>
  <c r="CA10" i="6"/>
  <c r="BZ10" i="6"/>
  <c r="BY10" i="6"/>
  <c r="BX10" i="6"/>
  <c r="BW10" i="6"/>
  <c r="BV10" i="6"/>
  <c r="BU10" i="6"/>
  <c r="BU77" i="6" s="1"/>
  <c r="BU82" i="6" s="1"/>
  <c r="Z6" i="3" s="1"/>
  <c r="BT10" i="6"/>
  <c r="BS10" i="6"/>
  <c r="BR10" i="6"/>
  <c r="BQ10" i="6"/>
  <c r="BQ77" i="6" s="1"/>
  <c r="BQ82" i="6" s="1"/>
  <c r="V6" i="3" s="1"/>
  <c r="BP10" i="6"/>
  <c r="BO10" i="6"/>
  <c r="BN10" i="6"/>
  <c r="BM10" i="6"/>
  <c r="BM77" i="6" s="1"/>
  <c r="BM82" i="6" s="1"/>
  <c r="R6" i="3" s="1"/>
  <c r="BL10" i="6"/>
  <c r="BK10" i="6"/>
  <c r="BK77" i="6" s="1"/>
  <c r="BJ10" i="6"/>
  <c r="BI10" i="6"/>
  <c r="BI77" i="6" s="1"/>
  <c r="BI82" i="6" s="1"/>
  <c r="N6" i="3" s="1"/>
  <c r="BH10" i="6"/>
  <c r="BG10" i="6"/>
  <c r="BG77" i="6" s="1"/>
  <c r="BG82" i="6" s="1"/>
  <c r="L6" i="3" s="1"/>
  <c r="BF10" i="6"/>
  <c r="BE10" i="6"/>
  <c r="BE77" i="6" s="1"/>
  <c r="BE82" i="6" s="1"/>
  <c r="J6" i="3" s="1"/>
  <c r="BD10" i="6"/>
  <c r="BC10" i="6"/>
  <c r="BC77" i="6" s="1"/>
  <c r="BC82" i="6" s="1"/>
  <c r="H6" i="3" s="1"/>
  <c r="BB10" i="6"/>
  <c r="BA10" i="6"/>
  <c r="BA77" i="6" s="1"/>
  <c r="BA82" i="6" s="1"/>
  <c r="F6" i="3" s="1"/>
  <c r="AZ10" i="6"/>
  <c r="AY10" i="6"/>
  <c r="AY77" i="6" s="1"/>
  <c r="AY82" i="6" s="1"/>
  <c r="AX10" i="6"/>
  <c r="AW10" i="6"/>
  <c r="AW77" i="6" s="1"/>
  <c r="AW82" i="6" s="1"/>
  <c r="AV10" i="6"/>
  <c r="AU10" i="6"/>
  <c r="AU77" i="6" s="1"/>
  <c r="AU82" i="6" s="1"/>
  <c r="AT10" i="6"/>
  <c r="AS10" i="6"/>
  <c r="AS77" i="6" s="1"/>
  <c r="AS82" i="6" s="1"/>
  <c r="AR10" i="6"/>
  <c r="AQ10" i="6"/>
  <c r="AQ77" i="6" s="1"/>
  <c r="AQ82" i="6" s="1"/>
  <c r="AP10" i="6"/>
  <c r="AO10" i="6"/>
  <c r="AO77" i="6" s="1"/>
  <c r="AO82" i="6" s="1"/>
  <c r="AN10" i="6"/>
  <c r="AM10" i="6"/>
  <c r="AM77" i="6" s="1"/>
  <c r="AM82" i="6" s="1"/>
  <c r="AL10" i="6"/>
  <c r="AK10" i="6"/>
  <c r="AK77" i="6" s="1"/>
  <c r="AK82" i="6" s="1"/>
  <c r="AJ10" i="6"/>
  <c r="AI10" i="6"/>
  <c r="AI77" i="6" s="1"/>
  <c r="AI82" i="6" s="1"/>
  <c r="AH10" i="6"/>
  <c r="AG10" i="6"/>
  <c r="AG77" i="6" s="1"/>
  <c r="AF10" i="6"/>
  <c r="AE10" i="6"/>
  <c r="AE77" i="6" s="1"/>
  <c r="AD10" i="6"/>
  <c r="AC10" i="6"/>
  <c r="AC77" i="6" s="1"/>
  <c r="AB10" i="6"/>
  <c r="AA10" i="6"/>
  <c r="AA77" i="6" s="1"/>
  <c r="Z10" i="6"/>
  <c r="Y10" i="6"/>
  <c r="Y77" i="6" s="1"/>
  <c r="X10" i="6"/>
  <c r="W10" i="6"/>
  <c r="W77" i="6" s="1"/>
  <c r="V10" i="6"/>
  <c r="U10" i="6"/>
  <c r="U77" i="6" s="1"/>
  <c r="T10" i="6"/>
  <c r="S10" i="6"/>
  <c r="S77" i="6" s="1"/>
  <c r="R10" i="6"/>
  <c r="Q10" i="6"/>
  <c r="Q77" i="6" s="1"/>
  <c r="P10" i="6"/>
  <c r="O10" i="6"/>
  <c r="O77" i="6" s="1"/>
  <c r="N10" i="6"/>
  <c r="M10" i="6"/>
  <c r="M77" i="6" s="1"/>
  <c r="L10" i="6"/>
  <c r="K10" i="6"/>
  <c r="K77" i="6" s="1"/>
  <c r="J10" i="6"/>
  <c r="I10" i="6"/>
  <c r="I77" i="6" s="1"/>
  <c r="H10" i="6"/>
  <c r="G10" i="6"/>
  <c r="G77" i="6" s="1"/>
  <c r="F10" i="6"/>
  <c r="E10" i="6"/>
  <c r="E77" i="6" s="1"/>
  <c r="D10" i="6"/>
  <c r="CD62" i="5"/>
  <c r="CC62" i="5"/>
  <c r="CB62" i="5"/>
  <c r="CA62" i="5"/>
  <c r="BZ62" i="5"/>
  <c r="BY62" i="5"/>
  <c r="BX62" i="5"/>
  <c r="BW62" i="5"/>
  <c r="BV62" i="5"/>
  <c r="BU62" i="5"/>
  <c r="BT62" i="5"/>
  <c r="BS62" i="5"/>
  <c r="BR62" i="5"/>
  <c r="BQ62" i="5"/>
  <c r="BP62" i="5"/>
  <c r="BO62" i="5"/>
  <c r="BN62" i="5"/>
  <c r="BM62" i="5"/>
  <c r="BL62" i="5"/>
  <c r="BK62" i="5"/>
  <c r="BJ62" i="5"/>
  <c r="BI62" i="5"/>
  <c r="BH62" i="5"/>
  <c r="BG62" i="5"/>
  <c r="BF62" i="5"/>
  <c r="BE62" i="5"/>
  <c r="BD62" i="5"/>
  <c r="BC62" i="5"/>
  <c r="BB62" i="5"/>
  <c r="BA62" i="5"/>
  <c r="AZ62" i="5"/>
  <c r="AY62" i="5"/>
  <c r="AX62" i="5"/>
  <c r="AW62" i="5"/>
  <c r="AV62" i="5"/>
  <c r="AU62" i="5"/>
  <c r="AT62" i="5"/>
  <c r="AS62" i="5"/>
  <c r="AR62" i="5"/>
  <c r="AQ62" i="5"/>
  <c r="AP62" i="5"/>
  <c r="AO62" i="5"/>
  <c r="AN62" i="5"/>
  <c r="AM62" i="5"/>
  <c r="AL62" i="5"/>
  <c r="AK62" i="5"/>
  <c r="AJ62" i="5"/>
  <c r="AI62" i="5"/>
  <c r="AH62" i="5"/>
  <c r="CD57" i="5"/>
  <c r="CC57" i="5"/>
  <c r="CB57" i="5"/>
  <c r="CA57" i="5"/>
  <c r="BZ57" i="5"/>
  <c r="BY57" i="5"/>
  <c r="BX57" i="5"/>
  <c r="BW57" i="5"/>
  <c r="BV57" i="5"/>
  <c r="BU57" i="5"/>
  <c r="BT57" i="5"/>
  <c r="BS57" i="5"/>
  <c r="BR57" i="5"/>
  <c r="BQ57" i="5"/>
  <c r="BP57" i="5"/>
  <c r="BO57" i="5"/>
  <c r="BN57" i="5"/>
  <c r="BM57" i="5"/>
  <c r="BL57" i="5"/>
  <c r="BK57" i="5"/>
  <c r="BJ57" i="5"/>
  <c r="BI57" i="5"/>
  <c r="BH57" i="5"/>
  <c r="BG57" i="5"/>
  <c r="BF57" i="5"/>
  <c r="BE57" i="5"/>
  <c r="BD57" i="5"/>
  <c r="BC57" i="5"/>
  <c r="BB57" i="5"/>
  <c r="BA57" i="5"/>
  <c r="AZ57" i="5"/>
  <c r="AY57" i="5"/>
  <c r="AX57" i="5"/>
  <c r="AW57" i="5"/>
  <c r="AV57" i="5"/>
  <c r="AU57" i="5"/>
  <c r="AT57" i="5"/>
  <c r="AS57" i="5"/>
  <c r="AR57" i="5"/>
  <c r="AQ57" i="5"/>
  <c r="AP57" i="5"/>
  <c r="AO57" i="5"/>
  <c r="AN57" i="5"/>
  <c r="AM57" i="5"/>
  <c r="AL57" i="5"/>
  <c r="AK57" i="5"/>
  <c r="AJ57" i="5"/>
  <c r="AI57" i="5"/>
  <c r="AH57" i="5"/>
  <c r="AG57" i="5"/>
  <c r="AF57" i="5"/>
  <c r="AE57" i="5"/>
  <c r="AD57" i="5"/>
  <c r="AC57" i="5"/>
  <c r="AB57" i="5"/>
  <c r="AA57" i="5"/>
  <c r="Z57" i="5"/>
  <c r="Y57" i="5"/>
  <c r="X57" i="5"/>
  <c r="W57" i="5"/>
  <c r="V57" i="5"/>
  <c r="U57" i="5"/>
  <c r="T57" i="5"/>
  <c r="S57" i="5"/>
  <c r="CD47" i="5"/>
  <c r="CC47" i="5"/>
  <c r="CB47" i="5"/>
  <c r="CA47" i="5"/>
  <c r="BZ47" i="5"/>
  <c r="BY47" i="5"/>
  <c r="BX47" i="5"/>
  <c r="BW47" i="5"/>
  <c r="BV47" i="5"/>
  <c r="BU47" i="5"/>
  <c r="BT47" i="5"/>
  <c r="BS47" i="5"/>
  <c r="BR47" i="5"/>
  <c r="BQ47" i="5"/>
  <c r="BP47" i="5"/>
  <c r="BO47" i="5"/>
  <c r="BN47" i="5"/>
  <c r="BM47" i="5"/>
  <c r="BL47" i="5"/>
  <c r="BK47" i="5"/>
  <c r="BJ47" i="5"/>
  <c r="BI47" i="5"/>
  <c r="BH47" i="5"/>
  <c r="BG47" i="5"/>
  <c r="BF47" i="5"/>
  <c r="BE47" i="5"/>
  <c r="BD47" i="5"/>
  <c r="BC47" i="5"/>
  <c r="BB47" i="5"/>
  <c r="BA47" i="5"/>
  <c r="AZ47" i="5"/>
  <c r="AY47" i="5"/>
  <c r="AX47" i="5"/>
  <c r="AW47" i="5"/>
  <c r="AV47" i="5"/>
  <c r="AU47" i="5"/>
  <c r="AT47" i="5"/>
  <c r="AS47" i="5"/>
  <c r="AR47" i="5"/>
  <c r="AQ47" i="5"/>
  <c r="AP47" i="5"/>
  <c r="AO47" i="5"/>
  <c r="AN47" i="5"/>
  <c r="AM47" i="5"/>
  <c r="AL47" i="5"/>
  <c r="AK47" i="5"/>
  <c r="AJ47" i="5"/>
  <c r="AI47" i="5"/>
  <c r="AH47" i="5"/>
  <c r="CD42" i="5"/>
  <c r="CC42" i="5"/>
  <c r="CB42" i="5"/>
  <c r="CA42" i="5"/>
  <c r="BZ42" i="5"/>
  <c r="BY42" i="5"/>
  <c r="BX42" i="5"/>
  <c r="BW42" i="5"/>
  <c r="BV42" i="5"/>
  <c r="BU42" i="5"/>
  <c r="BT42" i="5"/>
  <c r="BS42" i="5"/>
  <c r="BR42" i="5"/>
  <c r="BQ42" i="5"/>
  <c r="BP42" i="5"/>
  <c r="BO42" i="5"/>
  <c r="BN42" i="5"/>
  <c r="BM42" i="5"/>
  <c r="BL42" i="5"/>
  <c r="BK42" i="5"/>
  <c r="BJ42" i="5"/>
  <c r="BI42" i="5"/>
  <c r="BH42" i="5"/>
  <c r="BG42" i="5"/>
  <c r="BF42" i="5"/>
  <c r="BE42" i="5"/>
  <c r="BD42" i="5"/>
  <c r="BC42" i="5"/>
  <c r="BB42" i="5"/>
  <c r="BA42" i="5"/>
  <c r="AZ42" i="5"/>
  <c r="AY42" i="5"/>
  <c r="AX42" i="5"/>
  <c r="AW42" i="5"/>
  <c r="AV42" i="5"/>
  <c r="AU42" i="5"/>
  <c r="AT42" i="5"/>
  <c r="AS42" i="5"/>
  <c r="AR42" i="5"/>
  <c r="AQ42" i="5"/>
  <c r="AP42" i="5"/>
  <c r="AO42" i="5"/>
  <c r="AN42" i="5"/>
  <c r="AM42" i="5"/>
  <c r="AL42" i="5"/>
  <c r="AK42" i="5"/>
  <c r="AJ42" i="5"/>
  <c r="AI42" i="5"/>
  <c r="AH42" i="5"/>
  <c r="AG42" i="5"/>
  <c r="AF42" i="5"/>
  <c r="AE42" i="5"/>
  <c r="AD42" i="5"/>
  <c r="AC42" i="5"/>
  <c r="AB42" i="5"/>
  <c r="AA42" i="5"/>
  <c r="Z42" i="5"/>
  <c r="Y42" i="5"/>
  <c r="X42" i="5"/>
  <c r="W42" i="5"/>
  <c r="V42" i="5"/>
  <c r="U42" i="5"/>
  <c r="T42" i="5"/>
  <c r="S42" i="5"/>
  <c r="R42" i="5"/>
  <c r="Q42" i="5"/>
  <c r="P42" i="5"/>
  <c r="O42" i="5"/>
  <c r="N42" i="5"/>
  <c r="M42" i="5"/>
  <c r="L42" i="5"/>
  <c r="K42" i="5"/>
  <c r="CD32" i="5"/>
  <c r="CC32" i="5"/>
  <c r="CB32" i="5"/>
  <c r="CA32" i="5"/>
  <c r="BZ32" i="5"/>
  <c r="BY32" i="5"/>
  <c r="BX32" i="5"/>
  <c r="BW32" i="5"/>
  <c r="BV32" i="5"/>
  <c r="BU32" i="5"/>
  <c r="BT32" i="5"/>
  <c r="BS32" i="5"/>
  <c r="BR32" i="5"/>
  <c r="BQ32" i="5"/>
  <c r="BP32" i="5"/>
  <c r="BO32" i="5"/>
  <c r="BN32" i="5"/>
  <c r="BM32" i="5"/>
  <c r="BL32" i="5"/>
  <c r="BK32" i="5"/>
  <c r="BJ32" i="5"/>
  <c r="BI32" i="5"/>
  <c r="BH32" i="5"/>
  <c r="BG32" i="5"/>
  <c r="BF32" i="5"/>
  <c r="BE32" i="5"/>
  <c r="BD32" i="5"/>
  <c r="BC32" i="5"/>
  <c r="BB32" i="5"/>
  <c r="BA32" i="5"/>
  <c r="AZ32" i="5"/>
  <c r="AY32" i="5"/>
  <c r="AX32" i="5"/>
  <c r="AW32" i="5"/>
  <c r="AV32" i="5"/>
  <c r="AU32" i="5"/>
  <c r="AT32" i="5"/>
  <c r="AS32" i="5"/>
  <c r="AR32" i="5"/>
  <c r="AQ32" i="5"/>
  <c r="AP32" i="5"/>
  <c r="AO32" i="5"/>
  <c r="AN32" i="5"/>
  <c r="AM32" i="5"/>
  <c r="AL32" i="5"/>
  <c r="AK32" i="5"/>
  <c r="AJ32" i="5"/>
  <c r="AI32" i="5"/>
  <c r="AH32" i="5"/>
  <c r="CD27" i="5"/>
  <c r="CC27" i="5"/>
  <c r="CB27" i="5"/>
  <c r="CA27" i="5"/>
  <c r="BZ27" i="5"/>
  <c r="BY27" i="5"/>
  <c r="BX27" i="5"/>
  <c r="BW27" i="5"/>
  <c r="BV27" i="5"/>
  <c r="BU27" i="5"/>
  <c r="BT27" i="5"/>
  <c r="BS27" i="5"/>
  <c r="BR27" i="5"/>
  <c r="BQ27" i="5"/>
  <c r="BP27" i="5"/>
  <c r="BO27" i="5"/>
  <c r="BN27" i="5"/>
  <c r="BM27" i="5"/>
  <c r="BL27" i="5"/>
  <c r="BK27" i="5"/>
  <c r="BJ27" i="5"/>
  <c r="BI27" i="5"/>
  <c r="BH27" i="5"/>
  <c r="BG27" i="5"/>
  <c r="BF27" i="5"/>
  <c r="BE27" i="5"/>
  <c r="BD27" i="5"/>
  <c r="BC27" i="5"/>
  <c r="BB27" i="5"/>
  <c r="BA27" i="5"/>
  <c r="AZ27" i="5"/>
  <c r="AY27" i="5"/>
  <c r="AX27" i="5"/>
  <c r="AW27" i="5"/>
  <c r="AV27" i="5"/>
  <c r="AU27" i="5"/>
  <c r="AT27" i="5"/>
  <c r="AS27" i="5"/>
  <c r="AR27" i="5"/>
  <c r="AQ27" i="5"/>
  <c r="AP27" i="5"/>
  <c r="AO27" i="5"/>
  <c r="AN27" i="5"/>
  <c r="AM27" i="5"/>
  <c r="AL27" i="5"/>
  <c r="AK27" i="5"/>
  <c r="AJ27" i="5"/>
  <c r="AI27" i="5"/>
  <c r="AH27" i="5"/>
  <c r="AG27" i="5"/>
  <c r="AF27" i="5"/>
  <c r="AE27" i="5"/>
  <c r="AD27" i="5"/>
  <c r="AC27" i="5"/>
  <c r="AB27" i="5"/>
  <c r="AA27" i="5"/>
  <c r="Z27" i="5"/>
  <c r="Y27" i="5"/>
  <c r="X27" i="5"/>
  <c r="W27" i="5"/>
  <c r="V27" i="5"/>
  <c r="U27" i="5"/>
  <c r="T27" i="5"/>
  <c r="S27" i="5"/>
  <c r="R27" i="5"/>
  <c r="Q27" i="5"/>
  <c r="P27" i="5"/>
  <c r="O27" i="5"/>
  <c r="N27" i="5"/>
  <c r="M27" i="5"/>
  <c r="L27" i="5"/>
  <c r="K27" i="5"/>
  <c r="J27" i="5"/>
  <c r="I27" i="5"/>
  <c r="H27" i="5"/>
  <c r="G27" i="5"/>
  <c r="F27" i="5"/>
  <c r="E27" i="5"/>
  <c r="D27" i="5"/>
  <c r="BU12" i="5"/>
  <c r="BR12" i="5"/>
  <c r="BQ12" i="5"/>
  <c r="BO12" i="5"/>
  <c r="BM12" i="5"/>
  <c r="BK12" i="5"/>
  <c r="BJ12" i="5"/>
  <c r="BI12" i="5"/>
  <c r="BG12" i="5"/>
  <c r="BF12" i="5"/>
  <c r="BE12" i="5"/>
  <c r="BC12" i="5"/>
  <c r="BB12" i="5"/>
  <c r="BA12" i="5"/>
  <c r="AY12" i="5"/>
  <c r="AX12" i="5"/>
  <c r="AW12" i="5"/>
  <c r="AU12" i="5"/>
  <c r="AT12" i="5"/>
  <c r="AS12" i="5"/>
  <c r="AQ12" i="5"/>
  <c r="AP12" i="5"/>
  <c r="AO12" i="5"/>
  <c r="AM12" i="5"/>
  <c r="AL12" i="5"/>
  <c r="AK12" i="5"/>
  <c r="AI12" i="5"/>
  <c r="AH12" i="5"/>
  <c r="AF12" i="5"/>
  <c r="AE12" i="5"/>
  <c r="AD12" i="5"/>
  <c r="AB12" i="5"/>
  <c r="AA12" i="5"/>
  <c r="Z12" i="5"/>
  <c r="X12" i="5"/>
  <c r="W12" i="5"/>
  <c r="V12" i="5"/>
  <c r="T12" i="5"/>
  <c r="S12" i="5"/>
  <c r="R12" i="5"/>
  <c r="P12" i="5"/>
  <c r="O12" i="5"/>
  <c r="N12" i="5"/>
  <c r="L12" i="5"/>
  <c r="K12" i="5"/>
  <c r="J12" i="5"/>
  <c r="H12" i="5"/>
  <c r="G12" i="5"/>
  <c r="F12" i="5"/>
  <c r="D12" i="5"/>
  <c r="CD36" i="4"/>
  <c r="CC36" i="4"/>
  <c r="CB36" i="4"/>
  <c r="CA36" i="4"/>
  <c r="BZ36" i="4"/>
  <c r="BY36" i="4"/>
  <c r="BX36" i="4"/>
  <c r="BW36" i="4"/>
  <c r="BV36" i="4"/>
  <c r="BU36" i="4"/>
  <c r="BT36" i="4"/>
  <c r="BS36" i="4"/>
  <c r="BR36" i="4"/>
  <c r="BQ36" i="4"/>
  <c r="BP36" i="4"/>
  <c r="BO36" i="4"/>
  <c r="BN36" i="4"/>
  <c r="BM36" i="4"/>
  <c r="BL36" i="4"/>
  <c r="BK36" i="4"/>
  <c r="BJ36" i="4"/>
  <c r="BI36" i="4"/>
  <c r="BH36" i="4"/>
  <c r="BG36" i="4"/>
  <c r="BF36" i="4"/>
  <c r="BE36" i="4"/>
  <c r="BD36" i="4"/>
  <c r="BC36" i="4"/>
  <c r="BB36" i="4"/>
  <c r="BA36" i="4"/>
  <c r="AZ36" i="4"/>
  <c r="AY36" i="4"/>
  <c r="AX36" i="4"/>
  <c r="AW36" i="4"/>
  <c r="AV36" i="4"/>
  <c r="AU36" i="4"/>
  <c r="AT36" i="4"/>
  <c r="AS36" i="4"/>
  <c r="AR36" i="4"/>
  <c r="AQ36" i="4"/>
  <c r="AP36" i="4"/>
  <c r="AO36" i="4"/>
  <c r="AN36" i="4"/>
  <c r="AM36" i="4"/>
  <c r="AL36" i="4"/>
  <c r="AK36" i="4"/>
  <c r="AJ36" i="4"/>
  <c r="AI36" i="4"/>
  <c r="AH36" i="4"/>
  <c r="CD29" i="4"/>
  <c r="CC29" i="4"/>
  <c r="CB29" i="4"/>
  <c r="CA29" i="4"/>
  <c r="BZ29" i="4"/>
  <c r="BY29" i="4"/>
  <c r="BX29" i="4"/>
  <c r="BW29" i="4"/>
  <c r="BV29" i="4"/>
  <c r="BU29" i="4"/>
  <c r="BT29" i="4"/>
  <c r="BS29" i="4"/>
  <c r="BR29" i="4"/>
  <c r="BQ29" i="4"/>
  <c r="BP29" i="4"/>
  <c r="BO29" i="4"/>
  <c r="BN29" i="4"/>
  <c r="BM29" i="4"/>
  <c r="BL29" i="4"/>
  <c r="BK29" i="4"/>
  <c r="BJ29" i="4"/>
  <c r="BI29" i="4"/>
  <c r="BH29" i="4"/>
  <c r="BG29" i="4"/>
  <c r="BF29" i="4"/>
  <c r="BE29" i="4"/>
  <c r="BD29" i="4"/>
  <c r="BC29" i="4"/>
  <c r="BB29" i="4"/>
  <c r="BA29" i="4"/>
  <c r="AZ29" i="4"/>
  <c r="AY29" i="4"/>
  <c r="AX29" i="4"/>
  <c r="AW29" i="4"/>
  <c r="AV29" i="4"/>
  <c r="AU29" i="4"/>
  <c r="AT29" i="4"/>
  <c r="AS29" i="4"/>
  <c r="AR29" i="4"/>
  <c r="AQ29" i="4"/>
  <c r="AP29" i="4"/>
  <c r="AO29" i="4"/>
  <c r="AN29" i="4"/>
  <c r="AM29" i="4"/>
  <c r="AL29" i="4"/>
  <c r="AK29" i="4"/>
  <c r="AJ29" i="4"/>
  <c r="AI29" i="4"/>
  <c r="AH29" i="4"/>
  <c r="CD15" i="4"/>
  <c r="CC15" i="4"/>
  <c r="CB15" i="4"/>
  <c r="CA15" i="4"/>
  <c r="BZ15" i="4"/>
  <c r="BY15" i="4"/>
  <c r="BX15" i="4"/>
  <c r="BW15" i="4"/>
  <c r="BV15" i="4"/>
  <c r="BU15" i="4"/>
  <c r="BT15" i="4"/>
  <c r="BS15" i="4"/>
  <c r="BR15" i="4"/>
  <c r="BQ15" i="4"/>
  <c r="BP15" i="4"/>
  <c r="BO15" i="4"/>
  <c r="BN15" i="4"/>
  <c r="BM15" i="4"/>
  <c r="BL15" i="4"/>
  <c r="BK15" i="4"/>
  <c r="BJ15" i="4"/>
  <c r="BI15" i="4"/>
  <c r="BH15" i="4"/>
  <c r="BG15" i="4"/>
  <c r="BF15" i="4"/>
  <c r="BE15" i="4"/>
  <c r="BD15" i="4"/>
  <c r="BC15" i="4"/>
  <c r="BB15" i="4"/>
  <c r="BA15" i="4"/>
  <c r="AZ15" i="4"/>
  <c r="AY15" i="4"/>
  <c r="AX15" i="4"/>
  <c r="AW15" i="4"/>
  <c r="AV15" i="4"/>
  <c r="AU15" i="4"/>
  <c r="AT15" i="4"/>
  <c r="AS15" i="4"/>
  <c r="AR15" i="4"/>
  <c r="AQ15" i="4"/>
  <c r="AP15" i="4"/>
  <c r="AO15" i="4"/>
  <c r="AN15" i="4"/>
  <c r="AM15" i="4"/>
  <c r="AL15" i="4"/>
  <c r="AK15" i="4"/>
  <c r="AJ15" i="4"/>
  <c r="AI15" i="4"/>
  <c r="AH15" i="4"/>
  <c r="AI48" i="3"/>
  <c r="AH48" i="3"/>
  <c r="AG48" i="3"/>
  <c r="AF48" i="3"/>
  <c r="AE48" i="3"/>
  <c r="AD48" i="3"/>
  <c r="AC48" i="3"/>
  <c r="AB48" i="3"/>
  <c r="AA48" i="3"/>
  <c r="Z48" i="3"/>
  <c r="Y48" i="3"/>
  <c r="X48" i="3"/>
  <c r="W48" i="3"/>
  <c r="V48" i="3"/>
  <c r="AI44" i="3"/>
  <c r="AH44" i="3"/>
  <c r="AG44" i="3"/>
  <c r="AF44" i="3"/>
  <c r="AE44" i="3"/>
  <c r="AD44" i="3"/>
  <c r="AC44" i="3"/>
  <c r="AB44" i="3"/>
  <c r="AA44" i="3"/>
  <c r="Z44" i="3"/>
  <c r="Y44" i="3"/>
  <c r="X44" i="3"/>
  <c r="W44" i="3"/>
  <c r="V44" i="3"/>
  <c r="AI40" i="3"/>
  <c r="AH40" i="3"/>
  <c r="AG40" i="3"/>
  <c r="AF40" i="3"/>
  <c r="AE40" i="3"/>
  <c r="AD40" i="3"/>
  <c r="AC40" i="3"/>
  <c r="AB40" i="3"/>
  <c r="AA40" i="3"/>
  <c r="Z40" i="3"/>
  <c r="Y40" i="3"/>
  <c r="X40" i="3"/>
  <c r="W40" i="3"/>
  <c r="V40" i="3"/>
  <c r="AA20" i="3"/>
  <c r="Y20" i="3"/>
  <c r="W20" i="3"/>
  <c r="Z18" i="3" l="1"/>
  <c r="AR7" i="5"/>
  <c r="AR76" i="9"/>
  <c r="AR15" i="5" s="1"/>
  <c r="BD7" i="5"/>
  <c r="BD76" i="9"/>
  <c r="BD15" i="5" s="1"/>
  <c r="BP7" i="5"/>
  <c r="BP76" i="9"/>
  <c r="BP15" i="5" s="1"/>
  <c r="BX7" i="5"/>
  <c r="BX76" i="9"/>
  <c r="BX15" i="5" s="1"/>
  <c r="BU7" i="5"/>
  <c r="BU76" i="9"/>
  <c r="BU15" i="5" s="1"/>
  <c r="AL8" i="5"/>
  <c r="AL9" i="4"/>
  <c r="AL8" i="4" s="1"/>
  <c r="AL7" i="4"/>
  <c r="AL126" i="9"/>
  <c r="AL16" i="5" s="1"/>
  <c r="AX8" i="5"/>
  <c r="AX9" i="4"/>
  <c r="AX7" i="4"/>
  <c r="AX126" i="9"/>
  <c r="AX16" i="5" s="1"/>
  <c r="BB8" i="5"/>
  <c r="BB9" i="4"/>
  <c r="BB7" i="4"/>
  <c r="BB126" i="9"/>
  <c r="BB16" i="5" s="1"/>
  <c r="BN8" i="5"/>
  <c r="BN9" i="4"/>
  <c r="BN7" i="4"/>
  <c r="BN126" i="9"/>
  <c r="BN16" i="5" s="1"/>
  <c r="BR8" i="5"/>
  <c r="BR9" i="4"/>
  <c r="BR7" i="4"/>
  <c r="BR126" i="9"/>
  <c r="BR16" i="5" s="1"/>
  <c r="BV8" i="5"/>
  <c r="BV9" i="4"/>
  <c r="BV7" i="4"/>
  <c r="BV126" i="9"/>
  <c r="BV16" i="5" s="1"/>
  <c r="AJ7" i="5"/>
  <c r="AJ76" i="9"/>
  <c r="AJ15" i="5" s="1"/>
  <c r="AZ7" i="5"/>
  <c r="AZ76" i="9"/>
  <c r="AZ15" i="5" s="1"/>
  <c r="BL7" i="5"/>
  <c r="BL76" i="9"/>
  <c r="BL15" i="5" s="1"/>
  <c r="BT7" i="5"/>
  <c r="BT76" i="9"/>
  <c r="BT15" i="5" s="1"/>
  <c r="CB7" i="5"/>
  <c r="CB76" i="9"/>
  <c r="CB15" i="5" s="1"/>
  <c r="BQ7" i="5"/>
  <c r="BQ76" i="9"/>
  <c r="BQ15" i="5" s="1"/>
  <c r="BY7" i="5"/>
  <c r="BY76" i="9"/>
  <c r="BY15" i="5" s="1"/>
  <c r="AH8" i="5"/>
  <c r="AH9" i="4"/>
  <c r="AH8" i="4" s="1"/>
  <c r="AH7" i="4"/>
  <c r="AH126" i="9"/>
  <c r="AH16" i="5" s="1"/>
  <c r="AP8" i="5"/>
  <c r="AP9" i="4"/>
  <c r="AP8" i="4" s="1"/>
  <c r="AP7" i="4"/>
  <c r="AP126" i="9"/>
  <c r="AP16" i="5" s="1"/>
  <c r="BF8" i="5"/>
  <c r="BF9" i="4"/>
  <c r="BF7" i="4"/>
  <c r="BF126" i="9"/>
  <c r="BF16" i="5" s="1"/>
  <c r="BQ84" i="6"/>
  <c r="V8" i="3" s="1"/>
  <c r="V20" i="3" s="1"/>
  <c r="BU84" i="6"/>
  <c r="Z8" i="3" s="1"/>
  <c r="BY84" i="6"/>
  <c r="CC84" i="6"/>
  <c r="X9" i="3"/>
  <c r="X20" i="3" s="1"/>
  <c r="BS83" i="6"/>
  <c r="X7" i="3" s="1"/>
  <c r="X19" i="3" s="1"/>
  <c r="AN9" i="4"/>
  <c r="AN8" i="4" s="1"/>
  <c r="AN8" i="5"/>
  <c r="AN7" i="4"/>
  <c r="AN126" i="9"/>
  <c r="AN16" i="5" s="1"/>
  <c r="AV7" i="4"/>
  <c r="AV8" i="5"/>
  <c r="AV9" i="4"/>
  <c r="AV126" i="9"/>
  <c r="AV16" i="5" s="1"/>
  <c r="BD9" i="4"/>
  <c r="BD8" i="5"/>
  <c r="BD7" i="4"/>
  <c r="BD126" i="9"/>
  <c r="BD16" i="5" s="1"/>
  <c r="BL9" i="4"/>
  <c r="BL8" i="5"/>
  <c r="BL7" i="4"/>
  <c r="BL126" i="9"/>
  <c r="BL16" i="5" s="1"/>
  <c r="BT9" i="4"/>
  <c r="BT8" i="5"/>
  <c r="BT7" i="4"/>
  <c r="BT126" i="9"/>
  <c r="BT16" i="5" s="1"/>
  <c r="AI132" i="9"/>
  <c r="AM132" i="9"/>
  <c r="AQ132" i="9"/>
  <c r="AU132" i="9"/>
  <c r="AY132" i="9"/>
  <c r="BC132" i="9"/>
  <c r="BG132" i="9"/>
  <c r="BK132" i="9"/>
  <c r="BO132" i="9"/>
  <c r="BS132" i="9"/>
  <c r="BW132" i="9"/>
  <c r="CA132" i="9"/>
  <c r="AK136" i="9"/>
  <c r="BA136" i="9"/>
  <c r="BM136" i="9"/>
  <c r="BQ136" i="9"/>
  <c r="BU136" i="9"/>
  <c r="BY136" i="9"/>
  <c r="CC136" i="9"/>
  <c r="AP128" i="10"/>
  <c r="AT128" i="10"/>
  <c r="BF128" i="10"/>
  <c r="BJ128" i="10"/>
  <c r="BV128" i="10"/>
  <c r="BZ128" i="10"/>
  <c r="AT129" i="10"/>
  <c r="BJ129" i="10"/>
  <c r="BZ129" i="10"/>
  <c r="BO77" i="6"/>
  <c r="BO82" i="6" s="1"/>
  <c r="T6" i="3" s="1"/>
  <c r="BS77" i="6"/>
  <c r="BS82" i="6" s="1"/>
  <c r="X6" i="3" s="1"/>
  <c r="X18" i="3" s="1"/>
  <c r="BR83" i="6"/>
  <c r="W7" i="3" s="1"/>
  <c r="W19" i="3" s="1"/>
  <c r="BV83" i="6"/>
  <c r="AA7" i="3" s="1"/>
  <c r="AA19" i="3" s="1"/>
  <c r="AH7" i="5"/>
  <c r="AH76" i="9"/>
  <c r="AH15" i="5" s="1"/>
  <c r="AL7" i="5"/>
  <c r="AL76" i="9"/>
  <c r="AL15" i="5" s="1"/>
  <c r="AP7" i="5"/>
  <c r="AP76" i="9"/>
  <c r="AP15" i="5" s="1"/>
  <c r="AT7" i="5"/>
  <c r="AT76" i="9"/>
  <c r="AT15" i="5" s="1"/>
  <c r="AX7" i="5"/>
  <c r="AX76" i="9"/>
  <c r="AX15" i="5" s="1"/>
  <c r="BB7" i="5"/>
  <c r="BB76" i="9"/>
  <c r="BB15" i="5" s="1"/>
  <c r="BF7" i="5"/>
  <c r="BF76" i="9"/>
  <c r="BF15" i="5" s="1"/>
  <c r="BJ7" i="5"/>
  <c r="BJ76" i="9"/>
  <c r="BJ15" i="5" s="1"/>
  <c r="BN7" i="5"/>
  <c r="BN76" i="9"/>
  <c r="BN15" i="5" s="1"/>
  <c r="BR7" i="5"/>
  <c r="BR76" i="9"/>
  <c r="BR15" i="5" s="1"/>
  <c r="BV7" i="5"/>
  <c r="BV76" i="9"/>
  <c r="BV15" i="5" s="1"/>
  <c r="BZ7" i="5"/>
  <c r="BZ76" i="9"/>
  <c r="BZ15" i="5" s="1"/>
  <c r="CD7" i="5"/>
  <c r="CD76" i="9"/>
  <c r="CD15" i="5" s="1"/>
  <c r="AK7" i="5"/>
  <c r="AK76" i="9"/>
  <c r="AK15" i="5" s="1"/>
  <c r="AO7" i="5"/>
  <c r="AO76" i="9"/>
  <c r="AO15" i="5" s="1"/>
  <c r="AS7" i="5"/>
  <c r="AS76" i="9"/>
  <c r="AS15" i="5" s="1"/>
  <c r="AW7" i="5"/>
  <c r="AW76" i="9"/>
  <c r="AW15" i="5" s="1"/>
  <c r="BA7" i="5"/>
  <c r="BA76" i="9"/>
  <c r="BA15" i="5" s="1"/>
  <c r="BE7" i="5"/>
  <c r="BE76" i="9"/>
  <c r="BE15" i="5" s="1"/>
  <c r="BI7" i="5"/>
  <c r="BI76" i="9"/>
  <c r="BI15" i="5" s="1"/>
  <c r="AW125" i="9"/>
  <c r="AW128" i="9" s="1"/>
  <c r="BM125" i="9"/>
  <c r="BM128" i="9" s="1"/>
  <c r="AI128" i="10"/>
  <c r="AM128" i="10"/>
  <c r="AQ129" i="10"/>
  <c r="AU128" i="10"/>
  <c r="AY128" i="10"/>
  <c r="BC128" i="10"/>
  <c r="BG129" i="10"/>
  <c r="BK128" i="10"/>
  <c r="BO128" i="10"/>
  <c r="BS128" i="10"/>
  <c r="BW129" i="10"/>
  <c r="CA128" i="10"/>
  <c r="AX129" i="10"/>
  <c r="AN7" i="5"/>
  <c r="AN76" i="9"/>
  <c r="AN15" i="5" s="1"/>
  <c r="AV7" i="5"/>
  <c r="AV76" i="9"/>
  <c r="AV15" i="5" s="1"/>
  <c r="BH7" i="5"/>
  <c r="BH76" i="9"/>
  <c r="BH15" i="5" s="1"/>
  <c r="BM7" i="5"/>
  <c r="BM76" i="9"/>
  <c r="BM15" i="5" s="1"/>
  <c r="CC7" i="5"/>
  <c r="CC76" i="9"/>
  <c r="CC15" i="5" s="1"/>
  <c r="AT8" i="5"/>
  <c r="AT9" i="4"/>
  <c r="AT8" i="4" s="1"/>
  <c r="AT7" i="4"/>
  <c r="AT126" i="9"/>
  <c r="AT16" i="5" s="1"/>
  <c r="BJ8" i="5"/>
  <c r="BJ9" i="4"/>
  <c r="BJ7" i="4"/>
  <c r="BJ126" i="9"/>
  <c r="BJ16" i="5" s="1"/>
  <c r="V9" i="3"/>
  <c r="V18" i="3" s="1"/>
  <c r="BQ83" i="6"/>
  <c r="V7" i="3" s="1"/>
  <c r="V19" i="3" s="1"/>
  <c r="Z9" i="3"/>
  <c r="BU83" i="6"/>
  <c r="Z7" i="3" s="1"/>
  <c r="Z19" i="3" s="1"/>
  <c r="AJ14" i="5"/>
  <c r="AJ17" i="5" s="1"/>
  <c r="AJ129" i="9"/>
  <c r="AN14" i="5"/>
  <c r="AR14" i="5"/>
  <c r="AR17" i="5" s="1"/>
  <c r="AR129" i="9"/>
  <c r="AV14" i="5"/>
  <c r="AV17" i="5" s="1"/>
  <c r="AV129" i="9"/>
  <c r="AZ14" i="5"/>
  <c r="AZ17" i="5" s="1"/>
  <c r="AZ129" i="9"/>
  <c r="BD14" i="5"/>
  <c r="BD17" i="5" s="1"/>
  <c r="BD129" i="9"/>
  <c r="BH14" i="5"/>
  <c r="BH17" i="5" s="1"/>
  <c r="BH129" i="9"/>
  <c r="BL14" i="5"/>
  <c r="BL17" i="5" s="1"/>
  <c r="BL129" i="9"/>
  <c r="BP14" i="5"/>
  <c r="BP17" i="5" s="1"/>
  <c r="BP129" i="9"/>
  <c r="BT14" i="5"/>
  <c r="BT17" i="5" s="1"/>
  <c r="BT129" i="9"/>
  <c r="BX14" i="5"/>
  <c r="CB14" i="5"/>
  <c r="AJ8" i="5"/>
  <c r="AJ7" i="4"/>
  <c r="AJ9" i="4"/>
  <c r="AJ8" i="4" s="1"/>
  <c r="AJ126" i="9"/>
  <c r="AJ16" i="5" s="1"/>
  <c r="AR9" i="4"/>
  <c r="AR8" i="4" s="1"/>
  <c r="AR8" i="5"/>
  <c r="AR7" i="4"/>
  <c r="AR126" i="9"/>
  <c r="AR16" i="5" s="1"/>
  <c r="AZ8" i="5"/>
  <c r="AZ7" i="4"/>
  <c r="AZ9" i="4"/>
  <c r="AZ126" i="9"/>
  <c r="AZ16" i="5" s="1"/>
  <c r="BH9" i="4"/>
  <c r="BH8" i="5"/>
  <c r="BH7" i="4"/>
  <c r="BH126" i="9"/>
  <c r="BH16" i="5" s="1"/>
  <c r="BP8" i="5"/>
  <c r="BP7" i="4"/>
  <c r="BP9" i="4"/>
  <c r="BP126" i="9"/>
  <c r="BP16" i="5" s="1"/>
  <c r="AK132" i="9"/>
  <c r="BA132" i="9"/>
  <c r="BQ132" i="9"/>
  <c r="AI136" i="9"/>
  <c r="AM136" i="9"/>
  <c r="AQ136" i="9"/>
  <c r="AU136" i="9"/>
  <c r="AY136" i="9"/>
  <c r="BC136" i="9"/>
  <c r="BG136" i="9"/>
  <c r="BK136" i="9"/>
  <c r="BO136" i="9"/>
  <c r="BS136" i="9"/>
  <c r="BW136" i="9"/>
  <c r="CA136" i="9"/>
  <c r="AL129" i="10"/>
  <c r="AH76" i="10"/>
  <c r="AH129" i="10" s="1"/>
  <c r="AH128" i="10"/>
  <c r="AL76" i="10"/>
  <c r="AL128" i="10"/>
  <c r="AX76" i="10"/>
  <c r="AX128" i="10"/>
  <c r="BB76" i="10"/>
  <c r="BB129" i="10" s="1"/>
  <c r="BB128" i="10"/>
  <c r="BN76" i="10"/>
  <c r="BN129" i="10" s="1"/>
  <c r="BN128" i="10"/>
  <c r="BR76" i="10"/>
  <c r="BR129" i="10" s="1"/>
  <c r="BR128" i="10"/>
  <c r="CD76" i="10"/>
  <c r="CD129" i="10" s="1"/>
  <c r="CD128" i="10"/>
  <c r="AK6" i="4"/>
  <c r="AK6" i="5"/>
  <c r="AO6" i="4"/>
  <c r="AO6" i="5"/>
  <c r="AS6" i="4"/>
  <c r="AS6" i="5"/>
  <c r="AW6" i="5"/>
  <c r="AW6" i="4"/>
  <c r="BA6" i="4"/>
  <c r="BA6" i="5"/>
  <c r="BE6" i="4"/>
  <c r="BE6" i="5"/>
  <c r="BI6" i="5"/>
  <c r="BI6" i="4"/>
  <c r="BM6" i="5"/>
  <c r="BM6" i="4"/>
  <c r="BQ6" i="4"/>
  <c r="BQ6" i="5"/>
  <c r="BU6" i="4"/>
  <c r="BU6" i="5"/>
  <c r="BY6" i="4"/>
  <c r="BY6" i="5"/>
  <c r="CC6" i="5"/>
  <c r="CC6" i="4"/>
  <c r="BS107" i="12"/>
  <c r="BS97" i="12"/>
  <c r="BW107" i="12"/>
  <c r="BW97" i="12"/>
  <c r="CA107" i="12"/>
  <c r="CA97" i="12"/>
  <c r="AK111" i="9"/>
  <c r="AK125" i="9" s="1"/>
  <c r="AO111" i="9"/>
  <c r="AO125" i="9" s="1"/>
  <c r="AS111" i="9"/>
  <c r="AS125" i="9" s="1"/>
  <c r="AW111" i="9"/>
  <c r="BA111" i="9"/>
  <c r="BA125" i="9" s="1"/>
  <c r="BE111" i="9"/>
  <c r="BE125" i="9" s="1"/>
  <c r="BI111" i="9"/>
  <c r="BI125" i="9" s="1"/>
  <c r="BM111" i="9"/>
  <c r="BQ111" i="9"/>
  <c r="BQ125" i="9" s="1"/>
  <c r="BU111" i="9"/>
  <c r="BU125" i="9" s="1"/>
  <c r="BY111" i="9"/>
  <c r="BY125" i="9" s="1"/>
  <c r="CC111" i="9"/>
  <c r="AK138" i="9"/>
  <c r="AO138" i="9"/>
  <c r="AO136" i="9" s="1"/>
  <c r="AS138" i="9"/>
  <c r="AS136" i="9" s="1"/>
  <c r="AW138" i="9"/>
  <c r="AW136" i="9" s="1"/>
  <c r="BA138" i="9"/>
  <c r="BE138" i="9"/>
  <c r="BE136" i="9" s="1"/>
  <c r="BI138" i="9"/>
  <c r="BI136" i="9" s="1"/>
  <c r="AQ128" i="10"/>
  <c r="AV128" i="10"/>
  <c r="BG128" i="10"/>
  <c r="BL128" i="10"/>
  <c r="BW128" i="10"/>
  <c r="CB128" i="10"/>
  <c r="BJ12" i="12"/>
  <c r="BR99" i="12"/>
  <c r="BR100" i="12" s="1"/>
  <c r="BV99" i="12"/>
  <c r="BV100" i="12" s="1"/>
  <c r="BZ12" i="12"/>
  <c r="CD99" i="12"/>
  <c r="AN109" i="12"/>
  <c r="AN110" i="12" s="1"/>
  <c r="AN43" i="12"/>
  <c r="AR109" i="12"/>
  <c r="AR110" i="12" s="1"/>
  <c r="AR43" i="12"/>
  <c r="AV109" i="12"/>
  <c r="AV43" i="12"/>
  <c r="BD109" i="12"/>
  <c r="BD110" i="12" s="1"/>
  <c r="BD43" i="12"/>
  <c r="BH109" i="12"/>
  <c r="BH110" i="12" s="1"/>
  <c r="BH43" i="12"/>
  <c r="BL109" i="12"/>
  <c r="BL110" i="12" s="1"/>
  <c r="BL43" i="12"/>
  <c r="BT109" i="12"/>
  <c r="BT110" i="12" s="1"/>
  <c r="BT43" i="12"/>
  <c r="BX109" i="12"/>
  <c r="BX110" i="12" s="1"/>
  <c r="BX43" i="12"/>
  <c r="CB109" i="12"/>
  <c r="CB43" i="12"/>
  <c r="AH6" i="4"/>
  <c r="AH6" i="5"/>
  <c r="AL6" i="5"/>
  <c r="AL6" i="4"/>
  <c r="AP6" i="4"/>
  <c r="AP6" i="5"/>
  <c r="AT6" i="4"/>
  <c r="AT6" i="5"/>
  <c r="AX6" i="5"/>
  <c r="AX6" i="4"/>
  <c r="BB6" i="5"/>
  <c r="BB6" i="4"/>
  <c r="BF6" i="4"/>
  <c r="BF6" i="5"/>
  <c r="BJ6" i="4"/>
  <c r="BJ6" i="5"/>
  <c r="BN6" i="4"/>
  <c r="BN6" i="5"/>
  <c r="BR6" i="5"/>
  <c r="BR6" i="4"/>
  <c r="BV6" i="4"/>
  <c r="BV6" i="5"/>
  <c r="BZ6" i="5"/>
  <c r="CD6" i="5"/>
  <c r="BT107" i="12"/>
  <c r="BT97" i="12"/>
  <c r="BX107" i="12"/>
  <c r="BX97" i="12"/>
  <c r="CB107" i="12"/>
  <c r="CB97" i="12"/>
  <c r="AI75" i="9"/>
  <c r="AI6" i="4" s="1"/>
  <c r="AM75" i="9"/>
  <c r="AQ75" i="9"/>
  <c r="AU75" i="9"/>
  <c r="AY75" i="9"/>
  <c r="BC75" i="9"/>
  <c r="BG75" i="9"/>
  <c r="BK75" i="9"/>
  <c r="BO75" i="9"/>
  <c r="BO6" i="4" s="1"/>
  <c r="BS75" i="9"/>
  <c r="BW75" i="9"/>
  <c r="CA75" i="9"/>
  <c r="AH128" i="9"/>
  <c r="AL128" i="9"/>
  <c r="AP128" i="9"/>
  <c r="AT128" i="9"/>
  <c r="AX128" i="9"/>
  <c r="BB128" i="9"/>
  <c r="BF128" i="9"/>
  <c r="BJ128" i="9"/>
  <c r="BN128" i="9"/>
  <c r="BR128" i="9"/>
  <c r="BV128" i="9"/>
  <c r="AK135" i="9"/>
  <c r="AO135" i="9"/>
  <c r="AO132" i="9" s="1"/>
  <c r="AS135" i="9"/>
  <c r="AS132" i="9" s="1"/>
  <c r="AW135" i="9"/>
  <c r="AW132" i="9" s="1"/>
  <c r="BA135" i="9"/>
  <c r="BE135" i="9"/>
  <c r="BE132" i="9" s="1"/>
  <c r="BI135" i="9"/>
  <c r="BI132" i="9" s="1"/>
  <c r="BM135" i="9"/>
  <c r="BM132" i="9" s="1"/>
  <c r="BQ135" i="9"/>
  <c r="BU135" i="9"/>
  <c r="BU132" i="9" s="1"/>
  <c r="BY135" i="9"/>
  <c r="BY132" i="9" s="1"/>
  <c r="CC135" i="9"/>
  <c r="CC132" i="9" s="1"/>
  <c r="AI17" i="10"/>
  <c r="AI129" i="10" s="1"/>
  <c r="AM17" i="10"/>
  <c r="AM129" i="10" s="1"/>
  <c r="AU17" i="10"/>
  <c r="AU129" i="10" s="1"/>
  <c r="AY17" i="10"/>
  <c r="AY129" i="10" s="1"/>
  <c r="BC17" i="10"/>
  <c r="BC129" i="10" s="1"/>
  <c r="BK17" i="10"/>
  <c r="BK129" i="10" s="1"/>
  <c r="BO17" i="10"/>
  <c r="BO129" i="10" s="1"/>
  <c r="BS17" i="10"/>
  <c r="BS129" i="10" s="1"/>
  <c r="CA17" i="10"/>
  <c r="CA129" i="10" s="1"/>
  <c r="AR128" i="10"/>
  <c r="BH128" i="10"/>
  <c r="BX128" i="10"/>
  <c r="BS99" i="12"/>
  <c r="BW99" i="12"/>
  <c r="AI6" i="5"/>
  <c r="AM6" i="5"/>
  <c r="AM6" i="4"/>
  <c r="AQ6" i="5"/>
  <c r="AQ6" i="4"/>
  <c r="AU6" i="4"/>
  <c r="AU6" i="5"/>
  <c r="AY6" i="5"/>
  <c r="BC6" i="4"/>
  <c r="BC6" i="5"/>
  <c r="BG6" i="5"/>
  <c r="BG6" i="4"/>
  <c r="BK6" i="4"/>
  <c r="BK6" i="5"/>
  <c r="BO6" i="5"/>
  <c r="BS6" i="5"/>
  <c r="BS6" i="4"/>
  <c r="BW6" i="5"/>
  <c r="BW6" i="4"/>
  <c r="CA6" i="4"/>
  <c r="CA6" i="5"/>
  <c r="AH17" i="9"/>
  <c r="AL17" i="9"/>
  <c r="AP17" i="9"/>
  <c r="AT17" i="9"/>
  <c r="AX17" i="9"/>
  <c r="BB17" i="9"/>
  <c r="BF17" i="9"/>
  <c r="BJ17" i="9"/>
  <c r="BN17" i="9"/>
  <c r="BR17" i="9"/>
  <c r="BV17" i="9"/>
  <c r="BZ17" i="9"/>
  <c r="CD17" i="9"/>
  <c r="BQ107" i="12"/>
  <c r="BQ97" i="12"/>
  <c r="BU107" i="12"/>
  <c r="BU97" i="12"/>
  <c r="BY107" i="12"/>
  <c r="BY97" i="12"/>
  <c r="CC107" i="12"/>
  <c r="CC97" i="12"/>
  <c r="AI111" i="9"/>
  <c r="AI125" i="9" s="1"/>
  <c r="AM111" i="9"/>
  <c r="AM125" i="9" s="1"/>
  <c r="AQ111" i="9"/>
  <c r="AQ125" i="9" s="1"/>
  <c r="AU111" i="9"/>
  <c r="AU125" i="9" s="1"/>
  <c r="AY111" i="9"/>
  <c r="AY125" i="9" s="1"/>
  <c r="BC111" i="9"/>
  <c r="BC125" i="9" s="1"/>
  <c r="BG111" i="9"/>
  <c r="BG125" i="9" s="1"/>
  <c r="BK111" i="9"/>
  <c r="BK125" i="9" s="1"/>
  <c r="BO111" i="9"/>
  <c r="BO125" i="9" s="1"/>
  <c r="BS111" i="9"/>
  <c r="BS125" i="9" s="1"/>
  <c r="BW111" i="9"/>
  <c r="BW125" i="9" s="1"/>
  <c r="CA111" i="9"/>
  <c r="CA125" i="9" s="1"/>
  <c r="AK128" i="10"/>
  <c r="AO128" i="10"/>
  <c r="AS128" i="10"/>
  <c r="AW128" i="10"/>
  <c r="BA128" i="10"/>
  <c r="BE128" i="10"/>
  <c r="BI128" i="10"/>
  <c r="BM128" i="10"/>
  <c r="BQ128" i="10"/>
  <c r="BU128" i="10"/>
  <c r="BY128" i="10"/>
  <c r="CC128" i="10"/>
  <c r="AJ17" i="10"/>
  <c r="AJ129" i="10" s="1"/>
  <c r="AN17" i="10"/>
  <c r="AN129" i="10" s="1"/>
  <c r="AZ17" i="10"/>
  <c r="AZ129" i="10" s="1"/>
  <c r="BD17" i="10"/>
  <c r="BD129" i="10" s="1"/>
  <c r="BP17" i="10"/>
  <c r="BP129" i="10" s="1"/>
  <c r="BT17" i="10"/>
  <c r="BT129" i="10" s="1"/>
  <c r="BT99" i="12"/>
  <c r="BT100" i="12" s="1"/>
  <c r="BX99" i="12"/>
  <c r="BX100" i="12" s="1"/>
  <c r="CB99" i="12"/>
  <c r="CB100" i="12" s="1"/>
  <c r="AJ6" i="5"/>
  <c r="AJ6" i="4"/>
  <c r="AN6" i="5"/>
  <c r="AN6" i="4"/>
  <c r="AR6" i="5"/>
  <c r="AR6" i="4"/>
  <c r="AV6" i="5"/>
  <c r="AV6" i="4"/>
  <c r="AZ6" i="5"/>
  <c r="AZ6" i="4"/>
  <c r="BD6" i="5"/>
  <c r="BD6" i="4"/>
  <c r="BH6" i="5"/>
  <c r="BH6" i="4"/>
  <c r="BL6" i="5"/>
  <c r="BL6" i="4"/>
  <c r="BP6" i="5"/>
  <c r="BP6" i="4"/>
  <c r="BT6" i="5"/>
  <c r="BT6" i="4"/>
  <c r="BX6" i="5"/>
  <c r="BX6" i="4"/>
  <c r="CB6" i="5"/>
  <c r="CB6" i="4"/>
  <c r="BR107" i="12"/>
  <c r="BR97" i="12"/>
  <c r="BV107" i="12"/>
  <c r="BV97" i="12"/>
  <c r="BZ107" i="12"/>
  <c r="BZ97" i="12"/>
  <c r="CD107" i="12"/>
  <c r="CD97" i="12"/>
  <c r="AJ128" i="9"/>
  <c r="AN128" i="9"/>
  <c r="AR128" i="9"/>
  <c r="AV128" i="9"/>
  <c r="AZ128" i="9"/>
  <c r="BD128" i="9"/>
  <c r="BH128" i="9"/>
  <c r="BL128" i="9"/>
  <c r="BP128" i="9"/>
  <c r="BT128" i="9"/>
  <c r="AK17" i="10"/>
  <c r="AK129" i="10" s="1"/>
  <c r="AO17" i="10"/>
  <c r="AO129" i="10" s="1"/>
  <c r="AS17" i="10"/>
  <c r="AS129" i="10" s="1"/>
  <c r="AW17" i="10"/>
  <c r="AW129" i="10" s="1"/>
  <c r="BA17" i="10"/>
  <c r="BA129" i="10" s="1"/>
  <c r="BE17" i="10"/>
  <c r="BE129" i="10" s="1"/>
  <c r="BI17" i="10"/>
  <c r="BI129" i="10" s="1"/>
  <c r="BM17" i="10"/>
  <c r="BM129" i="10" s="1"/>
  <c r="BQ17" i="10"/>
  <c r="BQ129" i="10" s="1"/>
  <c r="BU17" i="10"/>
  <c r="BU129" i="10" s="1"/>
  <c r="BY17" i="10"/>
  <c r="BY129" i="10" s="1"/>
  <c r="CC17" i="10"/>
  <c r="CC129" i="10" s="1"/>
  <c r="AM43" i="12"/>
  <c r="AM109" i="12"/>
  <c r="AQ43" i="12"/>
  <c r="AQ109" i="12"/>
  <c r="AQ110" i="12" s="1"/>
  <c r="BC43" i="12"/>
  <c r="BC109" i="12"/>
  <c r="BG43" i="12"/>
  <c r="BG109" i="12"/>
  <c r="BG110" i="12" s="1"/>
  <c r="BS109" i="12"/>
  <c r="BW109" i="12"/>
  <c r="AK42" i="12"/>
  <c r="AO42" i="12"/>
  <c r="AS42" i="12"/>
  <c r="AW42" i="12"/>
  <c r="BA42" i="12"/>
  <c r="BE42" i="12"/>
  <c r="BI42" i="12"/>
  <c r="BM42" i="12"/>
  <c r="BQ42" i="12"/>
  <c r="BU42" i="12"/>
  <c r="BY42" i="12"/>
  <c r="CC42" i="12"/>
  <c r="AI99" i="12"/>
  <c r="AI100" i="12" s="1"/>
  <c r="AT99" i="12"/>
  <c r="AT100" i="12" s="1"/>
  <c r="AY99" i="12"/>
  <c r="AY100" i="12" s="1"/>
  <c r="BJ99" i="12"/>
  <c r="BZ99" i="12"/>
  <c r="AL102" i="12"/>
  <c r="AR102" i="12"/>
  <c r="AW102" i="12"/>
  <c r="BB102" i="12"/>
  <c r="BH102" i="12"/>
  <c r="BM102" i="12"/>
  <c r="BR102" i="12"/>
  <c r="BX102" i="12"/>
  <c r="CC102" i="12"/>
  <c r="AQ103" i="12"/>
  <c r="AV103" i="12"/>
  <c r="BG103" i="12"/>
  <c r="BL103" i="12"/>
  <c r="BW103" i="12"/>
  <c r="CB103" i="12"/>
  <c r="AK108" i="12"/>
  <c r="AQ108" i="12"/>
  <c r="AV108" i="12"/>
  <c r="BA108" i="12"/>
  <c r="BG108" i="12"/>
  <c r="BL108" i="12"/>
  <c r="BQ108" i="12"/>
  <c r="CB108" i="12"/>
  <c r="AH12" i="12"/>
  <c r="AL12" i="12"/>
  <c r="AP12" i="12"/>
  <c r="AX12" i="12"/>
  <c r="BB12" i="12"/>
  <c r="BF12" i="12"/>
  <c r="BR12" i="12"/>
  <c r="BV12" i="12"/>
  <c r="AH42" i="12"/>
  <c r="AL42" i="12"/>
  <c r="AP42" i="12"/>
  <c r="AT42" i="12"/>
  <c r="AX42" i="12"/>
  <c r="BB42" i="12"/>
  <c r="BF42" i="12"/>
  <c r="BJ42" i="12"/>
  <c r="BN42" i="12"/>
  <c r="BR42" i="12"/>
  <c r="BV42" i="12"/>
  <c r="BZ42" i="12"/>
  <c r="CD42" i="12"/>
  <c r="AU99" i="12"/>
  <c r="AU100" i="12" s="1"/>
  <c r="BK99" i="12"/>
  <c r="CA99" i="12"/>
  <c r="AH102" i="12"/>
  <c r="AN102" i="12"/>
  <c r="AS102" i="12"/>
  <c r="AX102" i="12"/>
  <c r="BD102" i="12"/>
  <c r="BT102" i="12"/>
  <c r="AM103" i="12"/>
  <c r="AR103" i="12"/>
  <c r="BC103" i="12"/>
  <c r="BH103" i="12"/>
  <c r="BS103" i="12"/>
  <c r="BX103" i="12"/>
  <c r="AM108" i="12"/>
  <c r="BC108" i="12"/>
  <c r="BC4" i="15"/>
  <c r="AY10" i="4"/>
  <c r="BG10" i="4"/>
  <c r="BO10" i="4"/>
  <c r="BW10" i="4"/>
  <c r="AX10" i="4"/>
  <c r="BB10" i="4"/>
  <c r="BF10" i="4"/>
  <c r="BJ10" i="4"/>
  <c r="BN10" i="4"/>
  <c r="BR10" i="4"/>
  <c r="BV10" i="4"/>
  <c r="BZ14" i="31"/>
  <c r="BZ4" i="16"/>
  <c r="BZ10" i="4" s="1"/>
  <c r="CD14" i="31"/>
  <c r="CD4" i="31" s="1"/>
  <c r="CD4" i="16"/>
  <c r="CD10" i="4" s="1"/>
  <c r="AW10" i="4"/>
  <c r="BA10" i="4"/>
  <c r="BE10" i="4"/>
  <c r="BI10" i="4"/>
  <c r="BM10" i="4"/>
  <c r="BQ10" i="4"/>
  <c r="BU10" i="4"/>
  <c r="BY10" i="4"/>
  <c r="CC10" i="4"/>
  <c r="AH4" i="15"/>
  <c r="AL4" i="15"/>
  <c r="AP4" i="15"/>
  <c r="AT4" i="15"/>
  <c r="BB4" i="15"/>
  <c r="BR4" i="15"/>
  <c r="BV4" i="15"/>
  <c r="AK4" i="15"/>
  <c r="AW4" i="15"/>
  <c r="AM12" i="12"/>
  <c r="AQ12" i="12"/>
  <c r="BC12" i="12"/>
  <c r="BG12" i="12"/>
  <c r="AI42" i="12"/>
  <c r="AU42" i="12"/>
  <c r="AY42" i="12"/>
  <c r="BK42" i="12"/>
  <c r="BO42" i="12"/>
  <c r="CA42" i="12"/>
  <c r="AJ102" i="12"/>
  <c r="AO102" i="12"/>
  <c r="AT102" i="12"/>
  <c r="AZ102" i="12"/>
  <c r="BE102" i="12"/>
  <c r="BP102" i="12"/>
  <c r="AN103" i="12"/>
  <c r="BD103" i="12"/>
  <c r="BT103" i="12"/>
  <c r="AI108" i="12"/>
  <c r="AY108" i="12"/>
  <c r="AY4" i="15"/>
  <c r="BQ99" i="12"/>
  <c r="BQ100" i="12" s="1"/>
  <c r="BU99" i="12"/>
  <c r="BY99" i="12"/>
  <c r="CC99" i="12"/>
  <c r="CC100" i="12" s="1"/>
  <c r="AJ42" i="12"/>
  <c r="AZ42" i="12"/>
  <c r="BP42" i="12"/>
  <c r="AP102" i="12"/>
  <c r="BF102" i="12"/>
  <c r="BV102" i="12"/>
  <c r="AU108" i="12"/>
  <c r="AU10" i="4"/>
  <c r="BC10" i="4"/>
  <c r="BK10" i="4"/>
  <c r="BS10" i="4"/>
  <c r="CA10" i="4"/>
  <c r="AS4" i="15"/>
  <c r="AV10" i="4"/>
  <c r="AZ10" i="4"/>
  <c r="BD10" i="4"/>
  <c r="BH10" i="4"/>
  <c r="BL10" i="4"/>
  <c r="BP10" i="4"/>
  <c r="BT10" i="4"/>
  <c r="BX10" i="4"/>
  <c r="CB10" i="4"/>
  <c r="AK4" i="20"/>
  <c r="AO4" i="20"/>
  <c r="AS4" i="20"/>
  <c r="AW4" i="20"/>
  <c r="BA4" i="20"/>
  <c r="BE4" i="20"/>
  <c r="BI4" i="20"/>
  <c r="BM4" i="20"/>
  <c r="BQ4" i="20"/>
  <c r="BU4" i="20"/>
  <c r="BY4" i="20"/>
  <c r="CC4" i="20"/>
  <c r="AM5" i="22"/>
  <c r="AM4" i="22" s="1"/>
  <c r="BC5" i="22"/>
  <c r="BC4" i="22" s="1"/>
  <c r="BL58" i="22"/>
  <c r="BP58" i="22"/>
  <c r="BT58" i="22"/>
  <c r="BX58" i="22"/>
  <c r="CB58" i="22"/>
  <c r="BH15" i="23"/>
  <c r="BL15" i="23"/>
  <c r="BP15" i="23"/>
  <c r="BT15" i="23"/>
  <c r="BX15" i="23"/>
  <c r="CB15" i="23"/>
  <c r="O39" i="23"/>
  <c r="AE39" i="23"/>
  <c r="AU39" i="23"/>
  <c r="BK39" i="23"/>
  <c r="E39" i="23"/>
  <c r="U39" i="23"/>
  <c r="AK39" i="23"/>
  <c r="BA39" i="23"/>
  <c r="CA39" i="23"/>
  <c r="BA20" i="15"/>
  <c r="BA18" i="15" s="1"/>
  <c r="BA4" i="15" s="1"/>
  <c r="BA4" i="24"/>
  <c r="BE20" i="15"/>
  <c r="BE18" i="15" s="1"/>
  <c r="BE4" i="15" s="1"/>
  <c r="BE5" i="24"/>
  <c r="BI20" i="15"/>
  <c r="BI18" i="15" s="1"/>
  <c r="BI4" i="15" s="1"/>
  <c r="BI5" i="24"/>
  <c r="BQ20" i="15"/>
  <c r="BQ18" i="15" s="1"/>
  <c r="BQ4" i="15" s="1"/>
  <c r="BQ4" i="24"/>
  <c r="BU20" i="15"/>
  <c r="BU18" i="15" s="1"/>
  <c r="BU4" i="15" s="1"/>
  <c r="BU5" i="24"/>
  <c r="BU4" i="24"/>
  <c r="BY20" i="15"/>
  <c r="BY5" i="24"/>
  <c r="AJ19" i="15"/>
  <c r="AJ18" i="15" s="1"/>
  <c r="AJ4" i="15" s="1"/>
  <c r="AJ4" i="24"/>
  <c r="AN19" i="15"/>
  <c r="AN18" i="15" s="1"/>
  <c r="AN4" i="15" s="1"/>
  <c r="AN4" i="24"/>
  <c r="AR19" i="15"/>
  <c r="AR18" i="15" s="1"/>
  <c r="AR4" i="15" s="1"/>
  <c r="AR4" i="24"/>
  <c r="AV19" i="15"/>
  <c r="AV18" i="15" s="1"/>
  <c r="AV4" i="15" s="1"/>
  <c r="AV4" i="24"/>
  <c r="AZ19" i="15"/>
  <c r="AZ18" i="15" s="1"/>
  <c r="AZ4" i="15" s="1"/>
  <c r="AZ4" i="24"/>
  <c r="AZ5" i="24"/>
  <c r="BD19" i="15"/>
  <c r="BD18" i="15" s="1"/>
  <c r="BD4" i="15" s="1"/>
  <c r="BD4" i="24"/>
  <c r="BD5" i="24"/>
  <c r="BH19" i="15"/>
  <c r="BH18" i="15" s="1"/>
  <c r="BH4" i="15" s="1"/>
  <c r="BH4" i="24"/>
  <c r="BL19" i="15"/>
  <c r="BL18" i="15" s="1"/>
  <c r="BL4" i="15" s="1"/>
  <c r="BL4" i="24"/>
  <c r="BP19" i="15"/>
  <c r="BP18" i="15" s="1"/>
  <c r="BP4" i="15" s="1"/>
  <c r="BP4" i="24"/>
  <c r="BP5" i="24"/>
  <c r="BT19" i="15"/>
  <c r="BT18" i="15" s="1"/>
  <c r="BT4" i="15" s="1"/>
  <c r="BT4" i="24"/>
  <c r="BT5" i="24"/>
  <c r="BX19" i="15"/>
  <c r="BX4" i="24"/>
  <c r="CB19" i="15"/>
  <c r="CB18" i="15" s="1"/>
  <c r="CB4" i="15" s="1"/>
  <c r="CB4" i="24"/>
  <c r="BW21" i="15"/>
  <c r="BW99" i="9"/>
  <c r="BW143" i="9" s="1"/>
  <c r="BW140" i="9" s="1"/>
  <c r="BW43" i="6"/>
  <c r="BW77" i="6" s="1"/>
  <c r="CA21" i="15"/>
  <c r="CA99" i="9"/>
  <c r="CA143" i="9" s="1"/>
  <c r="CA140" i="9" s="1"/>
  <c r="CA43" i="6"/>
  <c r="AL21" i="24"/>
  <c r="AP22" i="24"/>
  <c r="AP21" i="24"/>
  <c r="AX22" i="24"/>
  <c r="BB22" i="24"/>
  <c r="BB21" i="24"/>
  <c r="BF22" i="24"/>
  <c r="BF21" i="24"/>
  <c r="BN22" i="24"/>
  <c r="BR22" i="24"/>
  <c r="BR21" i="24"/>
  <c r="BV22" i="24"/>
  <c r="BV21" i="24"/>
  <c r="CD22" i="24"/>
  <c r="AK21" i="24"/>
  <c r="AK22" i="24"/>
  <c r="AO21" i="24"/>
  <c r="AO22" i="24"/>
  <c r="AH4" i="20"/>
  <c r="AL4" i="20"/>
  <c r="AP4" i="20"/>
  <c r="AT4" i="20"/>
  <c r="AX4" i="20"/>
  <c r="BB4" i="20"/>
  <c r="BF4" i="20"/>
  <c r="BJ4" i="20"/>
  <c r="BN4" i="20"/>
  <c r="BR4" i="20"/>
  <c r="BV4" i="20"/>
  <c r="BZ4" i="20"/>
  <c r="CD4" i="20"/>
  <c r="AI5" i="22"/>
  <c r="AI4" i="22" s="1"/>
  <c r="AY5" i="22"/>
  <c r="AY4" i="22" s="1"/>
  <c r="BT5" i="22"/>
  <c r="BT4" i="22" s="1"/>
  <c r="D39" i="23"/>
  <c r="H39" i="23"/>
  <c r="L39" i="23"/>
  <c r="P39" i="23"/>
  <c r="T39" i="23"/>
  <c r="X39" i="23"/>
  <c r="AB39" i="23"/>
  <c r="AF39" i="23"/>
  <c r="AJ39" i="23"/>
  <c r="AN39" i="23"/>
  <c r="AR39" i="23"/>
  <c r="AV39" i="23"/>
  <c r="AZ39" i="23"/>
  <c r="BD39" i="23"/>
  <c r="BH39" i="23"/>
  <c r="BL39" i="23"/>
  <c r="BP39" i="23"/>
  <c r="BT39" i="23"/>
  <c r="BX39" i="23"/>
  <c r="CB39" i="23"/>
  <c r="BQ39" i="23"/>
  <c r="AW4" i="24"/>
  <c r="CC4" i="24"/>
  <c r="AJ5" i="24"/>
  <c r="AN5" i="24"/>
  <c r="AR5" i="24"/>
  <c r="AV5" i="24"/>
  <c r="BQ5" i="24"/>
  <c r="CB5" i="24"/>
  <c r="AX20" i="15"/>
  <c r="AX18" i="15" s="1"/>
  <c r="AX4" i="15" s="1"/>
  <c r="AX5" i="24"/>
  <c r="BF20" i="15"/>
  <c r="BF18" i="15" s="1"/>
  <c r="BF4" i="15" s="1"/>
  <c r="BF4" i="24"/>
  <c r="BJ20" i="15"/>
  <c r="BJ18" i="15" s="1"/>
  <c r="BJ4" i="15" s="1"/>
  <c r="BJ5" i="24"/>
  <c r="BN20" i="15"/>
  <c r="BN18" i="15" s="1"/>
  <c r="BN4" i="15" s="1"/>
  <c r="BN5" i="24"/>
  <c r="BV20" i="15"/>
  <c r="BV18" i="15" s="1"/>
  <c r="BV4" i="24"/>
  <c r="BZ20" i="15"/>
  <c r="BZ5" i="24"/>
  <c r="BZ4" i="24"/>
  <c r="CD20" i="15"/>
  <c r="CD5" i="24"/>
  <c r="AK19" i="15"/>
  <c r="AK18" i="15" s="1"/>
  <c r="AK4" i="24"/>
  <c r="BX21" i="15"/>
  <c r="BX99" i="9"/>
  <c r="BX143" i="9" s="1"/>
  <c r="BX140" i="9" s="1"/>
  <c r="BX43" i="6"/>
  <c r="CB21" i="15"/>
  <c r="CB99" i="9"/>
  <c r="CB143" i="9" s="1"/>
  <c r="CB140" i="9" s="1"/>
  <c r="CB43" i="6"/>
  <c r="CB77" i="6" s="1"/>
  <c r="AQ22" i="24"/>
  <c r="AQ21" i="24"/>
  <c r="AU22" i="24"/>
  <c r="AU21" i="24"/>
  <c r="BG22" i="24"/>
  <c r="BG21" i="24"/>
  <c r="BK22" i="24"/>
  <c r="BK21" i="24"/>
  <c r="BW22" i="24"/>
  <c r="BW21" i="24"/>
  <c r="CA22" i="24"/>
  <c r="CA21" i="24"/>
  <c r="BO17" i="19"/>
  <c r="BO62" i="12" s="1"/>
  <c r="BO63" i="12" s="1"/>
  <c r="AI4" i="20"/>
  <c r="AM4" i="20"/>
  <c r="AQ4" i="20"/>
  <c r="AU4" i="20"/>
  <c r="AY4" i="20"/>
  <c r="BC4" i="20"/>
  <c r="BG4" i="20"/>
  <c r="BK4" i="20"/>
  <c r="BO4" i="20"/>
  <c r="BS4" i="20"/>
  <c r="BW4" i="20"/>
  <c r="CA4" i="20"/>
  <c r="AU5" i="22"/>
  <c r="AU4" i="22" s="1"/>
  <c r="BK5" i="22"/>
  <c r="BK4" i="22" s="1"/>
  <c r="BO8" i="22"/>
  <c r="BO5" i="22" s="1"/>
  <c r="BO4" i="22" s="1"/>
  <c r="BS8" i="22"/>
  <c r="BS5" i="22" s="1"/>
  <c r="BS4" i="22" s="1"/>
  <c r="BW8" i="22"/>
  <c r="BW5" i="22" s="1"/>
  <c r="BW4" i="22" s="1"/>
  <c r="CA8" i="22"/>
  <c r="CA5" i="22" s="1"/>
  <c r="CA4" i="22" s="1"/>
  <c r="AS4" i="24"/>
  <c r="AX4" i="24"/>
  <c r="BE4" i="24"/>
  <c r="BM4" i="24"/>
  <c r="CD4" i="24"/>
  <c r="AK5" i="24"/>
  <c r="AO5" i="24"/>
  <c r="AS5" i="24"/>
  <c r="AW5" i="24"/>
  <c r="BH5" i="24"/>
  <c r="BR5" i="24"/>
  <c r="CC5" i="24"/>
  <c r="AT21" i="24"/>
  <c r="BZ21" i="24"/>
  <c r="BY4" i="31"/>
  <c r="AY20" i="15"/>
  <c r="AY18" i="15" s="1"/>
  <c r="AY5" i="24"/>
  <c r="BC20" i="15"/>
  <c r="BC18" i="15" s="1"/>
  <c r="BC5" i="24"/>
  <c r="BG20" i="15"/>
  <c r="BG18" i="15" s="1"/>
  <c r="BG4" i="15" s="1"/>
  <c r="BG5" i="24"/>
  <c r="BK20" i="15"/>
  <c r="BK18" i="15" s="1"/>
  <c r="BK4" i="15" s="1"/>
  <c r="BK5" i="24"/>
  <c r="BO20" i="15"/>
  <c r="BO18" i="15" s="1"/>
  <c r="BO4" i="15" s="1"/>
  <c r="BO5" i="24"/>
  <c r="BS20" i="15"/>
  <c r="BS18" i="15" s="1"/>
  <c r="BS4" i="15" s="1"/>
  <c r="BS5" i="24"/>
  <c r="BW20" i="15"/>
  <c r="BW18" i="15" s="1"/>
  <c r="BW4" i="15" s="1"/>
  <c r="BW5" i="24"/>
  <c r="CA20" i="15"/>
  <c r="CA5" i="24"/>
  <c r="BY21" i="15"/>
  <c r="BY43" i="6"/>
  <c r="CC43" i="6"/>
  <c r="CC21" i="15"/>
  <c r="CC18" i="15" s="1"/>
  <c r="CC4" i="15" s="1"/>
  <c r="CC99" i="9"/>
  <c r="CC143" i="9" s="1"/>
  <c r="CC140" i="9" s="1"/>
  <c r="BM4" i="27"/>
  <c r="CC4" i="27"/>
  <c r="AP4" i="24"/>
  <c r="BK4" i="24"/>
  <c r="CA4" i="24"/>
  <c r="BV4" i="27"/>
  <c r="BZ4" i="31"/>
  <c r="BI6" i="12"/>
  <c r="BI4" i="27"/>
  <c r="BU6" i="12"/>
  <c r="BU4" i="27"/>
  <c r="BY6" i="12"/>
  <c r="BY4" i="27"/>
  <c r="BY99" i="9"/>
  <c r="BY143" i="9" s="1"/>
  <c r="BY140" i="9" s="1"/>
  <c r="BJ6" i="12"/>
  <c r="BJ4" i="27"/>
  <c r="BN6" i="12"/>
  <c r="BN12" i="12" s="1"/>
  <c r="BN4" i="27"/>
  <c r="BZ6" i="12"/>
  <c r="BZ4" i="27"/>
  <c r="CD6" i="12"/>
  <c r="CD4" i="27"/>
  <c r="BK6" i="12"/>
  <c r="BK4" i="27"/>
  <c r="BO6" i="12"/>
  <c r="BO12" i="12" s="1"/>
  <c r="BO4" i="27"/>
  <c r="BS6" i="12"/>
  <c r="BS4" i="27"/>
  <c r="BW6" i="12"/>
  <c r="BW12" i="12" s="1"/>
  <c r="BW4" i="27"/>
  <c r="CA6" i="12"/>
  <c r="CA4" i="27"/>
  <c r="BZ21" i="15"/>
  <c r="BZ99" i="9"/>
  <c r="BZ143" i="9" s="1"/>
  <c r="BZ140" i="9" s="1"/>
  <c r="BZ43" i="6"/>
  <c r="CD21" i="15"/>
  <c r="CD99" i="9"/>
  <c r="CD143" i="9" s="1"/>
  <c r="CD140" i="9" s="1"/>
  <c r="CD43" i="6"/>
  <c r="CD77" i="6" s="1"/>
  <c r="AS22" i="24"/>
  <c r="AW22" i="24"/>
  <c r="BA22" i="24"/>
  <c r="BE22" i="24"/>
  <c r="BI22" i="24"/>
  <c r="BM22" i="24"/>
  <c r="BQ22" i="24"/>
  <c r="BU22" i="24"/>
  <c r="BY22" i="24"/>
  <c r="CC22" i="24"/>
  <c r="AU29" i="28"/>
  <c r="AY29" i="28"/>
  <c r="BC29" i="28"/>
  <c r="BG29" i="28"/>
  <c r="BK29" i="28"/>
  <c r="BO29" i="28"/>
  <c r="BS29" i="28"/>
  <c r="BW29" i="28"/>
  <c r="CA29" i="28"/>
  <c r="BC7" i="4" l="1"/>
  <c r="BC9" i="4"/>
  <c r="BC8" i="4" s="1"/>
  <c r="BC8" i="5"/>
  <c r="BC126" i="9"/>
  <c r="BC16" i="5" s="1"/>
  <c r="BC128" i="9"/>
  <c r="BI9" i="4"/>
  <c r="BI8" i="4" s="1"/>
  <c r="BI8" i="5"/>
  <c r="BI7" i="4"/>
  <c r="BI126" i="9"/>
  <c r="BI16" i="5" s="1"/>
  <c r="BI128" i="9"/>
  <c r="BO7" i="4"/>
  <c r="BO9" i="4"/>
  <c r="BO8" i="4" s="1"/>
  <c r="BO8" i="5"/>
  <c r="BO126" i="9"/>
  <c r="BO16" i="5" s="1"/>
  <c r="AY7" i="4"/>
  <c r="AY9" i="4"/>
  <c r="AY8" i="4" s="1"/>
  <c r="AY8" i="5"/>
  <c r="AY126" i="9"/>
  <c r="AY16" i="5" s="1"/>
  <c r="AI7" i="4"/>
  <c r="AI9" i="4"/>
  <c r="AI8" i="4" s="1"/>
  <c r="AI8" i="5"/>
  <c r="AI126" i="9"/>
  <c r="AI16" i="5" s="1"/>
  <c r="BU8" i="5"/>
  <c r="BU7" i="4"/>
  <c r="BU9" i="4"/>
  <c r="BU8" i="4" s="1"/>
  <c r="BU126" i="9"/>
  <c r="BU128" i="9"/>
  <c r="BE8" i="5"/>
  <c r="BE7" i="4"/>
  <c r="BE9" i="4"/>
  <c r="BE8" i="4" s="1"/>
  <c r="BE126" i="9"/>
  <c r="BE128" i="9"/>
  <c r="AO8" i="5"/>
  <c r="AO7" i="4"/>
  <c r="AO9" i="4"/>
  <c r="AO8" i="4" s="1"/>
  <c r="AO126" i="9"/>
  <c r="AO128" i="9"/>
  <c r="AM7" i="4"/>
  <c r="AM9" i="4"/>
  <c r="AM8" i="4" s="1"/>
  <c r="AM8" i="5"/>
  <c r="AM126" i="9"/>
  <c r="AM16" i="5" s="1"/>
  <c r="AM128" i="9"/>
  <c r="AS9" i="4"/>
  <c r="AS8" i="4" s="1"/>
  <c r="AS8" i="5"/>
  <c r="AS7" i="4"/>
  <c r="AS126" i="9"/>
  <c r="AS16" i="5" s="1"/>
  <c r="AS128" i="9"/>
  <c r="CA7" i="4"/>
  <c r="CA8" i="5"/>
  <c r="CA9" i="4"/>
  <c r="CA8" i="4" s="1"/>
  <c r="CA126" i="9"/>
  <c r="CA16" i="5" s="1"/>
  <c r="BK7" i="4"/>
  <c r="BK8" i="5"/>
  <c r="BK9" i="4"/>
  <c r="BK8" i="4" s="1"/>
  <c r="BK126" i="9"/>
  <c r="BK16" i="5" s="1"/>
  <c r="AU7" i="4"/>
  <c r="AU8" i="5"/>
  <c r="AU9" i="4"/>
  <c r="AU8" i="4" s="1"/>
  <c r="AU126" i="9"/>
  <c r="AU16" i="5" s="1"/>
  <c r="BQ7" i="4"/>
  <c r="BQ8" i="5"/>
  <c r="BQ9" i="4"/>
  <c r="BQ8" i="4" s="1"/>
  <c r="BQ126" i="9"/>
  <c r="BQ128" i="9"/>
  <c r="BA9" i="4"/>
  <c r="BA8" i="4" s="1"/>
  <c r="BA8" i="5"/>
  <c r="BA7" i="4"/>
  <c r="BA126" i="9"/>
  <c r="BA16" i="5" s="1"/>
  <c r="BA128" i="9"/>
  <c r="AK8" i="5"/>
  <c r="AK7" i="4"/>
  <c r="AK9" i="4"/>
  <c r="AK8" i="4" s="1"/>
  <c r="AK126" i="9"/>
  <c r="AK16" i="5" s="1"/>
  <c r="AK128" i="9"/>
  <c r="BS7" i="4"/>
  <c r="BS9" i="4"/>
  <c r="BS8" i="4" s="1"/>
  <c r="BS8" i="5"/>
  <c r="BS126" i="9"/>
  <c r="BS16" i="5" s="1"/>
  <c r="BS128" i="9"/>
  <c r="BY9" i="4"/>
  <c r="BY8" i="4" s="1"/>
  <c r="BY8" i="5"/>
  <c r="BY7" i="4"/>
  <c r="BY126" i="9"/>
  <c r="BY128" i="9"/>
  <c r="BW7" i="4"/>
  <c r="BW9" i="4"/>
  <c r="BW8" i="4" s="1"/>
  <c r="BW8" i="5"/>
  <c r="BW126" i="9"/>
  <c r="BW16" i="5" s="1"/>
  <c r="BW128" i="9"/>
  <c r="BG7" i="4"/>
  <c r="BG8" i="5"/>
  <c r="BG9" i="4"/>
  <c r="BG8" i="4" s="1"/>
  <c r="BG126" i="9"/>
  <c r="BG16" i="5" s="1"/>
  <c r="BG128" i="9"/>
  <c r="AQ7" i="4"/>
  <c r="AQ9" i="4"/>
  <c r="AQ8" i="4" s="1"/>
  <c r="AQ8" i="5"/>
  <c r="AQ126" i="9"/>
  <c r="AQ16" i="5" s="1"/>
  <c r="AQ128" i="9"/>
  <c r="BY80" i="6"/>
  <c r="BY11" i="5" s="1"/>
  <c r="BY12" i="5" s="1"/>
  <c r="BY86" i="6"/>
  <c r="BY83" i="6" s="1"/>
  <c r="AD7" i="3" s="1"/>
  <c r="AD19" i="3" s="1"/>
  <c r="CA109" i="12"/>
  <c r="AP43" i="12"/>
  <c r="AP109" i="12"/>
  <c r="AP110" i="12" s="1"/>
  <c r="BF14" i="5"/>
  <c r="BF17" i="5" s="1"/>
  <c r="BF129" i="9"/>
  <c r="AY7" i="5"/>
  <c r="AY76" i="9"/>
  <c r="BY18" i="15"/>
  <c r="BY4" i="15" s="1"/>
  <c r="AZ109" i="12"/>
  <c r="AZ110" i="12" s="1"/>
  <c r="AZ43" i="12"/>
  <c r="BB43" i="12"/>
  <c r="BB109" i="12"/>
  <c r="BB110" i="12" s="1"/>
  <c r="BY109" i="12"/>
  <c r="BI109" i="12"/>
  <c r="AS109" i="12"/>
  <c r="AS110" i="12" s="1"/>
  <c r="AS43" i="12"/>
  <c r="BO128" i="9"/>
  <c r="AY128" i="9"/>
  <c r="AI128" i="9"/>
  <c r="BR14" i="5"/>
  <c r="BR17" i="5" s="1"/>
  <c r="BR129" i="9"/>
  <c r="BB14" i="5"/>
  <c r="BB17" i="5" s="1"/>
  <c r="BB129" i="9"/>
  <c r="AL14" i="5"/>
  <c r="AL17" i="5" s="1"/>
  <c r="AL129" i="9"/>
  <c r="BI129" i="9"/>
  <c r="AS129" i="9"/>
  <c r="CA7" i="5"/>
  <c r="CA76" i="9"/>
  <c r="BK7" i="5"/>
  <c r="BK76" i="9"/>
  <c r="AU7" i="5"/>
  <c r="AU76" i="9"/>
  <c r="BX125" i="9"/>
  <c r="BH8" i="4"/>
  <c r="BY77" i="6"/>
  <c r="BY82" i="6" s="1"/>
  <c r="CB125" i="9"/>
  <c r="BT8" i="4"/>
  <c r="BL8" i="4"/>
  <c r="BD8" i="4"/>
  <c r="CD125" i="9"/>
  <c r="BV8" i="4"/>
  <c r="BR8" i="4"/>
  <c r="BN8" i="4"/>
  <c r="BB8" i="4"/>
  <c r="AX8" i="4"/>
  <c r="CD98" i="12"/>
  <c r="CD92" i="12"/>
  <c r="CD37" i="12"/>
  <c r="AU43" i="12"/>
  <c r="AU109" i="12"/>
  <c r="AU110" i="12" s="1"/>
  <c r="BV43" i="12"/>
  <c r="BV109" i="12"/>
  <c r="BV110" i="12" s="1"/>
  <c r="AP14" i="5"/>
  <c r="AP17" i="5" s="1"/>
  <c r="AP129" i="9"/>
  <c r="BY98" i="12"/>
  <c r="BY100" i="12" s="1"/>
  <c r="BY92" i="12"/>
  <c r="BY37" i="12"/>
  <c r="BY12" i="12"/>
  <c r="BI92" i="12"/>
  <c r="BI37" i="12"/>
  <c r="BI43" i="12" s="1"/>
  <c r="BI98" i="12"/>
  <c r="BI100" i="12" s="1"/>
  <c r="BI12" i="12"/>
  <c r="BR43" i="12"/>
  <c r="BR109" i="12"/>
  <c r="BR110" i="12" s="1"/>
  <c r="AL43" i="12"/>
  <c r="AL109" i="12"/>
  <c r="AL110" i="12" s="1"/>
  <c r="BZ86" i="6"/>
  <c r="BZ80" i="6"/>
  <c r="BZ11" i="5" s="1"/>
  <c r="BZ12" i="5" s="1"/>
  <c r="CA92" i="12"/>
  <c r="CA37" i="12"/>
  <c r="CA43" i="12" s="1"/>
  <c r="CA98" i="12"/>
  <c r="BS98" i="12"/>
  <c r="BS100" i="12" s="1"/>
  <c r="BS92" i="12"/>
  <c r="BS37" i="12"/>
  <c r="BK98" i="12"/>
  <c r="BK100" i="12" s="1"/>
  <c r="BK92" i="12"/>
  <c r="BK37" i="12"/>
  <c r="BZ98" i="12"/>
  <c r="BZ92" i="12"/>
  <c r="BZ37" i="12"/>
  <c r="BJ98" i="12"/>
  <c r="BJ100" i="12" s="1"/>
  <c r="BJ92" i="12"/>
  <c r="BJ37" i="12"/>
  <c r="CA80" i="6"/>
  <c r="CA11" i="5" s="1"/>
  <c r="CA12" i="5" s="1"/>
  <c r="CA86" i="6"/>
  <c r="AJ109" i="12"/>
  <c r="AJ110" i="12" s="1"/>
  <c r="AJ43" i="12"/>
  <c r="BK43" i="12"/>
  <c r="BK109" i="12"/>
  <c r="CD109" i="12"/>
  <c r="BN109" i="12"/>
  <c r="AX109" i="12"/>
  <c r="AX110" i="12" s="1"/>
  <c r="AX43" i="12"/>
  <c r="AH109" i="12"/>
  <c r="AH110" i="12" s="1"/>
  <c r="AH43" i="12"/>
  <c r="BZ100" i="12"/>
  <c r="BU109" i="12"/>
  <c r="BU43" i="12"/>
  <c r="BE109" i="12"/>
  <c r="BE110" i="12" s="1"/>
  <c r="BE43" i="12"/>
  <c r="AO109" i="12"/>
  <c r="AO110" i="12" s="1"/>
  <c r="AO43" i="12"/>
  <c r="BC110" i="12"/>
  <c r="AM110" i="12"/>
  <c r="CA128" i="9"/>
  <c r="BK128" i="9"/>
  <c r="AU128" i="9"/>
  <c r="CD14" i="5"/>
  <c r="BN14" i="5"/>
  <c r="BN17" i="5" s="1"/>
  <c r="BN129" i="9"/>
  <c r="AX14" i="5"/>
  <c r="AX17" i="5" s="1"/>
  <c r="AX129" i="9"/>
  <c r="AH14" i="5"/>
  <c r="AH17" i="5" s="1"/>
  <c r="AH129" i="9"/>
  <c r="AY6" i="4"/>
  <c r="BW7" i="5"/>
  <c r="BW76" i="9"/>
  <c r="BG7" i="5"/>
  <c r="BG76" i="9"/>
  <c r="AQ7" i="5"/>
  <c r="AQ76" i="9"/>
  <c r="BZ6" i="4"/>
  <c r="CB110" i="12"/>
  <c r="AV110" i="12"/>
  <c r="AN129" i="9"/>
  <c r="AD8" i="3"/>
  <c r="AD20" i="3" s="1"/>
  <c r="BZ125" i="9"/>
  <c r="BO98" i="12"/>
  <c r="BO92" i="12"/>
  <c r="BO37" i="12"/>
  <c r="CB80" i="6"/>
  <c r="CB11" i="5" s="1"/>
  <c r="CB12" i="5" s="1"/>
  <c r="CB86" i="6"/>
  <c r="BF43" i="12"/>
  <c r="BF109" i="12"/>
  <c r="BF110" i="12" s="1"/>
  <c r="BV14" i="5"/>
  <c r="BV17" i="5" s="1"/>
  <c r="BV129" i="9"/>
  <c r="BO7" i="5"/>
  <c r="BO76" i="9"/>
  <c r="CD18" i="15"/>
  <c r="CD4" i="15" s="1"/>
  <c r="BW80" i="6"/>
  <c r="BW11" i="5" s="1"/>
  <c r="BW12" i="5" s="1"/>
  <c r="BW86" i="6"/>
  <c r="BW82" i="6" s="1"/>
  <c r="AB6" i="3" s="1"/>
  <c r="AB18" i="3" s="1"/>
  <c r="BO109" i="12"/>
  <c r="BO43" i="12"/>
  <c r="AI109" i="12"/>
  <c r="AI110" i="12" s="1"/>
  <c r="AI43" i="12"/>
  <c r="CD86" i="6"/>
  <c r="CD80" i="6"/>
  <c r="CD11" i="5" s="1"/>
  <c r="CD12" i="5" s="1"/>
  <c r="BU98" i="12"/>
  <c r="BU100" i="12" s="1"/>
  <c r="BU92" i="12"/>
  <c r="BU37" i="12"/>
  <c r="BU12" i="12"/>
  <c r="CC80" i="6"/>
  <c r="CC11" i="5" s="1"/>
  <c r="CC12" i="5" s="1"/>
  <c r="CC86" i="6"/>
  <c r="CC83" i="6" s="1"/>
  <c r="AH7" i="3" s="1"/>
  <c r="AH19" i="3" s="1"/>
  <c r="CA18" i="15"/>
  <c r="CA4" i="15" s="1"/>
  <c r="BX80" i="6"/>
  <c r="BX11" i="5" s="1"/>
  <c r="BX12" i="5" s="1"/>
  <c r="BX86" i="6"/>
  <c r="BX18" i="15"/>
  <c r="BX4" i="15" s="1"/>
  <c r="AY109" i="12"/>
  <c r="AY110" i="12" s="1"/>
  <c r="AY43" i="12"/>
  <c r="BS12" i="12"/>
  <c r="CA100" i="12"/>
  <c r="BZ109" i="12"/>
  <c r="BZ43" i="12"/>
  <c r="BJ109" i="12"/>
  <c r="BJ43" i="12"/>
  <c r="AT109" i="12"/>
  <c r="AT110" i="12" s="1"/>
  <c r="AT43" i="12"/>
  <c r="CD12" i="12"/>
  <c r="BO99" i="12"/>
  <c r="BO100" i="12" s="1"/>
  <c r="BQ109" i="12"/>
  <c r="BQ110" i="12" s="1"/>
  <c r="BQ43" i="12"/>
  <c r="BA109" i="12"/>
  <c r="BA110" i="12" s="1"/>
  <c r="BA43" i="12"/>
  <c r="AK109" i="12"/>
  <c r="AK110" i="12" s="1"/>
  <c r="AK43" i="12"/>
  <c r="BZ14" i="5"/>
  <c r="BJ14" i="5"/>
  <c r="BJ17" i="5" s="1"/>
  <c r="BJ129" i="9"/>
  <c r="AT14" i="5"/>
  <c r="AT17" i="5" s="1"/>
  <c r="AT129" i="9"/>
  <c r="CA12" i="12"/>
  <c r="BK12" i="12"/>
  <c r="BA129" i="9"/>
  <c r="AK129" i="9"/>
  <c r="BS7" i="5"/>
  <c r="BS76" i="9"/>
  <c r="BC7" i="5"/>
  <c r="BC76" i="9"/>
  <c r="AM7" i="5"/>
  <c r="AM76" i="9"/>
  <c r="CD6" i="4"/>
  <c r="CD100" i="12"/>
  <c r="BP8" i="4"/>
  <c r="AZ8" i="4"/>
  <c r="AN17" i="5"/>
  <c r="BJ8" i="4"/>
  <c r="BX77" i="6"/>
  <c r="BX82" i="6" s="1"/>
  <c r="AV8" i="4"/>
  <c r="Z20" i="3"/>
  <c r="BF8" i="4"/>
  <c r="BW98" i="12"/>
  <c r="BW100" i="12" s="1"/>
  <c r="BW92" i="12"/>
  <c r="BW37" i="12"/>
  <c r="BN98" i="12"/>
  <c r="BN100" i="12" s="1"/>
  <c r="BN92" i="12"/>
  <c r="BN37" i="12"/>
  <c r="BN43" i="12" s="1"/>
  <c r="BZ18" i="15"/>
  <c r="BZ4" i="15" s="1"/>
  <c r="BP109" i="12"/>
  <c r="BP110" i="12" s="1"/>
  <c r="BP43" i="12"/>
  <c r="CC109" i="12"/>
  <c r="CC110" i="12" s="1"/>
  <c r="CC43" i="12"/>
  <c r="BM109" i="12"/>
  <c r="BM110" i="12" s="1"/>
  <c r="BM43" i="12"/>
  <c r="AW109" i="12"/>
  <c r="AW110" i="12" s="1"/>
  <c r="AW43" i="12"/>
  <c r="AI7" i="5"/>
  <c r="AI76" i="9"/>
  <c r="CC125" i="9"/>
  <c r="BM9" i="4"/>
  <c r="BM8" i="4" s="1"/>
  <c r="BM8" i="5"/>
  <c r="BM7" i="4"/>
  <c r="BM126" i="9"/>
  <c r="AW9" i="4"/>
  <c r="AW8" i="4" s="1"/>
  <c r="AW8" i="5"/>
  <c r="AW7" i="4"/>
  <c r="AW126" i="9"/>
  <c r="BI17" i="5"/>
  <c r="BA17" i="5"/>
  <c r="AS17" i="5"/>
  <c r="AK17" i="5"/>
  <c r="CA77" i="6"/>
  <c r="CA82" i="6" s="1"/>
  <c r="CC77" i="6"/>
  <c r="CC82" i="6" s="1"/>
  <c r="BZ77" i="6"/>
  <c r="BZ82" i="6" s="1"/>
  <c r="BM16" i="5" l="1"/>
  <c r="BM17" i="5" s="1"/>
  <c r="BM129" i="9"/>
  <c r="CC9" i="4"/>
  <c r="CC8" i="4" s="1"/>
  <c r="CC8" i="5"/>
  <c r="CC7" i="4"/>
  <c r="CC126" i="9"/>
  <c r="CC128" i="9"/>
  <c r="AM15" i="5"/>
  <c r="AM17" i="5" s="1"/>
  <c r="AM129" i="9"/>
  <c r="AE6" i="3"/>
  <c r="AE18" i="3" s="1"/>
  <c r="BZ93" i="6"/>
  <c r="BZ97" i="6" s="1"/>
  <c r="AI15" i="5"/>
  <c r="AI17" i="5" s="1"/>
  <c r="AI129" i="9"/>
  <c r="BU108" i="12"/>
  <c r="BU110" i="12" s="1"/>
  <c r="BU102" i="12"/>
  <c r="CD83" i="6"/>
  <c r="AI7" i="3" s="1"/>
  <c r="AI19" i="3" s="1"/>
  <c r="AI8" i="3"/>
  <c r="AI20" i="3" s="1"/>
  <c r="BO15" i="5"/>
  <c r="BO17" i="5" s="1"/>
  <c r="BO129" i="9"/>
  <c r="BO102" i="12"/>
  <c r="BO108" i="12"/>
  <c r="BO110" i="12" s="1"/>
  <c r="AQ15" i="5"/>
  <c r="AQ17" i="5" s="1"/>
  <c r="AQ129" i="9"/>
  <c r="BW15" i="5"/>
  <c r="BW17" i="5" s="1"/>
  <c r="BW129" i="9"/>
  <c r="CA83" i="6"/>
  <c r="AF7" i="3" s="1"/>
  <c r="AF19" i="3" s="1"/>
  <c r="AF8" i="3"/>
  <c r="AF20" i="3" s="1"/>
  <c r="BK102" i="12"/>
  <c r="BK108" i="12"/>
  <c r="BK110" i="12" s="1"/>
  <c r="CD108" i="12"/>
  <c r="CD102" i="12"/>
  <c r="CD8" i="5"/>
  <c r="CD9" i="4"/>
  <c r="CD8" i="4" s="1"/>
  <c r="CD7" i="4"/>
  <c r="CD126" i="9"/>
  <c r="CD128" i="9"/>
  <c r="AU15" i="5"/>
  <c r="AU17" i="5" s="1"/>
  <c r="AU129" i="9"/>
  <c r="CA15" i="5"/>
  <c r="CA17" i="5" s="1"/>
  <c r="CA129" i="9"/>
  <c r="BE16" i="5"/>
  <c r="BE17" i="5" s="1"/>
  <c r="BE129" i="9"/>
  <c r="BZ108" i="12"/>
  <c r="BZ110" i="12" s="1"/>
  <c r="BZ102" i="12"/>
  <c r="BY108" i="12"/>
  <c r="BY102" i="12"/>
  <c r="AY15" i="5"/>
  <c r="AY17" i="5" s="1"/>
  <c r="AY129" i="9"/>
  <c r="CA110" i="12"/>
  <c r="BU16" i="5"/>
  <c r="BU17" i="5" s="1"/>
  <c r="BU129" i="9"/>
  <c r="CD82" i="6"/>
  <c r="AH6" i="3"/>
  <c r="AH18" i="3" s="1"/>
  <c r="CC93" i="6"/>
  <c r="CC97" i="6" s="1"/>
  <c r="BW83" i="6"/>
  <c r="AB7" i="3" s="1"/>
  <c r="AB19" i="3" s="1"/>
  <c r="AB8" i="3"/>
  <c r="AB20" i="3" s="1"/>
  <c r="AF6" i="3"/>
  <c r="AF18" i="3" s="1"/>
  <c r="CA93" i="6"/>
  <c r="CA97" i="6" s="1"/>
  <c r="BW102" i="12"/>
  <c r="BW108" i="12"/>
  <c r="BW110" i="12" s="1"/>
  <c r="BW43" i="12"/>
  <c r="AC6" i="3"/>
  <c r="AC18" i="3" s="1"/>
  <c r="BX93" i="6"/>
  <c r="BX97" i="6" s="1"/>
  <c r="BX83" i="6"/>
  <c r="AC7" i="3" s="1"/>
  <c r="AC19" i="3" s="1"/>
  <c r="AC8" i="3"/>
  <c r="AC20" i="3" s="1"/>
  <c r="CB83" i="6"/>
  <c r="AG7" i="3" s="1"/>
  <c r="AG19" i="3" s="1"/>
  <c r="AG8" i="3"/>
  <c r="AG20" i="3" s="1"/>
  <c r="BG15" i="5"/>
  <c r="BG17" i="5" s="1"/>
  <c r="BG129" i="9"/>
  <c r="CD43" i="12"/>
  <c r="BJ108" i="12"/>
  <c r="BJ110" i="12" s="1"/>
  <c r="BJ102" i="12"/>
  <c r="BZ83" i="6"/>
  <c r="AE7" i="3" s="1"/>
  <c r="AE19" i="3" s="1"/>
  <c r="AE8" i="3"/>
  <c r="AE20" i="3" s="1"/>
  <c r="BI108" i="12"/>
  <c r="BI110" i="12" s="1"/>
  <c r="BI102" i="12"/>
  <c r="AH8" i="3"/>
  <c r="AH20" i="3" s="1"/>
  <c r="CB8" i="5"/>
  <c r="CB7" i="4"/>
  <c r="CB9" i="4"/>
  <c r="CB8" i="4" s="1"/>
  <c r="CB126" i="9"/>
  <c r="CB128" i="9"/>
  <c r="BK15" i="5"/>
  <c r="BK17" i="5" s="1"/>
  <c r="BK129" i="9"/>
  <c r="BY43" i="12"/>
  <c r="BC15" i="5"/>
  <c r="BC17" i="5" s="1"/>
  <c r="BC129" i="9"/>
  <c r="AW16" i="5"/>
  <c r="AW17" i="5" s="1"/>
  <c r="AW129" i="9"/>
  <c r="BN108" i="12"/>
  <c r="BN110" i="12" s="1"/>
  <c r="BN102" i="12"/>
  <c r="BS15" i="5"/>
  <c r="BS17" i="5" s="1"/>
  <c r="BS129" i="9"/>
  <c r="BZ8" i="5"/>
  <c r="BZ9" i="4"/>
  <c r="BZ8" i="4" s="1"/>
  <c r="BZ7" i="4"/>
  <c r="BZ126" i="9"/>
  <c r="BZ128" i="9"/>
  <c r="CD110" i="12"/>
  <c r="BS102" i="12"/>
  <c r="BS108" i="12"/>
  <c r="BS110" i="12" s="1"/>
  <c r="BS43" i="12"/>
  <c r="CA102" i="12"/>
  <c r="CA108" i="12"/>
  <c r="AD6" i="3"/>
  <c r="AD18" i="3" s="1"/>
  <c r="BY93" i="6"/>
  <c r="BY97" i="6" s="1"/>
  <c r="BX9" i="4"/>
  <c r="BX8" i="4" s="1"/>
  <c r="BX8" i="5"/>
  <c r="BX7" i="4"/>
  <c r="BX126" i="9"/>
  <c r="BX128" i="9"/>
  <c r="BY110" i="12"/>
  <c r="BY16" i="5"/>
  <c r="BY17" i="5" s="1"/>
  <c r="BY129" i="9"/>
  <c r="BQ16" i="5"/>
  <c r="BQ17" i="5" s="1"/>
  <c r="BQ129" i="9"/>
  <c r="CB82" i="6"/>
  <c r="AO16" i="5"/>
  <c r="AO17" i="5" s="1"/>
  <c r="AO129" i="9"/>
  <c r="BX16" i="5" l="1"/>
  <c r="BX17" i="5" s="1"/>
  <c r="BX129" i="9"/>
  <c r="AG6" i="3"/>
  <c r="AG18" i="3" s="1"/>
  <c r="CB93" i="6"/>
  <c r="CB97" i="6" s="1"/>
  <c r="BZ16" i="5"/>
  <c r="BZ17" i="5" s="1"/>
  <c r="BZ129" i="9"/>
  <c r="CB16" i="5"/>
  <c r="CB17" i="5" s="1"/>
  <c r="CB129" i="9"/>
  <c r="CD16" i="5"/>
  <c r="CD17" i="5" s="1"/>
  <c r="CD129" i="9"/>
  <c r="CC16" i="5"/>
  <c r="CC17" i="5" s="1"/>
  <c r="CC129" i="9"/>
  <c r="AI6" i="3"/>
  <c r="AI18" i="3" s="1"/>
  <c r="CD93" i="6"/>
  <c r="CD97" i="6" s="1"/>
</calcChain>
</file>

<file path=xl/sharedStrings.xml><?xml version="1.0" encoding="utf-8"?>
<sst xmlns="http://schemas.openxmlformats.org/spreadsheetml/2006/main" count="15177" uniqueCount="761">
  <si>
    <t>Spring Statement 2022</t>
  </si>
  <si>
    <t>Expenditure and Caseload forecasts</t>
  </si>
  <si>
    <t>It is important to refer to the 'Notes' tab for explanations of the expenditure and caseload figures shown in these tables.</t>
  </si>
  <si>
    <t>Click on a link below to navigate to the relevant tab in the workbook</t>
  </si>
  <si>
    <t>Summary information</t>
  </si>
  <si>
    <t>Notes</t>
  </si>
  <si>
    <t>UK welfare</t>
  </si>
  <si>
    <t>GB welfare</t>
  </si>
  <si>
    <t xml:space="preserve">Benefit summary table: Benefit expenditure 1948/49 to 2026/27. </t>
  </si>
  <si>
    <t xml:space="preserve">Table 1a: Benefit expenditure by benefit 1948/49 to 2026/27 nominal terms. </t>
  </si>
  <si>
    <t xml:space="preserve">Table 1b: Benefit expenditure by benefit 1948/49 to 2026/27 real terms prices. </t>
  </si>
  <si>
    <t>Table 1c: Caseloads by benefit</t>
  </si>
  <si>
    <t>Table 2a: Benefit expenditure by age group, 1978/79 to 2026/27 nominal terms.</t>
  </si>
  <si>
    <t>Table 2b: Benefit expenditure by age group, 1978/79 to 2026/27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</si>
  <si>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</si>
  <si>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</si>
  <si>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</si>
  <si>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</si>
  <si>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</si>
  <si>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 xml:space="preserve">More detailed expenditure and caseload breakdowns by benefit </t>
  </si>
  <si>
    <t>Non-DWP welfare</t>
  </si>
  <si>
    <t>Bereavement benefits</t>
  </si>
  <si>
    <t>Carer’s Allowance</t>
  </si>
  <si>
    <t>Council Tax Benefit</t>
  </si>
  <si>
    <t>Disability benefits</t>
  </si>
  <si>
    <t>Housing Benefit</t>
  </si>
  <si>
    <t>Incapacity benefits</t>
  </si>
  <si>
    <t>Income Support</t>
  </si>
  <si>
    <t>Industrial injuries benefits</t>
  </si>
  <si>
    <t>Maternity benefits</t>
  </si>
  <si>
    <t>New Deal and Employment programme allowances</t>
  </si>
  <si>
    <t>Pension Credit</t>
  </si>
  <si>
    <t>Social Fund</t>
  </si>
  <si>
    <t>State Pension</t>
  </si>
  <si>
    <t>Unemployment benefits</t>
  </si>
  <si>
    <t>Universal Credit and equivalent</t>
  </si>
  <si>
    <t>Further information can be found on our website:</t>
  </si>
  <si>
    <t>Link to Department for Work and Pensions homepage on gov.uk website 
https://www.gov.uk/government/organisations/department-for-work-pensions</t>
  </si>
  <si>
    <t>Follow us on Twitter:</t>
  </si>
  <si>
    <t>Link to Twitter: www.twitter.com/dwppressoffice</t>
  </si>
  <si>
    <t>E-mail:</t>
  </si>
  <si>
    <t>Email us at expenditure.tables@dwp.gov.uk</t>
  </si>
  <si>
    <t>Press enquiries should be directed to the Department for Work and Pensions press office. 
Details can be found via the web page below</t>
  </si>
  <si>
    <t>Link to media enquiries webpage 
https://www.gov.uk/government/organisations/department-for-work-pensions/about/media-enquiries</t>
  </si>
  <si>
    <t>Contents page</t>
  </si>
  <si>
    <t>Spring Statement</t>
  </si>
  <si>
    <t>BASIS FOR THIS FORECAST</t>
  </si>
  <si>
    <t xml:space="preserve">Forecast figures are consistent with Spring 2022 Economic and Fiscal Outlook (EFO) published by the Office for Budget Responsibility (OBR) on 23 March 2022. The OBR EFO is available at https://obr.uk/efo/economic-and-fiscal-outlook-march-2022/. Forecasts reflect the Government's delivery plans and the OBR’s additional judgements as set out in the EFO. 
Details of the DWP Social Security forecast are published in the EFO, Supplementary Table 3.7, at https://obr.uk/download/march-2022-economic-and-fiscal-outlook-supplementary-fiscal-tables-expenditure/
Due to different definitions of spending and to additional analysis leading to reassignment of spending across benefits, figures in these tables do not exactly match those in the EFO, but a reconciliation between the two is included at the foot of Table 1a. 
</t>
  </si>
  <si>
    <t>PRESENTATION OF FIGURES</t>
  </si>
  <si>
    <r>
      <rPr>
        <b/>
        <sz val="12"/>
        <color rgb="FF000000"/>
        <rFont val="Arial"/>
        <family val="2"/>
      </rPr>
      <t>Welfare Cap:</t>
    </r>
    <r>
      <rPr>
        <b/>
        <sz val="12"/>
        <color rgb="FF000000"/>
        <rFont val="Arial"/>
        <family val="2"/>
      </rPr>
      <t xml:space="preserve">
</t>
    </r>
    <r>
      <rPr>
        <sz val="12"/>
        <color rgb="FF000000"/>
        <rFont val="Arial"/>
        <family val="2"/>
      </rPr>
      <t>One of the government's fiscal rules is the welfare cap. The welfare cap was introduced at Budget 2014. The current cap was last reset at Autumn Budget 2021 and applies to all DWP AME excluding State Pension and the most cyclical elements of welfare (Jobseeker’s Allowance, associated Housing Benefit, and the equivalent in Universal Credit). The cap also includes the equivalent expenditure in Northern Ireland, linked Scottish Government block grant addition and social security spending by other departments. The current welfare cap is set for 2024-25 and will be formally assessed at the first fiscal event of the next parliament.
Information on spending within and outside the cap has been included in these tables, although many only cover the elements of welfare spending covered by DWP. Other spending within the Welfare Cap is detailed in the OBR’s EFO and summarised in the UK welfare table.</t>
    </r>
  </si>
  <si>
    <r>
      <rPr>
        <b/>
        <sz val="12"/>
        <color rgb="FF000000"/>
        <rFont val="Arial"/>
        <family val="2"/>
      </rPr>
      <t>Geographical coverage:</t>
    </r>
    <r>
      <rPr>
        <b/>
        <sz val="12"/>
        <color rgb="FF000000"/>
        <rFont val="Arial"/>
        <family val="2"/>
      </rPr>
      <t xml:space="preserve">
</t>
    </r>
    <r>
      <rPr>
        <sz val="12"/>
        <color rgb="FF000000"/>
        <rFont val="Arial"/>
        <family val="2"/>
      </rPr>
      <t>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Figures, except in the UK welfare table, do not include amounts devolved to Scottish Government.</t>
    </r>
  </si>
  <si>
    <r>
      <rPr>
        <b/>
        <sz val="12"/>
        <color rgb="FF000000"/>
        <rFont val="Arial"/>
        <family val="2"/>
      </rPr>
      <t>Claimant groups:</t>
    </r>
    <r>
      <rPr>
        <b/>
        <sz val="12"/>
        <color rgb="FF000000"/>
        <rFont val="Arial"/>
        <family val="2"/>
      </rPr>
      <t xml:space="preserve">
</t>
    </r>
    <r>
      <rPr>
        <sz val="12"/>
        <color rgb="FF000000"/>
        <rFont val="Arial"/>
        <family val="2"/>
      </rPr>
      <t>Figures have been divided up between claimant groups based on benefit rules where possible,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t>
    </r>
  </si>
  <si>
    <r>
      <rPr>
        <b/>
        <sz val="12"/>
        <color rgb="FF000000"/>
        <rFont val="Arial"/>
        <family val="2"/>
      </rPr>
      <t>Real terms:</t>
    </r>
    <r>
      <rPr>
        <b/>
        <sz val="12"/>
        <color rgb="FF000000"/>
        <rFont val="Arial"/>
        <family val="2"/>
      </rPr>
      <t xml:space="preserve">
</t>
    </r>
    <r>
      <rPr>
        <sz val="12"/>
        <color rgb="FF000000"/>
        <rFont val="Arial"/>
        <family val="2"/>
      </rPr>
      <t xml:space="preserve">Real terms expenditure (where actual spending has been adjusted to remove the effects of general price level changes (inflation) over time using price levels from 2022/23 (the base year) has been calculated using OBR's economic forecast. Real terms figures provide a more meaningful measurement of change over time.
</t>
    </r>
  </si>
  <si>
    <r>
      <rPr>
        <b/>
        <sz val="12"/>
        <color rgb="FF000000"/>
        <rFont val="Arial"/>
        <family val="2"/>
      </rPr>
      <t>Rounding:</t>
    </r>
    <r>
      <rPr>
        <b/>
        <sz val="12"/>
        <color rgb="FF000000"/>
        <rFont val="Arial"/>
        <family val="2"/>
      </rPr>
      <t xml:space="preserve">
</t>
    </r>
    <r>
      <rPr>
        <sz val="12"/>
        <color rgb="FF000000"/>
        <rFont val="Arial"/>
        <family val="2"/>
      </rPr>
      <t xml:space="preserve">Expenditure figures have not been rounded and so can be expanded to numerous decimal places, however, figures may not be robust to this level of expansion.
Caseloads stated in these tables are rounded to the nearest 1,000, as such totals may not sum due to this rounding.
</t>
    </r>
  </si>
  <si>
    <r>
      <t xml:space="preserve">Caseloads:
</t>
    </r>
    <r>
      <rPr>
        <sz val="12"/>
        <color rgb="FF000000"/>
        <rFont val="Arial"/>
        <family val="2"/>
      </rPr>
      <t xml:space="preserve">Caseload figures represent an average over the full financial year; caseloads for benefits which commenced or ended during a financial year still reflect an average over the full year. Forecasts may use different sources to those on Stat-Xplore and so differ slightly.  </t>
    </r>
  </si>
  <si>
    <r>
      <rPr>
        <b/>
        <sz val="12"/>
        <color rgb="FF000000"/>
        <rFont val="Arial"/>
        <family val="2"/>
      </rPr>
      <t>Revisions:</t>
    </r>
    <r>
      <rPr>
        <b/>
        <sz val="12"/>
        <color rgb="FF000000"/>
        <rFont val="Arial"/>
        <family val="2"/>
      </rPr>
      <t xml:space="preserve">
</t>
    </r>
    <r>
      <rPr>
        <sz val="12"/>
        <color rgb="FF000000"/>
        <rFont val="Arial"/>
        <family val="2"/>
      </rPr>
      <t>Some figures for past years may have changed since previous publications and from other sources owing to the incorporation of more up-to-date information, improvements in the methodology used to break down expenditure totals between sub-groups, or minor definitional differences.</t>
    </r>
  </si>
  <si>
    <r>
      <rPr>
        <b/>
        <sz val="12"/>
        <color rgb="FF000000"/>
        <rFont val="Arial"/>
        <family val="2"/>
      </rPr>
      <t>Accounting basis:</t>
    </r>
    <r>
      <rPr>
        <b/>
        <sz val="12"/>
        <color rgb="FF000000"/>
        <rFont val="Arial"/>
        <family val="2"/>
      </rPr>
      <t xml:space="preserve">
</t>
    </r>
    <r>
      <rPr>
        <sz val="12"/>
        <color rgb="FF000000"/>
        <rFont val="Arial"/>
        <family val="2"/>
      </rPr>
      <t>Figures for 1999/00 onwards are on a Resource Accounting and Budgeting basis. There may be small differences between figures quoted in these tables and those quoted in Department for Work and Pensions Accounts.</t>
    </r>
  </si>
  <si>
    <t>BENEFIT SPECIFIC NOTES</t>
  </si>
  <si>
    <r>
      <t xml:space="preserve">Universal Credit and methodology:
</t>
    </r>
    <r>
      <rPr>
        <sz val="12"/>
        <color rgb="FF000000"/>
        <rFont val="Arial"/>
        <family val="2"/>
      </rPr>
      <t xml:space="preserve">Universal Credit was introduced in October 2013. This is gradually replacing Income Support, income-based Jobseeker's Allowance, income-based Employment and Support Allowance and Housing Benefit, along with Child Tax Credit and Working Tax Credit (delivered by Her Majesty's Revenue &amp; Customs). </t>
    </r>
    <r>
      <rPr>
        <sz val="12"/>
        <color rgb="FF000000"/>
        <rFont val="Arial"/>
        <family val="2"/>
      </rPr>
      <t xml:space="preserve">
</t>
    </r>
    <r>
      <rPr>
        <sz val="12"/>
        <color rgb="FF000000"/>
        <rFont val="Arial"/>
        <family val="2"/>
      </rPr>
      <t xml:space="preserve">
Universal Credit (UC) and the legacy benefits have moved from a 'counterfactual' to an 'actual basis for the forecast years 2020/21 and onwards. Previously, under the ‘counterfactual’ approach, the legacy benefit forecast assumed UC had not been introduced, and the UC forecast captured the marginal difference in expenditure between the two systems. Since the OBR’s November 2020 Economic and Fiscal Outlook, the forecasts have been produced on an ‘actuals’ basis, now that UC is sufficiently established and of the scale that it can be presented as a benefit in its own right.</t>
    </r>
    <r>
      <rPr>
        <sz val="12"/>
        <color rgb="FF000000"/>
        <rFont val="Arial"/>
        <family val="2"/>
      </rPr>
      <t xml:space="preserve">
</t>
    </r>
    <r>
      <rPr>
        <b/>
        <sz val="12"/>
        <color rgb="FF000000"/>
        <rFont val="Arial"/>
        <family val="2"/>
      </rPr>
      <t>Universal Credit breakdowns</t>
    </r>
    <r>
      <rPr>
        <sz val="12"/>
        <color rgb="FF000000"/>
        <rFont val="Arial"/>
        <family val="2"/>
      </rPr>
      <t xml:space="preserve">
Universal Credit is a single-payment. However, to support estimates of expenditure, we’ve applied analytical assumptions to estimate breakdowns of different types of UC expenditure. Breakdowns of Universal Credit (UC) expenditure include estimates of Universal Credit directed at those with health conditions, Universal Credit expenditure on support for Caring and Universal Credit expenditure on support for Housing. </t>
    </r>
    <r>
      <rPr>
        <sz val="12"/>
        <color rgb="FF000000"/>
        <rFont val="Arial"/>
        <family val="2"/>
      </rPr>
      <t xml:space="preserve">
</t>
    </r>
    <r>
      <rPr>
        <sz val="12"/>
        <color rgb="FF000000"/>
        <rFont val="Arial"/>
        <family val="2"/>
      </rPr>
      <t xml:space="preserve">
To be as consistent as possible with previous tables on disability/health conditions (Table 4), under UC, expenditure directed at those with health conditions will be defined as households where at least one person has been found to have either: i) Limited Capability for Work; ii) Limited Capability for Work and Work Related Activity; or iii) Be awaiting a Work Capability Assessment. Further, for consistency with previous information on ESA and ESA-passported HB, expenditure included will be the estimated spend on Standard Allowance, Health Element, and Housing Element (all adjusted proportionally for deductions and earnings in the household claim). Other parts of the payment, for example Child Element, are not included.  </t>
    </r>
    <r>
      <rPr>
        <sz val="12"/>
        <color rgb="FF000000"/>
        <rFont val="Arial"/>
        <family val="2"/>
      </rPr>
      <t xml:space="preserve">
   </t>
    </r>
    <r>
      <rPr>
        <sz val="12"/>
        <color rgb="FF000000"/>
        <rFont val="Arial"/>
        <family val="2"/>
      </rPr>
      <t xml:space="preserve">
This is also the case for Caring and Housing support where only the specific elements are included for both estimates, and with proportional adjustments for deductions and earnings in the household claim. Housing support has also been split by the tenure type of the household based on weighted averages derived from volumes and average amounts for each tenure type.</t>
    </r>
    <r>
      <rPr>
        <sz val="12"/>
        <color rgb="FF000000"/>
        <rFont val="Arial"/>
        <family val="2"/>
      </rPr>
      <t xml:space="preserve">
</t>
    </r>
    <r>
      <rPr>
        <sz val="12"/>
        <color rgb="FF000000"/>
        <rFont val="Arial"/>
        <family val="2"/>
      </rPr>
      <t xml:space="preserve">
Differences in assumptions, particularly around apportioning deductions and earnings, means that direct comparisons between UC and the legacy benefits on specific types of support should be treated with caution</t>
    </r>
    <r>
      <rPr>
        <sz val="12"/>
        <color rgb="FF000000"/>
        <rFont val="Arial"/>
        <family val="2"/>
      </rPr>
      <t xml:space="preserve">
</t>
    </r>
    <r>
      <rPr>
        <sz val="12"/>
        <color rgb="FF000000"/>
        <rFont val="Arial"/>
        <family val="2"/>
      </rPr>
      <t xml:space="preserve">
Autumn Forecast 2020 was the first time in splitting Universal Credit expenditure. Due to methodologies used to produce these UC splits, they may not match those that would have been produced under the old ‘counterfactual’ methodologies (where we forecasted as if UC didn’t exist and added on a “UC Marginal Cost” to estimate the additional costs arising from UC). The methodology, and number of splits, will be developed over time, and therefore may change in future iterations”</t>
    </r>
  </si>
  <si>
    <r>
      <rPr>
        <b/>
        <sz val="12"/>
        <color rgb="FF000000"/>
        <rFont val="Arial"/>
        <family val="2"/>
      </rPr>
      <t>Personal Independence Payment and Disability Living Allowance</t>
    </r>
    <r>
      <rPr>
        <b/>
        <sz val="12"/>
        <color rgb="FF000000"/>
        <rFont val="Arial"/>
        <family val="2"/>
      </rPr>
      <t xml:space="preserve">
</t>
    </r>
    <r>
      <rPr>
        <sz val="12"/>
        <color rgb="FF000000"/>
        <rFont val="Arial"/>
        <family val="2"/>
      </rPr>
      <t>Published expenditure and caseloads for PIP and DLA relating to cases outside the UK have been updated to reflect the implementation of an improved forecast methodology and moving to a more recently published data source. This impacts the whole timeseries (figures between 2013 – 2027 for PIP and from 2002 – 2027 for DLA).</t>
    </r>
  </si>
  <si>
    <r>
      <rPr>
        <b/>
        <sz val="12"/>
        <color rgb="FF000000"/>
        <rFont val="Arial"/>
        <family val="2"/>
      </rPr>
      <t>Vaccine Damage Payments</t>
    </r>
    <r>
      <rPr>
        <b/>
        <sz val="12"/>
        <color rgb="FF000000"/>
        <rFont val="Arial"/>
        <family val="2"/>
      </rPr>
      <t xml:space="preserve">
</t>
    </r>
    <r>
      <rPr>
        <sz val="12"/>
        <color rgb="FF000000"/>
        <rFont val="Arial"/>
        <family val="2"/>
      </rPr>
      <t>"Responsibility for Vaccine Damage Payments was transferred to NHS Business Services Authority on 1st November 2021. Therefore data here only covers forecast expenditure up to 31st October 2021."</t>
    </r>
  </si>
  <si>
    <r>
      <rPr>
        <b/>
        <sz val="12"/>
        <color rgb="FF000000"/>
        <rFont val="Arial"/>
        <family val="2"/>
      </rPr>
      <t>New Deal and Employment programme allowances:</t>
    </r>
    <r>
      <rPr>
        <b/>
        <sz val="12"/>
        <color rgb="FF000000"/>
        <rFont val="Arial"/>
        <family val="2"/>
      </rPr>
      <t xml:space="preserve">
</t>
    </r>
    <r>
      <rPr>
        <sz val="12"/>
        <color rgb="FF000000"/>
        <rFont val="Arial"/>
        <family val="2"/>
      </rPr>
      <t xml:space="preserve">These comprise New Deal Allowances and expenditure for Work Programme customers on training courses for 30+ hours a week.
</t>
    </r>
  </si>
  <si>
    <r>
      <rPr>
        <b/>
        <sz val="12"/>
        <color rgb="FF000000"/>
        <rFont val="Arial"/>
        <family val="2"/>
      </rPr>
      <t>Other benefits:</t>
    </r>
    <r>
      <rPr>
        <b/>
        <sz val="12"/>
        <color rgb="FF000000"/>
        <rFont val="Arial"/>
        <family val="2"/>
      </rPr>
      <t xml:space="preserve">
</t>
    </r>
    <r>
      <rPr>
        <sz val="12"/>
        <color rgb="FF000000"/>
        <rFont val="Arial"/>
        <family val="2"/>
      </rPr>
      <t xml:space="preserve">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At Budget 2020 DWP funded Statutory Sick Pay returned for 2020/21 only as part of the policy response for COVID-19.
</t>
    </r>
  </si>
  <si>
    <r>
      <rPr>
        <b/>
        <sz val="12"/>
        <color rgb="FF000000"/>
        <rFont val="Arial"/>
        <family val="2"/>
      </rPr>
      <t>DEL expenditure:</t>
    </r>
    <r>
      <rPr>
        <b/>
        <sz val="12"/>
        <color rgb="FF000000"/>
        <rFont val="Arial"/>
        <family val="2"/>
      </rPr>
      <t xml:space="preserve">
</t>
    </r>
    <r>
      <rPr>
        <sz val="12"/>
        <color rgb="FF000000"/>
        <rFont val="Arial"/>
        <family val="2"/>
      </rPr>
      <t xml:space="preserve">DEL (Departmental Expenditure Limit) relates mainly to administration costs of the Department, along with employment programme costs, but some benefits are also paid from this funding source:
    Discretionary Housing Payments from 2014/15
    Financial Assistance Scheme until end of 2013/14
    Funeral Expenses Payments from 2014/15
    Independent Living Fund from 2008/09 until 2015/16
    Mesothelioma 2008 &amp; 2014 schemes
    New Deal and Employment Allowances from 2014/15
    New Enterprise Allowance from 2014/15
    Pneumoconiosis 1979 scheme
    Specialised Vehicles Fund from 2014/15
    Sure Start Maternity Grant from 2014/15
    Vaccine Damage Payments from 2014/15
</t>
    </r>
  </si>
  <si>
    <r>
      <rPr>
        <b/>
        <sz val="12"/>
        <color rgb="FF000000"/>
        <rFont val="Arial"/>
        <family val="2"/>
      </rPr>
      <t>Discretionary Housing Payments:</t>
    </r>
    <r>
      <rPr>
        <b/>
        <sz val="12"/>
        <color rgb="FF000000"/>
        <rFont val="Arial"/>
        <family val="2"/>
      </rPr>
      <t xml:space="preserve">
</t>
    </r>
    <r>
      <rPr>
        <sz val="12"/>
        <color rgb="FF000000"/>
        <rFont val="Arial"/>
        <family val="2"/>
      </rPr>
      <t>Discretionary Housing Payments outturn figures are shown up to 2019/20 and include all payments made by Local Authorities, whatever the funding source. The forecast figure for 2020/21 is based on current year allocations. Forecasts figures for 2021/22 and beyond are based on the £140m total allocation announced in Autumn 2020 Spending Round. These forecast years show only the expected DWP DEL allocations for England and Wales, as funding for Scotland is now devolved and paid through the block grant. Expenditure beyond 2021/22 will be determined at the next Spending Review.</t>
    </r>
  </si>
  <si>
    <r>
      <t xml:space="preserve">Support for Mortgage Interest loans
</t>
    </r>
    <r>
      <rPr>
        <sz val="12"/>
        <color rgb="FF000000"/>
        <rFont val="Arial"/>
        <family val="2"/>
      </rPr>
      <t>In April 2018, Support for Mortgage Interest became a loan, replacing the support for mortgage interest element in qualifying benefits. The expenditure figures given in the tables relate only to the estimated write-offs of loans.</t>
    </r>
  </si>
  <si>
    <t>INFORMATION ON SPECIFIC TABLES</t>
  </si>
  <si>
    <r>
      <rPr>
        <b/>
        <sz val="12"/>
        <color rgb="FF000000"/>
        <rFont val="Arial"/>
        <family val="2"/>
      </rPr>
      <t>Benefit expenditure to support disabled people and people with health conditions (Table 4):</t>
    </r>
    <r>
      <rPr>
        <sz val="12"/>
        <color rgb="FF000000"/>
        <rFont val="Arial"/>
        <family val="2"/>
      </rPr>
      <t xml:space="preserve">This table summarises benefit expenditure on disability, incapacity and carer benefits. It includes spending on benefits explicitly directed at disabled people, people with health conditions and their carers; including Income Support and Housing Benefit paid to people in the disabled, incapacity and carer statistical groups, as well as the health related spend on Universal Credit. Benefits not otherwise associated with disability, incapacity or caring responsibilities (for example, State Pension) are not included, although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
</t>
    </r>
  </si>
  <si>
    <r>
      <rPr>
        <b/>
        <sz val="12"/>
        <color rgb="FF000000"/>
        <rFont val="Arial"/>
        <family val="2"/>
      </rPr>
      <t>Unemployment benefits table</t>
    </r>
    <r>
      <rPr>
        <b/>
        <sz val="12"/>
        <color rgb="FF000000"/>
        <rFont val="Arial"/>
        <family val="2"/>
      </rPr>
      <t xml:space="preserve">
</t>
    </r>
    <r>
      <rPr>
        <sz val="12"/>
        <color rgb="FF000000"/>
        <rFont val="Arial"/>
        <family val="2"/>
      </rPr>
      <t xml:space="preserve">This table now includes Universal Credit (UC) expenditure to provide a comprehensive overview of expenditure attributed to unemployment. This UC expenditure is the total expenditure outside the welfare cap directed to those in the intensive work search group, the closest UC equivalent to JSA spend. However, this stills some capture additional expenditure spend beyond JSA-like claimants on UC.
</t>
    </r>
  </si>
  <si>
    <r>
      <rPr>
        <b/>
        <sz val="12"/>
        <color rgb="FF000000"/>
        <rFont val="Arial"/>
        <family val="2"/>
      </rPr>
      <t>UC and equivalents table</t>
    </r>
    <r>
      <rPr>
        <b/>
        <sz val="12"/>
        <color rgb="FF000000"/>
        <rFont val="Arial"/>
        <family val="2"/>
      </rPr>
      <t xml:space="preserve">
</t>
    </r>
    <r>
      <rPr>
        <sz val="12"/>
        <color rgb="FF000000"/>
        <rFont val="Arial"/>
        <family val="2"/>
      </rPr>
      <t xml:space="preserve">This table has been added to depict total Universal Credit (UC) and equivalent legacy benefit expenditure, including Tax Credits paid by Her Majesty’s Revenue and Customs.
</t>
    </r>
  </si>
  <si>
    <r>
      <rPr>
        <b/>
        <sz val="12"/>
        <color rgb="FF000000"/>
        <rFont val="Arial"/>
        <family val="2"/>
      </rPr>
      <t xml:space="preserve">GB and UK tables </t>
    </r>
    <r>
      <rPr>
        <b/>
        <sz val="12"/>
        <color rgb="FF000000"/>
        <rFont val="Arial"/>
        <family val="2"/>
      </rPr>
      <t xml:space="preserve">
</t>
    </r>
    <r>
      <rPr>
        <sz val="12"/>
        <color rgb="FF000000"/>
        <rFont val="Arial"/>
        <family val="2"/>
      </rPr>
      <t xml:space="preserve">These tables have been re-included to the workbook, having been excluded in the publication following Spring Budget 2020. The GB table includes other non-DWP GB expenditure (excluding expenditure devolved to the Scottish Government) whilst the UK table includes the GB expenditure and expenditure devolved to the Scottish Government and Northern Ireland Executive. 
</t>
    </r>
  </si>
  <si>
    <t>TRANSFERS AND DEVOLUTION</t>
  </si>
  <si>
    <r>
      <rPr>
        <b/>
        <sz val="12"/>
        <color rgb="FF000000"/>
        <rFont val="Arial"/>
        <family val="2"/>
      </rPr>
      <t>Transfers between departments and to devolved administrations:</t>
    </r>
    <r>
      <rPr>
        <b/>
        <sz val="12"/>
        <color rgb="FF000000"/>
        <rFont val="Arial"/>
        <family val="2"/>
      </rPr>
      <t xml:space="preserve">
</t>
    </r>
    <r>
      <rPr>
        <sz val="12"/>
        <color rgb="FF000000"/>
        <rFont val="Arial"/>
        <family val="2"/>
      </rPr>
      <t xml:space="preserve">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
1)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
2) Family Credit and Disability Working Allowance were replaced from October 1999 by Working Families Tax Credit and Disabled Person's Tax Credit, administered by Her Majesty's Revenue &amp; Customs.
</t>
    </r>
  </si>
  <si>
    <t xml:space="preserve">1)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
</t>
  </si>
  <si>
    <t xml:space="preserve">2) Family Credit and Disability Working Allowance were replaced from October 1999 by Working Families Tax Credit and Disabled Person's Tax Credit, administered by Her Majesty's Revenue &amp; Customs.
</t>
  </si>
  <si>
    <t xml:space="preserve">3) Responsibility for War Pensions transferred to the Veterans Agency from 2002/03.
</t>
  </si>
  <si>
    <t xml:space="preserve">4)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
</t>
  </si>
  <si>
    <t xml:space="preserve">5) Responsibility for Child Benefit, Guardians Allowance and Child's Special Allowance transferred to Her Majesty's Revenue and Customs from 2003/04.
</t>
  </si>
  <si>
    <t xml:space="preserve">6) Starting in April 2003, child allowances and premia in Income Support and Jobseeker's Allowance were gradually replaced by Child Tax Credit, administered by Her Majesty's Revenue &amp; Customs. The tables include estimates of the value of the Child Tax Credit-equivalent elements of those benefits.
</t>
  </si>
  <si>
    <t xml:space="preserve">7) From April 2003, a significant element of Housing Benefit expenditure was transferred to local authorities under the Supporting People programme. It is not possible to identify that element of Housing Benefit that was equivalent to Supporting People funding in the years up to 2002/03.
</t>
  </si>
  <si>
    <t xml:space="preserve">8)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
</t>
  </si>
  <si>
    <t xml:space="preserve">9) Council Tax Benefit was abolished from April 2013, with funding and policy responsibility transferred to the Department for Communities and Local Government, the Scottish Government and the Welsh Assembly.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
</t>
  </si>
  <si>
    <t xml:space="preserve">10) Certain elements of Social Fund have been replaced by local provision.
</t>
  </si>
  <si>
    <t xml:space="preserve">11) From 2018/19 funding for TV licences for people age 75 and over  becomes the responsibility of the BBC. This will involve a phased reduction of DWP's reimbursements over the period to 2020/21. 
</t>
  </si>
  <si>
    <t xml:space="preserve">12) Executive competence for Carer’s Allowance in Scotland was transferred to the Scottish Government on 3rd September 2018. From this point, Scottish caseload and expenditure are no longer included in our tables. 
This means that:
       Figures up to and including 2017/18 present data for the whole of Great Britain. 
       Figures for 2018/19 include GB data for the period April-18 to 3rd September 2018 and England and Wales only data from 3rd September to end March-19;
       Figures for 2019/20 onwards present data for England and Wales only.
</t>
  </si>
  <si>
    <t xml:space="preserve">13) Executive competence for Disability Living Allowance, Personal Independence Payment, Attendance Allowance,  Severe Disablement Allowance and Industrial Injuries Disablement Benefit in Scotland will be transferred to the Scottish Government on 1st April 2020. From this point, Scottish caseload and expenditure are no longer included in our tables. 
This means that:
       Figures up to and including 2019/20 present data for the whole of Great Britain.
       Figures for 2020/21 onwards present data for England and Wales only.
</t>
  </si>
  <si>
    <t xml:space="preserve">Removal of expenditure information for Scotland </t>
  </si>
  <si>
    <t xml:space="preserve">Information on expenditure for Scotland in the UK Welfare Tab has been removed from the Expenditure and Caseload forecasts. Information on Welfare Funding for Scotland can be found in Her Majesty's Treasury's Block Grant Transparency publication found here: https://www.gov.uk/government/publications/block-grant-transparency-december-2021
</t>
  </si>
  <si>
    <t>Information relating to this table can be found in the 'Notes' tab</t>
  </si>
  <si>
    <t>Summary table: UK welfare,</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</si>
  <si>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</si>
  <si>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</si>
  <si>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</si>
  <si>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</si>
  <si>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</si>
  <si>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</si>
  <si>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</si>
  <si>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</si>
  <si>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</si>
  <si>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</si>
  <si>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</si>
  <si>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</si>
  <si>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</si>
  <si>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</si>
  <si>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</si>
  <si>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</si>
  <si>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</si>
  <si>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</si>
  <si>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</si>
  <si>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</si>
  <si>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</si>
  <si>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</si>
  <si>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</si>
  <si>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</si>
  <si>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</si>
  <si>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</si>
  <si>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</si>
  <si>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</si>
  <si>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</si>
  <si>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</si>
  <si>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</si>
  <si>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</si>
  <si>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Department for Work &amp; Pensions, Northern Ireland Executive, Her Majesty's Revenue and Customs and predecessors</t>
  </si>
  <si>
    <t>Outturn</t>
  </si>
  <si>
    <t>Forecast</t>
  </si>
  <si>
    <t>United Kingdom welfare spending, 
£ billion, nominal terms</t>
  </si>
  <si>
    <t>DWP Social Security (GB)</t>
  </si>
  <si>
    <t xml:space="preserve">of which within the Welfare Cap </t>
  </si>
  <si>
    <t xml:space="preserve">of which outside the Welfare Cap </t>
  </si>
  <si>
    <t>Benefits funded by local authorities</t>
  </si>
  <si>
    <t>Child Benefit</t>
  </si>
  <si>
    <t>Child Trust Fund; Health in Pregnancy Grant</t>
  </si>
  <si>
    <t xml:space="preserve">Paternity, Parental and Adoption Pay </t>
  </si>
  <si>
    <t xml:space="preserve">Personal tax credits </t>
  </si>
  <si>
    <t>Tax Free Childcare</t>
  </si>
  <si>
    <t>Northern Ireland Social Security</t>
  </si>
  <si>
    <t>Total</t>
  </si>
  <si>
    <t>United Kingdom welfare spending, 
£ billion, real terms, 2022/23 prices</t>
  </si>
  <si>
    <t>United Kingdom welfare spending, 
£ per year, real terms, 2022/23 prices, per total household</t>
  </si>
  <si>
    <t xml:space="preserve">Welfare spend within the Welfare Cap </t>
  </si>
  <si>
    <t xml:space="preserve">Welfare spend outside the Welfare Cap </t>
  </si>
  <si>
    <t>United Kingdom welfare spending, 
as a share of Gross Domestic Product</t>
  </si>
  <si>
    <t>United Kingdom welfare spending, 
as a share of Total Managed Expenditure</t>
  </si>
  <si>
    <t>Summary table: GB welfare,</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</si>
  <si>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</si>
  <si>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</si>
  <si>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</si>
  <si>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</si>
  <si>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</si>
  <si>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</si>
  <si>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</si>
  <si>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</si>
  <si>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</si>
  <si>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</si>
  <si>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</si>
  <si>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</si>
  <si>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</si>
  <si>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</si>
  <si>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</si>
  <si>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</si>
  <si>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</si>
  <si>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</si>
  <si>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</si>
  <si>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</si>
  <si>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</si>
  <si>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</si>
  <si>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</si>
  <si>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</si>
  <si>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</si>
  <si>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</si>
  <si>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</si>
  <si>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</si>
  <si>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</si>
  <si>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</si>
  <si>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</si>
  <si>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</si>
  <si>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</si>
  <si>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</si>
  <si>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</si>
  <si>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</si>
  <si>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</si>
  <si>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</si>
  <si>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</si>
  <si>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</si>
  <si>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</si>
  <si>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</si>
  <si>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</si>
  <si>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</si>
  <si>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</si>
  <si>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</si>
  <si>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</si>
  <si>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 xml:space="preserve">Department for Work &amp; Pensions, </t>
  </si>
  <si>
    <t>Her Majesty's Revenue and Customs and predecessors</t>
  </si>
  <si>
    <t>Great Britain welfare spending, 
£ billion, nominal terms</t>
  </si>
  <si>
    <t>People of working age and children</t>
  </si>
  <si>
    <t>Pensioners</t>
  </si>
  <si>
    <t>of which DWP</t>
  </si>
  <si>
    <t>of which Non-DWP</t>
  </si>
  <si>
    <t>Great Britain welfare spending, 
£ billion, real terms, 2022/23 prices</t>
  </si>
  <si>
    <t>Great Britain welfare spending, 
£ per year, real terms, 2022/23 prices, per total household</t>
  </si>
  <si>
    <t>Great Britain welfare spending, 
as a share of Gross Domestic Product</t>
  </si>
  <si>
    <t>Great Britain welfare spending, 
as a share of Total Managed Expenditure</t>
  </si>
  <si>
    <t>Benefit summary table: Benefit expenditure,</t>
  </si>
  <si>
    <t>Department for Work &amp; Pensions and predecessors</t>
  </si>
  <si>
    <t>Benefit expenditure, 
£ billion, nominal terms</t>
  </si>
  <si>
    <t>Children</t>
  </si>
  <si>
    <t>Working age</t>
  </si>
  <si>
    <t>Contributory</t>
  </si>
  <si>
    <t>Income-related</t>
  </si>
  <si>
    <t>Non-contributory / non-income-related</t>
  </si>
  <si>
    <t>Benefit expenditure consistent with current DWP coverage, 
£ billion, nominal terms</t>
  </si>
  <si>
    <t>Benefit expenditure, 
£ billion, real terms, 2022/23 prices</t>
  </si>
  <si>
    <t>Benefit expenditure consistent with current DWP coverage, 
£ billion, real terms, 2022/23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</si>
  <si>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</si>
  <si>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</si>
  <si>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</si>
  <si>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</si>
  <si>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Table 1a: Expenditure by benefit,</t>
  </si>
  <si>
    <t>£ million, nominal terms</t>
  </si>
  <si>
    <t>Benefit type</t>
  </si>
  <si>
    <t>Armed Forces Independence Payment</t>
  </si>
  <si>
    <t>(NC / NIR)</t>
  </si>
  <si>
    <t>Attendance Allowance</t>
  </si>
  <si>
    <t>Bereavement related benefits</t>
  </si>
  <si>
    <t>(C)</t>
  </si>
  <si>
    <t>Carer's Allowance</t>
  </si>
  <si>
    <t>Christmas Bonus</t>
  </si>
  <si>
    <t>of which contributory</t>
  </si>
  <si>
    <t>of which non-contributory</t>
  </si>
  <si>
    <t>Cold Weather Payments</t>
  </si>
  <si>
    <t>(IR)</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</si>
  <si>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</si>
  <si>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</si>
  <si>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</si>
  <si>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</si>
  <si>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</si>
  <si>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</si>
  <si>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</si>
  <si>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</si>
  <si>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</si>
  <si>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</si>
  <si>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</si>
  <si>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Housing benefits (exc. Universal Credit)</t>
  </si>
  <si>
    <t>of which AME within Welfare Cap</t>
  </si>
  <si>
    <t>of which AME outside Welfare Cap</t>
  </si>
  <si>
    <t>of which LA funded</t>
  </si>
  <si>
    <t>Incapacity Benefit</t>
  </si>
  <si>
    <t>Independent Living Fund</t>
  </si>
  <si>
    <t>Industrial injuries benefits in AME</t>
  </si>
  <si>
    <t>Invalidity Benefit</t>
  </si>
  <si>
    <t>In Work Credit</t>
  </si>
  <si>
    <t>Job Grant</t>
  </si>
  <si>
    <t>Jobseeker's Allowance</t>
  </si>
  <si>
    <t>Maternity Allowance</t>
  </si>
  <si>
    <t>Maternity Grant</t>
  </si>
  <si>
    <t>Mesothelioma 2008 &amp; 2014</t>
  </si>
  <si>
    <t>Mobility Allowance</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</si>
  <si>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</si>
  <si>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</si>
  <si>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</si>
  <si>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</si>
  <si>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</si>
  <si>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</si>
  <si>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</si>
  <si>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</si>
  <si>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</si>
  <si>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</si>
  <si>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</si>
  <si>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</si>
  <si>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</si>
  <si>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</si>
  <si>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Maternity Pay</t>
  </si>
  <si>
    <t>Statutory Sick Pay</t>
  </si>
  <si>
    <t>Support for Mortgage Interest loans</t>
  </si>
  <si>
    <t>Sure Start Maternity Grant</t>
  </si>
  <si>
    <t>Unemployment Benefit</t>
  </si>
  <si>
    <t>Universal Credit</t>
  </si>
  <si>
    <t>of which within Welfare Cap</t>
  </si>
  <si>
    <t>of which outside Welfare Cap</t>
  </si>
  <si>
    <t>Vaccine Damage Payments</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</si>
  <si>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</si>
  <si>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</si>
  <si>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</si>
  <si>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</si>
  <si>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</si>
  <si>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</si>
  <si>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</si>
  <si>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</si>
  <si>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</si>
  <si>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 xml:space="preserve">    of which inside Welfare Cap</t>
  </si>
  <si>
    <t xml:space="preserve">    of which outside Welfare Cap</t>
  </si>
  <si>
    <t xml:space="preserve">of which outside current definition of DWP social security expenditure </t>
  </si>
  <si>
    <t>Expenditure covered by Departmental Expenditure Limit</t>
  </si>
  <si>
    <t>of which Housing benefits</t>
  </si>
  <si>
    <t>of which Council Tax Benefit</t>
  </si>
  <si>
    <t xml:space="preserve">of which Discretionary Housing Payments </t>
  </si>
  <si>
    <t>Reconciliation with OBR Economic &amp; Fiscal Outlook Supplementary Fiscal Table 3.7</t>
  </si>
  <si>
    <t>Total in DWP Annually Managed Expenditure (see Row 82)</t>
  </si>
  <si>
    <t>removal of accounting adjustments</t>
  </si>
  <si>
    <t>addition of Tax Credits transferred debt</t>
  </si>
  <si>
    <t xml:space="preserve">rounding variance </t>
  </si>
  <si>
    <t>Total DWP AME (consistent with OBR's Economic &amp; Fiscal Outlook definition)</t>
  </si>
  <si>
    <t>DWP Social Security spending as shown in the Supplementary Fiscal Table 3.7 OBR Economic and Fiscal Outlook Published 23 March 2022</t>
  </si>
  <si>
    <t>Table 1b: Expenditure by benefit,</t>
  </si>
  <si>
    <t>£ million, real terms, 2022/23 prices</t>
  </si>
  <si>
    <t>Benefits funded by local authorities, Housing Revenue Accounts and Scottish Government</t>
  </si>
  <si>
    <t>Key to benefit type</t>
  </si>
  <si>
    <t xml:space="preserve">     (NC / NIR) = Non Contributory and Non Income Related benefit</t>
  </si>
  <si>
    <t xml:space="preserve">     (C) = Contributory benefit</t>
  </si>
  <si>
    <t xml:space="preserve">     (IR) = Income Related benefit</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</si>
  <si>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</si>
  <si>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</si>
  <si>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</si>
  <si>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</si>
  <si>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</si>
  <si>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</si>
  <si>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</si>
  <si>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</si>
  <si>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</si>
  <si>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</si>
  <si>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</si>
  <si>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</si>
  <si>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Table 2a: Expenditure by age group,</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</si>
  <si>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</si>
  <si>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</si>
  <si>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</si>
  <si>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</si>
  <si>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</si>
  <si>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</si>
  <si>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</si>
  <si>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</si>
  <si>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</si>
  <si>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of which Bereavement Support Payment</t>
  </si>
  <si>
    <t>of which basic element</t>
  </si>
  <si>
    <t>of which earnings-related element ("Additional Pension")</t>
  </si>
  <si>
    <t>Christmas Bonus - non-contributory</t>
  </si>
  <si>
    <t>Earnings Top-Up</t>
  </si>
  <si>
    <t>of which income based</t>
  </si>
  <si>
    <t xml:space="preserve">Housing benefits </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</si>
  <si>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</si>
  <si>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</si>
  <si>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</si>
  <si>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</si>
  <si>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</si>
  <si>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</si>
  <si>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</si>
  <si>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</si>
  <si>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</si>
  <si>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</si>
  <si>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</si>
  <si>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</si>
  <si>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</si>
  <si>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</si>
  <si>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</si>
  <si>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</si>
  <si>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</si>
  <si>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</si>
  <si>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</si>
  <si>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</si>
  <si>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</si>
  <si>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</si>
  <si>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</si>
  <si>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</si>
  <si>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</si>
  <si>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</si>
  <si>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</si>
  <si>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</si>
  <si>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</si>
  <si>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Housing benefits</t>
  </si>
  <si>
    <t>Table 2c: Caseloads by age group,</t>
  </si>
  <si>
    <t>Benefits directed at Children</t>
  </si>
  <si>
    <t>Attendance Allowance (in payment)</t>
  </si>
  <si>
    <t>Benefits Directed at People of Working Age</t>
  </si>
  <si>
    <t>Universal Credit (Total)</t>
  </si>
  <si>
    <t>Benefits Directed at Pensioners</t>
  </si>
  <si>
    <t xml:space="preserve">- </t>
  </si>
  <si>
    <t>of which non-contributory only ("Category D")</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</si>
  <si>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</si>
  <si>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</si>
  <si>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</si>
  <si>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</si>
  <si>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</si>
  <si>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</si>
  <si>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</si>
  <si>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</si>
  <si>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</si>
  <si>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</si>
  <si>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</si>
  <si>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</si>
  <si>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</si>
  <si>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</si>
  <si>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</si>
  <si>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</si>
  <si>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</si>
  <si>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</si>
  <si>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</si>
  <si>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</si>
  <si>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</si>
  <si>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</si>
  <si>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</si>
  <si>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</si>
  <si>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</si>
  <si>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</si>
  <si>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</si>
  <si>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</si>
  <si>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</si>
  <si>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</si>
  <si>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</si>
  <si>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</si>
  <si>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</si>
  <si>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</si>
  <si>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</si>
  <si>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Total income-related benefits</t>
  </si>
  <si>
    <t>Aged above Pension Credit qualifying age / in receipt of Pension Credit or State Pension</t>
  </si>
  <si>
    <t>Universal Credit (not attributed to claimant group)</t>
  </si>
  <si>
    <t>Total income-related benefits consistent with current DWP coverage</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</si>
  <si>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</si>
  <si>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</si>
  <si>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</si>
  <si>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</si>
  <si>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</si>
  <si>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</si>
  <si>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</si>
  <si>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</si>
  <si>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</si>
  <si>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</si>
  <si>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</si>
  <si>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</si>
  <si>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</si>
  <si>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</si>
  <si>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</si>
  <si>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of which disability benefits</t>
  </si>
  <si>
    <t>of which incapacity benefits</t>
  </si>
  <si>
    <t xml:space="preserve">Employment and Support Allowance </t>
  </si>
  <si>
    <t>Income Support (incapacity / sick and disabled)</t>
  </si>
  <si>
    <t>of which industrial injuries benefits</t>
  </si>
  <si>
    <t xml:space="preserve">  Industrial Death Benefit</t>
  </si>
  <si>
    <t xml:space="preserve">  Industrial Injuries Disablement Benefit</t>
  </si>
  <si>
    <t xml:space="preserve">  Mesothelioma 2008 &amp; 2014</t>
  </si>
  <si>
    <t xml:space="preserve">  Other Industrial Injuries Benefits</t>
  </si>
  <si>
    <t xml:space="preserve">  Pneumoconiosis 1979</t>
  </si>
  <si>
    <t>of which Carer's Allowance</t>
  </si>
  <si>
    <t xml:space="preserve">of which Income Support for carers </t>
  </si>
  <si>
    <t>of which associated Housing benefits</t>
  </si>
  <si>
    <t>by claimant group (National Statistics definition)</t>
  </si>
  <si>
    <t>Carer</t>
  </si>
  <si>
    <t>-</t>
  </si>
  <si>
    <t>Disabled</t>
  </si>
  <si>
    <t>Incapacity</t>
  </si>
  <si>
    <t>by claimant group (previous definition)</t>
  </si>
  <si>
    <t>Long-term sick and disabled</t>
  </si>
  <si>
    <t xml:space="preserve">   of which Universal Credit directed at those with health conditions</t>
  </si>
  <si>
    <t xml:space="preserve">   Standard Allowance and Health element</t>
  </si>
  <si>
    <t>Housing element</t>
  </si>
  <si>
    <t xml:space="preserve">   of which Universal Credit Carers Element</t>
  </si>
  <si>
    <t>Employment and Support Allowance and Universal Credit equivalent</t>
  </si>
  <si>
    <t>Industrial Death Benefit</t>
  </si>
  <si>
    <t>Industrial Injuries Disablement Benefit</t>
  </si>
  <si>
    <t>Other Industrial Injuries Benefits</t>
  </si>
  <si>
    <t>of which Income Support for carers</t>
  </si>
  <si>
    <t>Benefit expenditure to support disabled people and people with health conditions, as a share of Gross Domestic Product</t>
  </si>
  <si>
    <t>Benefit expenditure to support disabled people and people with health conditions, as a share of Total Managed Expenditure</t>
  </si>
  <si>
    <t>Non-DWP Welfare expenditure: Tax credits, Child Benefit and other GB welfare expenditure,</t>
  </si>
  <si>
    <t>of which Child Tax Credit and Working Tax Credit</t>
  </si>
  <si>
    <t>of which Working families Tax Credit and Disabled Person's Tax Credit</t>
  </si>
  <si>
    <t xml:space="preserve">Child Benefit, One Parent Benefit &amp; Guardian's Allowance </t>
  </si>
  <si>
    <t xml:space="preserve">Other welfare expenditure </t>
  </si>
  <si>
    <t>of which Child Trust Fund</t>
  </si>
  <si>
    <t>of which Health in Pregnancy Grant</t>
  </si>
  <si>
    <t>of which Paternity, Parental and Adoption Pay</t>
  </si>
  <si>
    <t>of which Tax Free Childcare</t>
  </si>
  <si>
    <t>Other welfare expenditure</t>
  </si>
  <si>
    <t>Bereavement related benefits expenditure,</t>
  </si>
  <si>
    <t>Bereavement Support Payment</t>
  </si>
  <si>
    <t>of which higher rate</t>
  </si>
  <si>
    <t>of which lower rate</t>
  </si>
  <si>
    <t>Bereavement benefits &amp; Widow's benefits (basic)</t>
  </si>
  <si>
    <t>Bereavement benefits &amp; Widow's benefits (additional pension)</t>
  </si>
  <si>
    <t>Benefits paid Outside of UK included above</t>
  </si>
  <si>
    <t>Bereavement Benefit (basic)</t>
  </si>
  <si>
    <t>Bereavement Benefit (additional pension)</t>
  </si>
  <si>
    <t>Bereavement related benefits caseload, 
thousands</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</si>
  <si>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</si>
  <si>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</si>
  <si>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</si>
  <si>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</si>
  <si>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</si>
  <si>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</si>
  <si>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</si>
  <si>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</si>
  <si>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</si>
  <si>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</si>
  <si>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</si>
  <si>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</si>
  <si>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</si>
  <si>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</si>
  <si>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</si>
  <si>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</si>
  <si>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</si>
  <si>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</si>
  <si>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</si>
  <si>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</si>
  <si>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</si>
  <si>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</si>
  <si>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</si>
  <si>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</si>
  <si>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</si>
  <si>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</si>
  <si>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</si>
  <si>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</si>
  <si>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</si>
  <si>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</si>
  <si>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</si>
  <si>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</si>
  <si>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</si>
  <si>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</si>
  <si>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</si>
  <si>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</si>
  <si>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</si>
  <si>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</si>
  <si>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</si>
  <si>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</si>
  <si>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</si>
  <si>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</si>
  <si>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</si>
  <si>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</si>
  <si>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</si>
  <si>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</si>
  <si>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</si>
  <si>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</si>
  <si>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</si>
  <si>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</si>
  <si>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</si>
  <si>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</si>
  <si>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</si>
  <si>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</si>
  <si>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</si>
  <si>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</si>
  <si>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</si>
  <si>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</si>
  <si>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</si>
  <si>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</si>
  <si>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</si>
  <si>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</si>
  <si>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</si>
  <si>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</si>
  <si>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</si>
  <si>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</si>
  <si>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2014/15 Outturn</t>
  </si>
  <si>
    <t>2015/16 Outturn</t>
  </si>
  <si>
    <t>2016/17 Outturn</t>
  </si>
  <si>
    <t>2017/18 Outturn</t>
  </si>
  <si>
    <t>2018/19 Outturn</t>
  </si>
  <si>
    <t>2019/20 Outturn</t>
  </si>
  <si>
    <t>2020/21 Outturn</t>
  </si>
  <si>
    <t>2021/22 Forecast</t>
  </si>
  <si>
    <t>2022/23 Forecast</t>
  </si>
  <si>
    <t>2023/24 Forecast</t>
  </si>
  <si>
    <t>2024/25 Forecast</t>
  </si>
  <si>
    <t>2025/26 Forecast</t>
  </si>
  <si>
    <t>2026/27 Forecast</t>
  </si>
  <si>
    <t>Bereavement benefits &amp; Widow's benefits</t>
  </si>
  <si>
    <t>Carer's Allowance / Invalid Care Allowance expenditure,</t>
  </si>
  <si>
    <t xml:space="preserve">    of which outside UK</t>
  </si>
  <si>
    <t xml:space="preserve">   of which outside UK</t>
  </si>
  <si>
    <t>Carer's Allowance / Invalid Care Allowance caseload, 
thousands</t>
  </si>
  <si>
    <t>Council Tax Benefit and predecessors expenditure,</t>
  </si>
  <si>
    <t>By Claimant Group - National Statistics definition:</t>
  </si>
  <si>
    <t>Jobseeker</t>
  </si>
  <si>
    <t>Lone Parent on Income Support</t>
  </si>
  <si>
    <t>Other Income Related benefit - Working Age</t>
  </si>
  <si>
    <t>Other Income Related benefit - Pensioner</t>
  </si>
  <si>
    <t>Bereaved</t>
  </si>
  <si>
    <t>Housing Benefit / Council Tax Benefit only</t>
  </si>
  <si>
    <t>Total over Pension Credit qualifying age</t>
  </si>
  <si>
    <t>Total under Pension Credit qualifying age</t>
  </si>
  <si>
    <t>By Claimant Group - Previous Definition:</t>
  </si>
  <si>
    <t>Over Pension Credit Qualifying Age</t>
  </si>
  <si>
    <t>Lone parents</t>
  </si>
  <si>
    <t>Short-term sick and others</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</si>
  <si>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</si>
  <si>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</si>
  <si>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</si>
  <si>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</si>
  <si>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</si>
  <si>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</si>
  <si>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</si>
  <si>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</si>
  <si>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</si>
  <si>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</si>
  <si>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</si>
  <si>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</si>
  <si>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</si>
  <si>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England</t>
  </si>
  <si>
    <t>Wales</t>
  </si>
  <si>
    <t>Scotland</t>
  </si>
  <si>
    <t>Disability benefits expenditure,</t>
  </si>
  <si>
    <t>of which children</t>
  </si>
  <si>
    <t>of which outside UK</t>
  </si>
  <si>
    <t>Disability benefits caseload,
thousands</t>
  </si>
  <si>
    <t>Housing benefits expenditure</t>
  </si>
  <si>
    <t>of which Housing Benefit AME within Welfare Cap</t>
  </si>
  <si>
    <t>of which Housing Benefit AME outside Welfare Cap</t>
  </si>
  <si>
    <t xml:space="preserve">of which Universal Credit spend on support for Housing </t>
  </si>
  <si>
    <t xml:space="preserve">of which Private Rented Sector </t>
  </si>
  <si>
    <t>of which Social Rented Sector</t>
  </si>
  <si>
    <t>of which Others</t>
  </si>
  <si>
    <t>By Tenure</t>
  </si>
  <si>
    <t>of which Local Authority Tenants (Rent Rebate)</t>
  </si>
  <si>
    <t>of which Registered Social Landlord Tenants</t>
  </si>
  <si>
    <t>of which Private Rented Sector tenants</t>
  </si>
  <si>
    <t>of which Local Housing Allowance</t>
  </si>
  <si>
    <t>Total Social Sector</t>
  </si>
  <si>
    <t>Total Rent Allowance</t>
  </si>
  <si>
    <t>Other Income Related benefit-Working Age</t>
  </si>
  <si>
    <t>Housing Benefit only</t>
  </si>
  <si>
    <t>Over Pension Credit qualifying age</t>
  </si>
  <si>
    <t>Total Rent Rebate</t>
  </si>
  <si>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</si>
  <si>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</si>
  <si>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</si>
  <si>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</si>
  <si>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</si>
  <si>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</si>
  <si>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xml:space="preserve">Housing benefits expenditure, </t>
  </si>
  <si>
    <t>£ million real terms, 2022/23 prices</t>
  </si>
  <si>
    <t xml:space="preserve">     of which Local Housing Allowance</t>
  </si>
  <si>
    <t>Housing benefits caseloads, 
thousands</t>
  </si>
  <si>
    <t>of which outside Welfare Cap (Jobseeker)</t>
  </si>
  <si>
    <t>Incapacity benefits expenditure</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</si>
  <si>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</si>
  <si>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</si>
  <si>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</si>
  <si>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</si>
  <si>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</si>
  <si>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</si>
  <si>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</si>
  <si>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</si>
  <si>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</si>
  <si>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</si>
  <si>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</si>
  <si>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</si>
  <si>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</si>
  <si>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</si>
  <si>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</si>
  <si>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</si>
  <si>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</si>
  <si>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Severe Disablement Allowance / Non - contributory Invalidity Pension</t>
  </si>
  <si>
    <t>Incapacity benefits expenditure,</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</si>
  <si>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</si>
  <si>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</si>
  <si>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</si>
  <si>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</si>
  <si>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</si>
  <si>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</si>
  <si>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</si>
  <si>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</si>
  <si>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</si>
  <si>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</si>
  <si>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</si>
  <si>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</si>
  <si>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and Income Support (incapacity / sick &amp; disabled) whereas caseloads exclude Income Support (incapacity / sick &amp; disabled) since almost all Income Support claimants also receive one of the other benefits listed above.</t>
  </si>
  <si>
    <t>Income Support expenditure</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</si>
  <si>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</si>
  <si>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</si>
  <si>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</si>
  <si>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</si>
  <si>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</si>
  <si>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</si>
  <si>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</si>
  <si>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</si>
  <si>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</si>
  <si>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</si>
  <si>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</si>
  <si>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</si>
  <si>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</si>
  <si>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</si>
  <si>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</si>
  <si>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</si>
  <si>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</si>
  <si>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</si>
  <si>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</si>
  <si>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</si>
  <si>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</si>
  <si>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Other cases</t>
  </si>
  <si>
    <t>Industrial injuries benefits expenditure,</t>
  </si>
  <si>
    <t>of which in DWP Annually Managed Expenditure</t>
  </si>
  <si>
    <t>of which Industrial Injuries Disablement Benefit</t>
  </si>
  <si>
    <t>of which Industrial Death Benefit</t>
  </si>
  <si>
    <t>of which Other Industrial Injuries benefits</t>
  </si>
  <si>
    <t>of which in Departmental Expenditure Limit</t>
  </si>
  <si>
    <t>of which total Mesolthelioma 2008 &amp; 2014</t>
  </si>
  <si>
    <t>of which Mesothelioma 2008</t>
  </si>
  <si>
    <t>of which Mesothelioma 2014</t>
  </si>
  <si>
    <t>of which Pneumoconiosis 1979</t>
  </si>
  <si>
    <t xml:space="preserve">Industrial injuries benefits expenditure, </t>
  </si>
  <si>
    <t>Industrial injuries benefits caseload,
thousands</t>
  </si>
  <si>
    <t>Maternity benefits expenditure,</t>
  </si>
  <si>
    <t>Maternity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</si>
  <si>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</si>
  <si>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</si>
  <si>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</si>
  <si>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</si>
  <si>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</si>
  <si>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</si>
  <si>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</si>
  <si>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</si>
  <si>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</si>
  <si>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</si>
  <si>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</si>
  <si>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</si>
  <si>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</si>
  <si>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</si>
  <si>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</si>
  <si>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</si>
  <si>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</si>
  <si>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</si>
  <si>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</si>
  <si>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</si>
  <si>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</si>
  <si>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</si>
  <si>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</si>
  <si>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</si>
  <si>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</si>
  <si>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</si>
  <si>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</si>
  <si>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</si>
  <si>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</si>
  <si>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</si>
  <si>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</si>
  <si>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</si>
  <si>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</si>
  <si>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</si>
  <si>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</si>
  <si>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of which new State Pension</t>
  </si>
  <si>
    <t>State Pension (non contributory only 'Category D')</t>
  </si>
  <si>
    <t>Unemployment benefits expenditure</t>
  </si>
  <si>
    <t>Income Support for the unemployed (paid until introduction of JSA in October 1996)</t>
  </si>
  <si>
    <t>Jobseekers Allowance</t>
  </si>
  <si>
    <t xml:space="preserve">  Universal Credit- outside Welfare Cap</t>
  </si>
  <si>
    <t xml:space="preserve">Unemployment benefits expenditure, </t>
  </si>
  <si>
    <t>Unemployment benefits caseload, 
thousands</t>
  </si>
  <si>
    <t>Income Support for the unemployed</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</si>
  <si>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</si>
  <si>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</si>
  <si>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</si>
  <si>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</si>
  <si>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</si>
  <si>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</si>
  <si>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Note</t>
  </si>
  <si>
    <t>Caseloads shown for 1996/97 for Jobseeker’s Allowance are an average covering both Jobseeker’s Allowance, introduced in October 1996, and the previous Unemployment Benefit / Income Support system, to avoid double counting.</t>
  </si>
  <si>
    <t>Universal Credit and equivalents expenditure,</t>
  </si>
  <si>
    <t>£million, Nominal Terms</t>
  </si>
  <si>
    <t>Total UC and equivalents</t>
  </si>
  <si>
    <t xml:space="preserve">Housing Benefit (working age) </t>
  </si>
  <si>
    <t>Income Support - Incapacity related</t>
  </si>
  <si>
    <t>Income Support - non-incapacity related</t>
  </si>
  <si>
    <t>Personal Tax Credits</t>
  </si>
  <si>
    <t xml:space="preserve">Universal Credit </t>
  </si>
  <si>
    <t xml:space="preserve">Universal Credit and equivalents expenditure, </t>
  </si>
  <si>
    <t>£million, real terms, 2022/23 prices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</si>
</sst>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quot; &quot;* #,##0&quot; &quot;;&quot;-&quot;* #,##0&quot; &quot;;&quot; &quot;* &quot;-&quot;#&quot; &quot;;&quot; &quot;@&quot; &quot;"/>
    <numFmt numFmtId="165" formatCode="#,##0&quot; &quot;;&quot;-&quot;#,##0&quot; &quot;;&quot;-&quot;"/>
    <numFmt numFmtId="166" formatCode="#,##0;&quot;-&quot;#,##0;&quot;-&quot;"/>
    <numFmt numFmtId="167" formatCode="#,##0.00;&quot;-&quot;#,##0.00;&quot;-&quot;"/>
    <numFmt numFmtId="168" formatCode="#,##0.000&quot; &quot;;&quot;-&quot;#,##0.000&quot; &quot;;&quot;-&quot;"/>
    <numFmt numFmtId="169" formatCode="#,##0&quot; &quot;;[Red]&quot;-&quot;#,##0&quot; &quot;;&quot;- &quot;"/>
    <numFmt numFmtId="170" formatCode="0.0%"/>
    <numFmt numFmtId="171" formatCode="#,##0.0&quot; &quot;;&quot;-&quot;#,##0.0&quot; &quot;;&quot;-&quot;"/>
    <numFmt numFmtId="172" formatCode="#,##0&quot; &quot;;&quot;-&quot;#,##0&quot; &quot;;&quot;- &quot;"/>
    <numFmt numFmtId="173" formatCode="&quot; &quot;* #,##0.000&quot; &quot;;&quot;-&quot;* #,##0.000&quot; &quot;;&quot; &quot;* &quot;-&quot;#&quot; &quot;;&quot; &quot;@&quot; &quot;"/>
    <numFmt numFmtId="174" formatCode="0.0000"/>
    <numFmt numFmtId="175" formatCode="#,##0.000&quot; &quot;;&quot;-&quot;#,##0.000&quot; &quot;;&quot;- &quot;"/>
    <numFmt numFmtId="176" formatCode="#,##0.00000000&quot; &quot;;&quot;-&quot;#,##0.00000000&quot; &quot;"/>
    <numFmt numFmtId="177" formatCode="#,##0.000&quot; &quot;;&quot;-&quot;#,##0.000&quot; &quot;"/>
    <numFmt numFmtId="178" formatCode="#,##0.0&quot; &quot;;&quot;-&quot;#,##0.0&quot; &quot;;&quot;- &quot;"/>
    <numFmt numFmtId="179" formatCode="0.000000%"/>
    <numFmt numFmtId="180" formatCode="0.00000%"/>
    <numFmt numFmtId="181" formatCode="0.00000000"/>
    <numFmt numFmtId="182" formatCode="#,##0.00&quot; &quot;;&quot;-&quot;#,##0.00&quot; &quot;;&quot;-&quot;"/>
    <numFmt numFmtId="183" formatCode="0.00000"/>
    <numFmt numFmtId="184" formatCode="&quot; &quot;* #,##0.00&quot; &quot;;&quot;-&quot;* #,##0.00&quot; &quot;;&quot; &quot;* &quot;-&quot;#&quot; &quot;;&quot; &quot;@&quot; &quot;"/>
  </numFmts>
  <fonts count="25" x14ac:knownFonts="1">
    <font>
      <sz val="10"/>
      <color rgb="FF000000"/>
      <name val="Arial"/>
      <family val="2"/>
    </font>
    <font>
      <sz val="10"/>
      <color rgb="FF000000"/>
      <name val="Arial"/>
      <family val="2"/>
    </font>
    <font>
      <sz val="10"/>
      <color rgb="FFFF0000"/>
      <name val="Arial"/>
      <family val="2"/>
    </font>
    <font>
      <b/>
      <sz val="10"/>
      <color rgb="FF00FF00"/>
      <name val="Arial"/>
      <family val="2"/>
    </font>
    <font>
      <b/>
      <sz val="10"/>
      <color rgb="FFFF0000"/>
      <name val="Arial"/>
      <family val="2"/>
    </font>
    <font>
      <u/>
      <sz val="10"/>
      <color rgb="FF0000FF"/>
      <name val="Arial"/>
      <family val="2"/>
    </font>
    <font>
      <sz val="8"/>
      <color rgb="FF000000"/>
      <name val="Arial"/>
      <family val="2"/>
    </font>
    <font>
      <b/>
      <sz val="22"/>
      <color rgb="FF000000"/>
      <name val="Arial"/>
      <family val="2"/>
    </font>
    <font>
      <b/>
      <sz val="20"/>
      <color rgb="FF262626"/>
      <name val="Arial"/>
      <family val="2"/>
    </font>
    <font>
      <sz val="12"/>
      <color rgb="FF000000"/>
      <name val="Arial"/>
      <family val="2"/>
    </font>
    <font>
      <b/>
      <u/>
      <sz val="12"/>
      <color rgb="FF000000"/>
      <name val="Arial"/>
      <family val="2"/>
    </font>
    <font>
      <u/>
      <sz val="12"/>
      <color rgb="FF0000FF"/>
      <name val="Arial"/>
      <family val="2"/>
    </font>
    <font>
      <sz val="12"/>
      <color rgb="FF0000FF"/>
      <name val="Arial"/>
      <family val="2"/>
    </font>
    <font>
      <b/>
      <sz val="12"/>
      <color rgb="FF000000"/>
      <name val="Arial"/>
      <family val="2"/>
    </font>
    <font>
      <sz val="12"/>
      <color rgb="FF548235"/>
      <name val="Arial"/>
      <family val="2"/>
    </font>
    <font>
      <sz val="12"/>
      <color rgb="FFFFFFFF"/>
      <name val="Arial"/>
      <family val="2"/>
    </font>
    <font>
      <sz val="12"/>
      <color rgb="FFFF0000"/>
      <name val="Arial"/>
      <family val="2"/>
    </font>
    <font>
      <sz val="12"/>
      <color rgb="FF969696"/>
      <name val="Arial"/>
      <family val="2"/>
    </font>
    <font>
      <sz val="12"/>
      <color rgb="FFC0C0C0"/>
      <name val="Arial"/>
      <family val="2"/>
    </font>
    <font>
      <u/>
      <sz val="12"/>
      <color rgb="FF000000"/>
      <name val="Arial"/>
      <family val="2"/>
    </font>
    <font>
      <b/>
      <sz val="12"/>
      <color rgb="FF0000FF"/>
      <name val="Arial"/>
      <family val="2"/>
    </font>
    <font>
      <b/>
      <sz val="12"/>
      <color rgb="FFFFFFFF"/>
      <name val="Arial"/>
      <family val="2"/>
    </font>
    <font>
      <b/>
      <sz val="12"/>
      <color rgb="FFFF0000"/>
      <name val="Arial"/>
      <family val="2"/>
    </font>
    <font>
      <b/>
      <u/>
      <sz val="12"/>
      <color rgb="FF0000FF"/>
      <name val="Arial"/>
      <family val="2"/>
    </font>
    <font>
      <b/>
      <sz val="10"/>
      <color rgb="FF000000"/>
      <name val="Arial"/>
      <family val="2"/>
    </font>
  </fonts>
  <fills count="3">
    <fill>
      <patternFill patternType="none"/>
    </fill>
    <fill>
      <patternFill patternType="gray125"/>
    </fill>
    <fill>
      <patternFill patternType="solid">
        <fgColor rgb="FFFFFFFF"/>
        <bgColor rgb="FFFFFFFF"/>
      </patternFill>
    </fill>
  </fills>
  <borders count="24">
    <border>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right style="medium">
        <color rgb="FF000000"/>
      </right>
      <top style="thin">
        <color rgb="FF000000"/>
      </top>
      <bottom/>
      <diagonal/>
    </border>
    <border>
      <left style="thin">
        <color rgb="FF000000"/>
      </left>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style="thin">
        <color rgb="FF000000"/>
      </right>
      <top/>
      <bottom/>
      <diagonal/>
    </border>
    <border>
      <left style="thin">
        <color rgb="FF000000"/>
      </left>
      <right/>
      <top style="thin">
        <color rgb="FF000000"/>
      </top>
      <bottom/>
      <diagonal/>
    </border>
  </borders>
  <cellStyleXfs count="15">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184" fontId="1" fillId="0" borderId="0" applyFont="0" applyFill="0" applyBorder="0" applyAlignment="0" applyProtection="0"/>
    <xf numFmtId="0" fontId="5" fillId="0" borderId="0" applyNumberFormat="0" applyFill="0" applyBorder="0" applyAlignment="0" applyProtection="0"/>
    <xf numFmtId="0" fontId="1" fillId="0" borderId="0" applyNumberFormat="0" applyFont="0" applyBorder="0" applyProtection="0"/>
    <xf numFmtId="0" fontId="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9" fontId="1" fillId="0" borderId="0" applyFont="0" applyFill="0" applyBorder="0" applyAlignment="0" applyProtection="0"/>
  </cellStyleXfs>
  <cellXfs count="523">
    <xf numFmtId="0" fontId="0" fillId="0" borderId="0" xfId="0"/>
    <xf numFmtId="0" fontId="0" fillId="2" borderId="0" xfId="0" applyFill="1"/>
    <xf numFmtId="0" fontId="7" fillId="2" borderId="1" xfId="0" applyFont="1" applyFill="1" applyBorder="1" applyAlignment="1">
      <alignment horizontal="left" vertical="center" indent="22"/>
    </xf>
    <xf numFmtId="0" fontId="8" fillId="2" borderId="2" xfId="0" applyFont="1" applyFill="1" applyBorder="1" applyAlignment="1">
      <alignment horizontal="left" indent="18"/>
    </xf>
    <xf numFmtId="0" fontId="8" fillId="2" borderId="3" xfId="0" applyFont="1" applyFill="1" applyBorder="1" applyAlignment="1">
      <alignment horizontal="left" vertical="top" indent="18"/>
    </xf>
    <xf numFmtId="0" fontId="9" fillId="2" borderId="2" xfId="0" applyFont="1" applyFill="1" applyBorder="1" applyAlignment="1">
      <alignment horizontal="left" wrapText="1" indent="2"/>
    </xf>
    <xf numFmtId="0" fontId="9" fillId="2" borderId="2" xfId="0" applyFont="1" applyFill="1" applyBorder="1" applyAlignment="1">
      <alignment horizontal="left" indent="2"/>
    </xf>
    <xf numFmtId="0" fontId="10" fillId="2" borderId="2" xfId="0" applyFont="1" applyFill="1" applyBorder="1" applyAlignment="1">
      <alignment horizontal="left" indent="2"/>
    </xf>
    <xf numFmtId="0" fontId="11" fillId="2" borderId="2" xfId="8" applyFont="1" applyFill="1" applyBorder="1" applyAlignment="1">
      <alignment horizontal="left" indent="2"/>
    </xf>
    <xf numFmtId="0" fontId="10" fillId="2" borderId="2" xfId="0" applyFont="1" applyFill="1" applyBorder="1" applyAlignment="1">
      <alignment horizontal="left" wrapText="1" indent="2"/>
    </xf>
    <xf numFmtId="0" fontId="11" fillId="2" borderId="2" xfId="8" applyFont="1" applyFill="1" applyBorder="1" applyAlignment="1">
      <alignment horizontal="left" wrapText="1" indent="2"/>
    </xf>
    <xf numFmtId="0" fontId="11" fillId="2" borderId="2" xfId="8" applyFont="1" applyFill="1" applyBorder="1" applyAlignment="1">
      <alignment horizontal="left" vertical="top" indent="2"/>
    </xf>
    <xf numFmtId="0" fontId="11" fillId="2" borderId="4" xfId="8" applyFont="1" applyFill="1" applyBorder="1" applyAlignment="1">
      <alignment horizontal="left" vertical="top" wrapText="1" indent="2"/>
    </xf>
    <xf numFmtId="0" fontId="9" fillId="2" borderId="0" xfId="0" applyFont="1" applyFill="1"/>
    <xf numFmtId="0" fontId="11" fillId="2" borderId="0" xfId="8" applyFont="1" applyFill="1" applyAlignment="1">
      <alignment horizontal="center" vertical="top"/>
    </xf>
    <xf numFmtId="0" fontId="12" fillId="2" borderId="0" xfId="8" applyFont="1" applyFill="1" applyAlignment="1">
      <alignment vertical="top"/>
    </xf>
    <xf numFmtId="0" fontId="9" fillId="2" borderId="0" xfId="12" applyFont="1" applyFill="1" applyAlignment="1">
      <alignment vertical="center"/>
    </xf>
    <xf numFmtId="0" fontId="13" fillId="2" borderId="5" xfId="12" applyFont="1" applyFill="1" applyBorder="1" applyAlignment="1">
      <alignment horizontal="center" vertical="top" wrapText="1"/>
    </xf>
    <xf numFmtId="0" fontId="13" fillId="2" borderId="6" xfId="12" applyFont="1" applyFill="1" applyBorder="1" applyAlignment="1">
      <alignment wrapText="1"/>
    </xf>
    <xf numFmtId="0" fontId="9" fillId="2" borderId="7" xfId="12" applyFont="1" applyFill="1" applyBorder="1" applyAlignment="1">
      <alignment vertical="center"/>
    </xf>
    <xf numFmtId="0" fontId="13" fillId="2" borderId="8" xfId="12" applyFont="1" applyFill="1" applyBorder="1" applyAlignment="1">
      <alignment horizontal="center" vertical="top" wrapText="1"/>
    </xf>
    <xf numFmtId="0" fontId="13" fillId="2" borderId="0" xfId="12" applyFont="1" applyFill="1" applyAlignment="1">
      <alignment vertical="center" wrapText="1"/>
    </xf>
    <xf numFmtId="0" fontId="9" fillId="2" borderId="9" xfId="12" applyFont="1" applyFill="1" applyBorder="1" applyAlignment="1">
      <alignment vertical="center"/>
    </xf>
    <xf numFmtId="0" fontId="13" fillId="2" borderId="0" xfId="12" applyFont="1" applyFill="1" applyAlignment="1">
      <alignment vertical="top" wrapText="1"/>
    </xf>
    <xf numFmtId="0" fontId="14" fillId="2" borderId="8" xfId="12" applyFont="1" applyFill="1" applyBorder="1" applyAlignment="1">
      <alignment vertical="top"/>
    </xf>
    <xf numFmtId="0" fontId="9" fillId="2" borderId="0" xfId="12" applyFont="1" applyFill="1" applyAlignment="1">
      <alignment horizontal="left" vertical="top" wrapText="1" indent="2"/>
    </xf>
    <xf numFmtId="0" fontId="14" fillId="2" borderId="0" xfId="12" applyFont="1" applyFill="1" applyAlignment="1">
      <alignment vertical="center"/>
    </xf>
    <xf numFmtId="0" fontId="13" fillId="2" borderId="0" xfId="12" applyFont="1" applyFill="1" applyAlignment="1">
      <alignment horizontal="left" vertical="top" wrapText="1"/>
    </xf>
    <xf numFmtId="0" fontId="9" fillId="2" borderId="0" xfId="0" applyFont="1" applyFill="1" applyAlignment="1">
      <alignment horizontal="left" vertical="top" wrapText="1" indent="2"/>
    </xf>
    <xf numFmtId="0" fontId="9" fillId="2" borderId="0" xfId="12" applyFont="1" applyFill="1" applyAlignment="1">
      <alignment vertical="top"/>
    </xf>
    <xf numFmtId="0" fontId="13" fillId="2" borderId="0" xfId="0" applyFont="1" applyFill="1" applyAlignment="1">
      <alignment horizontal="left" vertical="top" wrapText="1" indent="2"/>
    </xf>
    <xf numFmtId="0" fontId="13" fillId="2" borderId="0" xfId="12" applyFont="1" applyFill="1" applyAlignment="1">
      <alignment horizontal="left" vertical="top" wrapText="1" indent="2"/>
    </xf>
    <xf numFmtId="0" fontId="13" fillId="2" borderId="0" xfId="12" applyFont="1" applyFill="1" applyAlignment="1">
      <alignment horizontal="left" vertical="top"/>
    </xf>
    <xf numFmtId="0" fontId="9" fillId="2" borderId="9" xfId="12" applyFont="1" applyFill="1" applyBorder="1" applyAlignment="1">
      <alignment vertical="top"/>
    </xf>
    <xf numFmtId="0" fontId="9" fillId="2" borderId="0" xfId="9" applyFont="1" applyFill="1" applyAlignment="1">
      <alignment horizontal="left" vertical="top" wrapText="1" indent="2"/>
    </xf>
    <xf numFmtId="0" fontId="13" fillId="2" borderId="0" xfId="12" applyFont="1" applyFill="1" applyAlignment="1">
      <alignment vertical="center"/>
    </xf>
    <xf numFmtId="0" fontId="13" fillId="2" borderId="0" xfId="0" applyFont="1" applyFill="1" applyAlignment="1">
      <alignment vertical="center"/>
    </xf>
    <xf numFmtId="0" fontId="9" fillId="2" borderId="0" xfId="12" applyFont="1" applyFill="1" applyAlignment="1">
      <alignment horizontal="left" vertical="top" wrapText="1" indent="4"/>
    </xf>
    <xf numFmtId="0" fontId="9" fillId="2" borderId="9" xfId="12" applyFont="1" applyFill="1" applyBorder="1" applyAlignment="1">
      <alignment vertical="center" wrapText="1"/>
    </xf>
    <xf numFmtId="0" fontId="13" fillId="2" borderId="0" xfId="12" applyFont="1" applyFill="1" applyAlignment="1">
      <alignment horizontal="left" vertical="top" wrapText="1" indent="4"/>
    </xf>
    <xf numFmtId="0" fontId="14" fillId="2" borderId="10" xfId="12" applyFont="1" applyFill="1" applyBorder="1" applyAlignment="1">
      <alignment vertical="top"/>
    </xf>
    <xf numFmtId="0" fontId="9" fillId="2" borderId="11" xfId="12" applyFont="1" applyFill="1" applyBorder="1" applyAlignment="1">
      <alignment horizontal="left" vertical="top" wrapText="1" indent="4"/>
    </xf>
    <xf numFmtId="0" fontId="9" fillId="2" borderId="12" xfId="12" applyFont="1" applyFill="1" applyBorder="1" applyAlignment="1">
      <alignment vertical="center"/>
    </xf>
    <xf numFmtId="0" fontId="11" fillId="2" borderId="0" xfId="8" applyFont="1" applyFill="1" applyAlignment="1">
      <alignment horizontal="center" vertical="center"/>
    </xf>
    <xf numFmtId="0" fontId="11" fillId="2" borderId="0" xfId="8" applyFont="1" applyFill="1" applyAlignment="1">
      <alignment horizontal="left" vertical="center"/>
    </xf>
    <xf numFmtId="165" fontId="9" fillId="2" borderId="0" xfId="12" applyNumberFormat="1" applyFont="1" applyFill="1" applyAlignment="1">
      <alignment vertical="center"/>
    </xf>
    <xf numFmtId="0" fontId="13" fillId="2" borderId="5" xfId="12" applyFont="1" applyFill="1" applyBorder="1" applyAlignment="1">
      <alignment horizontal="center" wrapText="1"/>
    </xf>
    <xf numFmtId="0" fontId="9" fillId="2" borderId="6" xfId="12" applyFont="1" applyFill="1" applyBorder="1" applyAlignment="1"/>
    <xf numFmtId="165" fontId="13" fillId="2" borderId="5" xfId="12" applyNumberFormat="1" applyFont="1" applyFill="1" applyBorder="1" applyAlignment="1">
      <alignment horizontal="right"/>
    </xf>
    <xf numFmtId="165" fontId="13" fillId="2" borderId="6" xfId="12" applyNumberFormat="1" applyFont="1" applyFill="1" applyBorder="1" applyAlignment="1">
      <alignment horizontal="right"/>
    </xf>
    <xf numFmtId="165" fontId="13" fillId="2" borderId="7" xfId="12" applyNumberFormat="1" applyFont="1" applyFill="1" applyBorder="1" applyAlignment="1">
      <alignment horizontal="right"/>
    </xf>
    <xf numFmtId="0" fontId="9" fillId="2" borderId="0" xfId="12" applyFont="1" applyFill="1" applyAlignment="1">
      <alignment vertical="top" wrapText="1"/>
    </xf>
    <xf numFmtId="165" fontId="13" fillId="2" borderId="8" xfId="12" applyNumberFormat="1" applyFont="1" applyFill="1" applyBorder="1" applyAlignment="1">
      <alignment horizontal="right"/>
    </xf>
    <xf numFmtId="165" fontId="13" fillId="2" borderId="0" xfId="12" applyNumberFormat="1" applyFont="1" applyFill="1" applyAlignment="1">
      <alignment horizontal="right"/>
    </xf>
    <xf numFmtId="165" fontId="13" fillId="2" borderId="9" xfId="12" applyNumberFormat="1" applyFont="1" applyFill="1" applyBorder="1" applyAlignment="1">
      <alignment horizontal="right"/>
    </xf>
    <xf numFmtId="0" fontId="13" fillId="2" borderId="8" xfId="12" applyFont="1" applyFill="1" applyBorder="1" applyAlignment="1">
      <alignment vertical="center" wrapText="1"/>
    </xf>
    <xf numFmtId="0" fontId="9" fillId="2" borderId="0" xfId="12" applyFont="1" applyFill="1" applyAlignment="1"/>
    <xf numFmtId="165" fontId="15" fillId="2" borderId="8" xfId="12" applyNumberFormat="1" applyFont="1" applyFill="1" applyBorder="1" applyAlignment="1"/>
    <xf numFmtId="165" fontId="15" fillId="2" borderId="0" xfId="12" applyNumberFormat="1" applyFont="1" applyFill="1" applyAlignment="1"/>
    <xf numFmtId="165" fontId="9" fillId="2" borderId="0" xfId="12" applyNumberFormat="1" applyFont="1" applyFill="1" applyAlignment="1"/>
    <xf numFmtId="165" fontId="9" fillId="2" borderId="9" xfId="12" applyNumberFormat="1" applyFont="1" applyFill="1" applyBorder="1" applyAlignment="1"/>
    <xf numFmtId="0" fontId="9" fillId="2" borderId="5" xfId="12" applyFont="1" applyFill="1" applyBorder="1" applyAlignment="1"/>
    <xf numFmtId="165" fontId="9" fillId="2" borderId="5" xfId="12" applyNumberFormat="1" applyFont="1" applyFill="1" applyBorder="1" applyAlignment="1"/>
    <xf numFmtId="165" fontId="9" fillId="2" borderId="6" xfId="12" applyNumberFormat="1" applyFont="1" applyFill="1" applyBorder="1" applyAlignment="1"/>
    <xf numFmtId="181" fontId="9" fillId="2" borderId="7" xfId="12" applyNumberFormat="1" applyFont="1" applyFill="1" applyBorder="1" applyAlignment="1"/>
    <xf numFmtId="0" fontId="9" fillId="2" borderId="8" xfId="12" applyFont="1" applyFill="1" applyBorder="1" applyAlignment="1"/>
    <xf numFmtId="0" fontId="9" fillId="2" borderId="0" xfId="12" applyFont="1" applyFill="1" applyAlignment="1">
      <alignment wrapText="1"/>
    </xf>
    <xf numFmtId="0" fontId="16" fillId="2" borderId="0" xfId="12" applyFont="1" applyFill="1" applyAlignment="1"/>
    <xf numFmtId="165" fontId="9" fillId="2" borderId="8" xfId="12" applyNumberFormat="1" applyFont="1" applyFill="1" applyBorder="1" applyAlignment="1"/>
    <xf numFmtId="171" fontId="9" fillId="2" borderId="0" xfId="12" applyNumberFormat="1" applyFont="1" applyFill="1" applyAlignment="1"/>
    <xf numFmtId="171" fontId="9" fillId="2" borderId="9" xfId="12" applyNumberFormat="1" applyFont="1" applyFill="1" applyBorder="1" applyAlignment="1"/>
    <xf numFmtId="0" fontId="9" fillId="2" borderId="0" xfId="12" applyFont="1" applyFill="1" applyAlignment="1">
      <alignment horizontal="left" indent="1"/>
    </xf>
    <xf numFmtId="171" fontId="9" fillId="2" borderId="8" xfId="12" applyNumberFormat="1" applyFont="1" applyFill="1" applyBorder="1" applyAlignment="1">
      <alignment horizontal="right"/>
    </xf>
    <xf numFmtId="0" fontId="9" fillId="2" borderId="0" xfId="12" applyFont="1" applyFill="1" applyAlignment="1">
      <alignment horizontal="left"/>
    </xf>
    <xf numFmtId="171" fontId="9" fillId="2" borderId="0" xfId="12" applyNumberFormat="1" applyFont="1" applyFill="1" applyAlignment="1">
      <alignment horizontal="right"/>
    </xf>
    <xf numFmtId="171" fontId="9" fillId="2" borderId="9" xfId="12" applyNumberFormat="1" applyFont="1" applyFill="1" applyBorder="1" applyAlignment="1">
      <alignment horizontal="right"/>
    </xf>
    <xf numFmtId="182" fontId="9" fillId="2" borderId="0" xfId="12" applyNumberFormat="1" applyFont="1" applyFill="1" applyAlignment="1">
      <alignment horizontal="right"/>
    </xf>
    <xf numFmtId="171" fontId="9" fillId="2" borderId="8" xfId="12" applyNumberFormat="1" applyFont="1" applyFill="1" applyBorder="1" applyAlignment="1"/>
    <xf numFmtId="0" fontId="9" fillId="2" borderId="8" xfId="12" applyFont="1" applyFill="1" applyBorder="1" applyAlignment="1">
      <alignment horizontal="center" vertical="center" wrapText="1"/>
    </xf>
    <xf numFmtId="171" fontId="13" fillId="2" borderId="8" xfId="12" applyNumberFormat="1" applyFont="1" applyFill="1" applyBorder="1" applyAlignment="1"/>
    <xf numFmtId="0" fontId="13" fillId="2" borderId="0" xfId="12" applyFont="1" applyFill="1" applyAlignment="1">
      <alignment horizontal="left"/>
    </xf>
    <xf numFmtId="171" fontId="13" fillId="2" borderId="0" xfId="12" applyNumberFormat="1" applyFont="1" applyFill="1" applyAlignment="1">
      <alignment horizontal="right"/>
    </xf>
    <xf numFmtId="171" fontId="13" fillId="2" borderId="9" xfId="12" applyNumberFormat="1" applyFont="1" applyFill="1" applyBorder="1" applyAlignment="1">
      <alignment horizontal="right"/>
    </xf>
    <xf numFmtId="0" fontId="9" fillId="2" borderId="8" xfId="12" applyFont="1" applyFill="1" applyBorder="1" applyAlignment="1">
      <alignment vertical="center" wrapText="1"/>
    </xf>
    <xf numFmtId="0" fontId="9" fillId="2" borderId="8" xfId="12" applyFont="1" applyFill="1" applyBorder="1" applyAlignment="1">
      <alignment vertical="top" wrapText="1"/>
    </xf>
    <xf numFmtId="0" fontId="9" fillId="2" borderId="11" xfId="12" applyFont="1" applyFill="1" applyBorder="1" applyAlignment="1">
      <alignment horizontal="left" vertical="top" indent="1"/>
    </xf>
    <xf numFmtId="0" fontId="9" fillId="2" borderId="11" xfId="12" applyFont="1" applyFill="1" applyBorder="1" applyAlignment="1">
      <alignment vertical="top"/>
    </xf>
    <xf numFmtId="171" fontId="9" fillId="2" borderId="10" xfId="12" applyNumberFormat="1" applyFont="1" applyFill="1" applyBorder="1" applyAlignment="1">
      <alignment horizontal="right" vertical="top"/>
    </xf>
    <xf numFmtId="171" fontId="9" fillId="2" borderId="11" xfId="12" applyNumberFormat="1" applyFont="1" applyFill="1" applyBorder="1" applyAlignment="1">
      <alignment horizontal="right" vertical="top"/>
    </xf>
    <xf numFmtId="171" fontId="9" fillId="2" borderId="12" xfId="12" applyNumberFormat="1" applyFont="1" applyFill="1" applyBorder="1" applyAlignment="1">
      <alignment horizontal="right" vertical="top"/>
    </xf>
    <xf numFmtId="171" fontId="9" fillId="2" borderId="5" xfId="12" applyNumberFormat="1" applyFont="1" applyFill="1" applyBorder="1" applyAlignment="1"/>
    <xf numFmtId="171" fontId="9" fillId="2" borderId="6" xfId="12" applyNumberFormat="1" applyFont="1" applyFill="1" applyBorder="1" applyAlignment="1"/>
    <xf numFmtId="171" fontId="9" fillId="2" borderId="7" xfId="12" applyNumberFormat="1" applyFont="1" applyFill="1" applyBorder="1" applyAlignment="1"/>
    <xf numFmtId="183" fontId="9" fillId="2" borderId="7" xfId="12" applyNumberFormat="1" applyFont="1" applyFill="1" applyBorder="1" applyAlignment="1"/>
    <xf numFmtId="0" fontId="13" fillId="2" borderId="11" xfId="12" applyFont="1" applyFill="1" applyBorder="1" applyAlignment="1">
      <alignment vertical="center"/>
    </xf>
    <xf numFmtId="0" fontId="9" fillId="2" borderId="11" xfId="12" applyFont="1" applyFill="1" applyBorder="1" applyAlignment="1">
      <alignment vertical="center"/>
    </xf>
    <xf numFmtId="165" fontId="13" fillId="2" borderId="10" xfId="12" applyNumberFormat="1" applyFont="1" applyFill="1" applyBorder="1" applyAlignment="1">
      <alignment vertical="center"/>
    </xf>
    <xf numFmtId="165" fontId="13" fillId="2" borderId="11" xfId="12" applyNumberFormat="1" applyFont="1" applyFill="1" applyBorder="1" applyAlignment="1">
      <alignment vertical="center"/>
    </xf>
    <xf numFmtId="165" fontId="13" fillId="2" borderId="12" xfId="12" applyNumberFormat="1" applyFont="1" applyFill="1" applyBorder="1" applyAlignment="1">
      <alignment vertical="center"/>
    </xf>
    <xf numFmtId="0" fontId="9" fillId="2" borderId="7" xfId="12" applyFont="1" applyFill="1" applyBorder="1" applyAlignment="1"/>
    <xf numFmtId="170" fontId="9" fillId="2" borderId="8" xfId="14" applyNumberFormat="1" applyFont="1" applyFill="1" applyBorder="1"/>
    <xf numFmtId="170" fontId="9" fillId="2" borderId="0" xfId="14" applyNumberFormat="1" applyFont="1" applyFill="1"/>
    <xf numFmtId="170" fontId="9" fillId="2" borderId="9" xfId="14" applyNumberFormat="1" applyFont="1" applyFill="1" applyBorder="1"/>
    <xf numFmtId="170" fontId="13" fillId="2" borderId="10" xfId="14" applyNumberFormat="1" applyFont="1" applyFill="1" applyBorder="1" applyAlignment="1">
      <alignment vertical="center"/>
    </xf>
    <xf numFmtId="170" fontId="13" fillId="2" borderId="11" xfId="14" applyNumberFormat="1" applyFont="1" applyFill="1" applyBorder="1" applyAlignment="1">
      <alignment vertical="center"/>
    </xf>
    <xf numFmtId="170" fontId="13" fillId="2" borderId="12" xfId="14" applyNumberFormat="1" applyFont="1" applyFill="1" applyBorder="1" applyAlignment="1">
      <alignment vertical="center"/>
    </xf>
    <xf numFmtId="0" fontId="13" fillId="2" borderId="0" xfId="12" applyFont="1" applyFill="1" applyAlignment="1"/>
    <xf numFmtId="0" fontId="13" fillId="2" borderId="10" xfId="12" applyFont="1" applyFill="1" applyBorder="1" applyAlignment="1">
      <alignment vertical="center"/>
    </xf>
    <xf numFmtId="0" fontId="11" fillId="2" borderId="11" xfId="8" applyFont="1" applyFill="1" applyBorder="1" applyAlignment="1">
      <alignment horizontal="center" vertical="center"/>
    </xf>
    <xf numFmtId="165" fontId="9" fillId="2" borderId="11" xfId="12" applyNumberFormat="1" applyFont="1" applyFill="1" applyBorder="1" applyAlignment="1">
      <alignment vertical="center"/>
    </xf>
    <xf numFmtId="0" fontId="13" fillId="2" borderId="8" xfId="12" applyFont="1" applyFill="1" applyBorder="1" applyAlignment="1">
      <alignment horizontal="center" wrapText="1"/>
    </xf>
    <xf numFmtId="0" fontId="13" fillId="2" borderId="13" xfId="12" applyFont="1" applyFill="1" applyBorder="1" applyAlignment="1">
      <alignment vertical="center" wrapText="1"/>
    </xf>
    <xf numFmtId="0" fontId="13" fillId="2" borderId="14" xfId="12" applyFont="1" applyFill="1" applyBorder="1" applyAlignment="1">
      <alignment vertical="center" wrapText="1"/>
    </xf>
    <xf numFmtId="0" fontId="9" fillId="2" borderId="14" xfId="12" applyFont="1" applyFill="1" applyBorder="1" applyAlignment="1"/>
    <xf numFmtId="165" fontId="15" fillId="2" borderId="13" xfId="12" applyNumberFormat="1" applyFont="1" applyFill="1" applyBorder="1" applyAlignment="1"/>
    <xf numFmtId="165" fontId="15" fillId="2" borderId="14" xfId="12" applyNumberFormat="1" applyFont="1" applyFill="1" applyBorder="1" applyAlignment="1"/>
    <xf numFmtId="0" fontId="13" fillId="2" borderId="0" xfId="12" applyFont="1" applyFill="1" applyAlignment="1">
      <alignment wrapText="1"/>
    </xf>
    <xf numFmtId="171" fontId="13" fillId="2" borderId="0" xfId="12" applyNumberFormat="1" applyFont="1" applyFill="1" applyAlignment="1"/>
    <xf numFmtId="171" fontId="13" fillId="2" borderId="9" xfId="12" applyNumberFormat="1" applyFont="1" applyFill="1" applyBorder="1" applyAlignment="1"/>
    <xf numFmtId="0" fontId="9" fillId="2" borderId="11" xfId="12" applyFont="1" applyFill="1" applyBorder="1" applyAlignment="1"/>
    <xf numFmtId="171" fontId="9" fillId="2" borderId="10" xfId="12" applyNumberFormat="1" applyFont="1" applyFill="1" applyBorder="1" applyAlignment="1"/>
    <xf numFmtId="171" fontId="9" fillId="2" borderId="11" xfId="12" applyNumberFormat="1" applyFont="1" applyFill="1" applyBorder="1" applyAlignment="1"/>
    <xf numFmtId="171" fontId="9" fillId="2" borderId="12" xfId="12" applyNumberFormat="1" applyFont="1" applyFill="1" applyBorder="1" applyAlignment="1"/>
    <xf numFmtId="165" fontId="13" fillId="2" borderId="0" xfId="12" applyNumberFormat="1" applyFont="1" applyFill="1" applyAlignment="1"/>
    <xf numFmtId="165" fontId="13" fillId="2" borderId="9" xfId="12" applyNumberFormat="1" applyFont="1" applyFill="1" applyBorder="1" applyAlignment="1"/>
    <xf numFmtId="165" fontId="9" fillId="2" borderId="10" xfId="12" applyNumberFormat="1" applyFont="1" applyFill="1" applyBorder="1" applyAlignment="1"/>
    <xf numFmtId="165" fontId="9" fillId="2" borderId="11" xfId="12" applyNumberFormat="1" applyFont="1" applyFill="1" applyBorder="1" applyAlignment="1"/>
    <xf numFmtId="165" fontId="9" fillId="2" borderId="12" xfId="12" applyNumberFormat="1" applyFont="1" applyFill="1" applyBorder="1" applyAlignment="1"/>
    <xf numFmtId="0" fontId="9" fillId="2" borderId="9" xfId="12" applyFont="1" applyFill="1" applyBorder="1" applyAlignment="1"/>
    <xf numFmtId="170" fontId="13" fillId="2" borderId="0" xfId="14" applyNumberFormat="1" applyFont="1" applyFill="1"/>
    <xf numFmtId="170" fontId="13" fillId="2" borderId="9" xfId="14" applyNumberFormat="1" applyFont="1" applyFill="1" applyBorder="1"/>
    <xf numFmtId="0" fontId="9" fillId="2" borderId="10" xfId="12" applyFont="1" applyFill="1" applyBorder="1" applyAlignment="1"/>
    <xf numFmtId="0" fontId="9" fillId="2" borderId="12" xfId="12" applyFont="1" applyFill="1" applyBorder="1" applyAlignment="1"/>
    <xf numFmtId="0" fontId="13" fillId="2" borderId="8" xfId="12" applyFont="1" applyFill="1" applyBorder="1" applyAlignment="1"/>
    <xf numFmtId="171" fontId="9" fillId="2" borderId="11" xfId="12" applyNumberFormat="1" applyFont="1" applyFill="1" applyBorder="1" applyAlignment="1">
      <alignment vertical="center"/>
    </xf>
    <xf numFmtId="0" fontId="13" fillId="2" borderId="6" xfId="12" applyFont="1" applyFill="1" applyBorder="1" applyAlignment="1">
      <alignment vertical="top" wrapText="1"/>
    </xf>
    <xf numFmtId="0" fontId="13" fillId="2" borderId="14" xfId="12" applyFont="1" applyFill="1" applyBorder="1" applyAlignment="1">
      <alignment vertical="top" wrapText="1"/>
    </xf>
    <xf numFmtId="171" fontId="15" fillId="2" borderId="14" xfId="12" applyNumberFormat="1" applyFont="1" applyFill="1" applyBorder="1" applyAlignment="1"/>
    <xf numFmtId="171" fontId="9" fillId="2" borderId="14" xfId="12" applyNumberFormat="1" applyFont="1" applyFill="1" applyBorder="1" applyAlignment="1"/>
    <xf numFmtId="171" fontId="9" fillId="2" borderId="15" xfId="12" applyNumberFormat="1" applyFont="1" applyFill="1" applyBorder="1" applyAlignment="1"/>
    <xf numFmtId="176" fontId="9" fillId="2" borderId="0" xfId="12" applyNumberFormat="1" applyFont="1" applyFill="1" applyAlignment="1"/>
    <xf numFmtId="177" fontId="9" fillId="2" borderId="0" xfId="12" applyNumberFormat="1" applyFont="1" applyFill="1" applyAlignment="1"/>
    <xf numFmtId="178" fontId="9" fillId="2" borderId="0" xfId="12" applyNumberFormat="1" applyFont="1" applyFill="1" applyAlignment="1"/>
    <xf numFmtId="178" fontId="13" fillId="2" borderId="0" xfId="12" applyNumberFormat="1" applyFont="1" applyFill="1" applyAlignment="1"/>
    <xf numFmtId="179" fontId="9" fillId="2" borderId="0" xfId="12" applyNumberFormat="1" applyFont="1" applyFill="1" applyAlignment="1"/>
    <xf numFmtId="180" fontId="9" fillId="2" borderId="0" xfId="12" applyNumberFormat="1" applyFont="1" applyFill="1" applyAlignment="1"/>
    <xf numFmtId="165" fontId="17" fillId="2" borderId="11" xfId="12" applyNumberFormat="1" applyFont="1" applyFill="1" applyBorder="1" applyAlignment="1">
      <alignment horizontal="center" vertical="center"/>
    </xf>
    <xf numFmtId="0" fontId="13" fillId="2" borderId="0" xfId="12" applyFont="1" applyFill="1" applyAlignment="1">
      <alignment horizontal="center" vertical="top" wrapText="1"/>
    </xf>
    <xf numFmtId="165" fontId="15" fillId="2" borderId="15" xfId="12" applyNumberFormat="1" applyFont="1" applyFill="1" applyBorder="1" applyAlignment="1"/>
    <xf numFmtId="0" fontId="9" fillId="2" borderId="8" xfId="12" applyFont="1" applyFill="1" applyBorder="1" applyAlignment="1">
      <alignment horizontal="center"/>
    </xf>
    <xf numFmtId="0" fontId="9" fillId="2" borderId="16" xfId="12" applyFont="1" applyFill="1" applyBorder="1" applyAlignment="1"/>
    <xf numFmtId="0" fontId="9" fillId="2" borderId="16" xfId="0" applyFont="1" applyFill="1" applyBorder="1" applyAlignment="1">
      <alignment horizontal="center"/>
    </xf>
    <xf numFmtId="165" fontId="9" fillId="2" borderId="16" xfId="12" applyNumberFormat="1" applyFont="1" applyFill="1" applyBorder="1" applyAlignment="1">
      <alignment horizontal="right"/>
    </xf>
    <xf numFmtId="165" fontId="9" fillId="2" borderId="17" xfId="12" applyNumberFormat="1" applyFont="1" applyFill="1" applyBorder="1" applyAlignment="1">
      <alignment horizontal="right"/>
    </xf>
    <xf numFmtId="0" fontId="9" fillId="2" borderId="0" xfId="0" applyFont="1" applyFill="1" applyAlignment="1">
      <alignment horizontal="center"/>
    </xf>
    <xf numFmtId="165" fontId="9" fillId="2" borderId="0" xfId="12" applyNumberFormat="1" applyFont="1" applyFill="1" applyAlignment="1">
      <alignment horizontal="right"/>
    </xf>
    <xf numFmtId="165" fontId="9" fillId="2" borderId="9" xfId="12" applyNumberFormat="1" applyFont="1" applyFill="1" applyBorder="1" applyAlignment="1">
      <alignment horizontal="right"/>
    </xf>
    <xf numFmtId="165" fontId="18" fillId="2" borderId="0" xfId="12" applyNumberFormat="1" applyFont="1" applyFill="1" applyAlignment="1">
      <alignment horizontal="right"/>
    </xf>
    <xf numFmtId="165" fontId="18" fillId="2" borderId="9" xfId="12" applyNumberFormat="1" applyFont="1" applyFill="1" applyBorder="1" applyAlignment="1">
      <alignment horizontal="right"/>
    </xf>
    <xf numFmtId="0" fontId="9" fillId="2" borderId="0" xfId="12" applyFont="1" applyFill="1" applyAlignment="1">
      <alignment horizontal="center"/>
    </xf>
    <xf numFmtId="3" fontId="9" fillId="2" borderId="8" xfId="10" applyNumberFormat="1" applyFont="1" applyFill="1" applyBorder="1" applyAlignment="1">
      <alignment horizontal="center"/>
    </xf>
    <xf numFmtId="174" fontId="9" fillId="2" borderId="0" xfId="12" applyNumberFormat="1" applyFont="1" applyFill="1" applyAlignment="1">
      <alignment horizontal="right"/>
    </xf>
    <xf numFmtId="1" fontId="9" fillId="2" borderId="0" xfId="12" applyNumberFormat="1" applyFont="1" applyFill="1" applyAlignment="1">
      <alignment horizontal="right"/>
    </xf>
    <xf numFmtId="2" fontId="9" fillId="2" borderId="0" xfId="12" applyNumberFormat="1" applyFont="1" applyFill="1" applyAlignment="1">
      <alignment horizontal="right"/>
    </xf>
    <xf numFmtId="175" fontId="9" fillId="2" borderId="8" xfId="12" applyNumberFormat="1" applyFont="1" applyFill="1" applyBorder="1" applyAlignment="1">
      <alignment horizontal="center"/>
    </xf>
    <xf numFmtId="0" fontId="9" fillId="2" borderId="0" xfId="0" applyFont="1" applyFill="1" applyAlignment="1">
      <alignment horizontal="left" indent="1"/>
    </xf>
    <xf numFmtId="0" fontId="13" fillId="2" borderId="8" xfId="12" applyFont="1" applyFill="1" applyBorder="1" applyAlignment="1">
      <alignment horizontal="center"/>
    </xf>
    <xf numFmtId="0" fontId="13" fillId="2" borderId="0" xfId="12" applyFont="1" applyFill="1" applyAlignment="1">
      <alignment horizontal="center"/>
    </xf>
    <xf numFmtId="165" fontId="9" fillId="2" borderId="0" xfId="0" applyNumberFormat="1" applyFont="1" applyFill="1"/>
    <xf numFmtId="165" fontId="9" fillId="2" borderId="9" xfId="0" applyNumberFormat="1" applyFont="1" applyFill="1" applyBorder="1"/>
    <xf numFmtId="0" fontId="9" fillId="2" borderId="11" xfId="12" applyFont="1" applyFill="1" applyBorder="1" applyAlignment="1">
      <alignment horizontal="center"/>
    </xf>
    <xf numFmtId="168" fontId="9" fillId="2" borderId="11" xfId="12" applyNumberFormat="1" applyFont="1" applyFill="1" applyBorder="1" applyAlignment="1"/>
    <xf numFmtId="0" fontId="13" fillId="2" borderId="6" xfId="12" applyFont="1" applyFill="1" applyBorder="1" applyAlignment="1"/>
    <xf numFmtId="164" fontId="13" fillId="2" borderId="6" xfId="7" applyNumberFormat="1" applyFont="1" applyFill="1" applyBorder="1" applyAlignment="1">
      <alignment horizontal="center"/>
    </xf>
    <xf numFmtId="164" fontId="13" fillId="2" borderId="0" xfId="7" applyNumberFormat="1" applyFont="1" applyFill="1" applyAlignment="1">
      <alignment horizontal="center"/>
    </xf>
    <xf numFmtId="0" fontId="9" fillId="2" borderId="8" xfId="12" applyFont="1" applyFill="1" applyBorder="1" applyAlignment="1">
      <alignment horizontal="center" vertical="top"/>
    </xf>
    <xf numFmtId="0" fontId="9" fillId="2" borderId="0" xfId="12" applyFont="1" applyFill="1" applyAlignment="1">
      <alignment horizontal="left" vertical="top" indent="1"/>
    </xf>
    <xf numFmtId="0" fontId="9" fillId="2" borderId="0" xfId="12" applyFont="1" applyFill="1" applyAlignment="1">
      <alignment horizontal="center" vertical="top"/>
    </xf>
    <xf numFmtId="165" fontId="9" fillId="2" borderId="0" xfId="12" applyNumberFormat="1" applyFont="1" applyFill="1" applyAlignment="1">
      <alignment vertical="top"/>
    </xf>
    <xf numFmtId="165" fontId="9" fillId="2" borderId="9" xfId="12" applyNumberFormat="1" applyFont="1" applyFill="1" applyBorder="1" applyAlignment="1">
      <alignment vertical="top"/>
    </xf>
    <xf numFmtId="0" fontId="13" fillId="2" borderId="0" xfId="12" applyFont="1" applyFill="1" applyAlignment="1">
      <alignment vertical="top"/>
    </xf>
    <xf numFmtId="165" fontId="13" fillId="2" borderId="0" xfId="12" applyNumberFormat="1" applyFont="1" applyFill="1" applyAlignment="1">
      <alignment vertical="top"/>
    </xf>
    <xf numFmtId="165" fontId="13" fillId="2" borderId="9" xfId="12" applyNumberFormat="1" applyFont="1" applyFill="1" applyBorder="1" applyAlignment="1">
      <alignment vertical="top"/>
    </xf>
    <xf numFmtId="0" fontId="9" fillId="2" borderId="10" xfId="12" applyFont="1" applyFill="1" applyBorder="1" applyAlignment="1">
      <alignment horizontal="center" vertical="top"/>
    </xf>
    <xf numFmtId="0" fontId="9" fillId="2" borderId="11" xfId="12" applyFont="1" applyFill="1" applyBorder="1" applyAlignment="1">
      <alignment horizontal="center" vertical="top"/>
    </xf>
    <xf numFmtId="165" fontId="9" fillId="2" borderId="11" xfId="12" applyNumberFormat="1" applyFont="1" applyFill="1" applyBorder="1" applyAlignment="1">
      <alignment vertical="top"/>
    </xf>
    <xf numFmtId="165" fontId="9" fillId="2" borderId="12" xfId="12" applyNumberFormat="1" applyFont="1" applyFill="1" applyBorder="1" applyAlignment="1">
      <alignment vertical="top"/>
    </xf>
    <xf numFmtId="0" fontId="13" fillId="2" borderId="5" xfId="12" applyFont="1" applyFill="1" applyBorder="1" applyAlignment="1">
      <alignment horizontal="center"/>
    </xf>
    <xf numFmtId="165" fontId="13" fillId="2" borderId="6" xfId="7" applyNumberFormat="1" applyFont="1" applyFill="1" applyBorder="1" applyAlignment="1">
      <alignment horizontal="right"/>
    </xf>
    <xf numFmtId="165" fontId="13" fillId="2" borderId="6" xfId="7" applyNumberFormat="1" applyFont="1" applyFill="1" applyBorder="1"/>
    <xf numFmtId="165" fontId="13" fillId="2" borderId="7" xfId="7" applyNumberFormat="1" applyFont="1" applyFill="1" applyBorder="1"/>
    <xf numFmtId="164" fontId="9" fillId="2" borderId="0" xfId="7" applyNumberFormat="1" applyFont="1" applyFill="1" applyAlignment="1">
      <alignment horizontal="center"/>
    </xf>
    <xf numFmtId="165" fontId="9" fillId="2" borderId="0" xfId="7" applyNumberFormat="1" applyFont="1" applyFill="1" applyAlignment="1">
      <alignment horizontal="right"/>
    </xf>
    <xf numFmtId="165" fontId="9" fillId="2" borderId="0" xfId="7" applyNumberFormat="1" applyFont="1" applyFill="1"/>
    <xf numFmtId="165" fontId="9" fillId="2" borderId="9" xfId="7" applyNumberFormat="1" applyFont="1" applyFill="1" applyBorder="1"/>
    <xf numFmtId="165" fontId="9" fillId="2" borderId="0" xfId="14" applyNumberFormat="1" applyFont="1" applyFill="1"/>
    <xf numFmtId="0" fontId="9" fillId="2" borderId="0" xfId="12" applyFont="1" applyFill="1" applyAlignment="1">
      <alignment horizontal="left" indent="2"/>
    </xf>
    <xf numFmtId="0" fontId="9" fillId="2" borderId="10" xfId="12" applyFont="1" applyFill="1" applyBorder="1" applyAlignment="1">
      <alignment horizontal="center"/>
    </xf>
    <xf numFmtId="165" fontId="9" fillId="2" borderId="11" xfId="11" applyNumberFormat="1" applyFont="1" applyFill="1" applyBorder="1" applyAlignment="1">
      <alignment vertical="center"/>
    </xf>
    <xf numFmtId="0" fontId="9" fillId="2" borderId="0" xfId="11" applyFont="1" applyFill="1" applyAlignment="1">
      <alignment vertical="center"/>
    </xf>
    <xf numFmtId="0" fontId="13" fillId="2" borderId="6" xfId="11" applyFont="1" applyFill="1" applyBorder="1" applyAlignment="1">
      <alignment wrapText="1"/>
    </xf>
    <xf numFmtId="0" fontId="13" fillId="2" borderId="6" xfId="11" applyFont="1" applyFill="1" applyBorder="1" applyAlignment="1">
      <alignment vertical="top" wrapText="1"/>
    </xf>
    <xf numFmtId="0" fontId="13" fillId="2" borderId="0" xfId="11" applyFont="1" applyFill="1" applyAlignment="1">
      <alignment vertical="center" wrapText="1"/>
    </xf>
    <xf numFmtId="0" fontId="13" fillId="2" borderId="0" xfId="11" applyFont="1" applyFill="1" applyAlignment="1">
      <alignment vertical="top" wrapText="1"/>
    </xf>
    <xf numFmtId="0" fontId="9" fillId="2" borderId="0" xfId="11" applyFont="1" applyFill="1" applyAlignment="1">
      <alignment vertical="top" wrapText="1"/>
    </xf>
    <xf numFmtId="0" fontId="13" fillId="2" borderId="14" xfId="11" applyFont="1" applyFill="1" applyBorder="1" applyAlignment="1">
      <alignment vertical="center" wrapText="1"/>
    </xf>
    <xf numFmtId="0" fontId="13" fillId="2" borderId="14" xfId="11" applyFont="1" applyFill="1" applyBorder="1" applyAlignment="1">
      <alignment vertical="top" wrapText="1"/>
    </xf>
    <xf numFmtId="165" fontId="15" fillId="2" borderId="14" xfId="11" applyNumberFormat="1" applyFont="1" applyFill="1" applyBorder="1" applyAlignment="1"/>
    <xf numFmtId="165" fontId="15" fillId="2" borderId="15" xfId="11" applyNumberFormat="1" applyFont="1" applyFill="1" applyBorder="1" applyAlignment="1"/>
    <xf numFmtId="0" fontId="9" fillId="2" borderId="0" xfId="11" applyFont="1" applyFill="1" applyAlignment="1">
      <alignment horizontal="center"/>
    </xf>
    <xf numFmtId="165" fontId="15" fillId="2" borderId="0" xfId="11" applyNumberFormat="1" applyFont="1" applyFill="1" applyAlignment="1"/>
    <xf numFmtId="165" fontId="9" fillId="2" borderId="0" xfId="11" applyNumberFormat="1" applyFont="1" applyFill="1" applyAlignment="1">
      <alignment horizontal="right"/>
    </xf>
    <xf numFmtId="165" fontId="9" fillId="2" borderId="9" xfId="11" applyNumberFormat="1" applyFont="1" applyFill="1" applyBorder="1" applyAlignment="1">
      <alignment horizontal="right"/>
    </xf>
    <xf numFmtId="0" fontId="9" fillId="2" borderId="0" xfId="11" applyFont="1" applyFill="1" applyAlignment="1"/>
    <xf numFmtId="0" fontId="9" fillId="2" borderId="0" xfId="11" applyFont="1" applyFill="1" applyAlignment="1">
      <alignment horizontal="left" indent="1"/>
    </xf>
    <xf numFmtId="165" fontId="9" fillId="2" borderId="9" xfId="7" applyNumberFormat="1" applyFont="1" applyFill="1" applyBorder="1" applyAlignment="1">
      <alignment horizontal="right"/>
    </xf>
    <xf numFmtId="1" fontId="9" fillId="2" borderId="0" xfId="0" applyNumberFormat="1" applyFont="1" applyFill="1"/>
    <xf numFmtId="1" fontId="9" fillId="2" borderId="9" xfId="0" applyNumberFormat="1" applyFont="1" applyFill="1" applyBorder="1"/>
    <xf numFmtId="0" fontId="13" fillId="2" borderId="11" xfId="11" applyFont="1" applyFill="1" applyBorder="1" applyAlignment="1">
      <alignment horizontal="center"/>
    </xf>
    <xf numFmtId="0" fontId="13" fillId="2" borderId="11" xfId="11" applyFont="1" applyFill="1" applyBorder="1" applyAlignment="1"/>
    <xf numFmtId="164" fontId="13" fillId="2" borderId="11" xfId="7" applyNumberFormat="1" applyFont="1" applyFill="1" applyBorder="1" applyAlignment="1">
      <alignment horizontal="center"/>
    </xf>
    <xf numFmtId="165" fontId="13" fillId="2" borderId="11" xfId="7" applyNumberFormat="1" applyFont="1" applyFill="1" applyBorder="1"/>
    <xf numFmtId="165" fontId="13" fillId="2" borderId="12" xfId="7" applyNumberFormat="1" applyFont="1" applyFill="1" applyBorder="1"/>
    <xf numFmtId="0" fontId="13" fillId="2" borderId="0" xfId="11" applyFont="1" applyFill="1" applyAlignment="1"/>
    <xf numFmtId="165" fontId="9" fillId="2" borderId="0" xfId="11" applyNumberFormat="1" applyFont="1" applyFill="1" applyAlignment="1"/>
    <xf numFmtId="165" fontId="13" fillId="2" borderId="14" xfId="12" applyNumberFormat="1" applyFont="1" applyFill="1" applyBorder="1" applyAlignment="1"/>
    <xf numFmtId="173" fontId="13" fillId="2" borderId="0" xfId="12" applyNumberFormat="1" applyFont="1" applyFill="1" applyAlignment="1"/>
    <xf numFmtId="173" fontId="9" fillId="2" borderId="0" xfId="12" applyNumberFormat="1" applyFont="1" applyFill="1" applyAlignment="1">
      <alignment horizontal="center"/>
    </xf>
    <xf numFmtId="0" fontId="13" fillId="2" borderId="0" xfId="12" applyFont="1" applyFill="1" applyAlignment="1">
      <alignment horizontal="left" indent="1"/>
    </xf>
    <xf numFmtId="172" fontId="9" fillId="2" borderId="8" xfId="12" applyNumberFormat="1" applyFont="1" applyFill="1" applyBorder="1" applyAlignment="1">
      <alignment horizontal="center"/>
    </xf>
    <xf numFmtId="172" fontId="9" fillId="2" borderId="0" xfId="12" applyNumberFormat="1" applyFont="1" applyFill="1" applyAlignment="1">
      <alignment horizontal="right"/>
    </xf>
    <xf numFmtId="172" fontId="9" fillId="2" borderId="0" xfId="12" applyNumberFormat="1" applyFont="1" applyFill="1" applyAlignment="1">
      <alignment horizontal="left"/>
    </xf>
    <xf numFmtId="165" fontId="9" fillId="2" borderId="18" xfId="12" applyNumberFormat="1" applyFont="1" applyFill="1" applyBorder="1" applyAlignment="1">
      <alignment horizontal="right"/>
    </xf>
    <xf numFmtId="165" fontId="13" fillId="2" borderId="0" xfId="7" applyNumberFormat="1" applyFont="1" applyFill="1"/>
    <xf numFmtId="165" fontId="13" fillId="2" borderId="9" xfId="7" applyNumberFormat="1" applyFont="1" applyFill="1" applyBorder="1"/>
    <xf numFmtId="0" fontId="13" fillId="2" borderId="0" xfId="0" applyFont="1" applyFill="1"/>
    <xf numFmtId="165" fontId="9" fillId="2" borderId="0" xfId="12" applyNumberFormat="1" applyFont="1" applyFill="1" applyAlignment="1">
      <alignment horizontal="left"/>
    </xf>
    <xf numFmtId="164" fontId="9" fillId="2" borderId="0" xfId="7" applyNumberFormat="1" applyFont="1" applyFill="1" applyAlignment="1">
      <alignment horizontal="left" indent="2"/>
    </xf>
    <xf numFmtId="164" fontId="13" fillId="2" borderId="0" xfId="7" applyNumberFormat="1" applyFont="1" applyFill="1"/>
    <xf numFmtId="0" fontId="13" fillId="2" borderId="6" xfId="11" applyFont="1" applyFill="1" applyBorder="1" applyAlignment="1">
      <alignment vertical="center" wrapText="1"/>
    </xf>
    <xf numFmtId="0" fontId="9" fillId="2" borderId="0" xfId="11" applyFont="1" applyFill="1" applyAlignment="1">
      <alignment horizontal="left"/>
    </xf>
    <xf numFmtId="172" fontId="9" fillId="2" borderId="0" xfId="11" applyNumberFormat="1" applyFont="1" applyFill="1" applyAlignment="1">
      <alignment horizontal="center"/>
    </xf>
    <xf numFmtId="172" fontId="9" fillId="2" borderId="0" xfId="11" applyNumberFormat="1" applyFont="1" applyFill="1" applyAlignment="1">
      <alignment horizontal="right"/>
    </xf>
    <xf numFmtId="0" fontId="9" fillId="2" borderId="0" xfId="11" applyFont="1" applyFill="1" applyAlignment="1">
      <alignment horizontal="left" indent="2"/>
    </xf>
    <xf numFmtId="0" fontId="13" fillId="2" borderId="0" xfId="11" applyFont="1" applyFill="1" applyAlignment="1">
      <alignment horizontal="center"/>
    </xf>
    <xf numFmtId="0" fontId="9" fillId="2" borderId="11" xfId="11" applyFont="1" applyFill="1" applyBorder="1" applyAlignment="1">
      <alignment horizontal="center"/>
    </xf>
    <xf numFmtId="0" fontId="9" fillId="2" borderId="11" xfId="11" applyFont="1" applyFill="1" applyBorder="1" applyAlignment="1"/>
    <xf numFmtId="165" fontId="9" fillId="2" borderId="11" xfId="11" applyNumberFormat="1" applyFont="1" applyFill="1" applyBorder="1" applyAlignment="1">
      <alignment horizontal="right"/>
    </xf>
    <xf numFmtId="165" fontId="9" fillId="2" borderId="12" xfId="11" applyNumberFormat="1" applyFont="1" applyFill="1" applyBorder="1" applyAlignment="1">
      <alignment horizontal="right"/>
    </xf>
    <xf numFmtId="0" fontId="13" fillId="2" borderId="6" xfId="12" applyFont="1" applyFill="1" applyBorder="1" applyAlignment="1">
      <alignment vertical="center" wrapText="1"/>
    </xf>
    <xf numFmtId="165" fontId="9" fillId="2" borderId="16" xfId="12" applyNumberFormat="1" applyFont="1" applyFill="1" applyBorder="1" applyAlignment="1">
      <alignment horizontal="left"/>
    </xf>
    <xf numFmtId="165" fontId="9" fillId="2" borderId="18" xfId="12" applyNumberFormat="1" applyFont="1" applyFill="1" applyBorder="1" applyAlignment="1">
      <alignment horizontal="left"/>
    </xf>
    <xf numFmtId="0" fontId="9" fillId="2" borderId="0" xfId="12" applyFont="1" applyFill="1" applyAlignment="1">
      <alignment horizontal="left" indent="4"/>
    </xf>
    <xf numFmtId="165" fontId="13" fillId="2" borderId="0" xfId="7" applyNumberFormat="1" applyFont="1" applyFill="1" applyAlignment="1">
      <alignment horizontal="right"/>
    </xf>
    <xf numFmtId="0" fontId="13" fillId="2" borderId="10" xfId="12" applyFont="1" applyFill="1" applyBorder="1" applyAlignment="1">
      <alignment horizontal="center"/>
    </xf>
    <xf numFmtId="0" fontId="13" fillId="2" borderId="11" xfId="12" applyFont="1" applyFill="1" applyBorder="1" applyAlignment="1"/>
    <xf numFmtId="165" fontId="13" fillId="2" borderId="11" xfId="12" applyNumberFormat="1" applyFont="1" applyFill="1" applyBorder="1" applyAlignment="1"/>
    <xf numFmtId="165" fontId="13" fillId="2" borderId="11" xfId="12" applyNumberFormat="1" applyFont="1" applyFill="1" applyBorder="1" applyAlignment="1">
      <alignment horizontal="right"/>
    </xf>
    <xf numFmtId="165" fontId="13" fillId="2" borderId="12" xfId="12" applyNumberFormat="1" applyFont="1" applyFill="1" applyBorder="1" applyAlignment="1">
      <alignment horizontal="right"/>
    </xf>
    <xf numFmtId="165" fontId="9" fillId="2" borderId="11" xfId="12" applyNumberFormat="1" applyFont="1" applyFill="1" applyBorder="1" applyAlignment="1">
      <alignment horizontal="right"/>
    </xf>
    <xf numFmtId="165" fontId="15" fillId="2" borderId="13" xfId="11" applyNumberFormat="1" applyFont="1" applyFill="1" applyBorder="1" applyAlignment="1"/>
    <xf numFmtId="165" fontId="9" fillId="2" borderId="8" xfId="11" applyNumberFormat="1" applyFont="1" applyFill="1" applyBorder="1" applyAlignment="1">
      <alignment horizontal="right"/>
    </xf>
    <xf numFmtId="165" fontId="9" fillId="2" borderId="9" xfId="11" applyNumberFormat="1" applyFont="1" applyFill="1" applyBorder="1" applyAlignment="1"/>
    <xf numFmtId="165" fontId="9" fillId="2" borderId="8" xfId="11" applyNumberFormat="1" applyFont="1" applyFill="1" applyBorder="1" applyAlignment="1"/>
    <xf numFmtId="165" fontId="9" fillId="2" borderId="18" xfId="11" applyNumberFormat="1" applyFont="1" applyFill="1" applyBorder="1" applyAlignment="1">
      <alignment horizontal="right"/>
    </xf>
    <xf numFmtId="0" fontId="9" fillId="2" borderId="11" xfId="11" applyFont="1" applyFill="1" applyBorder="1" applyAlignment="1">
      <alignment horizontal="left" indent="1"/>
    </xf>
    <xf numFmtId="165" fontId="9" fillId="2" borderId="10" xfId="11" applyNumberFormat="1" applyFont="1" applyFill="1" applyBorder="1" applyAlignment="1"/>
    <xf numFmtId="165" fontId="9" fillId="2" borderId="11" xfId="11" applyNumberFormat="1" applyFont="1" applyFill="1" applyBorder="1" applyAlignment="1"/>
    <xf numFmtId="165" fontId="9" fillId="2" borderId="0" xfId="11" applyNumberFormat="1" applyFont="1" applyFill="1" applyAlignment="1">
      <alignment vertical="center"/>
    </xf>
    <xf numFmtId="165" fontId="13" fillId="2" borderId="14" xfId="12" applyNumberFormat="1" applyFont="1" applyFill="1" applyBorder="1" applyAlignment="1">
      <alignment horizontal="right"/>
    </xf>
    <xf numFmtId="165" fontId="13" fillId="2" borderId="15" xfId="12" applyNumberFormat="1" applyFont="1" applyFill="1" applyBorder="1" applyAlignment="1">
      <alignment horizontal="right"/>
    </xf>
    <xf numFmtId="0" fontId="13" fillId="2" borderId="8" xfId="11" applyFont="1" applyFill="1" applyBorder="1" applyAlignment="1">
      <alignment horizontal="center"/>
    </xf>
    <xf numFmtId="165" fontId="13" fillId="2" borderId="0" xfId="11" applyNumberFormat="1" applyFont="1" applyFill="1" applyAlignment="1">
      <alignment horizontal="right"/>
    </xf>
    <xf numFmtId="165" fontId="13" fillId="2" borderId="9" xfId="11" applyNumberFormat="1" applyFont="1" applyFill="1" applyBorder="1" applyAlignment="1">
      <alignment horizontal="right"/>
    </xf>
    <xf numFmtId="0" fontId="9" fillId="2" borderId="8" xfId="11" applyFont="1" applyFill="1" applyBorder="1" applyAlignment="1">
      <alignment horizontal="center"/>
    </xf>
    <xf numFmtId="0" fontId="9" fillId="2" borderId="0" xfId="11" applyFont="1" applyFill="1" applyAlignment="1">
      <alignment horizontal="left" indent="3"/>
    </xf>
    <xf numFmtId="3" fontId="9" fillId="2" borderId="0" xfId="12" applyNumberFormat="1" applyFont="1" applyFill="1" applyAlignment="1">
      <alignment horizontal="left" indent="2"/>
    </xf>
    <xf numFmtId="0" fontId="9" fillId="2" borderId="0" xfId="12" applyFont="1" applyFill="1" applyAlignment="1">
      <alignment horizontal="left" vertical="center" indent="2"/>
    </xf>
    <xf numFmtId="0" fontId="9" fillId="2" borderId="8" xfId="11" applyFont="1" applyFill="1" applyBorder="1" applyAlignment="1">
      <alignment horizontal="center" vertical="top"/>
    </xf>
    <xf numFmtId="0" fontId="9" fillId="2" borderId="0" xfId="11" applyFont="1" applyFill="1" applyAlignment="1">
      <alignment horizontal="left" vertical="top" indent="3"/>
    </xf>
    <xf numFmtId="0" fontId="9" fillId="2" borderId="0" xfId="11" applyFont="1" applyFill="1" applyAlignment="1">
      <alignment vertical="top"/>
    </xf>
    <xf numFmtId="165" fontId="9" fillId="2" borderId="0" xfId="11" applyNumberFormat="1" applyFont="1" applyFill="1" applyAlignment="1">
      <alignment vertical="top"/>
    </xf>
    <xf numFmtId="165" fontId="9" fillId="2" borderId="0" xfId="11" applyNumberFormat="1" applyFont="1" applyFill="1" applyAlignment="1">
      <alignment horizontal="right" vertical="top"/>
    </xf>
    <xf numFmtId="165" fontId="9" fillId="2" borderId="9" xfId="11" applyNumberFormat="1" applyFont="1" applyFill="1" applyBorder="1" applyAlignment="1">
      <alignment horizontal="right" vertical="top"/>
    </xf>
    <xf numFmtId="0" fontId="13" fillId="2" borderId="16" xfId="11" applyFont="1" applyFill="1" applyBorder="1" applyAlignment="1"/>
    <xf numFmtId="0" fontId="9" fillId="2" borderId="0" xfId="12" applyFont="1" applyFill="1" applyAlignment="1">
      <alignment horizontal="left" indent="3"/>
    </xf>
    <xf numFmtId="3" fontId="9" fillId="2" borderId="0" xfId="12" applyNumberFormat="1" applyFont="1" applyFill="1" applyAlignment="1">
      <alignment horizontal="left" indent="3"/>
    </xf>
    <xf numFmtId="0" fontId="9" fillId="2" borderId="0" xfId="12" applyFont="1" applyFill="1" applyAlignment="1">
      <alignment horizontal="left" vertical="center" indent="3"/>
    </xf>
    <xf numFmtId="0" fontId="13" fillId="2" borderId="0" xfId="11" applyFont="1" applyFill="1" applyAlignment="1">
      <alignment horizontal="left" wrapText="1"/>
    </xf>
    <xf numFmtId="170" fontId="13" fillId="2" borderId="0" xfId="14" applyNumberFormat="1" applyFont="1" applyFill="1" applyAlignment="1"/>
    <xf numFmtId="170" fontId="13" fillId="2" borderId="9" xfId="14" applyNumberFormat="1" applyFont="1" applyFill="1" applyBorder="1" applyAlignment="1"/>
    <xf numFmtId="0" fontId="9" fillId="2" borderId="10" xfId="11" applyFont="1" applyFill="1" applyBorder="1" applyAlignment="1">
      <alignment horizontal="center" vertical="center"/>
    </xf>
    <xf numFmtId="0" fontId="13" fillId="2" borderId="11" xfId="11" applyFont="1" applyFill="1" applyBorder="1" applyAlignment="1">
      <alignment horizontal="left" vertical="center" wrapText="1"/>
    </xf>
    <xf numFmtId="0" fontId="9" fillId="2" borderId="11" xfId="11" applyFont="1" applyFill="1" applyBorder="1" applyAlignment="1">
      <alignment vertical="center"/>
    </xf>
    <xf numFmtId="165" fontId="9" fillId="2" borderId="11" xfId="7" applyNumberFormat="1" applyFont="1" applyFill="1" applyBorder="1" applyAlignment="1">
      <alignment vertical="center"/>
    </xf>
    <xf numFmtId="165" fontId="9" fillId="2" borderId="11" xfId="7" applyNumberFormat="1" applyFont="1" applyFill="1" applyBorder="1" applyAlignment="1">
      <alignment horizontal="right" vertical="center"/>
    </xf>
    <xf numFmtId="164" fontId="9" fillId="2" borderId="0" xfId="7" applyNumberFormat="1" applyFont="1" applyFill="1" applyAlignment="1">
      <alignment vertical="center"/>
    </xf>
    <xf numFmtId="0" fontId="13" fillId="2" borderId="6" xfId="12" applyFont="1" applyFill="1" applyBorder="1" applyAlignment="1">
      <alignment vertical="top"/>
    </xf>
    <xf numFmtId="0" fontId="13" fillId="2" borderId="14" xfId="12" applyFont="1" applyFill="1" applyBorder="1" applyAlignment="1">
      <alignment vertical="center"/>
    </xf>
    <xf numFmtId="0" fontId="13" fillId="2" borderId="14" xfId="12" applyFont="1" applyFill="1" applyBorder="1" applyAlignment="1">
      <alignment vertical="top"/>
    </xf>
    <xf numFmtId="0" fontId="13" fillId="2" borderId="8" xfId="13" applyFont="1" applyFill="1" applyBorder="1" applyAlignment="1">
      <alignment horizontal="left" vertical="center"/>
    </xf>
    <xf numFmtId="0" fontId="13" fillId="2" borderId="0" xfId="13" applyFont="1" applyFill="1" applyAlignment="1">
      <alignment horizontal="left"/>
    </xf>
    <xf numFmtId="165" fontId="13" fillId="2" borderId="9" xfId="7" applyNumberFormat="1" applyFont="1" applyFill="1" applyBorder="1" applyAlignment="1">
      <alignment horizontal="right"/>
    </xf>
    <xf numFmtId="164" fontId="13" fillId="2" borderId="0" xfId="7" applyNumberFormat="1" applyFont="1" applyFill="1" applyAlignment="1"/>
    <xf numFmtId="164" fontId="9" fillId="2" borderId="8" xfId="7" applyNumberFormat="1" applyFont="1" applyFill="1" applyBorder="1" applyAlignment="1"/>
    <xf numFmtId="0" fontId="9" fillId="2" borderId="0" xfId="13" applyFont="1" applyFill="1" applyAlignment="1">
      <alignment horizontal="left" indent="1"/>
    </xf>
    <xf numFmtId="164" fontId="9" fillId="2" borderId="0" xfId="7" applyNumberFormat="1" applyFont="1" applyFill="1" applyAlignment="1"/>
    <xf numFmtId="3" fontId="9" fillId="2" borderId="0" xfId="12" applyNumberFormat="1" applyFont="1" applyFill="1" applyAlignment="1">
      <alignment horizontal="left"/>
    </xf>
    <xf numFmtId="164" fontId="9" fillId="2" borderId="8" xfId="7" applyNumberFormat="1" applyFont="1" applyFill="1" applyBorder="1" applyAlignment="1">
      <alignment vertical="top"/>
    </xf>
    <xf numFmtId="0" fontId="9" fillId="2" borderId="0" xfId="12" applyFont="1" applyFill="1" applyAlignment="1">
      <alignment horizontal="left" vertical="top" indent="2"/>
    </xf>
    <xf numFmtId="164" fontId="9" fillId="2" borderId="0" xfId="7" applyNumberFormat="1" applyFont="1" applyFill="1" applyAlignment="1">
      <alignment vertical="top"/>
    </xf>
    <xf numFmtId="165" fontId="9" fillId="2" borderId="0" xfId="7" applyNumberFormat="1" applyFont="1" applyFill="1" applyAlignment="1">
      <alignment vertical="top"/>
    </xf>
    <xf numFmtId="164" fontId="9" fillId="2" borderId="8" xfId="7" applyNumberFormat="1" applyFont="1" applyFill="1" applyBorder="1"/>
    <xf numFmtId="164" fontId="9" fillId="2" borderId="0" xfId="7" applyNumberFormat="1" applyFont="1" applyFill="1" applyAlignment="1">
      <alignment horizontal="left" indent="1"/>
    </xf>
    <xf numFmtId="164" fontId="9" fillId="2" borderId="0" xfId="7" applyNumberFormat="1" applyFont="1" applyFill="1"/>
    <xf numFmtId="165" fontId="9" fillId="2" borderId="14" xfId="7" applyNumberFormat="1" applyFont="1" applyFill="1" applyBorder="1"/>
    <xf numFmtId="165" fontId="9" fillId="2" borderId="14" xfId="7" applyNumberFormat="1" applyFont="1" applyFill="1" applyBorder="1" applyAlignment="1">
      <alignment horizontal="right"/>
    </xf>
    <xf numFmtId="164" fontId="9" fillId="2" borderId="14" xfId="7" applyNumberFormat="1" applyFont="1" applyFill="1" applyBorder="1"/>
    <xf numFmtId="164" fontId="9" fillId="2" borderId="15" xfId="7" applyNumberFormat="1" applyFont="1" applyFill="1" applyBorder="1"/>
    <xf numFmtId="164" fontId="13" fillId="2" borderId="8" xfId="8" applyNumberFormat="1" applyFont="1" applyFill="1" applyBorder="1" applyAlignment="1"/>
    <xf numFmtId="0" fontId="13" fillId="2" borderId="16" xfId="12" applyFont="1" applyFill="1" applyBorder="1" applyAlignment="1">
      <alignment wrapText="1"/>
    </xf>
    <xf numFmtId="164" fontId="9" fillId="2" borderId="16" xfId="7" applyNumberFormat="1" applyFont="1" applyFill="1" applyBorder="1" applyAlignment="1"/>
    <xf numFmtId="0" fontId="13" fillId="2" borderId="14" xfId="12" applyFont="1" applyFill="1" applyBorder="1" applyAlignment="1"/>
    <xf numFmtId="164" fontId="16" fillId="2" borderId="14" xfId="7" applyNumberFormat="1" applyFont="1" applyFill="1" applyBorder="1" applyAlignment="1"/>
    <xf numFmtId="164" fontId="13" fillId="2" borderId="8" xfId="7" applyNumberFormat="1" applyFont="1" applyFill="1" applyBorder="1" applyAlignment="1"/>
    <xf numFmtId="0" fontId="13" fillId="2" borderId="16" xfId="13" applyFont="1" applyFill="1" applyBorder="1" applyAlignment="1">
      <alignment horizontal="left"/>
    </xf>
    <xf numFmtId="165" fontId="9" fillId="2" borderId="16" xfId="12" applyNumberFormat="1" applyFont="1" applyFill="1" applyBorder="1" applyAlignment="1"/>
    <xf numFmtId="165" fontId="13" fillId="2" borderId="16" xfId="7" applyNumberFormat="1" applyFont="1" applyFill="1" applyBorder="1" applyAlignment="1">
      <alignment horizontal="right"/>
    </xf>
    <xf numFmtId="165" fontId="13" fillId="2" borderId="17" xfId="7" applyNumberFormat="1" applyFont="1" applyFill="1" applyBorder="1" applyAlignment="1">
      <alignment horizontal="right"/>
    </xf>
    <xf numFmtId="3" fontId="13" fillId="2" borderId="0" xfId="12" applyNumberFormat="1" applyFont="1" applyFill="1" applyAlignment="1">
      <alignment horizontal="left"/>
    </xf>
    <xf numFmtId="165" fontId="13" fillId="2" borderId="0" xfId="12" applyNumberFormat="1" applyFont="1" applyFill="1" applyAlignment="1">
      <alignment horizontal="left"/>
    </xf>
    <xf numFmtId="164" fontId="19" fillId="2" borderId="10" xfId="7" applyNumberFormat="1" applyFont="1" applyFill="1" applyBorder="1" applyAlignment="1"/>
    <xf numFmtId="164" fontId="9" fillId="2" borderId="11" xfId="7" applyNumberFormat="1" applyFont="1" applyFill="1" applyBorder="1" applyAlignment="1"/>
    <xf numFmtId="164" fontId="9" fillId="2" borderId="12" xfId="7" applyNumberFormat="1" applyFont="1" applyFill="1" applyBorder="1" applyAlignment="1"/>
    <xf numFmtId="165" fontId="13" fillId="2" borderId="0" xfId="7" applyNumberFormat="1" applyFont="1" applyFill="1" applyAlignment="1">
      <alignment horizontal="right" wrapText="1"/>
    </xf>
    <xf numFmtId="165" fontId="13" fillId="2" borderId="9" xfId="7" applyNumberFormat="1" applyFont="1" applyFill="1" applyBorder="1" applyAlignment="1">
      <alignment horizontal="right" wrapText="1"/>
    </xf>
    <xf numFmtId="3" fontId="13" fillId="2" borderId="0" xfId="12" applyNumberFormat="1" applyFont="1" applyFill="1" applyAlignment="1"/>
    <xf numFmtId="165" fontId="9" fillId="2" borderId="0" xfId="7" applyNumberFormat="1" applyFont="1" applyFill="1" applyAlignment="1">
      <alignment horizontal="right" wrapText="1"/>
    </xf>
    <xf numFmtId="165" fontId="9" fillId="2" borderId="9" xfId="7" applyNumberFormat="1" applyFont="1" applyFill="1" applyBorder="1" applyAlignment="1">
      <alignment horizontal="right" wrapText="1"/>
    </xf>
    <xf numFmtId="164" fontId="13" fillId="2" borderId="11" xfId="7" applyNumberFormat="1" applyFont="1" applyFill="1" applyBorder="1" applyAlignment="1">
      <alignment horizontal="left" vertical="center"/>
    </xf>
    <xf numFmtId="165" fontId="9" fillId="2" borderId="11" xfId="7" applyNumberFormat="1" applyFont="1" applyFill="1" applyBorder="1" applyAlignment="1">
      <alignment horizontal="right" vertical="top" wrapText="1"/>
    </xf>
    <xf numFmtId="165" fontId="9" fillId="2" borderId="12" xfId="7" applyNumberFormat="1" applyFont="1" applyFill="1" applyBorder="1" applyAlignment="1">
      <alignment horizontal="right" vertical="top" wrapText="1"/>
    </xf>
    <xf numFmtId="164" fontId="13" fillId="2" borderId="0" xfId="8" applyNumberFormat="1" applyFont="1" applyFill="1" applyAlignment="1"/>
    <xf numFmtId="164" fontId="16" fillId="2" borderId="14" xfId="7" applyNumberFormat="1" applyFont="1" applyFill="1" applyBorder="1"/>
    <xf numFmtId="164" fontId="13" fillId="2" borderId="0" xfId="8" applyNumberFormat="1" applyFont="1" applyFill="1" applyAlignment="1">
      <alignment horizontal="center"/>
    </xf>
    <xf numFmtId="0" fontId="13" fillId="2" borderId="19" xfId="12" applyFont="1" applyFill="1" applyBorder="1" applyAlignment="1">
      <alignment wrapText="1"/>
    </xf>
    <xf numFmtId="164" fontId="9" fillId="2" borderId="19" xfId="7" applyNumberFormat="1" applyFont="1" applyFill="1" applyBorder="1"/>
    <xf numFmtId="165" fontId="13" fillId="2" borderId="19" xfId="7" applyNumberFormat="1" applyFont="1" applyFill="1" applyBorder="1" applyAlignment="1">
      <alignment horizontal="right" wrapText="1"/>
    </xf>
    <xf numFmtId="165" fontId="13" fillId="2" borderId="20" xfId="7" applyNumberFormat="1" applyFont="1" applyFill="1" applyBorder="1" applyAlignment="1">
      <alignment horizontal="right" wrapText="1"/>
    </xf>
    <xf numFmtId="165" fontId="13" fillId="2" borderId="17" xfId="7" applyNumberFormat="1" applyFont="1" applyFill="1" applyBorder="1" applyAlignment="1">
      <alignment horizontal="right" wrapText="1"/>
    </xf>
    <xf numFmtId="3" fontId="9" fillId="2" borderId="0" xfId="12" applyNumberFormat="1" applyFont="1" applyFill="1" applyAlignment="1"/>
    <xf numFmtId="3" fontId="13" fillId="2" borderId="11" xfId="12" applyNumberFormat="1" applyFont="1" applyFill="1" applyBorder="1" applyAlignment="1"/>
    <xf numFmtId="0" fontId="13" fillId="2" borderId="11" xfId="12" applyFont="1" applyFill="1" applyBorder="1" applyAlignment="1">
      <alignment horizontal="left"/>
    </xf>
    <xf numFmtId="164" fontId="9" fillId="2" borderId="11" xfId="7" applyNumberFormat="1" applyFont="1" applyFill="1" applyBorder="1"/>
    <xf numFmtId="165" fontId="13" fillId="2" borderId="11" xfId="7" applyNumberFormat="1" applyFont="1" applyFill="1" applyBorder="1" applyAlignment="1">
      <alignment horizontal="right" wrapText="1"/>
    </xf>
    <xf numFmtId="165" fontId="13" fillId="2" borderId="12" xfId="7" applyNumberFormat="1" applyFont="1" applyFill="1" applyBorder="1" applyAlignment="1">
      <alignment horizontal="right" wrapText="1"/>
    </xf>
    <xf numFmtId="165" fontId="20" fillId="2" borderId="11" xfId="12" applyNumberFormat="1" applyFont="1" applyFill="1" applyBorder="1" applyAlignment="1">
      <alignment vertical="center"/>
    </xf>
    <xf numFmtId="0" fontId="9" fillId="2" borderId="11" xfId="12" applyFont="1" applyFill="1" applyBorder="1" applyAlignment="1">
      <alignment horizontal="left" vertical="center" indent="1"/>
    </xf>
    <xf numFmtId="0" fontId="9" fillId="2" borderId="11" xfId="12" applyFont="1" applyFill="1" applyBorder="1" applyAlignment="1">
      <alignment horizontal="left" vertical="center"/>
    </xf>
    <xf numFmtId="165" fontId="9" fillId="2" borderId="11" xfId="7" applyNumberFormat="1" applyFont="1" applyFill="1" applyBorder="1" applyAlignment="1">
      <alignment horizontal="right" vertical="center" wrapText="1"/>
    </xf>
    <xf numFmtId="165" fontId="9" fillId="2" borderId="12" xfId="7" applyNumberFormat="1" applyFont="1" applyFill="1" applyBorder="1" applyAlignment="1">
      <alignment horizontal="right" vertical="center" wrapText="1"/>
    </xf>
    <xf numFmtId="3" fontId="9" fillId="2" borderId="19" xfId="12" applyNumberFormat="1" applyFont="1" applyFill="1" applyBorder="1" applyAlignment="1">
      <alignment horizontal="left" indent="1"/>
    </xf>
    <xf numFmtId="3" fontId="13" fillId="2" borderId="0" xfId="12" applyNumberFormat="1" applyFont="1" applyFill="1" applyAlignment="1">
      <alignment wrapText="1"/>
    </xf>
    <xf numFmtId="164" fontId="13" fillId="2" borderId="0" xfId="7" applyNumberFormat="1" applyFont="1" applyFill="1" applyAlignment="1">
      <alignment wrapText="1"/>
    </xf>
    <xf numFmtId="0" fontId="9" fillId="2" borderId="11" xfId="12" applyFont="1" applyFill="1" applyBorder="1" applyAlignment="1">
      <alignment horizontal="left" indent="3"/>
    </xf>
    <xf numFmtId="165" fontId="9" fillId="2" borderId="11" xfId="7" applyNumberFormat="1" applyFont="1" applyFill="1" applyBorder="1" applyAlignment="1">
      <alignment horizontal="right" wrapText="1"/>
    </xf>
    <xf numFmtId="165" fontId="9" fillId="2" borderId="12" xfId="7" applyNumberFormat="1" applyFont="1" applyFill="1" applyBorder="1" applyAlignment="1">
      <alignment horizontal="right" wrapText="1"/>
    </xf>
    <xf numFmtId="164" fontId="16" fillId="2" borderId="0" xfId="7" applyNumberFormat="1" applyFont="1" applyFill="1"/>
    <xf numFmtId="164" fontId="15" fillId="2" borderId="0" xfId="7" applyNumberFormat="1" applyFont="1" applyFill="1"/>
    <xf numFmtId="164" fontId="15" fillId="2" borderId="0" xfId="7" applyNumberFormat="1" applyFont="1" applyFill="1" applyAlignment="1">
      <alignment vertical="top"/>
    </xf>
    <xf numFmtId="0" fontId="9" fillId="2" borderId="11" xfId="12" applyFont="1" applyFill="1" applyBorder="1" applyAlignment="1">
      <alignment horizontal="left" vertical="top" indent="2"/>
    </xf>
    <xf numFmtId="164" fontId="16" fillId="2" borderId="11" xfId="7" applyNumberFormat="1" applyFont="1" applyFill="1" applyBorder="1" applyAlignment="1">
      <alignment vertical="top"/>
    </xf>
    <xf numFmtId="164" fontId="21" fillId="2" borderId="0" xfId="7" applyNumberFormat="1" applyFont="1" applyFill="1"/>
    <xf numFmtId="0" fontId="13" fillId="2" borderId="19" xfId="12" applyFont="1" applyFill="1" applyBorder="1" applyAlignment="1">
      <alignment horizontal="left" wrapText="1"/>
    </xf>
    <xf numFmtId="164" fontId="15" fillId="2" borderId="11" xfId="7" applyNumberFormat="1" applyFont="1" applyFill="1" applyBorder="1"/>
    <xf numFmtId="0" fontId="9" fillId="2" borderId="11" xfId="12" applyFont="1" applyFill="1" applyBorder="1" applyAlignment="1">
      <alignment horizontal="left" indent="1"/>
    </xf>
    <xf numFmtId="166" fontId="9" fillId="2" borderId="11" xfId="7" applyNumberFormat="1" applyFont="1" applyFill="1" applyBorder="1" applyAlignment="1">
      <alignment vertical="center"/>
    </xf>
    <xf numFmtId="166" fontId="20" fillId="2" borderId="11" xfId="12" applyNumberFormat="1" applyFont="1" applyFill="1" applyBorder="1" applyAlignment="1">
      <alignment vertical="center"/>
    </xf>
    <xf numFmtId="164" fontId="9" fillId="2" borderId="6" xfId="7" applyNumberFormat="1" applyFont="1" applyFill="1" applyBorder="1"/>
    <xf numFmtId="164" fontId="22" fillId="2" borderId="0" xfId="7" applyNumberFormat="1" applyFont="1" applyFill="1"/>
    <xf numFmtId="166" fontId="13" fillId="2" borderId="0" xfId="7" applyNumberFormat="1" applyFont="1" applyFill="1" applyAlignment="1">
      <alignment horizontal="right" wrapText="1"/>
    </xf>
    <xf numFmtId="166" fontId="13" fillId="2" borderId="9" xfId="7" applyNumberFormat="1" applyFont="1" applyFill="1" applyBorder="1" applyAlignment="1">
      <alignment horizontal="right" wrapText="1"/>
    </xf>
    <xf numFmtId="3" fontId="9" fillId="2" borderId="0" xfId="12" applyNumberFormat="1" applyFont="1" applyFill="1" applyAlignment="1">
      <alignment horizontal="left" indent="1"/>
    </xf>
    <xf numFmtId="166" fontId="9" fillId="2" borderId="0" xfId="7" applyNumberFormat="1" applyFont="1" applyFill="1" applyAlignment="1">
      <alignment horizontal="right" wrapText="1"/>
    </xf>
    <xf numFmtId="166" fontId="9" fillId="2" borderId="9" xfId="7" applyNumberFormat="1" applyFont="1" applyFill="1" applyBorder="1" applyAlignment="1">
      <alignment horizontal="right" wrapText="1"/>
    </xf>
    <xf numFmtId="3" fontId="13" fillId="2" borderId="0" xfId="12" applyNumberFormat="1" applyFont="1" applyFill="1" applyAlignment="1">
      <alignment horizontal="left" indent="1"/>
    </xf>
    <xf numFmtId="3" fontId="9" fillId="2" borderId="11" xfId="12" applyNumberFormat="1" applyFont="1" applyFill="1" applyBorder="1" applyAlignment="1">
      <alignment horizontal="left" vertical="top" indent="2"/>
    </xf>
    <xf numFmtId="3" fontId="9" fillId="2" borderId="11" xfId="12" applyNumberFormat="1" applyFont="1" applyFill="1" applyBorder="1" applyAlignment="1">
      <alignment horizontal="left" vertical="top"/>
    </xf>
    <xf numFmtId="166" fontId="9" fillId="2" borderId="11" xfId="7" applyNumberFormat="1" applyFont="1" applyFill="1" applyBorder="1" applyAlignment="1">
      <alignment horizontal="right" vertical="top" wrapText="1"/>
    </xf>
    <xf numFmtId="166" fontId="9" fillId="2" borderId="12" xfId="7" applyNumberFormat="1" applyFont="1" applyFill="1" applyBorder="1" applyAlignment="1">
      <alignment horizontal="right" vertical="top" wrapText="1"/>
    </xf>
    <xf numFmtId="164" fontId="23" fillId="2" borderId="0" xfId="8" applyNumberFormat="1" applyFont="1" applyFill="1" applyAlignment="1">
      <alignment horizontal="center"/>
    </xf>
    <xf numFmtId="166" fontId="13" fillId="2" borderId="0" xfId="7" applyNumberFormat="1" applyFont="1" applyFill="1" applyAlignment="1">
      <alignment horizontal="right"/>
    </xf>
    <xf numFmtId="164" fontId="13" fillId="2" borderId="0" xfId="7" applyNumberFormat="1" applyFont="1" applyFill="1" applyAlignment="1">
      <alignment horizontal="left" indent="2"/>
    </xf>
    <xf numFmtId="3" fontId="9" fillId="2" borderId="0" xfId="12" applyNumberFormat="1" applyFont="1" applyFill="1" applyAlignment="1">
      <alignment horizontal="left" indent="4"/>
    </xf>
    <xf numFmtId="3" fontId="9" fillId="2" borderId="11" xfId="12" applyNumberFormat="1" applyFont="1" applyFill="1" applyBorder="1" applyAlignment="1">
      <alignment horizontal="left" indent="1"/>
    </xf>
    <xf numFmtId="166" fontId="9" fillId="2" borderId="11" xfId="7" applyNumberFormat="1" applyFont="1" applyFill="1" applyBorder="1" applyAlignment="1">
      <alignment horizontal="right" wrapText="1"/>
    </xf>
    <xf numFmtId="166" fontId="9" fillId="2" borderId="12" xfId="7" applyNumberFormat="1" applyFont="1" applyFill="1" applyBorder="1" applyAlignment="1">
      <alignment horizontal="right" wrapText="1"/>
    </xf>
    <xf numFmtId="166" fontId="9" fillId="2" borderId="0" xfId="7" applyNumberFormat="1" applyFont="1" applyFill="1"/>
    <xf numFmtId="0" fontId="13" fillId="2" borderId="8" xfId="12" applyFont="1" applyFill="1" applyBorder="1" applyAlignment="1">
      <alignment vertical="center"/>
    </xf>
    <xf numFmtId="165" fontId="13" fillId="2" borderId="5" xfId="7" applyNumberFormat="1" applyFont="1" applyFill="1" applyBorder="1" applyAlignment="1">
      <alignment horizontal="right" wrapText="1"/>
    </xf>
    <xf numFmtId="165" fontId="13" fillId="2" borderId="6" xfId="7" applyNumberFormat="1" applyFont="1" applyFill="1" applyBorder="1" applyAlignment="1">
      <alignment horizontal="right" wrapText="1"/>
    </xf>
    <xf numFmtId="165" fontId="13" fillId="2" borderId="7" xfId="7" applyNumberFormat="1" applyFont="1" applyFill="1" applyBorder="1" applyAlignment="1">
      <alignment horizontal="right" wrapText="1"/>
    </xf>
    <xf numFmtId="164" fontId="21" fillId="2" borderId="8" xfId="7" applyNumberFormat="1" applyFont="1" applyFill="1" applyBorder="1"/>
    <xf numFmtId="165" fontId="13" fillId="2" borderId="8" xfId="7" applyNumberFormat="1" applyFont="1" applyFill="1" applyBorder="1" applyAlignment="1">
      <alignment horizontal="right" wrapText="1"/>
    </xf>
    <xf numFmtId="165" fontId="9" fillId="2" borderId="8" xfId="7" applyNumberFormat="1" applyFont="1" applyFill="1" applyBorder="1" applyAlignment="1">
      <alignment horizontal="right"/>
    </xf>
    <xf numFmtId="165" fontId="20" fillId="2" borderId="0" xfId="12" applyNumberFormat="1" applyFont="1" applyFill="1" applyAlignment="1">
      <alignment vertical="center"/>
    </xf>
    <xf numFmtId="165" fontId="9" fillId="2" borderId="8" xfId="7" applyNumberFormat="1" applyFont="1" applyFill="1" applyBorder="1" applyAlignment="1">
      <alignment horizontal="right" wrapText="1"/>
    </xf>
    <xf numFmtId="0" fontId="9" fillId="2" borderId="8" xfId="12" applyFont="1" applyFill="1" applyBorder="1" applyAlignment="1">
      <alignment horizontal="left"/>
    </xf>
    <xf numFmtId="164" fontId="15" fillId="2" borderId="8" xfId="7" applyNumberFormat="1" applyFont="1" applyFill="1" applyBorder="1"/>
    <xf numFmtId="168" fontId="9" fillId="2" borderId="0" xfId="7" applyNumberFormat="1" applyFont="1" applyFill="1" applyAlignment="1">
      <alignment horizontal="right" wrapText="1"/>
    </xf>
    <xf numFmtId="0" fontId="9" fillId="2" borderId="8" xfId="12" applyFont="1" applyFill="1" applyBorder="1" applyAlignment="1">
      <alignment vertical="top"/>
    </xf>
    <xf numFmtId="165" fontId="9" fillId="2" borderId="10" xfId="7" applyNumberFormat="1" applyFont="1" applyFill="1" applyBorder="1" applyAlignment="1">
      <alignment horizontal="right" vertical="top" wrapText="1"/>
    </xf>
    <xf numFmtId="164" fontId="13" fillId="2" borderId="8" xfId="8" applyNumberFormat="1" applyFont="1" applyFill="1" applyBorder="1" applyAlignment="1">
      <alignment horizontal="center"/>
    </xf>
    <xf numFmtId="0" fontId="9" fillId="2" borderId="19" xfId="12" applyFont="1" applyFill="1" applyBorder="1" applyAlignment="1"/>
    <xf numFmtId="165" fontId="13" fillId="2" borderId="21" xfId="7" applyNumberFormat="1" applyFont="1" applyFill="1" applyBorder="1" applyAlignment="1">
      <alignment horizontal="right" wrapText="1"/>
    </xf>
    <xf numFmtId="165" fontId="9" fillId="2" borderId="22" xfId="7" applyNumberFormat="1" applyFont="1" applyFill="1" applyBorder="1" applyAlignment="1">
      <alignment horizontal="right" wrapText="1"/>
    </xf>
    <xf numFmtId="0" fontId="9" fillId="2" borderId="11" xfId="12" applyFont="1" applyFill="1" applyBorder="1" applyAlignment="1">
      <alignment horizontal="left" indent="2"/>
    </xf>
    <xf numFmtId="165" fontId="9" fillId="2" borderId="10" xfId="7" applyNumberFormat="1" applyFont="1" applyFill="1" applyBorder="1" applyAlignment="1">
      <alignment horizontal="right" wrapText="1"/>
    </xf>
    <xf numFmtId="166" fontId="9" fillId="2" borderId="11" xfId="7" applyNumberFormat="1" applyFont="1" applyFill="1" applyBorder="1" applyAlignment="1">
      <alignment horizontal="right" vertical="center"/>
    </xf>
    <xf numFmtId="166" fontId="13" fillId="2" borderId="16" xfId="7" applyNumberFormat="1" applyFont="1" applyFill="1" applyBorder="1" applyAlignment="1">
      <alignment horizontal="right" wrapText="1"/>
    </xf>
    <xf numFmtId="166" fontId="13" fillId="2" borderId="23" xfId="7" applyNumberFormat="1" applyFont="1" applyFill="1" applyBorder="1" applyAlignment="1">
      <alignment horizontal="right" wrapText="1"/>
    </xf>
    <xf numFmtId="166" fontId="13" fillId="2" borderId="17" xfId="7" applyNumberFormat="1" applyFont="1" applyFill="1" applyBorder="1" applyAlignment="1">
      <alignment horizontal="right" wrapText="1"/>
    </xf>
    <xf numFmtId="166" fontId="9" fillId="2" borderId="18" xfId="7" applyNumberFormat="1" applyFont="1" applyFill="1" applyBorder="1" applyAlignment="1">
      <alignment horizontal="right" wrapText="1"/>
    </xf>
    <xf numFmtId="3" fontId="16" fillId="2" borderId="0" xfId="12" applyNumberFormat="1" applyFont="1" applyFill="1" applyAlignment="1">
      <alignment horizontal="left" vertical="center" wrapText="1"/>
    </xf>
    <xf numFmtId="167" fontId="9" fillId="2" borderId="0" xfId="7" applyNumberFormat="1" applyFont="1" applyFill="1" applyAlignment="1">
      <alignment horizontal="right" wrapText="1"/>
    </xf>
    <xf numFmtId="166" fontId="13" fillId="2" borderId="18" xfId="7" applyNumberFormat="1" applyFont="1" applyFill="1" applyBorder="1" applyAlignment="1">
      <alignment horizontal="right" wrapText="1"/>
    </xf>
    <xf numFmtId="164" fontId="9" fillId="2" borderId="11" xfId="7" applyNumberFormat="1" applyFont="1" applyFill="1" applyBorder="1" applyAlignment="1">
      <alignment vertical="top"/>
    </xf>
    <xf numFmtId="166" fontId="9" fillId="2" borderId="0" xfId="7" applyNumberFormat="1" applyFont="1" applyFill="1" applyAlignment="1">
      <alignment horizontal="right"/>
    </xf>
    <xf numFmtId="166" fontId="9" fillId="2" borderId="9" xfId="7" applyNumberFormat="1" applyFont="1" applyFill="1" applyBorder="1" applyAlignment="1">
      <alignment horizontal="right"/>
    </xf>
    <xf numFmtId="166" fontId="13" fillId="2" borderId="22" xfId="7" applyNumberFormat="1" applyFont="1" applyFill="1" applyBorder="1" applyAlignment="1">
      <alignment horizontal="right" wrapText="1"/>
    </xf>
    <xf numFmtId="3" fontId="9" fillId="2" borderId="0" xfId="12" applyNumberFormat="1" applyFont="1" applyFill="1" applyAlignment="1">
      <alignment horizontal="left" wrapText="1" indent="1"/>
    </xf>
    <xf numFmtId="49" fontId="9" fillId="2" borderId="0" xfId="7" applyNumberFormat="1" applyFont="1" applyFill="1" applyAlignment="1">
      <alignment wrapText="1"/>
    </xf>
    <xf numFmtId="0" fontId="0" fillId="2" borderId="0" xfId="0" applyFill="1" applyAlignment="1">
      <alignment wrapText="1"/>
    </xf>
    <xf numFmtId="49" fontId="9" fillId="2" borderId="11" xfId="7" applyNumberFormat="1" applyFont="1" applyFill="1" applyBorder="1" applyAlignment="1">
      <alignment vertical="center" wrapText="1"/>
    </xf>
    <xf numFmtId="166" fontId="9" fillId="2" borderId="11" xfId="7" applyNumberFormat="1" applyFont="1" applyFill="1" applyBorder="1" applyAlignment="1">
      <alignment horizontal="right"/>
    </xf>
    <xf numFmtId="164" fontId="9" fillId="2" borderId="12" xfId="7" applyNumberFormat="1" applyFont="1" applyFill="1" applyBorder="1"/>
    <xf numFmtId="0" fontId="9" fillId="2" borderId="0" xfId="12" applyFont="1" applyFill="1" applyAlignment="1">
      <alignment horizontal="left" wrapText="1" indent="1"/>
    </xf>
    <xf numFmtId="3" fontId="9" fillId="2" borderId="0" xfId="12" applyNumberFormat="1" applyFont="1" applyFill="1" applyAlignment="1">
      <alignment horizontal="left" vertical="top" indent="2"/>
    </xf>
    <xf numFmtId="3" fontId="9" fillId="2" borderId="0" xfId="12" applyNumberFormat="1" applyFont="1" applyFill="1" applyAlignment="1">
      <alignment horizontal="left" vertical="top"/>
    </xf>
    <xf numFmtId="165" fontId="9" fillId="2" borderId="0" xfId="7" applyNumberFormat="1" applyFont="1" applyFill="1" applyAlignment="1">
      <alignment horizontal="right" vertical="top" wrapText="1"/>
    </xf>
    <xf numFmtId="165" fontId="9" fillId="2" borderId="9" xfId="7" applyNumberFormat="1" applyFont="1" applyFill="1" applyBorder="1" applyAlignment="1">
      <alignment horizontal="right" vertical="top" wrapText="1"/>
    </xf>
    <xf numFmtId="3" fontId="9" fillId="2" borderId="19" xfId="12" applyNumberFormat="1" applyFont="1" applyFill="1" applyBorder="1" applyAlignment="1">
      <alignment horizontal="left"/>
    </xf>
    <xf numFmtId="165" fontId="9" fillId="2" borderId="0" xfId="12" applyNumberFormat="1" applyFont="1" applyFill="1" applyAlignment="1">
      <alignment horizontal="right" indent="1"/>
    </xf>
    <xf numFmtId="3" fontId="9" fillId="2" borderId="8" xfId="12" applyNumberFormat="1" applyFont="1" applyFill="1" applyBorder="1" applyAlignment="1"/>
    <xf numFmtId="3" fontId="9" fillId="2" borderId="8" xfId="12" applyNumberFormat="1" applyFont="1" applyFill="1" applyBorder="1" applyAlignment="1">
      <alignment vertical="center"/>
    </xf>
    <xf numFmtId="165" fontId="9" fillId="2" borderId="0" xfId="7" applyNumberFormat="1" applyFont="1" applyFill="1" applyAlignment="1">
      <alignment horizontal="right" vertical="center" wrapText="1"/>
    </xf>
    <xf numFmtId="165" fontId="9" fillId="2" borderId="9" xfId="7" applyNumberFormat="1" applyFont="1" applyFill="1" applyBorder="1" applyAlignment="1">
      <alignment horizontal="right" vertical="center" wrapText="1"/>
    </xf>
    <xf numFmtId="165" fontId="13" fillId="2" borderId="0" xfId="7" applyNumberFormat="1" applyFont="1" applyFill="1" applyAlignment="1">
      <alignment horizontal="right" vertical="center" wrapText="1"/>
    </xf>
    <xf numFmtId="165" fontId="13" fillId="2" borderId="9" xfId="7" applyNumberFormat="1" applyFont="1" applyFill="1" applyBorder="1" applyAlignment="1">
      <alignment horizontal="right" vertical="center" wrapText="1"/>
    </xf>
    <xf numFmtId="3" fontId="9" fillId="2" borderId="0" xfId="12" applyNumberFormat="1" applyFont="1" applyFill="1" applyAlignment="1">
      <alignment horizontal="left" vertical="top" indent="3"/>
    </xf>
    <xf numFmtId="0" fontId="13" fillId="2" borderId="14" xfId="12" applyFont="1" applyFill="1" applyBorder="1" applyAlignment="1">
      <alignment wrapText="1"/>
    </xf>
    <xf numFmtId="3" fontId="9" fillId="2" borderId="11" xfId="12" applyNumberFormat="1" applyFont="1" applyFill="1" applyBorder="1" applyAlignment="1"/>
    <xf numFmtId="0" fontId="9" fillId="2" borderId="11" xfId="12" applyFont="1" applyFill="1" applyBorder="1" applyAlignment="1">
      <alignment horizontal="left" vertical="center" wrapText="1" indent="2"/>
    </xf>
    <xf numFmtId="0" fontId="13" fillId="2" borderId="0" xfId="12" applyFont="1" applyFill="1" applyAlignment="1">
      <alignment horizontal="left" vertical="center" indent="1"/>
    </xf>
    <xf numFmtId="0" fontId="9" fillId="2" borderId="0" xfId="12" applyFont="1" applyFill="1" applyAlignment="1">
      <alignment horizontal="left" vertical="center"/>
    </xf>
    <xf numFmtId="165" fontId="13" fillId="2" borderId="16" xfId="7" applyNumberFormat="1" applyFont="1" applyFill="1" applyBorder="1" applyAlignment="1">
      <alignment horizontal="right" wrapText="1"/>
    </xf>
    <xf numFmtId="164" fontId="9" fillId="2" borderId="11" xfId="7" applyNumberFormat="1" applyFont="1" applyFill="1" applyBorder="1" applyAlignment="1">
      <alignment vertical="center"/>
    </xf>
    <xf numFmtId="0" fontId="13" fillId="2" borderId="11" xfId="12" applyFont="1" applyFill="1" applyBorder="1" applyAlignment="1">
      <alignment horizontal="left" vertical="center" indent="1"/>
    </xf>
    <xf numFmtId="165" fontId="13" fillId="2" borderId="11" xfId="7" applyNumberFormat="1" applyFont="1" applyFill="1" applyBorder="1" applyAlignment="1">
      <alignment horizontal="right" vertical="center" wrapText="1"/>
    </xf>
    <xf numFmtId="165" fontId="13" fillId="2" borderId="12" xfId="7" applyNumberFormat="1" applyFont="1" applyFill="1" applyBorder="1" applyAlignment="1">
      <alignment horizontal="right" vertical="center" wrapText="1"/>
    </xf>
    <xf numFmtId="3" fontId="9" fillId="2" borderId="11" xfId="12" applyNumberFormat="1" applyFont="1" applyFill="1" applyBorder="1" applyAlignment="1">
      <alignment horizontal="left" vertical="top" indent="1"/>
    </xf>
    <xf numFmtId="0" fontId="13" fillId="2" borderId="0" xfId="12" applyFont="1" applyFill="1" applyAlignment="1">
      <alignment horizontal="left" vertical="center"/>
    </xf>
    <xf numFmtId="165" fontId="13" fillId="2" borderId="0" xfId="12" applyNumberFormat="1" applyFont="1" applyFill="1" applyAlignment="1">
      <alignment horizontal="right" wrapText="1"/>
    </xf>
    <xf numFmtId="165" fontId="13" fillId="2" borderId="9" xfId="12" applyNumberFormat="1" applyFont="1" applyFill="1" applyBorder="1" applyAlignment="1">
      <alignment horizontal="right" wrapText="1"/>
    </xf>
    <xf numFmtId="165" fontId="9" fillId="2" borderId="0" xfId="12" applyNumberFormat="1" applyFont="1" applyFill="1" applyAlignment="1">
      <alignment horizontal="right" wrapText="1"/>
    </xf>
    <xf numFmtId="165" fontId="9" fillId="2" borderId="9" xfId="12" applyNumberFormat="1" applyFont="1" applyFill="1" applyBorder="1" applyAlignment="1">
      <alignment horizontal="right" wrapText="1"/>
    </xf>
    <xf numFmtId="165" fontId="9" fillId="2" borderId="0" xfId="12" applyNumberFormat="1" applyFont="1" applyFill="1" applyAlignment="1">
      <alignment horizontal="right" vertical="top" wrapText="1"/>
    </xf>
    <xf numFmtId="165" fontId="9" fillId="2" borderId="9" xfId="12" applyNumberFormat="1" applyFont="1" applyFill="1" applyBorder="1" applyAlignment="1">
      <alignment horizontal="right" vertical="top" wrapText="1"/>
    </xf>
    <xf numFmtId="164" fontId="9" fillId="2" borderId="11" xfId="7" applyNumberFormat="1" applyFont="1" applyFill="1" applyBorder="1" applyAlignment="1">
      <alignment horizontal="left" vertical="center"/>
    </xf>
    <xf numFmtId="165" fontId="9" fillId="2" borderId="11" xfId="12" applyNumberFormat="1" applyFont="1" applyFill="1" applyBorder="1" applyAlignment="1">
      <alignment horizontal="right" vertical="center" wrapText="1"/>
    </xf>
    <xf numFmtId="165" fontId="9" fillId="2" borderId="12" xfId="12" applyNumberFormat="1" applyFont="1" applyFill="1" applyBorder="1" applyAlignment="1">
      <alignment horizontal="right" vertical="center" wrapText="1"/>
    </xf>
    <xf numFmtId="0" fontId="13" fillId="2" borderId="14" xfId="12" applyFont="1" applyFill="1" applyBorder="1" applyAlignment="1">
      <alignment horizontal="left"/>
    </xf>
    <xf numFmtId="164" fontId="9" fillId="2" borderId="11" xfId="7" applyNumberFormat="1" applyFont="1" applyFill="1" applyBorder="1" applyAlignment="1">
      <alignment horizontal="left" vertical="center" wrapText="1" indent="1"/>
    </xf>
    <xf numFmtId="164" fontId="9" fillId="2" borderId="19" xfId="7" applyNumberFormat="1" applyFont="1" applyFill="1" applyBorder="1" applyAlignment="1">
      <alignment horizontal="left" indent="1"/>
    </xf>
    <xf numFmtId="165" fontId="9" fillId="2" borderId="11" xfId="12" applyNumberFormat="1" applyFont="1" applyFill="1" applyBorder="1" applyAlignment="1">
      <alignment horizontal="right" wrapText="1"/>
    </xf>
    <xf numFmtId="165" fontId="9" fillId="2" borderId="12" xfId="12" applyNumberFormat="1" applyFont="1" applyFill="1" applyBorder="1" applyAlignment="1">
      <alignment horizontal="right" wrapText="1"/>
    </xf>
    <xf numFmtId="0" fontId="9" fillId="2" borderId="11" xfId="12" applyFont="1" applyFill="1" applyBorder="1" applyAlignment="1">
      <alignment horizontal="left" vertical="top" indent="4"/>
    </xf>
    <xf numFmtId="165" fontId="9" fillId="2" borderId="11" xfId="7" applyNumberFormat="1" applyFont="1" applyFill="1" applyBorder="1" applyAlignment="1">
      <alignment horizontal="right" vertical="top"/>
    </xf>
    <xf numFmtId="165" fontId="9" fillId="2" borderId="12" xfId="7" applyNumberFormat="1" applyFont="1" applyFill="1" applyBorder="1" applyAlignment="1">
      <alignment horizontal="right" vertical="top"/>
    </xf>
    <xf numFmtId="165" fontId="9" fillId="2" borderId="11" xfId="7" applyNumberFormat="1" applyFont="1" applyFill="1" applyBorder="1" applyAlignment="1">
      <alignment horizontal="right"/>
    </xf>
    <xf numFmtId="165" fontId="9" fillId="2" borderId="12" xfId="7" applyNumberFormat="1" applyFont="1" applyFill="1" applyBorder="1" applyAlignment="1">
      <alignment horizontal="right"/>
    </xf>
    <xf numFmtId="164" fontId="9" fillId="2" borderId="0" xfId="7" applyNumberFormat="1" applyFont="1" applyFill="1" applyAlignment="1">
      <alignment horizontal="left"/>
    </xf>
    <xf numFmtId="3" fontId="9" fillId="2" borderId="0" xfId="10" applyNumberFormat="1" applyFont="1" applyFill="1" applyAlignment="1">
      <alignment horizontal="left" indent="1"/>
    </xf>
    <xf numFmtId="164" fontId="9" fillId="2" borderId="11" xfId="7" applyNumberFormat="1" applyFont="1" applyFill="1" applyBorder="1" applyAlignment="1">
      <alignment horizontal="left" indent="1"/>
    </xf>
    <xf numFmtId="165" fontId="9" fillId="2" borderId="11" xfId="7" applyNumberFormat="1" applyFont="1" applyFill="1" applyBorder="1" applyAlignment="1"/>
    <xf numFmtId="165" fontId="9" fillId="2" borderId="12" xfId="7" applyNumberFormat="1" applyFont="1" applyFill="1" applyBorder="1" applyAlignment="1"/>
    <xf numFmtId="164" fontId="9" fillId="2" borderId="8" xfId="7" applyNumberFormat="1" applyFont="1" applyFill="1" applyBorder="1" applyAlignment="1">
      <alignment vertical="center"/>
    </xf>
    <xf numFmtId="0" fontId="9" fillId="2" borderId="0" xfId="12" applyFont="1" applyFill="1" applyAlignment="1">
      <alignment horizontal="left" vertical="center" indent="1"/>
    </xf>
    <xf numFmtId="164" fontId="9" fillId="2" borderId="0" xfId="7" applyNumberFormat="1" applyFont="1" applyFill="1" applyAlignment="1">
      <alignment horizontal="left" vertical="center"/>
    </xf>
    <xf numFmtId="165" fontId="9" fillId="2" borderId="0" xfId="7" applyNumberFormat="1" applyFont="1" applyFill="1" applyAlignment="1">
      <alignment horizontal="right" vertical="center"/>
    </xf>
    <xf numFmtId="165" fontId="9" fillId="2" borderId="9" xfId="7" applyNumberFormat="1" applyFont="1" applyFill="1" applyBorder="1" applyAlignment="1">
      <alignment horizontal="right" vertical="center"/>
    </xf>
    <xf numFmtId="0" fontId="13" fillId="2" borderId="8" xfId="12" applyFont="1" applyFill="1" applyBorder="1" applyAlignment="1">
      <alignment vertical="top"/>
    </xf>
    <xf numFmtId="164" fontId="22" fillId="2" borderId="11" xfId="7" applyNumberFormat="1" applyFont="1" applyFill="1" applyBorder="1" applyAlignment="1">
      <alignment vertical="top"/>
    </xf>
    <xf numFmtId="165" fontId="13" fillId="2" borderId="0" xfId="7" applyNumberFormat="1" applyFont="1" applyFill="1" applyAlignment="1">
      <alignment horizontal="right" vertical="top"/>
    </xf>
    <xf numFmtId="165" fontId="9" fillId="2" borderId="0" xfId="7" applyNumberFormat="1" applyFont="1" applyFill="1" applyAlignment="1">
      <alignment horizontal="right" vertical="top"/>
    </xf>
    <xf numFmtId="165" fontId="9" fillId="2" borderId="9" xfId="7" applyNumberFormat="1" applyFont="1" applyFill="1" applyBorder="1" applyAlignment="1">
      <alignment horizontal="right" vertical="top"/>
    </xf>
    <xf numFmtId="164" fontId="13" fillId="2" borderId="0" xfId="7" applyNumberFormat="1" applyFont="1" applyFill="1" applyAlignment="1">
      <alignment vertical="top"/>
    </xf>
    <xf numFmtId="164" fontId="23" fillId="2" borderId="8" xfId="8" applyNumberFormat="1" applyFont="1" applyFill="1" applyBorder="1" applyAlignment="1">
      <alignment horizontal="center"/>
    </xf>
    <xf numFmtId="164" fontId="23" fillId="2" borderId="8" xfId="8" applyNumberFormat="1" applyFont="1" applyFill="1" applyBorder="1" applyAlignment="1">
      <alignment horizontal="center" vertical="top"/>
    </xf>
    <xf numFmtId="164" fontId="22" fillId="2" borderId="0" xfId="7" applyNumberFormat="1" applyFont="1" applyFill="1" applyAlignment="1">
      <alignment vertical="top"/>
    </xf>
    <xf numFmtId="164" fontId="9" fillId="2" borderId="10" xfId="7" applyNumberFormat="1" applyFont="1" applyFill="1" applyBorder="1" applyAlignment="1">
      <alignment vertical="top"/>
    </xf>
    <xf numFmtId="0" fontId="9" fillId="2" borderId="11" xfId="12" applyFont="1" applyFill="1" applyBorder="1" applyAlignment="1">
      <alignment horizontal="left" vertical="top" wrapText="1"/>
    </xf>
    <xf numFmtId="17" fontId="13" fillId="2" borderId="0" xfId="7" applyNumberFormat="1" applyFont="1" applyFill="1" applyAlignment="1">
      <alignment horizontal="right"/>
    </xf>
    <xf numFmtId="0" fontId="0" fillId="2" borderId="6" xfId="0" applyFill="1" applyBorder="1"/>
    <xf numFmtId="0" fontId="0" fillId="2" borderId="11" xfId="0" applyFill="1" applyBorder="1"/>
    <xf numFmtId="165" fontId="13" fillId="2" borderId="7" xfId="7" applyNumberFormat="1" applyFont="1" applyFill="1" applyBorder="1" applyAlignment="1">
      <alignment horizontal="right"/>
    </xf>
    <xf numFmtId="169" fontId="0" fillId="2" borderId="0" xfId="0" applyNumberFormat="1" applyFill="1"/>
    <xf numFmtId="164" fontId="12" fillId="2" borderId="8" xfId="8" applyNumberFormat="1" applyFont="1" applyFill="1" applyBorder="1" applyAlignment="1">
      <alignment horizontal="center"/>
    </xf>
    <xf numFmtId="0" fontId="9" fillId="2" borderId="8" xfId="0" applyFont="1" applyFill="1" applyBorder="1"/>
    <xf numFmtId="165" fontId="9" fillId="2" borderId="0" xfId="0" applyNumberFormat="1" applyFont="1" applyFill="1" applyAlignment="1">
      <alignment horizontal="right"/>
    </xf>
    <xf numFmtId="165" fontId="9" fillId="2" borderId="9" xfId="0" applyNumberFormat="1" applyFont="1" applyFill="1" applyBorder="1" applyAlignment="1">
      <alignment horizontal="right"/>
    </xf>
    <xf numFmtId="0" fontId="9" fillId="2" borderId="8" xfId="0" applyFont="1" applyFill="1" applyBorder="1" applyAlignment="1">
      <alignment vertical="center"/>
    </xf>
    <xf numFmtId="0" fontId="9" fillId="2" borderId="0" xfId="0" applyFont="1" applyFill="1" applyAlignment="1">
      <alignment horizontal="left" vertical="center" indent="1"/>
    </xf>
    <xf numFmtId="0" fontId="0" fillId="2" borderId="0" xfId="0" applyFill="1" applyAlignment="1">
      <alignment vertical="center"/>
    </xf>
    <xf numFmtId="165" fontId="9" fillId="2" borderId="0" xfId="0" applyNumberFormat="1" applyFont="1" applyFill="1" applyAlignment="1">
      <alignment horizontal="right" vertical="center"/>
    </xf>
    <xf numFmtId="165" fontId="9" fillId="2" borderId="9" xfId="0" applyNumberFormat="1" applyFont="1" applyFill="1" applyBorder="1" applyAlignment="1">
      <alignment horizontal="right" vertical="center"/>
    </xf>
    <xf numFmtId="0" fontId="9" fillId="2" borderId="8" xfId="0" applyFont="1" applyFill="1" applyBorder="1" applyAlignment="1">
      <alignment vertical="top"/>
    </xf>
    <xf numFmtId="0" fontId="13" fillId="2" borderId="11" xfId="12" applyFont="1" applyFill="1" applyBorder="1" applyAlignment="1">
      <alignment horizontal="right"/>
    </xf>
    <xf numFmtId="0" fontId="24" fillId="2" borderId="0" xfId="0" applyFont="1" applyFill="1"/>
    <xf numFmtId="0" fontId="24" fillId="2" borderId="6" xfId="0" applyFont="1" applyFill="1" applyBorder="1"/>
    <xf numFmtId="0" fontId="9" fillId="2" borderId="10" xfId="0" applyFont="1" applyFill="1" applyBorder="1"/>
    <xf numFmtId="0" fontId="9" fillId="2" borderId="11" xfId="0" applyFont="1" applyFill="1" applyBorder="1" applyAlignment="1">
      <alignment horizontal="left" indent="1"/>
    </xf>
    <xf numFmtId="0" fontId="0" fillId="2" borderId="8" xfId="0" applyFill="1" applyBorder="1"/>
  </cellXfs>
  <cellStyles count="15">
    <cellStyle name="cf1" xfId="1" xr:uid="{00000000-0005-0000-0000-000000000000}"/>
    <cellStyle name="cf2" xfId="2" xr:uid="{00000000-0005-0000-0000-000001000000}"/>
    <cellStyle name="cf3" xfId="3" xr:uid="{00000000-0005-0000-0000-000002000000}"/>
    <cellStyle name="cf4" xfId="4" xr:uid="{00000000-0005-0000-0000-000003000000}"/>
    <cellStyle name="cf5" xfId="5" xr:uid="{00000000-0005-0000-0000-000004000000}"/>
    <cellStyle name="cf6" xfId="6" xr:uid="{00000000-0005-0000-0000-000005000000}"/>
    <cellStyle name="Comma 10 2" xfId="7" xr:uid="{00000000-0005-0000-0000-000006000000}"/>
    <cellStyle name="Hyperlink" xfId="8" xr:uid="{00000000-0005-0000-0000-000007000000}"/>
    <cellStyle name="Normal" xfId="0" builtinId="0" customBuiltin="1"/>
    <cellStyle name="Normal 10 4" xfId="9" xr:uid="{00000000-0005-0000-0000-000009000000}"/>
    <cellStyle name="Normal_Annex A_new format 1,2,4" xfId="10" xr:uid="{00000000-0005-0000-0000-00000A000000}"/>
    <cellStyle name="Normal_Autumn 2011 expenditure tables (linked)" xfId="11" xr:uid="{00000000-0005-0000-0000-00000B000000}"/>
    <cellStyle name="Normal_Autumn 2011 expenditure tables input sheets" xfId="12" xr:uid="{00000000-0005-0000-0000-00000C000000}"/>
    <cellStyle name="Normal_Great Britain benefits and tax credits" xfId="13" xr:uid="{00000000-0005-0000-0000-00000D000000}"/>
    <cellStyle name="Percent 10 2 2 2" xfId="14" xr:uid="{00000000-0005-0000-0000-00000E000000}"/>
  </cellStyles>
  <dxfs count="15">
    <dxf>
      <font>
        <b/>
        <color rgb="FF00FF00"/>
        <family val="2"/>
      </font>
    </dxf>
    <dxf>
      <font>
        <b/>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xdr:col>
      <xdr:colOff>261939</xdr:colOff>
      <xdr:row>1</xdr:row>
      <xdr:rowOff>100007</xdr:rowOff>
    </xdr:from>
    <xdr:ext cx="1462089" cy="1207803"/>
    <xdr:pic>
      <xdr:nvPicPr>
        <xdr:cNvPr id="2" name="DWP logo" descr="Department for Work and Pensions" title="Department for Work and Pensions">
          <a:extLst>
            <a:ext uri="{FF2B5EF4-FFF2-40B4-BE49-F238E27FC236}">
              <a16:creationId xmlns:a16="http://schemas.microsoft.com/office/drawing/2014/main" id="{361DC71D-E5F8-4CDB-A194-7D5E6DD043C0}"/>
            </a:ext>
          </a:extLst>
        </xdr:cNvPr>
        <xdr:cNvPicPr>
          <a:picLocks noChangeAspect="1"/>
        </xdr:cNvPicPr>
      </xdr:nvPicPr>
      <xdr:blipFill>
        <a:blip xmlns:r="http://schemas.openxmlformats.org/officeDocument/2006/relationships" r:embed="rId1">
          <a:lum bright="-13000" contrast="44000"/>
        </a:blip>
        <a:srcRect/>
        <a:stretch>
          <a:fillRect/>
        </a:stretch>
      </xdr:blipFill>
      <xdr:spPr>
        <a:xfrm>
          <a:off x="1538289" y="261932"/>
          <a:ext cx="1462089" cy="1207803"/>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expenditure.tables@dwp.gov.uk" TargetMode="External"/><Relationship Id="rId2" Type="http://schemas.openxmlformats.org/officeDocument/2006/relationships/hyperlink" Target="http://www.twitter.com/dwppressoffice" TargetMode="External"/><Relationship Id="rId1" Type="http://schemas.openxmlformats.org/officeDocument/2006/relationships/hyperlink" Target="https://www.gov.uk/government/organisations/department-for-work-pensions" TargetMode="External"/><Relationship Id="rId5" Type="http://schemas.openxmlformats.org/officeDocument/2006/relationships/drawing" Target="../drawings/drawing1.xml"/><Relationship Id="rId4" Type="http://schemas.openxmlformats.org/officeDocument/2006/relationships/hyperlink" Target="https://www.gov.uk/government/organisations/department-for-work-pensions/about/media-enquiri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9C9C9"/>
  </sheetPr>
  <dimension ref="B1:B53"/>
  <sheetViews>
    <sheetView tabSelected="1" workbookViewId="0"/>
  </sheetViews>
  <sheetFormatPr defaultColWidth="9.1328125" defaultRowHeight="12.75" x14ac:dyDescent="0.35"/>
  <cols>
    <col min="1" max="1" width="17.86328125" style="1" customWidth="1"/>
    <col min="2" max="2" width="125.86328125" style="1" customWidth="1"/>
    <col min="3" max="3" width="20.86328125" style="1" customWidth="1"/>
    <col min="4" max="4" width="9.1328125" style="1" customWidth="1"/>
    <col min="5" max="16384" width="9.1328125" style="1"/>
  </cols>
  <sheetData>
    <row r="1" spans="2:2" ht="13.15" thickBot="1" x14ac:dyDescent="0.4"/>
    <row r="2" spans="2:2" ht="33" customHeight="1" x14ac:dyDescent="0.35">
      <c r="B2" s="2"/>
    </row>
    <row r="3" spans="2:2" ht="30.75" customHeight="1" x14ac:dyDescent="0.7">
      <c r="B3" s="3" t="s">
        <v>0</v>
      </c>
    </row>
    <row r="4" spans="2:2" ht="48.75" customHeight="1" x14ac:dyDescent="0.35">
      <c r="B4" s="4" t="s">
        <v>1</v>
      </c>
    </row>
    <row r="5" spans="2:2" ht="30.75" customHeight="1" x14ac:dyDescent="0.4">
      <c r="B5" s="5" t="s">
        <v>2</v>
      </c>
    </row>
    <row r="6" spans="2:2" ht="23.25" customHeight="1" x14ac:dyDescent="0.4">
      <c r="B6" s="6" t="s">
        <v>3</v>
      </c>
    </row>
    <row r="7" spans="2:2" ht="30" customHeight="1" x14ac:dyDescent="0.4">
      <c r="B7" s="7" t="s">
        <v>4</v>
      </c>
    </row>
    <row r="8" spans="2:2" ht="15" x14ac:dyDescent="0.4">
      <c r="B8" s="8" t="s">
        <v>5</v>
      </c>
    </row>
    <row r="9" spans="2:2" ht="15" x14ac:dyDescent="0.4">
      <c r="B9" s="8" t="s">
        <v>6</v>
      </c>
    </row>
    <row r="10" spans="2:2" ht="15" x14ac:dyDescent="0.4">
      <c r="B10" s="8" t="s">
        <v>7</v>
      </c>
    </row>
    <row r="11" spans="2:2" ht="15" x14ac:dyDescent="0.4">
      <c r="B11" s="8" t="s">
        <v>8</v>
      </c>
    </row>
    <row r="12" spans="2:2" ht="15" x14ac:dyDescent="0.4">
      <c r="B12" s="8" t="s">
        <v>9</v>
      </c>
    </row>
    <row r="13" spans="2:2" ht="15" x14ac:dyDescent="0.4">
      <c r="B13" s="8" t="s">
        <v>10</v>
      </c>
    </row>
    <row r="14" spans="2:2" ht="15" x14ac:dyDescent="0.4">
      <c r="B14" s="8" t="s">
        <v>11</v>
      </c>
    </row>
    <row r="15" spans="2:2" ht="15" x14ac:dyDescent="0.4">
      <c r="B15" s="8" t="s">
        <v>12</v>
      </c>
    </row>
    <row r="16" spans="2:2" ht="15" x14ac:dyDescent="0.4">
      <c r="B16" s="8" t="s">
        <v>13</v>
      </c>
    </row>
    <row r="17" spans="2:2" ht="15" x14ac:dyDescent="0.4">
      <c r="B17" s="8" t="s">
        <v>14</v>
      </c>
    </row>
    <row r="18" spans="2:2" ht="15" x14ac:dyDescent="0.4">
      <c r="B18" s="8" t="s">
        <v>15</v>
      </c>
    </row>
    <row r="19" spans="2:2" ht="15" x14ac:dyDescent="0.4">
      <c r="B19" s="8" t="s">
        <v>16</v>
      </c>
    </row>
    <row r="20" spans="2:2" ht="15" x14ac:dyDescent="0.4">
      <c r="B20" s="8" t="s">
        <v>17</v>
      </c>
    </row>
    <row r="21" spans="2:2" ht="15" x14ac:dyDescent="0.4">
      <c r="B21" s="8" t="s">
        <v>18</v>
      </c>
    </row>
    <row r="22" spans="2:2" ht="30" customHeight="1" x14ac:dyDescent="0.4">
      <c r="B22" s="9" t="s">
        <v>19</v>
      </c>
    </row>
    <row r="23" spans="2:2" ht="15" x14ac:dyDescent="0.4">
      <c r="B23" s="8" t="s">
        <v>20</v>
      </c>
    </row>
    <row r="24" spans="2:2" ht="15" x14ac:dyDescent="0.4">
      <c r="B24" s="8" t="s">
        <v>21</v>
      </c>
    </row>
    <row r="25" spans="2:2" ht="15" x14ac:dyDescent="0.4">
      <c r="B25" s="8" t="s">
        <v>22</v>
      </c>
    </row>
    <row r="26" spans="2:2" ht="15" x14ac:dyDescent="0.4">
      <c r="B26" s="8" t="s">
        <v>23</v>
      </c>
    </row>
    <row r="27" spans="2:2" ht="15" x14ac:dyDescent="0.4">
      <c r="B27" s="8" t="s">
        <v>24</v>
      </c>
    </row>
    <row r="28" spans="2:2" ht="15" x14ac:dyDescent="0.4">
      <c r="B28" s="8" t="s">
        <v>25</v>
      </c>
    </row>
    <row r="29" spans="2:2" ht="15" x14ac:dyDescent="0.4">
      <c r="B29" s="8" t="s">
        <v>26</v>
      </c>
    </row>
    <row r="30" spans="2:2" ht="15" x14ac:dyDescent="0.4">
      <c r="B30" s="8" t="s">
        <v>27</v>
      </c>
    </row>
    <row r="31" spans="2:2" ht="15" x14ac:dyDescent="0.4">
      <c r="B31" s="8" t="s">
        <v>28</v>
      </c>
    </row>
    <row r="32" spans="2:2" ht="15" x14ac:dyDescent="0.4">
      <c r="B32" s="8" t="s">
        <v>29</v>
      </c>
    </row>
    <row r="33" spans="2:2" ht="15" x14ac:dyDescent="0.4">
      <c r="B33" s="8" t="s">
        <v>30</v>
      </c>
    </row>
    <row r="34" spans="2:2" ht="15" x14ac:dyDescent="0.4">
      <c r="B34" s="8" t="s">
        <v>31</v>
      </c>
    </row>
    <row r="35" spans="2:2" ht="15" x14ac:dyDescent="0.4">
      <c r="B35" s="8" t="s">
        <v>32</v>
      </c>
    </row>
    <row r="36" spans="2:2" ht="15" x14ac:dyDescent="0.4">
      <c r="B36" s="8" t="s">
        <v>33</v>
      </c>
    </row>
    <row r="37" spans="2:2" ht="15" x14ac:dyDescent="0.4">
      <c r="B37" s="8" t="s">
        <v>34</v>
      </c>
    </row>
    <row r="38" spans="2:2" ht="15" x14ac:dyDescent="0.4">
      <c r="B38" s="8" t="s">
        <v>35</v>
      </c>
    </row>
    <row r="39" spans="2:2" ht="48.75" customHeight="1" x14ac:dyDescent="0.4">
      <c r="B39" s="6" t="s">
        <v>36</v>
      </c>
    </row>
    <row r="40" spans="2:2" ht="30" x14ac:dyDescent="0.4">
      <c r="B40" s="10" t="s">
        <v>37</v>
      </c>
    </row>
    <row r="41" spans="2:2" ht="26.25" customHeight="1" x14ac:dyDescent="0.4">
      <c r="B41" s="6" t="s">
        <v>38</v>
      </c>
    </row>
    <row r="42" spans="2:2" ht="30" customHeight="1" x14ac:dyDescent="0.35">
      <c r="B42" s="11" t="s">
        <v>39</v>
      </c>
    </row>
    <row r="43" spans="2:2" ht="15" x14ac:dyDescent="0.4">
      <c r="B43" s="6" t="s">
        <v>40</v>
      </c>
    </row>
    <row r="44" spans="2:2" ht="18" customHeight="1" x14ac:dyDescent="0.4">
      <c r="B44" s="8" t="s">
        <v>41</v>
      </c>
    </row>
    <row r="45" spans="2:2" ht="40.5" customHeight="1" x14ac:dyDescent="0.4">
      <c r="B45" s="5" t="s">
        <v>42</v>
      </c>
    </row>
    <row r="46" spans="2:2" ht="42" customHeight="1" thickBot="1" x14ac:dyDescent="0.4">
      <c r="B46" s="12" t="s">
        <v>43</v>
      </c>
    </row>
    <row r="47" spans="2:2" ht="15" x14ac:dyDescent="0.4">
      <c r="B47" s="13"/>
    </row>
    <row r="48" spans="2:2" ht="15" x14ac:dyDescent="0.4">
      <c r="B48" s="13"/>
    </row>
    <row r="49" spans="2:2" ht="15" x14ac:dyDescent="0.4">
      <c r="B49" s="13"/>
    </row>
    <row r="50" spans="2:2" ht="15" x14ac:dyDescent="0.4">
      <c r="B50" s="13"/>
    </row>
    <row r="51" spans="2:2" ht="15" x14ac:dyDescent="0.4">
      <c r="B51" s="13"/>
    </row>
    <row r="52" spans="2:2" ht="15" x14ac:dyDescent="0.4">
      <c r="B52" s="13"/>
    </row>
    <row r="53" spans="2:2" ht="15" x14ac:dyDescent="0.4">
      <c r="B53" s="13"/>
    </row>
  </sheetData>
  <hyperlinks>
    <hyperlink ref="B8" location="Notes!A1" display="Notes" xr:uid="{00000000-0004-0000-0000-000000000000}"/>
    <hyperlink ref="B9" location="UK_welfare_!A1" display="UK welfare" xr:uid="{00000000-0004-0000-0000-000001000000}"/>
    <hyperlink ref="B10" location="GB_welfare!A1" display="GB welfare" xr:uid="{00000000-0004-0000-0000-000002000000}"/>
    <hyperlink ref="B11" location="Benefit_summary_table!A1" display="Benefit summary table: Benefit expenditure 1948/49 to 2026/27. " xr:uid="{00000000-0004-0000-0000-000003000000}"/>
    <hyperlink ref="B12" location="Table_1a!A1" display="Table 1a: Benefit expenditure by benefit 1948/49 to 2026/27 nominal terms. " xr:uid="{00000000-0004-0000-0000-000004000000}"/>
    <hyperlink ref="B13" location="Table_1b!A1" display="Table 1b: Benefit expenditure by benefit 1948/49 to 2026/27 real terms prices. " xr:uid="{00000000-0004-0000-0000-000005000000}"/>
    <hyperlink ref="B14" location="Table_1c!A1" display="Table 1c: Caseloads by benefit" xr:uid="{00000000-0004-0000-0000-000006000000}"/>
    <hyperlink ref="B15" location="Table_2a!A1" display="Table 2a: Benefit expenditure by age group, 1978/79 to 2026/27 nominal terms." xr:uid="{00000000-0004-0000-0000-000007000000}"/>
    <hyperlink ref="B16" location="Table_2b!A1" display="Table 2b: Benefit expenditure by age group, 1978/79 to 2026/27 real terms prices." xr:uid="{00000000-0004-0000-0000-000008000000}"/>
    <hyperlink ref="B17" location="Table_2c!A1" display="Table 2c: Caseloads by age group" xr:uid="{00000000-0004-0000-0000-000009000000}"/>
    <hyperlink ref="B18" location="Table_3a!A1" display="Table 3a: Income-related benefit expenditure, by claimant group and selected components, nominal terms." xr:uid="{00000000-0004-0000-0000-00000A000000}"/>
    <hyperlink ref="B19" location="Table_3b!A1" display="Table 3b: Income-related benefit expenditure, by claimant group and selected components, real terms prices. " xr:uid="{00000000-0004-0000-0000-00000B000000}"/>
    <hyperlink ref="B20" location="Table_3c!A1" display="Table 3c: Caseloads by claimant group and selected components" xr:uid="{00000000-0004-0000-0000-00000C000000}"/>
    <hyperlink ref="B21" location="Table_4!A1" display="Table 4: Benefit expenditure to support disabled people and people with health conditions" xr:uid="{00000000-0004-0000-0000-00000D000000}"/>
    <hyperlink ref="B23" location="'Non-DWP_Welfare'!A1" display="Non-DWP welfare" xr:uid="{00000000-0004-0000-0000-00000E000000}"/>
    <hyperlink ref="B24" location="Bereavement_benefits!A1" display="Bereavement benefits" xr:uid="{00000000-0004-0000-0000-00000F000000}"/>
    <hyperlink ref="B25" location="Carers_Allowance!A1" display="Carer’s Allowance" xr:uid="{00000000-0004-0000-0000-000010000000}"/>
    <hyperlink ref="B26" location="Council_Tax_Benefit!A1" display="Council Tax Benefit" xr:uid="{00000000-0004-0000-0000-000011000000}"/>
    <hyperlink ref="B27" location="Disability_benefits!A1" display="Disability benefits" xr:uid="{00000000-0004-0000-0000-000012000000}"/>
    <hyperlink ref="B28" location="Housing_benefits!A1" display="Housing Benefit" xr:uid="{00000000-0004-0000-0000-000013000000}"/>
    <hyperlink ref="B29" location="Incapacity_benefits!A1" display="Incapacity benefits" xr:uid="{00000000-0004-0000-0000-000014000000}"/>
    <hyperlink ref="B30" location="Income_Support!A1" display="Income Support" xr:uid="{00000000-0004-0000-0000-000015000000}"/>
    <hyperlink ref="B31" location="Industrial_injuries_benefits!A1" display="Industrial injuries benefits" xr:uid="{00000000-0004-0000-0000-000016000000}"/>
    <hyperlink ref="B32" location="Maternity_benefits!A1" display="Maternity benefits" xr:uid="{00000000-0004-0000-0000-000017000000}"/>
    <hyperlink ref="B33" location="'New_Deal_&amp;_Emp_prog_allowances'!A1" display="New Deal and Employment programme allowances" xr:uid="{00000000-0004-0000-0000-000018000000}"/>
    <hyperlink ref="B34" location="Pension_Credit!A1" display="Pension Credit" xr:uid="{00000000-0004-0000-0000-000019000000}"/>
    <hyperlink ref="B35" location="Social_Fund!A1" display="Social Fund" xr:uid="{00000000-0004-0000-0000-00001A000000}"/>
    <hyperlink ref="B36" location="State_Pension!A1" display="State Pension" xr:uid="{00000000-0004-0000-0000-00001B000000}"/>
    <hyperlink ref="B37" location="Unemployment_benefits!A1" display="Unemployment benefits" xr:uid="{00000000-0004-0000-0000-00001C000000}"/>
    <hyperlink ref="B38" location="Universal_Credit_and_equivalent!A1" display="Universal Credit and equivalent" xr:uid="{00000000-0004-0000-0000-00001D000000}"/>
    <hyperlink ref="B40" r:id="rId1" xr:uid="{00000000-0004-0000-0000-00001E000000}"/>
    <hyperlink ref="B42" r:id="rId2" xr:uid="{00000000-0004-0000-0000-00001F000000}"/>
    <hyperlink ref="B44" r:id="rId3" xr:uid="{00000000-0004-0000-0000-000020000000}"/>
    <hyperlink ref="B46" r:id="rId4" xr:uid="{00000000-0004-0000-0000-000021000000}"/>
  </hyperlinks>
  <pageMargins left="0.70000000000000007" right="0.70000000000000007" top="0.75" bottom="0.75" header="0.30000000000000004" footer="0.30000000000000004"/>
  <pageSetup paperSize="0" fitToWidth="0" fitToHeight="0" orientation="portrait" horizontalDpi="0" verticalDpi="0" copie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9C9C9"/>
  </sheetPr>
  <dimension ref="A1:CD147"/>
  <sheetViews>
    <sheetView zoomScale="70" zoomScaleNormal="70" workbookViewId="0">
      <pane xSplit="3" ySplit="4" topLeftCell="BW5" activePane="bottomRight" state="frozen"/>
      <selection pane="topRight" activeCell="D1" sqref="D1"/>
      <selection pane="bottomLeft" activeCell="A5" sqref="A5"/>
      <selection pane="bottomRight" activeCell="A5" sqref="A5"/>
    </sheetView>
  </sheetViews>
  <sheetFormatPr defaultColWidth="9.1328125" defaultRowHeight="15" x14ac:dyDescent="0.4"/>
  <cols>
    <col min="1" max="1" width="23.1328125" style="159" bestFit="1" customWidth="1"/>
    <col min="2" max="2" width="75.86328125" style="56" customWidth="1"/>
    <col min="3" max="3" width="25.86328125" style="56" customWidth="1"/>
    <col min="4" max="75" width="12.86328125" style="59" customWidth="1"/>
    <col min="76" max="82" width="12.86328125" style="56" customWidth="1"/>
    <col min="83" max="83" width="9.1328125" style="56" customWidth="1"/>
    <col min="84" max="16384" width="9.1328125" style="56"/>
  </cols>
  <sheetData>
    <row r="1" spans="1:82" s="16" customFormat="1" ht="25.5" customHeight="1" thickBot="1" x14ac:dyDescent="0.4">
      <c r="A1" s="43" t="s">
        <v>44</v>
      </c>
      <c r="B1" s="44" t="s">
        <v>88</v>
      </c>
      <c r="C1" s="108"/>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row>
    <row r="2" spans="1:82" s="1" customFormat="1" ht="33" customHeight="1" x14ac:dyDescent="0.4">
      <c r="A2" s="46" t="s">
        <v>45</v>
      </c>
      <c r="B2" s="18" t="s">
        <v>366</v>
      </c>
      <c r="C2" s="135"/>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51" customFormat="1" x14ac:dyDescent="0.4">
      <c r="A3" s="110">
        <v>2022</v>
      </c>
      <c r="B3" s="21" t="s">
        <v>304</v>
      </c>
      <c r="C3" s="23"/>
      <c r="D3" s="53" t="s">
        <v>123</v>
      </c>
      <c r="E3" s="53" t="s">
        <v>123</v>
      </c>
      <c r="F3" s="53" t="s">
        <v>123</v>
      </c>
      <c r="G3" s="53" t="s">
        <v>123</v>
      </c>
      <c r="H3" s="53" t="s">
        <v>123</v>
      </c>
      <c r="I3" s="53" t="s">
        <v>123</v>
      </c>
      <c r="J3" s="53" t="s">
        <v>123</v>
      </c>
      <c r="K3" s="53" t="s">
        <v>123</v>
      </c>
      <c r="L3" s="53" t="s">
        <v>123</v>
      </c>
      <c r="M3" s="53" t="s">
        <v>123</v>
      </c>
      <c r="N3" s="53" t="s">
        <v>123</v>
      </c>
      <c r="O3" s="53" t="s">
        <v>123</v>
      </c>
      <c r="P3" s="53" t="s">
        <v>123</v>
      </c>
      <c r="Q3" s="53" t="s">
        <v>123</v>
      </c>
      <c r="R3" s="53" t="s">
        <v>123</v>
      </c>
      <c r="S3" s="53" t="s">
        <v>123</v>
      </c>
      <c r="T3" s="53" t="s">
        <v>123</v>
      </c>
      <c r="U3" s="53" t="s">
        <v>123</v>
      </c>
      <c r="V3" s="53" t="s">
        <v>123</v>
      </c>
      <c r="W3" s="53" t="s">
        <v>123</v>
      </c>
      <c r="X3" s="53" t="s">
        <v>123</v>
      </c>
      <c r="Y3" s="53" t="s">
        <v>123</v>
      </c>
      <c r="Z3" s="53" t="s">
        <v>123</v>
      </c>
      <c r="AA3" s="53" t="s">
        <v>123</v>
      </c>
      <c r="AB3" s="53" t="s">
        <v>123</v>
      </c>
      <c r="AC3" s="53" t="s">
        <v>123</v>
      </c>
      <c r="AD3" s="53" t="s">
        <v>123</v>
      </c>
      <c r="AE3" s="53" t="s">
        <v>123</v>
      </c>
      <c r="AF3" s="53" t="s">
        <v>123</v>
      </c>
      <c r="AG3" s="53" t="s">
        <v>123</v>
      </c>
      <c r="AH3" s="53" t="s">
        <v>123</v>
      </c>
      <c r="AI3" s="53" t="s">
        <v>123</v>
      </c>
      <c r="AJ3" s="53" t="s">
        <v>123</v>
      </c>
      <c r="AK3" s="53" t="s">
        <v>123</v>
      </c>
      <c r="AL3" s="53" t="s">
        <v>123</v>
      </c>
      <c r="AM3" s="53" t="s">
        <v>123</v>
      </c>
      <c r="AN3" s="53" t="s">
        <v>123</v>
      </c>
      <c r="AO3" s="53" t="s">
        <v>123</v>
      </c>
      <c r="AP3" s="53" t="s">
        <v>123</v>
      </c>
      <c r="AQ3" s="53" t="s">
        <v>123</v>
      </c>
      <c r="AR3" s="53" t="s">
        <v>123</v>
      </c>
      <c r="AS3" s="53" t="s">
        <v>123</v>
      </c>
      <c r="AT3" s="53" t="s">
        <v>123</v>
      </c>
      <c r="AU3" s="53" t="s">
        <v>123</v>
      </c>
      <c r="AV3" s="53" t="s">
        <v>123</v>
      </c>
      <c r="AW3" s="53" t="s">
        <v>123</v>
      </c>
      <c r="AX3" s="53" t="s">
        <v>123</v>
      </c>
      <c r="AY3" s="53" t="s">
        <v>123</v>
      </c>
      <c r="AZ3" s="53" t="s">
        <v>123</v>
      </c>
      <c r="BA3" s="53" t="s">
        <v>123</v>
      </c>
      <c r="BB3" s="53" t="s">
        <v>123</v>
      </c>
      <c r="BC3" s="53" t="s">
        <v>123</v>
      </c>
      <c r="BD3" s="53" t="s">
        <v>123</v>
      </c>
      <c r="BE3" s="53" t="s">
        <v>123</v>
      </c>
      <c r="BF3" s="53" t="s">
        <v>123</v>
      </c>
      <c r="BG3" s="53" t="s">
        <v>123</v>
      </c>
      <c r="BH3" s="53" t="s">
        <v>123</v>
      </c>
      <c r="BI3" s="53" t="s">
        <v>123</v>
      </c>
      <c r="BJ3" s="53" t="s">
        <v>123</v>
      </c>
      <c r="BK3" s="53" t="s">
        <v>123</v>
      </c>
      <c r="BL3" s="53" t="s">
        <v>123</v>
      </c>
      <c r="BM3" s="53" t="s">
        <v>123</v>
      </c>
      <c r="BN3" s="53" t="s">
        <v>123</v>
      </c>
      <c r="BO3" s="53" t="s">
        <v>123</v>
      </c>
      <c r="BP3" s="53" t="s">
        <v>123</v>
      </c>
      <c r="BQ3" s="53" t="s">
        <v>123</v>
      </c>
      <c r="BR3" s="53" t="s">
        <v>123</v>
      </c>
      <c r="BS3" s="53" t="s">
        <v>123</v>
      </c>
      <c r="BT3" s="53" t="s">
        <v>123</v>
      </c>
      <c r="BU3" s="53" t="s">
        <v>123</v>
      </c>
      <c r="BV3" s="53" t="s">
        <v>123</v>
      </c>
      <c r="BW3" s="53" t="s">
        <v>123</v>
      </c>
      <c r="BX3" s="53" t="s">
        <v>123</v>
      </c>
      <c r="BY3" s="53" t="s">
        <v>124</v>
      </c>
      <c r="BZ3" s="53" t="s">
        <v>124</v>
      </c>
      <c r="CA3" s="53" t="s">
        <v>124</v>
      </c>
      <c r="CB3" s="53" t="s">
        <v>124</v>
      </c>
      <c r="CC3" s="53" t="s">
        <v>124</v>
      </c>
      <c r="CD3" s="54" t="s">
        <v>124</v>
      </c>
    </row>
    <row r="4" spans="1:82" s="1" customFormat="1" x14ac:dyDescent="0.4">
      <c r="A4" s="111"/>
      <c r="B4" s="112"/>
      <c r="C4" s="136"/>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48"/>
    </row>
    <row r="5" spans="1:82" s="1" customFormat="1" ht="27" customHeight="1" x14ac:dyDescent="0.4">
      <c r="A5" s="149"/>
      <c r="B5" s="106" t="s">
        <v>323</v>
      </c>
      <c r="C5" s="56"/>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6"/>
    </row>
    <row r="6" spans="1:82" s="1" customFormat="1" x14ac:dyDescent="0.4">
      <c r="A6" s="149"/>
      <c r="B6" s="56" t="s">
        <v>222</v>
      </c>
      <c r="C6" s="227" t="s">
        <v>221</v>
      </c>
      <c r="D6" s="155"/>
      <c r="E6" s="155"/>
      <c r="F6" s="155"/>
      <c r="G6" s="155"/>
      <c r="H6" s="155"/>
      <c r="I6" s="155"/>
      <c r="J6" s="155"/>
      <c r="K6" s="155"/>
      <c r="L6" s="155"/>
      <c r="M6" s="155"/>
      <c r="N6" s="155"/>
      <c r="O6" s="155"/>
      <c r="P6" s="155"/>
      <c r="Q6" s="155"/>
      <c r="R6" s="155"/>
      <c r="S6" s="155"/>
      <c r="T6" s="155"/>
      <c r="U6" s="155"/>
      <c r="V6" s="155"/>
      <c r="W6" s="155"/>
      <c r="X6" s="155"/>
      <c r="Y6" s="155"/>
      <c r="Z6" s="155"/>
      <c r="AA6" s="155"/>
      <c r="AB6" s="155"/>
      <c r="AC6" s="155"/>
      <c r="AD6" s="155"/>
      <c r="AE6" s="155"/>
      <c r="AF6" s="155"/>
      <c r="AG6" s="155"/>
      <c r="AH6" s="155">
        <v>158.73035646693992</v>
      </c>
      <c r="AI6" s="155">
        <v>156.53988102892669</v>
      </c>
      <c r="AJ6" s="155">
        <v>158.12600045032809</v>
      </c>
      <c r="AK6" s="155">
        <v>165.67734919272831</v>
      </c>
      <c r="AL6" s="155">
        <v>179.30564181256165</v>
      </c>
      <c r="AM6" s="155">
        <v>188.63409988905735</v>
      </c>
      <c r="AN6" s="155">
        <v>194.05623355258714</v>
      </c>
      <c r="AO6" s="155">
        <v>209.56694941723404</v>
      </c>
      <c r="AP6" s="155">
        <v>218.08478778140974</v>
      </c>
      <c r="AQ6" s="155">
        <v>230.84157595935818</v>
      </c>
      <c r="AR6" s="155">
        <v>233.93469291489558</v>
      </c>
      <c r="AS6" s="155">
        <v>236.43260511855965</v>
      </c>
      <c r="AT6" s="155">
        <v>256.5533226016255</v>
      </c>
      <c r="AU6" s="155">
        <v>295.7814801550349</v>
      </c>
      <c r="AV6" s="155">
        <v>0</v>
      </c>
      <c r="AW6" s="155">
        <v>0</v>
      </c>
      <c r="AX6" s="155">
        <v>0</v>
      </c>
      <c r="AY6" s="155">
        <v>0</v>
      </c>
      <c r="AZ6" s="155">
        <v>0</v>
      </c>
      <c r="BA6" s="155">
        <v>0</v>
      </c>
      <c r="BB6" s="155">
        <v>0</v>
      </c>
      <c r="BC6" s="155">
        <v>0</v>
      </c>
      <c r="BD6" s="155">
        <v>0</v>
      </c>
      <c r="BE6" s="155">
        <v>0</v>
      </c>
      <c r="BF6" s="155">
        <v>0</v>
      </c>
      <c r="BG6" s="155">
        <v>0</v>
      </c>
      <c r="BH6" s="155">
        <v>0</v>
      </c>
      <c r="BI6" s="155">
        <v>0</v>
      </c>
      <c r="BJ6" s="155">
        <v>0</v>
      </c>
      <c r="BK6" s="155">
        <v>0</v>
      </c>
      <c r="BL6" s="155">
        <v>0</v>
      </c>
      <c r="BM6" s="155">
        <v>0</v>
      </c>
      <c r="BN6" s="155">
        <v>0</v>
      </c>
      <c r="BO6" s="155">
        <v>0</v>
      </c>
      <c r="BP6" s="155">
        <v>0</v>
      </c>
      <c r="BQ6" s="155">
        <v>0</v>
      </c>
      <c r="BR6" s="155">
        <v>0</v>
      </c>
      <c r="BS6" s="155">
        <v>0</v>
      </c>
      <c r="BT6" s="155">
        <v>0</v>
      </c>
      <c r="BU6" s="155">
        <v>0</v>
      </c>
      <c r="BV6" s="155">
        <v>0</v>
      </c>
      <c r="BW6" s="155">
        <v>0</v>
      </c>
      <c r="BX6" s="155">
        <v>0</v>
      </c>
      <c r="BY6" s="155">
        <v>0</v>
      </c>
      <c r="BZ6" s="155">
        <v>0</v>
      </c>
      <c r="CA6" s="155">
        <v>0</v>
      </c>
      <c r="CB6" s="155">
        <v>0</v>
      </c>
      <c r="CC6" s="155">
        <v>0</v>
      </c>
      <c r="CD6" s="156">
        <v>0</v>
      </c>
    </row>
    <row r="7" spans="1:82" s="1" customFormat="1" x14ac:dyDescent="0.4">
      <c r="A7" s="149"/>
      <c r="B7" s="56" t="s">
        <v>324</v>
      </c>
      <c r="C7" s="227" t="s">
        <v>221</v>
      </c>
      <c r="D7" s="155"/>
      <c r="E7" s="155"/>
      <c r="F7" s="155"/>
      <c r="G7" s="155"/>
      <c r="H7" s="155"/>
      <c r="I7" s="155"/>
      <c r="J7" s="155"/>
      <c r="K7" s="155"/>
      <c r="L7" s="155"/>
      <c r="M7" s="155"/>
      <c r="N7" s="155"/>
      <c r="O7" s="155"/>
      <c r="P7" s="155"/>
      <c r="Q7" s="155"/>
      <c r="R7" s="155"/>
      <c r="S7" s="155"/>
      <c r="T7" s="155"/>
      <c r="U7" s="155"/>
      <c r="V7" s="155"/>
      <c r="W7" s="155"/>
      <c r="X7" s="155"/>
      <c r="Y7" s="155"/>
      <c r="Z7" s="155"/>
      <c r="AA7" s="155"/>
      <c r="AB7" s="155"/>
      <c r="AC7" s="155"/>
      <c r="AD7" s="155"/>
      <c r="AE7" s="155"/>
      <c r="AF7" s="155"/>
      <c r="AG7" s="155"/>
      <c r="AH7" s="155">
        <v>9803.9216781596315</v>
      </c>
      <c r="AI7" s="155">
        <v>13204.567480432126</v>
      </c>
      <c r="AJ7" s="155">
        <v>11770.629650106992</v>
      </c>
      <c r="AK7" s="155">
        <v>12218.787417304617</v>
      </c>
      <c r="AL7" s="155">
        <v>12381.684235799199</v>
      </c>
      <c r="AM7" s="155">
        <v>12901.132797958859</v>
      </c>
      <c r="AN7" s="155">
        <v>13103.610889741249</v>
      </c>
      <c r="AO7" s="155">
        <v>12994.34219854127</v>
      </c>
      <c r="AP7" s="155">
        <v>12635.107256369005</v>
      </c>
      <c r="AQ7" s="155">
        <v>12207.386405085119</v>
      </c>
      <c r="AR7" s="155">
        <v>11279.353697103365</v>
      </c>
      <c r="AS7" s="155">
        <v>10548.256081161124</v>
      </c>
      <c r="AT7" s="155">
        <v>9902.6233899109084</v>
      </c>
      <c r="AU7" s="155">
        <v>10545.433819459282</v>
      </c>
      <c r="AV7" s="155">
        <v>11237.44911531971</v>
      </c>
      <c r="AW7" s="155">
        <v>11647.324836155864</v>
      </c>
      <c r="AX7" s="155">
        <v>11616.194038875172</v>
      </c>
      <c r="AY7" s="155">
        <v>11688.640624006344</v>
      </c>
      <c r="AZ7" s="155">
        <v>11794.054614126573</v>
      </c>
      <c r="BA7" s="155">
        <v>12094.795868938616</v>
      </c>
      <c r="BB7" s="155">
        <v>12169.501781995941</v>
      </c>
      <c r="BC7" s="155">
        <v>13740.361130990072</v>
      </c>
      <c r="BD7" s="155">
        <v>14084.545223634677</v>
      </c>
      <c r="BE7" s="155">
        <v>14012.675170817192</v>
      </c>
      <c r="BF7" s="155">
        <v>13955.678869064601</v>
      </c>
      <c r="BG7" s="155"/>
      <c r="BH7" s="155"/>
      <c r="BI7" s="155"/>
      <c r="BJ7" s="155"/>
      <c r="BK7" s="155"/>
      <c r="BL7" s="155"/>
      <c r="BM7" s="155"/>
      <c r="BN7" s="155"/>
      <c r="BO7" s="155"/>
      <c r="BP7" s="155"/>
      <c r="BQ7" s="155"/>
      <c r="BR7" s="155"/>
      <c r="BS7" s="155"/>
      <c r="BT7" s="155"/>
      <c r="BU7" s="155"/>
      <c r="BV7" s="155"/>
      <c r="BW7" s="155"/>
      <c r="BX7" s="155"/>
      <c r="BY7" s="155"/>
      <c r="BZ7" s="155"/>
      <c r="CA7" s="155"/>
      <c r="CB7" s="155"/>
      <c r="CC7" s="155"/>
      <c r="CD7" s="156"/>
    </row>
    <row r="8" spans="1:82" s="1" customFormat="1" x14ac:dyDescent="0.4">
      <c r="A8" s="149"/>
      <c r="B8" s="56" t="s">
        <v>232</v>
      </c>
      <c r="C8" s="227" t="s">
        <v>221</v>
      </c>
      <c r="D8" s="155"/>
      <c r="E8" s="155"/>
      <c r="F8" s="155"/>
      <c r="G8" s="155"/>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v>0</v>
      </c>
      <c r="AI8" s="155">
        <v>0</v>
      </c>
      <c r="AJ8" s="155">
        <v>0</v>
      </c>
      <c r="AK8" s="155">
        <v>0</v>
      </c>
      <c r="AL8" s="155">
        <v>0</v>
      </c>
      <c r="AM8" s="155">
        <v>0</v>
      </c>
      <c r="AN8" s="155">
        <v>0</v>
      </c>
      <c r="AO8" s="155">
        <v>0</v>
      </c>
      <c r="AP8" s="155">
        <v>0</v>
      </c>
      <c r="AQ8" s="155">
        <v>0</v>
      </c>
      <c r="AR8" s="155">
        <v>0</v>
      </c>
      <c r="AS8" s="155">
        <v>0</v>
      </c>
      <c r="AT8" s="155">
        <v>0</v>
      </c>
      <c r="AU8" s="155">
        <v>0</v>
      </c>
      <c r="AV8" s="155">
        <v>436.93927792816282</v>
      </c>
      <c r="AW8" s="155">
        <v>598.25879937359434</v>
      </c>
      <c r="AX8" s="155">
        <v>662.34961630034297</v>
      </c>
      <c r="AY8" s="155">
        <v>769.69890123661764</v>
      </c>
      <c r="AZ8" s="155">
        <v>753.14503281323482</v>
      </c>
      <c r="BA8" s="155">
        <v>833.72345937539308</v>
      </c>
      <c r="BB8" s="155">
        <v>881.78696540520525</v>
      </c>
      <c r="BC8" s="155">
        <v>939.49032440720794</v>
      </c>
      <c r="BD8" s="155">
        <v>987.3231736456338</v>
      </c>
      <c r="BE8" s="155">
        <v>1073.2273345275564</v>
      </c>
      <c r="BF8" s="155">
        <v>1189.1920056874271</v>
      </c>
      <c r="BG8" s="155">
        <v>1207.3480469456833</v>
      </c>
      <c r="BH8" s="155">
        <v>1244.3269004560025</v>
      </c>
      <c r="BI8" s="155">
        <v>1325.6579413518664</v>
      </c>
      <c r="BJ8" s="155">
        <v>1355.6625709782891</v>
      </c>
      <c r="BK8" s="155">
        <v>1409.8226127334722</v>
      </c>
      <c r="BL8" s="155">
        <v>1456.3210927732705</v>
      </c>
      <c r="BM8" s="155">
        <v>1545.4954953164813</v>
      </c>
      <c r="BN8" s="155">
        <v>1555.9827659546468</v>
      </c>
      <c r="BO8" s="155">
        <v>1651.5559800436031</v>
      </c>
      <c r="BP8" s="155">
        <v>1712.3968380738468</v>
      </c>
      <c r="BQ8" s="155">
        <v>1761.6355736940941</v>
      </c>
      <c r="BR8" s="155">
        <v>2043.7513830941659</v>
      </c>
      <c r="BS8" s="155">
        <v>2170.0120092439902</v>
      </c>
      <c r="BT8" s="155">
        <v>2194.5732946715761</v>
      </c>
      <c r="BU8" s="155">
        <v>2234.8809993669097</v>
      </c>
      <c r="BV8" s="155">
        <v>2358.356052044936</v>
      </c>
      <c r="BW8" s="155">
        <v>2506.1561163498482</v>
      </c>
      <c r="BX8" s="155">
        <v>2313.8744188697633</v>
      </c>
      <c r="BY8" s="155">
        <v>2531.362682247357</v>
      </c>
      <c r="BZ8" s="155">
        <v>2689.8463629934081</v>
      </c>
      <c r="CA8" s="155">
        <v>3014.4582803371377</v>
      </c>
      <c r="CB8" s="155">
        <v>3234.6196513816094</v>
      </c>
      <c r="CC8" s="155">
        <v>3400.6001799190517</v>
      </c>
      <c r="CD8" s="156">
        <v>3559.5128912603495</v>
      </c>
    </row>
    <row r="9" spans="1:82" s="1" customFormat="1" x14ac:dyDescent="0.4">
      <c r="A9" s="149"/>
      <c r="B9" s="56" t="s">
        <v>325</v>
      </c>
      <c r="C9" s="227" t="s">
        <v>230</v>
      </c>
      <c r="D9" s="155"/>
      <c r="E9" s="155"/>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v>0</v>
      </c>
      <c r="AI9" s="155">
        <v>0</v>
      </c>
      <c r="AJ9" s="155">
        <v>0</v>
      </c>
      <c r="AK9" s="155">
        <v>0</v>
      </c>
      <c r="AL9" s="155">
        <v>0</v>
      </c>
      <c r="AM9" s="155">
        <v>0</v>
      </c>
      <c r="AN9" s="155">
        <v>0</v>
      </c>
      <c r="AO9" s="155">
        <v>0</v>
      </c>
      <c r="AP9" s="155">
        <v>0</v>
      </c>
      <c r="AQ9" s="155">
        <v>0</v>
      </c>
      <c r="AR9" s="155">
        <v>0</v>
      </c>
      <c r="AS9" s="155">
        <v>0</v>
      </c>
      <c r="AT9" s="155">
        <v>0</v>
      </c>
      <c r="AU9" s="155">
        <v>0</v>
      </c>
      <c r="AV9" s="155">
        <v>1.2336670764404325</v>
      </c>
      <c r="AW9" s="155">
        <v>2.9834374653256677</v>
      </c>
      <c r="AX9" s="155">
        <v>4.671514549437406</v>
      </c>
      <c r="AY9" s="155">
        <v>7.1613124769022098</v>
      </c>
      <c r="AZ9" s="155">
        <v>12.548326497675232</v>
      </c>
      <c r="BA9" s="155">
        <v>15.863071979468369</v>
      </c>
      <c r="BB9" s="155">
        <v>18.022774022332264</v>
      </c>
      <c r="BC9" s="155">
        <v>15.519546282424107</v>
      </c>
      <c r="BD9" s="155">
        <v>0</v>
      </c>
      <c r="BE9" s="155">
        <v>0</v>
      </c>
      <c r="BF9" s="155">
        <v>0</v>
      </c>
      <c r="BG9" s="155">
        <v>0</v>
      </c>
      <c r="BH9" s="155">
        <v>0</v>
      </c>
      <c r="BI9" s="155">
        <v>0</v>
      </c>
      <c r="BJ9" s="155">
        <v>0</v>
      </c>
      <c r="BK9" s="155">
        <v>0</v>
      </c>
      <c r="BL9" s="155">
        <v>0</v>
      </c>
      <c r="BM9" s="155">
        <v>0</v>
      </c>
      <c r="BN9" s="155">
        <v>0</v>
      </c>
      <c r="BO9" s="155">
        <v>0</v>
      </c>
      <c r="BP9" s="155">
        <v>0</v>
      </c>
      <c r="BQ9" s="155">
        <v>0</v>
      </c>
      <c r="BR9" s="155">
        <v>0</v>
      </c>
      <c r="BS9" s="155">
        <v>0</v>
      </c>
      <c r="BT9" s="155">
        <v>0</v>
      </c>
      <c r="BU9" s="155">
        <v>0</v>
      </c>
      <c r="BV9" s="155">
        <v>0</v>
      </c>
      <c r="BW9" s="155">
        <v>0</v>
      </c>
      <c r="BX9" s="155">
        <v>0</v>
      </c>
      <c r="BY9" s="155">
        <v>0</v>
      </c>
      <c r="BZ9" s="155">
        <v>0</v>
      </c>
      <c r="CA9" s="155">
        <v>0</v>
      </c>
      <c r="CB9" s="155">
        <v>0</v>
      </c>
      <c r="CC9" s="155">
        <v>0</v>
      </c>
      <c r="CD9" s="156">
        <v>0</v>
      </c>
    </row>
    <row r="10" spans="1:82" s="1" customFormat="1" x14ac:dyDescent="0.4">
      <c r="A10" s="149"/>
      <c r="B10" s="73" t="s">
        <v>238</v>
      </c>
      <c r="C10" s="227" t="s">
        <v>230</v>
      </c>
      <c r="D10" s="155"/>
      <c r="E10" s="155"/>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v>79.129136580053341</v>
      </c>
      <c r="AI10" s="155">
        <v>75.276890055588467</v>
      </c>
      <c r="AJ10" s="155">
        <v>96.81853498078496</v>
      </c>
      <c r="AK10" s="155">
        <v>135.57097589718745</v>
      </c>
      <c r="AL10" s="155">
        <v>177.2191506919666</v>
      </c>
      <c r="AM10" s="155">
        <v>218.7484020796831</v>
      </c>
      <c r="AN10" s="155">
        <v>211.02301158968001</v>
      </c>
      <c r="AO10" s="155">
        <v>205.9063291740417</v>
      </c>
      <c r="AP10" s="155">
        <v>244.81704969615265</v>
      </c>
      <c r="AQ10" s="155">
        <v>259.37242696552397</v>
      </c>
      <c r="AR10" s="155">
        <v>515.94184987764186</v>
      </c>
      <c r="AS10" s="155">
        <v>548.31394416188823</v>
      </c>
      <c r="AT10" s="155">
        <v>597.46004261875078</v>
      </c>
      <c r="AU10" s="155">
        <v>727.03238113124587</v>
      </c>
      <c r="AV10" s="155">
        <v>973.85652367626881</v>
      </c>
      <c r="AW10" s="155">
        <v>1176.3750709601088</v>
      </c>
      <c r="AX10" s="155">
        <v>1353.5570452659967</v>
      </c>
      <c r="AY10" s="155">
        <v>1527.9330742330085</v>
      </c>
      <c r="AZ10" s="155">
        <v>1723.4959823246361</v>
      </c>
      <c r="BA10" s="155">
        <v>1909.7440296707721</v>
      </c>
      <c r="BB10" s="155">
        <v>1937.3220468254476</v>
      </c>
      <c r="BC10" s="155">
        <v>1580.8176282313061</v>
      </c>
      <c r="BD10" s="155">
        <v>1.3981675659577779</v>
      </c>
      <c r="BE10" s="155">
        <v>0</v>
      </c>
      <c r="BF10" s="155">
        <v>0</v>
      </c>
      <c r="BG10" s="155">
        <v>6.5171586602221582E-2</v>
      </c>
      <c r="BH10" s="155">
        <v>0</v>
      </c>
      <c r="BI10" s="155">
        <v>0</v>
      </c>
      <c r="BJ10" s="155">
        <v>0</v>
      </c>
      <c r="BK10" s="155">
        <v>0</v>
      </c>
      <c r="BL10" s="155">
        <v>0</v>
      </c>
      <c r="BM10" s="155">
        <v>0</v>
      </c>
      <c r="BN10" s="155">
        <v>0</v>
      </c>
      <c r="BO10" s="155">
        <v>0</v>
      </c>
      <c r="BP10" s="155">
        <v>0</v>
      </c>
      <c r="BQ10" s="155">
        <v>0</v>
      </c>
      <c r="BR10" s="155">
        <v>0</v>
      </c>
      <c r="BS10" s="155">
        <v>0</v>
      </c>
      <c r="BT10" s="155">
        <v>0</v>
      </c>
      <c r="BU10" s="155">
        <v>0</v>
      </c>
      <c r="BV10" s="155">
        <v>0</v>
      </c>
      <c r="BW10" s="155">
        <v>0</v>
      </c>
      <c r="BX10" s="155">
        <v>0</v>
      </c>
      <c r="BY10" s="155">
        <v>0</v>
      </c>
      <c r="BZ10" s="155">
        <v>0</v>
      </c>
      <c r="CA10" s="155">
        <v>0</v>
      </c>
      <c r="CB10" s="155">
        <v>0</v>
      </c>
      <c r="CC10" s="155">
        <v>0</v>
      </c>
      <c r="CD10" s="156">
        <v>0</v>
      </c>
    </row>
    <row r="11" spans="1:82" s="1" customFormat="1" ht="24.75" customHeight="1" x14ac:dyDescent="0.4">
      <c r="A11" s="149"/>
      <c r="B11" s="73" t="s">
        <v>241</v>
      </c>
      <c r="C11" s="227" t="s">
        <v>224</v>
      </c>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v>10.905363379487911</v>
      </c>
      <c r="AI11" s="155">
        <v>9.3318498094926685</v>
      </c>
      <c r="AJ11" s="155">
        <v>7.8340297172093125</v>
      </c>
      <c r="AK11" s="155">
        <v>7.0874636991326083</v>
      </c>
      <c r="AL11" s="155">
        <v>6.6018044445743529</v>
      </c>
      <c r="AM11" s="155">
        <v>6.3009195594426659</v>
      </c>
      <c r="AN11" s="155">
        <v>5.961606410255345</v>
      </c>
      <c r="AO11" s="155">
        <v>2.8236293347547301</v>
      </c>
      <c r="AP11" s="155">
        <v>5.421629374112424</v>
      </c>
      <c r="AQ11" s="155">
        <v>3.6774480961816653</v>
      </c>
      <c r="AR11" s="155">
        <v>3.2489905441742377</v>
      </c>
      <c r="AS11" s="155">
        <v>3.0174032456760149</v>
      </c>
      <c r="AT11" s="155">
        <v>3.1867513697626322</v>
      </c>
      <c r="AU11" s="155">
        <v>2.8528221146792276</v>
      </c>
      <c r="AV11" s="155">
        <v>3.7752754755213083</v>
      </c>
      <c r="AW11" s="155">
        <v>1.8396131465029866</v>
      </c>
      <c r="AX11" s="155">
        <v>1.8139833100824572</v>
      </c>
      <c r="AY11" s="155">
        <v>3.0285259102055289</v>
      </c>
      <c r="AZ11" s="155">
        <v>2.5418473818404683</v>
      </c>
      <c r="BA11" s="155">
        <v>2.6823203770469202</v>
      </c>
      <c r="BB11" s="155">
        <v>2.9644079302825541</v>
      </c>
      <c r="BC11" s="155">
        <v>2.2543010138194801</v>
      </c>
      <c r="BD11" s="155">
        <v>2.3616436735091222</v>
      </c>
      <c r="BE11" s="155">
        <v>2.5753392519805471</v>
      </c>
      <c r="BF11" s="155">
        <v>2.4974083035478416</v>
      </c>
      <c r="BG11" s="155">
        <v>0</v>
      </c>
      <c r="BH11" s="155">
        <v>0</v>
      </c>
      <c r="BI11" s="155">
        <v>0</v>
      </c>
      <c r="BJ11" s="155">
        <v>0</v>
      </c>
      <c r="BK11" s="155">
        <v>0</v>
      </c>
      <c r="BL11" s="155">
        <v>0</v>
      </c>
      <c r="BM11" s="155">
        <v>0</v>
      </c>
      <c r="BN11" s="155">
        <v>0</v>
      </c>
      <c r="BO11" s="155">
        <v>0</v>
      </c>
      <c r="BP11" s="155">
        <v>0</v>
      </c>
      <c r="BQ11" s="155">
        <v>0</v>
      </c>
      <c r="BR11" s="155">
        <v>0</v>
      </c>
      <c r="BS11" s="155">
        <v>0</v>
      </c>
      <c r="BT11" s="155">
        <v>0</v>
      </c>
      <c r="BU11" s="155">
        <v>0</v>
      </c>
      <c r="BV11" s="155">
        <v>0</v>
      </c>
      <c r="BW11" s="155">
        <v>0</v>
      </c>
      <c r="BX11" s="155">
        <v>0</v>
      </c>
      <c r="BY11" s="155">
        <v>0</v>
      </c>
      <c r="BZ11" s="155">
        <v>0</v>
      </c>
      <c r="CA11" s="155">
        <v>0</v>
      </c>
      <c r="CB11" s="155">
        <v>0</v>
      </c>
      <c r="CC11" s="155">
        <v>0</v>
      </c>
      <c r="CD11" s="156">
        <v>0</v>
      </c>
    </row>
    <row r="12" spans="1:82" s="1" customFormat="1" x14ac:dyDescent="0.4">
      <c r="A12" s="149"/>
      <c r="B12" s="56" t="s">
        <v>326</v>
      </c>
      <c r="C12" s="227" t="s">
        <v>230</v>
      </c>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H12" s="155">
        <v>1567.6801402890148</v>
      </c>
      <c r="AI12" s="155">
        <v>1409.4847228875294</v>
      </c>
      <c r="AJ12" s="155">
        <v>1550.6899582929207</v>
      </c>
      <c r="AK12" s="155">
        <v>1999.956561498384</v>
      </c>
      <c r="AL12" s="155">
        <v>2493.7213977839256</v>
      </c>
      <c r="AM12" s="155">
        <v>2781.7380496073129</v>
      </c>
      <c r="AN12" s="155">
        <v>3042.7162694732897</v>
      </c>
      <c r="AO12" s="155">
        <v>3309.6316046643442</v>
      </c>
      <c r="AP12" s="155">
        <v>3376.5245247778021</v>
      </c>
      <c r="AQ12" s="155">
        <v>3311.474393265737</v>
      </c>
      <c r="AR12" s="155">
        <v>3177.7697717058577</v>
      </c>
      <c r="AS12" s="155">
        <v>3156.0307303850495</v>
      </c>
      <c r="AT12" s="155">
        <v>3290.1299629369346</v>
      </c>
      <c r="AU12" s="155">
        <v>4041.7685161232894</v>
      </c>
      <c r="AV12" s="155">
        <v>4887.0223923338881</v>
      </c>
      <c r="AW12" s="155">
        <v>5283.1438285789336</v>
      </c>
      <c r="AX12" s="155">
        <v>5053.6069412749885</v>
      </c>
      <c r="AY12" s="155">
        <v>4829.3637894669046</v>
      </c>
      <c r="AZ12" s="155">
        <v>4142.8076634498902</v>
      </c>
      <c r="BA12" s="155">
        <v>3676.2139238297873</v>
      </c>
      <c r="BB12" s="155">
        <v>3604.2112393863681</v>
      </c>
      <c r="BC12" s="155">
        <v>3954.5747923117906</v>
      </c>
      <c r="BD12" s="155">
        <v>4789.1010864155396</v>
      </c>
      <c r="BE12" s="155">
        <v>5297.5483814514591</v>
      </c>
      <c r="BF12" s="155">
        <v>5702.3537582246636</v>
      </c>
      <c r="BG12" s="155">
        <v>5709.7074573875088</v>
      </c>
      <c r="BH12" s="155">
        <v>4843.5557214382297</v>
      </c>
      <c r="BI12" s="155">
        <v>3624.9616469582238</v>
      </c>
      <c r="BJ12" s="155">
        <v>2857.1341064036037</v>
      </c>
      <c r="BK12" s="155">
        <v>2355.7659695842872</v>
      </c>
      <c r="BL12" s="155">
        <v>1916.8793002156124</v>
      </c>
      <c r="BM12" s="155">
        <v>1136.948155121966</v>
      </c>
      <c r="BN12" s="155">
        <v>807.47039427349137</v>
      </c>
      <c r="BO12" s="155">
        <v>566.62179566173825</v>
      </c>
      <c r="BP12" s="155">
        <v>359.90110655353197</v>
      </c>
      <c r="BQ12" s="155">
        <v>207.26447832272618</v>
      </c>
      <c r="BR12" s="155">
        <v>142.2058637204226</v>
      </c>
      <c r="BS12" s="155">
        <v>94.886315878846986</v>
      </c>
      <c r="BT12" s="155">
        <v>68.457779105442626</v>
      </c>
      <c r="BU12" s="155">
        <v>48.457706109733699</v>
      </c>
      <c r="BV12" s="155">
        <v>36.456881726350638</v>
      </c>
      <c r="BW12" s="155">
        <v>19.246756461331202</v>
      </c>
      <c r="BX12" s="155">
        <v>11.100182987215618</v>
      </c>
      <c r="BY12" s="155">
        <v>6.8156139716995439</v>
      </c>
      <c r="BZ12" s="155">
        <v>3.9203635912424146</v>
      </c>
      <c r="CA12" s="155">
        <v>2.2089668076267657</v>
      </c>
      <c r="CB12" s="155">
        <v>1.2691148627174393</v>
      </c>
      <c r="CC12" s="155">
        <v>0.46785891795517703</v>
      </c>
      <c r="CD12" s="156">
        <v>0</v>
      </c>
    </row>
    <row r="13" spans="1:82" s="1" customFormat="1" x14ac:dyDescent="0.4">
      <c r="A13" s="149"/>
      <c r="B13" s="56" t="s">
        <v>327</v>
      </c>
      <c r="C13" s="227" t="s">
        <v>230</v>
      </c>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v>0</v>
      </c>
      <c r="AI13" s="155">
        <v>0</v>
      </c>
      <c r="AJ13" s="155">
        <v>0</v>
      </c>
      <c r="AK13" s="155">
        <v>0</v>
      </c>
      <c r="AL13" s="155">
        <v>0</v>
      </c>
      <c r="AM13" s="155">
        <v>0</v>
      </c>
      <c r="AN13" s="155">
        <v>0</v>
      </c>
      <c r="AO13" s="155">
        <v>0</v>
      </c>
      <c r="AP13" s="155">
        <v>0</v>
      </c>
      <c r="AQ13" s="155">
        <v>0</v>
      </c>
      <c r="AR13" s="155">
        <v>0</v>
      </c>
      <c r="AS13" s="155">
        <v>0</v>
      </c>
      <c r="AT13" s="155">
        <v>0</v>
      </c>
      <c r="AU13" s="155">
        <v>0</v>
      </c>
      <c r="AV13" s="155">
        <v>0</v>
      </c>
      <c r="AW13" s="155">
        <v>0</v>
      </c>
      <c r="AX13" s="155">
        <v>0</v>
      </c>
      <c r="AY13" s="155">
        <v>0</v>
      </c>
      <c r="AZ13" s="155">
        <v>364.08993695863467</v>
      </c>
      <c r="BA13" s="155">
        <v>563.08252189916266</v>
      </c>
      <c r="BB13" s="155">
        <v>508.80383721788354</v>
      </c>
      <c r="BC13" s="155">
        <v>472.7562832513259</v>
      </c>
      <c r="BD13" s="155">
        <v>496.07528954564896</v>
      </c>
      <c r="BE13" s="155">
        <v>452.47321041417041</v>
      </c>
      <c r="BF13" s="155">
        <v>452.15132275597961</v>
      </c>
      <c r="BG13" s="155">
        <v>389.321533895328</v>
      </c>
      <c r="BH13" s="155">
        <v>211.12022118206701</v>
      </c>
      <c r="BI13" s="155">
        <v>34.618764449974861</v>
      </c>
      <c r="BJ13" s="155">
        <v>17.03773313012082</v>
      </c>
      <c r="BK13" s="155">
        <v>0</v>
      </c>
      <c r="BL13" s="155">
        <v>0</v>
      </c>
      <c r="BM13" s="155">
        <v>0</v>
      </c>
      <c r="BN13" s="155">
        <v>0</v>
      </c>
      <c r="BO13" s="155">
        <v>0</v>
      </c>
      <c r="BP13" s="155">
        <v>0</v>
      </c>
      <c r="BQ13" s="155">
        <v>0</v>
      </c>
      <c r="BR13" s="155">
        <v>0</v>
      </c>
      <c r="BS13" s="155">
        <v>0</v>
      </c>
      <c r="BT13" s="155">
        <v>0</v>
      </c>
      <c r="BU13" s="155">
        <v>0</v>
      </c>
      <c r="BV13" s="155">
        <v>0</v>
      </c>
      <c r="BW13" s="155">
        <v>0</v>
      </c>
      <c r="BX13" s="155">
        <v>0</v>
      </c>
      <c r="BY13" s="155">
        <v>0</v>
      </c>
      <c r="BZ13" s="155">
        <v>0</v>
      </c>
      <c r="CA13" s="155">
        <v>0</v>
      </c>
      <c r="CB13" s="155">
        <v>0</v>
      </c>
      <c r="CC13" s="155">
        <v>0</v>
      </c>
      <c r="CD13" s="156">
        <v>0</v>
      </c>
    </row>
    <row r="14" spans="1:82" s="1" customFormat="1" x14ac:dyDescent="0.4">
      <c r="A14" s="149"/>
      <c r="B14" s="56" t="s">
        <v>328</v>
      </c>
      <c r="C14" s="227" t="s">
        <v>221</v>
      </c>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v>49.627565650030945</v>
      </c>
      <c r="AI14" s="155">
        <v>54.312468185938194</v>
      </c>
      <c r="AJ14" s="155">
        <v>53.389830488840538</v>
      </c>
      <c r="AK14" s="155">
        <v>55.247450787998808</v>
      </c>
      <c r="AL14" s="155">
        <v>57.895678586728174</v>
      </c>
      <c r="AM14" s="155">
        <v>59.140970219994948</v>
      </c>
      <c r="AN14" s="155">
        <v>56.435224658989547</v>
      </c>
      <c r="AO14" s="155">
        <v>54.939175186643169</v>
      </c>
      <c r="AP14" s="155">
        <v>55.691302112371282</v>
      </c>
      <c r="AQ14" s="155">
        <v>54.811734763928357</v>
      </c>
      <c r="AR14" s="155">
        <v>53.814784714529409</v>
      </c>
      <c r="AS14" s="155">
        <v>53.237565594019969</v>
      </c>
      <c r="AT14" s="155">
        <v>54.302712651909843</v>
      </c>
      <c r="AU14" s="155">
        <v>59.327035381655783</v>
      </c>
      <c r="AV14" s="155">
        <v>3.7142238630700612</v>
      </c>
      <c r="AW14" s="155">
        <v>0</v>
      </c>
      <c r="AX14" s="155">
        <v>0</v>
      </c>
      <c r="AY14" s="155">
        <v>0</v>
      </c>
      <c r="AZ14" s="155">
        <v>0</v>
      </c>
      <c r="BA14" s="155">
        <v>0</v>
      </c>
      <c r="BB14" s="155">
        <v>0</v>
      </c>
      <c r="BC14" s="155">
        <v>0</v>
      </c>
      <c r="BD14" s="155">
        <v>0</v>
      </c>
      <c r="BE14" s="155">
        <v>0</v>
      </c>
      <c r="BF14" s="155">
        <v>0</v>
      </c>
      <c r="BG14" s="155">
        <v>0</v>
      </c>
      <c r="BH14" s="155">
        <v>0</v>
      </c>
      <c r="BI14" s="155">
        <v>0</v>
      </c>
      <c r="BJ14" s="155">
        <v>0</v>
      </c>
      <c r="BK14" s="155">
        <v>0</v>
      </c>
      <c r="BL14" s="155">
        <v>0</v>
      </c>
      <c r="BM14" s="155">
        <v>0</v>
      </c>
      <c r="BN14" s="155">
        <v>0</v>
      </c>
      <c r="BO14" s="155">
        <v>0</v>
      </c>
      <c r="BP14" s="155">
        <v>0</v>
      </c>
      <c r="BQ14" s="155">
        <v>0</v>
      </c>
      <c r="BR14" s="155">
        <v>0</v>
      </c>
      <c r="BS14" s="155">
        <v>0</v>
      </c>
      <c r="BT14" s="155">
        <v>0</v>
      </c>
      <c r="BU14" s="155">
        <v>0</v>
      </c>
      <c r="BV14" s="155">
        <v>0</v>
      </c>
      <c r="BW14" s="155">
        <v>0</v>
      </c>
      <c r="BX14" s="155">
        <v>0</v>
      </c>
      <c r="BY14" s="155">
        <v>0</v>
      </c>
      <c r="BZ14" s="155">
        <v>0</v>
      </c>
      <c r="CA14" s="155">
        <v>0</v>
      </c>
      <c r="CB14" s="155">
        <v>0</v>
      </c>
      <c r="CC14" s="155">
        <v>0</v>
      </c>
      <c r="CD14" s="156">
        <v>0</v>
      </c>
    </row>
    <row r="15" spans="1:82" s="1" customFormat="1" x14ac:dyDescent="0.4">
      <c r="A15" s="149"/>
      <c r="B15" s="56" t="s">
        <v>279</v>
      </c>
      <c r="C15" s="227" t="s">
        <v>221</v>
      </c>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v>0</v>
      </c>
      <c r="AI15" s="155">
        <v>0</v>
      </c>
      <c r="AJ15" s="155">
        <v>0</v>
      </c>
      <c r="AK15" s="155">
        <v>0</v>
      </c>
      <c r="AL15" s="155">
        <v>0</v>
      </c>
      <c r="AM15" s="155">
        <v>0</v>
      </c>
      <c r="AN15" s="155">
        <v>0</v>
      </c>
      <c r="AO15" s="155">
        <v>0</v>
      </c>
      <c r="AP15" s="155">
        <v>0</v>
      </c>
      <c r="AQ15" s="155">
        <v>0</v>
      </c>
      <c r="AR15" s="155">
        <v>0</v>
      </c>
      <c r="AS15" s="155">
        <v>0</v>
      </c>
      <c r="AT15" s="155">
        <v>0</v>
      </c>
      <c r="AU15" s="155">
        <v>0</v>
      </c>
      <c r="AV15" s="155">
        <v>0</v>
      </c>
      <c r="AW15" s="155">
        <v>4.7829941809077653E-2</v>
      </c>
      <c r="AX15" s="155">
        <v>3.0837716271401774E-2</v>
      </c>
      <c r="AY15" s="155">
        <v>0</v>
      </c>
      <c r="AZ15" s="155">
        <v>1.529186259128624E-2</v>
      </c>
      <c r="BA15" s="155">
        <v>2.0475728069060457E-2</v>
      </c>
      <c r="BB15" s="155">
        <v>0</v>
      </c>
      <c r="BC15" s="155">
        <v>9.9527638579226502E-2</v>
      </c>
      <c r="BD15" s="155">
        <v>98.782415197591618</v>
      </c>
      <c r="BE15" s="155">
        <v>10.394934723053714</v>
      </c>
      <c r="BF15" s="155">
        <v>0.88616435882930167</v>
      </c>
      <c r="BG15" s="155">
        <v>0.72725649233975831</v>
      </c>
      <c r="BH15" s="155">
        <v>0.63388816488621125</v>
      </c>
      <c r="BI15" s="155">
        <v>0.71753001721263332</v>
      </c>
      <c r="BJ15" s="155">
        <v>0.54215861823951306</v>
      </c>
      <c r="BK15" s="155">
        <v>0.27116543610005023</v>
      </c>
      <c r="BL15" s="155">
        <v>0</v>
      </c>
      <c r="BM15" s="155">
        <v>0.37791426044501764</v>
      </c>
      <c r="BN15" s="155">
        <v>0.11667915485821009</v>
      </c>
      <c r="BO15" s="155">
        <v>0</v>
      </c>
      <c r="BP15" s="155">
        <v>0</v>
      </c>
      <c r="BQ15" s="155">
        <v>2.5412289431127224E-4</v>
      </c>
      <c r="BR15" s="155">
        <v>0.1190092707488512</v>
      </c>
      <c r="BS15" s="155">
        <v>0.28386128637856789</v>
      </c>
      <c r="BT15" s="155">
        <v>0.27765174734878872</v>
      </c>
      <c r="BU15" s="155">
        <v>0.40942675690248187</v>
      </c>
      <c r="BV15" s="155">
        <v>0.22310486551857026</v>
      </c>
      <c r="BW15" s="155">
        <v>0.32700894568898492</v>
      </c>
      <c r="BX15" s="155">
        <v>0.24718152531468976</v>
      </c>
      <c r="BY15" s="155">
        <v>1.3839245570538277</v>
      </c>
      <c r="BZ15" s="155">
        <v>0</v>
      </c>
      <c r="CA15" s="155">
        <v>0</v>
      </c>
      <c r="CB15" s="155">
        <v>0</v>
      </c>
      <c r="CC15" s="155">
        <v>0</v>
      </c>
      <c r="CD15" s="156">
        <v>0</v>
      </c>
    </row>
    <row r="16" spans="1:82" s="1" customFormat="1" ht="24.75" customHeight="1" x14ac:dyDescent="0.4">
      <c r="A16" s="149"/>
      <c r="B16" s="106" t="s">
        <v>329</v>
      </c>
      <c r="C16" s="227"/>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f t="shared" ref="AH16:BM16" si="0">SUM(AH6:AH15)</f>
        <v>11669.994240525159</v>
      </c>
      <c r="AI16" s="53">
        <f t="shared" si="0"/>
        <v>14909.513292399603</v>
      </c>
      <c r="AJ16" s="53">
        <f t="shared" si="0"/>
        <v>13637.488004037074</v>
      </c>
      <c r="AK16" s="53">
        <f t="shared" si="0"/>
        <v>14582.327218380049</v>
      </c>
      <c r="AL16" s="53">
        <f t="shared" si="0"/>
        <v>15296.427909118955</v>
      </c>
      <c r="AM16" s="53">
        <f t="shared" si="0"/>
        <v>16155.695239314349</v>
      </c>
      <c r="AN16" s="53">
        <f t="shared" si="0"/>
        <v>16613.803235426047</v>
      </c>
      <c r="AO16" s="53">
        <f t="shared" si="0"/>
        <v>16777.209886318287</v>
      </c>
      <c r="AP16" s="53">
        <f t="shared" si="0"/>
        <v>16535.646550110854</v>
      </c>
      <c r="AQ16" s="53">
        <f t="shared" si="0"/>
        <v>16067.563984135848</v>
      </c>
      <c r="AR16" s="53">
        <f t="shared" si="0"/>
        <v>15264.063786860464</v>
      </c>
      <c r="AS16" s="53">
        <f t="shared" si="0"/>
        <v>14545.288329666317</v>
      </c>
      <c r="AT16" s="53">
        <f t="shared" si="0"/>
        <v>14104.256182089892</v>
      </c>
      <c r="AU16" s="53">
        <f t="shared" si="0"/>
        <v>15672.196054365188</v>
      </c>
      <c r="AV16" s="53">
        <f t="shared" si="0"/>
        <v>17543.990475673061</v>
      </c>
      <c r="AW16" s="53">
        <f t="shared" si="0"/>
        <v>18709.973415622138</v>
      </c>
      <c r="AX16" s="53">
        <f t="shared" si="0"/>
        <v>18692.223977292295</v>
      </c>
      <c r="AY16" s="53">
        <f t="shared" si="0"/>
        <v>18825.826227329984</v>
      </c>
      <c r="AZ16" s="53">
        <f t="shared" si="0"/>
        <v>18792.698695415071</v>
      </c>
      <c r="BA16" s="53">
        <f t="shared" si="0"/>
        <v>19096.125671798316</v>
      </c>
      <c r="BB16" s="53">
        <f t="shared" si="0"/>
        <v>19122.613052783461</v>
      </c>
      <c r="BC16" s="53">
        <f t="shared" si="0"/>
        <v>20705.873534126527</v>
      </c>
      <c r="BD16" s="53">
        <f t="shared" si="0"/>
        <v>20459.586999678559</v>
      </c>
      <c r="BE16" s="53">
        <f t="shared" si="0"/>
        <v>20848.894371185415</v>
      </c>
      <c r="BF16" s="53">
        <f t="shared" si="0"/>
        <v>21302.75952839505</v>
      </c>
      <c r="BG16" s="53">
        <f t="shared" si="0"/>
        <v>7307.1694663074613</v>
      </c>
      <c r="BH16" s="53">
        <f t="shared" si="0"/>
        <v>6299.6367312411858</v>
      </c>
      <c r="BI16" s="53">
        <f t="shared" si="0"/>
        <v>4985.955882777278</v>
      </c>
      <c r="BJ16" s="53">
        <f t="shared" si="0"/>
        <v>4230.3765691302524</v>
      </c>
      <c r="BK16" s="53">
        <f t="shared" si="0"/>
        <v>3765.8597477538597</v>
      </c>
      <c r="BL16" s="53">
        <f t="shared" si="0"/>
        <v>3373.2003929888829</v>
      </c>
      <c r="BM16" s="53">
        <f t="shared" si="0"/>
        <v>2682.8215646988924</v>
      </c>
      <c r="BN16" s="53">
        <f t="shared" ref="BN16:CD16" si="1">SUM(BN6:BN15)</f>
        <v>2363.5698393829962</v>
      </c>
      <c r="BO16" s="53">
        <f t="shared" si="1"/>
        <v>2218.1777757053414</v>
      </c>
      <c r="BP16" s="53">
        <f t="shared" si="1"/>
        <v>2072.2979446273789</v>
      </c>
      <c r="BQ16" s="53">
        <f t="shared" si="1"/>
        <v>1968.9003061397145</v>
      </c>
      <c r="BR16" s="53">
        <f t="shared" si="1"/>
        <v>2186.0762560853373</v>
      </c>
      <c r="BS16" s="53">
        <f t="shared" si="1"/>
        <v>2265.1821864092158</v>
      </c>
      <c r="BT16" s="53">
        <f t="shared" si="1"/>
        <v>2263.3087255243677</v>
      </c>
      <c r="BU16" s="53">
        <f t="shared" si="1"/>
        <v>2283.7481322335461</v>
      </c>
      <c r="BV16" s="53">
        <f t="shared" si="1"/>
        <v>2395.0360386368052</v>
      </c>
      <c r="BW16" s="53">
        <f t="shared" si="1"/>
        <v>2525.7298817568685</v>
      </c>
      <c r="BX16" s="53">
        <f t="shared" si="1"/>
        <v>2325.2217833822938</v>
      </c>
      <c r="BY16" s="53">
        <f t="shared" si="1"/>
        <v>2539.5622207761103</v>
      </c>
      <c r="BZ16" s="53">
        <f t="shared" si="1"/>
        <v>2693.7667265846503</v>
      </c>
      <c r="CA16" s="53">
        <f t="shared" si="1"/>
        <v>3016.6672471447646</v>
      </c>
      <c r="CB16" s="53">
        <f t="shared" si="1"/>
        <v>3235.8887662443267</v>
      </c>
      <c r="CC16" s="53">
        <f t="shared" si="1"/>
        <v>3401.068038837007</v>
      </c>
      <c r="CD16" s="54">
        <f t="shared" si="1"/>
        <v>3559.5128912603495</v>
      </c>
    </row>
    <row r="17" spans="1:82" s="1" customFormat="1" x14ac:dyDescent="0.4">
      <c r="A17" s="149"/>
      <c r="B17" s="228" t="s">
        <v>330</v>
      </c>
      <c r="C17" s="227"/>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f t="shared" ref="AH17:BM17" si="2">AH16-SUM(AH9:AH13,AH7)</f>
        <v>208.35792211697117</v>
      </c>
      <c r="AI17" s="53">
        <f t="shared" si="2"/>
        <v>210.85234921486517</v>
      </c>
      <c r="AJ17" s="53">
        <f t="shared" si="2"/>
        <v>211.51583093916634</v>
      </c>
      <c r="AK17" s="53">
        <f t="shared" si="2"/>
        <v>220.92479998072849</v>
      </c>
      <c r="AL17" s="53">
        <f t="shared" si="2"/>
        <v>237.20132039928831</v>
      </c>
      <c r="AM17" s="53">
        <f t="shared" si="2"/>
        <v>247.77507010905174</v>
      </c>
      <c r="AN17" s="53">
        <f t="shared" si="2"/>
        <v>250.49145821157254</v>
      </c>
      <c r="AO17" s="53">
        <f t="shared" si="2"/>
        <v>264.50612460387856</v>
      </c>
      <c r="AP17" s="53">
        <f t="shared" si="2"/>
        <v>273.77608989378132</v>
      </c>
      <c r="AQ17" s="53">
        <f t="shared" si="2"/>
        <v>285.65331072328627</v>
      </c>
      <c r="AR17" s="53">
        <f t="shared" si="2"/>
        <v>287.74947762942611</v>
      </c>
      <c r="AS17" s="53">
        <f t="shared" si="2"/>
        <v>289.67017071257942</v>
      </c>
      <c r="AT17" s="53">
        <f t="shared" si="2"/>
        <v>310.85603525353508</v>
      </c>
      <c r="AU17" s="53">
        <f t="shared" si="2"/>
        <v>355.1085155366909</v>
      </c>
      <c r="AV17" s="53">
        <f t="shared" si="2"/>
        <v>440.65350179123197</v>
      </c>
      <c r="AW17" s="53">
        <f t="shared" si="2"/>
        <v>598.30662931540428</v>
      </c>
      <c r="AX17" s="53">
        <f t="shared" si="2"/>
        <v>662.38045401662021</v>
      </c>
      <c r="AY17" s="53">
        <f t="shared" si="2"/>
        <v>769.69890123661753</v>
      </c>
      <c r="AZ17" s="53">
        <f t="shared" si="2"/>
        <v>753.16032467582045</v>
      </c>
      <c r="BA17" s="53">
        <f t="shared" si="2"/>
        <v>833.74393510346272</v>
      </c>
      <c r="BB17" s="53">
        <f t="shared" si="2"/>
        <v>881.78696540520468</v>
      </c>
      <c r="BC17" s="53">
        <f t="shared" si="2"/>
        <v>939.58985204578858</v>
      </c>
      <c r="BD17" s="53">
        <f t="shared" si="2"/>
        <v>1086.1055888432275</v>
      </c>
      <c r="BE17" s="53">
        <f t="shared" si="2"/>
        <v>1083.6222692506126</v>
      </c>
      <c r="BF17" s="53">
        <f t="shared" si="2"/>
        <v>1190.0781700462576</v>
      </c>
      <c r="BG17" s="53">
        <f t="shared" si="2"/>
        <v>1208.0753034380223</v>
      </c>
      <c r="BH17" s="53">
        <f t="shared" si="2"/>
        <v>1244.9607886208887</v>
      </c>
      <c r="BI17" s="53">
        <f t="shared" si="2"/>
        <v>1326.3754713690792</v>
      </c>
      <c r="BJ17" s="53">
        <f t="shared" si="2"/>
        <v>1356.2047295965281</v>
      </c>
      <c r="BK17" s="53">
        <f t="shared" si="2"/>
        <v>1410.0937781695725</v>
      </c>
      <c r="BL17" s="53">
        <f t="shared" si="2"/>
        <v>1456.3210927732705</v>
      </c>
      <c r="BM17" s="53">
        <f t="shared" si="2"/>
        <v>1545.8734095769264</v>
      </c>
      <c r="BN17" s="53">
        <f t="shared" ref="BN17:CD17" si="3">BN16-SUM(BN9:BN13,BN7)</f>
        <v>1556.0994451095048</v>
      </c>
      <c r="BO17" s="53">
        <f t="shared" si="3"/>
        <v>1651.5559800436031</v>
      </c>
      <c r="BP17" s="53">
        <f t="shared" si="3"/>
        <v>1712.396838073847</v>
      </c>
      <c r="BQ17" s="53">
        <f t="shared" si="3"/>
        <v>1761.6358278169882</v>
      </c>
      <c r="BR17" s="53">
        <f t="shared" si="3"/>
        <v>2043.8703923649146</v>
      </c>
      <c r="BS17" s="53">
        <f t="shared" si="3"/>
        <v>2170.2958705303686</v>
      </c>
      <c r="BT17" s="53">
        <f t="shared" si="3"/>
        <v>2194.8509464189251</v>
      </c>
      <c r="BU17" s="53">
        <f t="shared" si="3"/>
        <v>2235.2904261238123</v>
      </c>
      <c r="BV17" s="53">
        <f t="shared" si="3"/>
        <v>2358.5791569104545</v>
      </c>
      <c r="BW17" s="53">
        <f t="shared" si="3"/>
        <v>2506.4831252955373</v>
      </c>
      <c r="BX17" s="53">
        <f t="shared" si="3"/>
        <v>2314.1216003950781</v>
      </c>
      <c r="BY17" s="53">
        <f t="shared" si="3"/>
        <v>2532.7466068044109</v>
      </c>
      <c r="BZ17" s="53">
        <f t="shared" si="3"/>
        <v>2689.8463629934081</v>
      </c>
      <c r="CA17" s="53">
        <f t="shared" si="3"/>
        <v>3014.4582803371377</v>
      </c>
      <c r="CB17" s="53">
        <f t="shared" si="3"/>
        <v>3234.6196513816094</v>
      </c>
      <c r="CC17" s="53">
        <f t="shared" si="3"/>
        <v>3400.6001799190517</v>
      </c>
      <c r="CD17" s="54">
        <f t="shared" si="3"/>
        <v>3559.5128912603495</v>
      </c>
    </row>
    <row r="18" spans="1:82" s="1" customFormat="1" ht="12.75" customHeight="1" x14ac:dyDescent="0.4">
      <c r="A18" s="149"/>
      <c r="B18" s="56"/>
      <c r="C18" s="227"/>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4"/>
    </row>
    <row r="19" spans="1:82" s="1" customFormat="1" ht="27" customHeight="1" x14ac:dyDescent="0.4">
      <c r="A19" s="149"/>
      <c r="B19" s="106" t="s">
        <v>331</v>
      </c>
      <c r="C19" s="227"/>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c r="BZ19" s="155"/>
      <c r="CA19" s="155"/>
      <c r="CB19" s="155"/>
      <c r="CC19" s="155"/>
      <c r="CD19" s="156"/>
    </row>
    <row r="20" spans="1:82" s="1" customFormat="1" x14ac:dyDescent="0.4">
      <c r="A20" s="149"/>
      <c r="B20" s="73" t="s">
        <v>220</v>
      </c>
      <c r="C20" s="227" t="s">
        <v>221</v>
      </c>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55"/>
      <c r="AW20" s="155"/>
      <c r="AX20" s="155"/>
      <c r="AY20" s="155"/>
      <c r="AZ20" s="155"/>
      <c r="BA20" s="155"/>
      <c r="BB20" s="155"/>
      <c r="BC20" s="155"/>
      <c r="BD20" s="155"/>
      <c r="BE20" s="155"/>
      <c r="BF20" s="155"/>
      <c r="BG20" s="155"/>
      <c r="BH20" s="155"/>
      <c r="BI20" s="155"/>
      <c r="BJ20" s="155"/>
      <c r="BK20" s="155"/>
      <c r="BL20" s="155"/>
      <c r="BM20" s="155"/>
      <c r="BN20" s="155"/>
      <c r="BO20" s="155"/>
      <c r="BP20" s="155"/>
      <c r="BQ20" s="155">
        <v>5.7411330523377542</v>
      </c>
      <c r="BR20" s="155">
        <v>7.1882369522287926</v>
      </c>
      <c r="BS20" s="155">
        <v>8.2032781009968332</v>
      </c>
      <c r="BT20" s="155">
        <v>8.5012349656340778</v>
      </c>
      <c r="BU20" s="155">
        <v>9.3498538787520129</v>
      </c>
      <c r="BV20" s="155">
        <v>10.205136380799361</v>
      </c>
      <c r="BW20" s="155">
        <v>10.943844030677159</v>
      </c>
      <c r="BX20" s="155">
        <v>10.999248496821984</v>
      </c>
      <c r="BY20" s="155">
        <v>12.759367520140046</v>
      </c>
      <c r="BZ20" s="155">
        <v>13.350662318779154</v>
      </c>
      <c r="CA20" s="155">
        <v>14.966808981781988</v>
      </c>
      <c r="CB20" s="155">
        <v>16.075559420048908</v>
      </c>
      <c r="CC20" s="155">
        <v>16.940252121873883</v>
      </c>
      <c r="CD20" s="156">
        <v>17.842489273995227</v>
      </c>
    </row>
    <row r="21" spans="1:82" s="1" customFormat="1" x14ac:dyDescent="0.4">
      <c r="A21" s="149"/>
      <c r="B21" s="56" t="s">
        <v>222</v>
      </c>
      <c r="C21" s="227" t="s">
        <v>221</v>
      </c>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v>256.79044335096063</v>
      </c>
      <c r="AI21" s="155">
        <v>265.18064103348115</v>
      </c>
      <c r="AJ21" s="155">
        <v>274.71852410846856</v>
      </c>
      <c r="AK21" s="155">
        <v>318.92232617474906</v>
      </c>
      <c r="AL21" s="155">
        <v>355.06769386598182</v>
      </c>
      <c r="AM21" s="155">
        <v>413.09199403342018</v>
      </c>
      <c r="AN21" s="155">
        <v>443.66553126894689</v>
      </c>
      <c r="AO21" s="155">
        <v>485.1783034695631</v>
      </c>
      <c r="AP21" s="155">
        <v>526.85895513603384</v>
      </c>
      <c r="AQ21" s="155">
        <v>560.12298476758997</v>
      </c>
      <c r="AR21" s="155">
        <v>567.85974682378992</v>
      </c>
      <c r="AS21" s="155">
        <v>595.79239451823969</v>
      </c>
      <c r="AT21" s="155">
        <v>639.69464193437705</v>
      </c>
      <c r="AU21" s="155">
        <v>708.18622928502066</v>
      </c>
      <c r="AV21" s="155">
        <v>0</v>
      </c>
      <c r="AW21" s="155">
        <v>0</v>
      </c>
      <c r="AX21" s="155">
        <v>0</v>
      </c>
      <c r="AY21" s="155">
        <v>0</v>
      </c>
      <c r="AZ21" s="155">
        <v>0</v>
      </c>
      <c r="BA21" s="155">
        <v>0</v>
      </c>
      <c r="BB21" s="155">
        <v>0</v>
      </c>
      <c r="BC21" s="155">
        <v>0</v>
      </c>
      <c r="BD21" s="155">
        <v>0</v>
      </c>
      <c r="BE21" s="155">
        <v>0</v>
      </c>
      <c r="BF21" s="155">
        <v>0</v>
      </c>
      <c r="BG21" s="155">
        <v>0</v>
      </c>
      <c r="BH21" s="155">
        <v>0</v>
      </c>
      <c r="BI21" s="155">
        <v>0</v>
      </c>
      <c r="BJ21" s="155">
        <v>0</v>
      </c>
      <c r="BK21" s="155">
        <v>0</v>
      </c>
      <c r="BL21" s="155">
        <v>0</v>
      </c>
      <c r="BM21" s="155">
        <v>0</v>
      </c>
      <c r="BN21" s="155">
        <v>0</v>
      </c>
      <c r="BO21" s="155">
        <v>0</v>
      </c>
      <c r="BP21" s="155">
        <v>0</v>
      </c>
      <c r="BQ21" s="155">
        <v>0</v>
      </c>
      <c r="BR21" s="155">
        <v>0</v>
      </c>
      <c r="BS21" s="155">
        <v>0</v>
      </c>
      <c r="BT21" s="155">
        <v>0</v>
      </c>
      <c r="BU21" s="155">
        <v>0</v>
      </c>
      <c r="BV21" s="155">
        <v>0</v>
      </c>
      <c r="BW21" s="155">
        <v>0</v>
      </c>
      <c r="BX21" s="155">
        <v>0</v>
      </c>
      <c r="BY21" s="155">
        <v>0</v>
      </c>
      <c r="BZ21" s="155">
        <v>0</v>
      </c>
      <c r="CA21" s="155">
        <v>0</v>
      </c>
      <c r="CB21" s="155">
        <v>0</v>
      </c>
      <c r="CC21" s="155">
        <v>0</v>
      </c>
      <c r="CD21" s="156">
        <v>0</v>
      </c>
    </row>
    <row r="22" spans="1:82" s="1" customFormat="1" x14ac:dyDescent="0.4">
      <c r="A22" s="149"/>
      <c r="B22" s="56" t="s">
        <v>223</v>
      </c>
      <c r="C22" s="227"/>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f t="shared" ref="AH22:BM22" si="4">SUM(AH23:AH25)</f>
        <v>2362.0819606551177</v>
      </c>
      <c r="AI22" s="155">
        <f t="shared" si="4"/>
        <v>2294.1891404236912</v>
      </c>
      <c r="AJ22" s="155">
        <f t="shared" si="4"/>
        <v>2180.9373773400357</v>
      </c>
      <c r="AK22" s="155">
        <f t="shared" si="4"/>
        <v>2135.7741119294801</v>
      </c>
      <c r="AL22" s="155">
        <f t="shared" si="4"/>
        <v>2109.0410479751708</v>
      </c>
      <c r="AM22" s="155">
        <f t="shared" si="4"/>
        <v>2131.1809494444369</v>
      </c>
      <c r="AN22" s="155">
        <f t="shared" si="4"/>
        <v>2058.1269311699243</v>
      </c>
      <c r="AO22" s="155">
        <f t="shared" si="4"/>
        <v>1976.7821196145833</v>
      </c>
      <c r="AP22" s="155">
        <f t="shared" si="4"/>
        <v>1963.8753504248286</v>
      </c>
      <c r="AQ22" s="155">
        <f t="shared" si="4"/>
        <v>1884.6477766861481</v>
      </c>
      <c r="AR22" s="155">
        <f t="shared" si="4"/>
        <v>1783.9654425389431</v>
      </c>
      <c r="AS22" s="155">
        <f t="shared" si="4"/>
        <v>1625.9040472444153</v>
      </c>
      <c r="AT22" s="155">
        <f t="shared" si="4"/>
        <v>1592.8864953764808</v>
      </c>
      <c r="AU22" s="155">
        <f t="shared" si="4"/>
        <v>1674.8572911254187</v>
      </c>
      <c r="AV22" s="155">
        <f t="shared" si="4"/>
        <v>1608.7444631941553</v>
      </c>
      <c r="AW22" s="155">
        <f t="shared" si="4"/>
        <v>1606.3568095280252</v>
      </c>
      <c r="AX22" s="155">
        <f t="shared" si="4"/>
        <v>1558.3262747823974</v>
      </c>
      <c r="AY22" s="155">
        <f t="shared" si="4"/>
        <v>1498.8322981751103</v>
      </c>
      <c r="AZ22" s="155">
        <f t="shared" si="4"/>
        <v>1410.0478018578158</v>
      </c>
      <c r="BA22" s="155">
        <f t="shared" si="4"/>
        <v>1446.236668341226</v>
      </c>
      <c r="BB22" s="155">
        <f t="shared" si="4"/>
        <v>1401.1232987866438</v>
      </c>
      <c r="BC22" s="155">
        <f t="shared" si="4"/>
        <v>1447.4003141311807</v>
      </c>
      <c r="BD22" s="155">
        <f t="shared" si="4"/>
        <v>1408.3237343772262</v>
      </c>
      <c r="BE22" s="155">
        <f t="shared" si="4"/>
        <v>1553.4762492653829</v>
      </c>
      <c r="BF22" s="155">
        <f t="shared" si="4"/>
        <v>1494.9612095466796</v>
      </c>
      <c r="BG22" s="155">
        <f t="shared" si="4"/>
        <v>1345.808142998309</v>
      </c>
      <c r="BH22" s="155">
        <f t="shared" si="4"/>
        <v>1188.3899670309193</v>
      </c>
      <c r="BI22" s="155">
        <f t="shared" si="4"/>
        <v>1097.0159487152396</v>
      </c>
      <c r="BJ22" s="155">
        <f t="shared" si="4"/>
        <v>973.02742688965623</v>
      </c>
      <c r="BK22" s="155">
        <f t="shared" si="4"/>
        <v>891.09697028153971</v>
      </c>
      <c r="BL22" s="155">
        <f t="shared" si="4"/>
        <v>802.408191648301</v>
      </c>
      <c r="BM22" s="155">
        <f t="shared" si="4"/>
        <v>775.47867802921769</v>
      </c>
      <c r="BN22" s="155">
        <f t="shared" ref="BN22:CD22" si="5">SUM(BN23:BN25)</f>
        <v>718.29805547289425</v>
      </c>
      <c r="BO22" s="155">
        <f t="shared" si="5"/>
        <v>699.22018034674352</v>
      </c>
      <c r="BP22" s="155">
        <f t="shared" si="5"/>
        <v>694.81911490833659</v>
      </c>
      <c r="BQ22" s="155">
        <f t="shared" si="5"/>
        <v>678.61101915366476</v>
      </c>
      <c r="BR22" s="155">
        <f t="shared" si="5"/>
        <v>664.5208911374425</v>
      </c>
      <c r="BS22" s="155">
        <f t="shared" si="5"/>
        <v>664.83039327665597</v>
      </c>
      <c r="BT22" s="155">
        <f t="shared" si="5"/>
        <v>639.15283505292768</v>
      </c>
      <c r="BU22" s="155">
        <f t="shared" si="5"/>
        <v>567.85324553547275</v>
      </c>
      <c r="BV22" s="155">
        <f t="shared" si="5"/>
        <v>515.02440140587203</v>
      </c>
      <c r="BW22" s="155">
        <f t="shared" si="5"/>
        <v>550.74584388842652</v>
      </c>
      <c r="BX22" s="155">
        <f t="shared" si="5"/>
        <v>512.66482497003119</v>
      </c>
      <c r="BY22" s="155">
        <f t="shared" si="5"/>
        <v>353.91984183257506</v>
      </c>
      <c r="BZ22" s="155">
        <f t="shared" si="5"/>
        <v>455.92903610138251</v>
      </c>
      <c r="CA22" s="155">
        <f t="shared" si="5"/>
        <v>343.42346755671275</v>
      </c>
      <c r="CB22" s="155">
        <f t="shared" si="5"/>
        <v>309.32542153978108</v>
      </c>
      <c r="CC22" s="155">
        <f t="shared" si="5"/>
        <v>280.80434493881421</v>
      </c>
      <c r="CD22" s="156">
        <f t="shared" si="5"/>
        <v>258.81877584704654</v>
      </c>
    </row>
    <row r="23" spans="1:82" s="1" customFormat="1" x14ac:dyDescent="0.4">
      <c r="A23" s="149"/>
      <c r="B23" s="71" t="s">
        <v>332</v>
      </c>
      <c r="C23" s="227" t="s">
        <v>224</v>
      </c>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v>0</v>
      </c>
      <c r="AI23" s="155">
        <v>0</v>
      </c>
      <c r="AJ23" s="155">
        <v>0</v>
      </c>
      <c r="AK23" s="155">
        <v>0</v>
      </c>
      <c r="AL23" s="155">
        <v>0</v>
      </c>
      <c r="AM23" s="155">
        <v>0</v>
      </c>
      <c r="AN23" s="155">
        <v>0</v>
      </c>
      <c r="AO23" s="155">
        <v>0</v>
      </c>
      <c r="AP23" s="155">
        <v>0</v>
      </c>
      <c r="AQ23" s="155">
        <v>0</v>
      </c>
      <c r="AR23" s="155">
        <v>0</v>
      </c>
      <c r="AS23" s="155">
        <v>0</v>
      </c>
      <c r="AT23" s="155">
        <v>0</v>
      </c>
      <c r="AU23" s="155">
        <v>0</v>
      </c>
      <c r="AV23" s="155">
        <v>0</v>
      </c>
      <c r="AW23" s="155">
        <v>0</v>
      </c>
      <c r="AX23" s="155">
        <v>0</v>
      </c>
      <c r="AY23" s="155">
        <v>0</v>
      </c>
      <c r="AZ23" s="155">
        <v>0</v>
      </c>
      <c r="BA23" s="155">
        <v>0</v>
      </c>
      <c r="BB23" s="155">
        <v>0</v>
      </c>
      <c r="BC23" s="155">
        <v>0</v>
      </c>
      <c r="BD23" s="155">
        <v>0</v>
      </c>
      <c r="BE23" s="155">
        <v>0</v>
      </c>
      <c r="BF23" s="155">
        <v>0</v>
      </c>
      <c r="BG23" s="155">
        <v>0</v>
      </c>
      <c r="BH23" s="155">
        <v>0</v>
      </c>
      <c r="BI23" s="155">
        <v>0</v>
      </c>
      <c r="BJ23" s="155">
        <v>0</v>
      </c>
      <c r="BK23" s="155">
        <v>0</v>
      </c>
      <c r="BL23" s="155">
        <v>0</v>
      </c>
      <c r="BM23" s="155">
        <v>0</v>
      </c>
      <c r="BN23" s="155">
        <v>0</v>
      </c>
      <c r="BO23" s="155">
        <v>0</v>
      </c>
      <c r="BP23" s="155">
        <v>0</v>
      </c>
      <c r="BQ23" s="155">
        <v>0</v>
      </c>
      <c r="BR23" s="155">
        <v>0</v>
      </c>
      <c r="BS23" s="155">
        <v>0</v>
      </c>
      <c r="BT23" s="155">
        <v>0</v>
      </c>
      <c r="BU23" s="155">
        <v>125.01191580238886</v>
      </c>
      <c r="BV23" s="155">
        <v>206.33314070287341</v>
      </c>
      <c r="BW23" s="155">
        <v>242.13924082150282</v>
      </c>
      <c r="BX23" s="155">
        <v>264.67634852171648</v>
      </c>
      <c r="BY23" s="155">
        <v>195.42607119741035</v>
      </c>
      <c r="BZ23" s="155">
        <v>234.81078579339143</v>
      </c>
      <c r="CA23" s="155">
        <v>202.77863987793646</v>
      </c>
      <c r="CB23" s="155">
        <v>197.19756982430189</v>
      </c>
      <c r="CC23" s="155">
        <v>192.25356992529657</v>
      </c>
      <c r="CD23" s="156">
        <v>190.21328857225694</v>
      </c>
    </row>
    <row r="24" spans="1:82" s="1" customFormat="1" x14ac:dyDescent="0.4">
      <c r="A24" s="149"/>
      <c r="B24" s="71" t="s">
        <v>333</v>
      </c>
      <c r="C24" s="227" t="s">
        <v>224</v>
      </c>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v>2362.0819606551177</v>
      </c>
      <c r="AI24" s="155">
        <v>2293.6662313796073</v>
      </c>
      <c r="AJ24" s="155">
        <v>2173.276071763943</v>
      </c>
      <c r="AK24" s="155">
        <v>2117.8479871315308</v>
      </c>
      <c r="AL24" s="155">
        <v>2080.0500678296107</v>
      </c>
      <c r="AM24" s="155">
        <v>2085.3500014473516</v>
      </c>
      <c r="AN24" s="155">
        <v>1983.0078742790765</v>
      </c>
      <c r="AO24" s="155">
        <v>1887.824400391077</v>
      </c>
      <c r="AP24" s="155">
        <v>1861.1050070979047</v>
      </c>
      <c r="AQ24" s="155">
        <v>1763.9384585043758</v>
      </c>
      <c r="AR24" s="155">
        <v>1642.4318163137264</v>
      </c>
      <c r="AS24" s="155">
        <v>1460.944675936666</v>
      </c>
      <c r="AT24" s="155">
        <v>1404.727436220315</v>
      </c>
      <c r="AU24" s="155">
        <v>1447.3794021181873</v>
      </c>
      <c r="AV24" s="155">
        <v>1360.8178171892109</v>
      </c>
      <c r="AW24" s="155">
        <v>1330.0104190605191</v>
      </c>
      <c r="AX24" s="155">
        <v>1272.8731072123885</v>
      </c>
      <c r="AY24" s="155">
        <v>1202.9201375999194</v>
      </c>
      <c r="AZ24" s="155">
        <v>1101.8140103488333</v>
      </c>
      <c r="BA24" s="155">
        <v>1118.442943772706</v>
      </c>
      <c r="BB24" s="155">
        <v>1065.2868992505721</v>
      </c>
      <c r="BC24" s="155">
        <v>1078.7400111365787</v>
      </c>
      <c r="BD24" s="155">
        <v>1026.4805031416543</v>
      </c>
      <c r="BE24" s="155">
        <v>1173.0241791161977</v>
      </c>
      <c r="BF24" s="155">
        <v>1152.1471982109301</v>
      </c>
      <c r="BG24" s="155">
        <v>1051.6055056191317</v>
      </c>
      <c r="BH24" s="155">
        <v>940.05947625367878</v>
      </c>
      <c r="BI24" s="155">
        <v>887.75065777685063</v>
      </c>
      <c r="BJ24" s="155">
        <v>798.50688081368889</v>
      </c>
      <c r="BK24" s="155">
        <v>742.05043381257042</v>
      </c>
      <c r="BL24" s="155">
        <v>678.88952417468226</v>
      </c>
      <c r="BM24" s="155">
        <v>664.92178224274824</v>
      </c>
      <c r="BN24" s="155">
        <v>628.31771149470683</v>
      </c>
      <c r="BO24" s="155">
        <v>615.1145916874932</v>
      </c>
      <c r="BP24" s="155">
        <v>619.11165198846447</v>
      </c>
      <c r="BQ24" s="155">
        <v>600.9303353021827</v>
      </c>
      <c r="BR24" s="155">
        <v>603.33762403073149</v>
      </c>
      <c r="BS24" s="155">
        <v>610.9280263906652</v>
      </c>
      <c r="BT24" s="155">
        <v>593.45698095678131</v>
      </c>
      <c r="BU24" s="155">
        <v>382.64241551478966</v>
      </c>
      <c r="BV24" s="155">
        <v>266.7284232817546</v>
      </c>
      <c r="BW24" s="155">
        <v>266.65527382576551</v>
      </c>
      <c r="BX24" s="155">
        <v>214.27744719583822</v>
      </c>
      <c r="BY24" s="155">
        <v>136.94846250335357</v>
      </c>
      <c r="BZ24" s="155">
        <v>201.27352733475686</v>
      </c>
      <c r="CA24" s="155">
        <v>123.98900393288608</v>
      </c>
      <c r="CB24" s="155">
        <v>98.785818939275359</v>
      </c>
      <c r="CC24" s="155">
        <v>78.060058813045146</v>
      </c>
      <c r="CD24" s="156">
        <v>60.485521452373249</v>
      </c>
    </row>
    <row r="25" spans="1:82" s="1" customFormat="1" x14ac:dyDescent="0.4">
      <c r="A25" s="149"/>
      <c r="B25" s="71" t="s">
        <v>334</v>
      </c>
      <c r="C25" s="227" t="s">
        <v>224</v>
      </c>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v>0</v>
      </c>
      <c r="AI25" s="155">
        <v>0.52290904408388406</v>
      </c>
      <c r="AJ25" s="155">
        <v>7.6613055760926621</v>
      </c>
      <c r="AK25" s="155">
        <v>17.926124797949406</v>
      </c>
      <c r="AL25" s="155">
        <v>28.990980145560055</v>
      </c>
      <c r="AM25" s="155">
        <v>45.830947997085318</v>
      </c>
      <c r="AN25" s="155">
        <v>75.119056890847574</v>
      </c>
      <c r="AO25" s="155">
        <v>88.957719223506245</v>
      </c>
      <c r="AP25" s="155">
        <v>102.77034332692399</v>
      </c>
      <c r="AQ25" s="155">
        <v>120.70931818177226</v>
      </c>
      <c r="AR25" s="155">
        <v>141.53362622521664</v>
      </c>
      <c r="AS25" s="155">
        <v>164.95937130774922</v>
      </c>
      <c r="AT25" s="155">
        <v>188.1590591561658</v>
      </c>
      <c r="AU25" s="155">
        <v>227.47788900723128</v>
      </c>
      <c r="AV25" s="155">
        <v>247.92664600494425</v>
      </c>
      <c r="AW25" s="155">
        <v>276.34639046750613</v>
      </c>
      <c r="AX25" s="155">
        <v>285.45316757000882</v>
      </c>
      <c r="AY25" s="155">
        <v>295.91216057519102</v>
      </c>
      <c r="AZ25" s="155">
        <v>308.23379150898251</v>
      </c>
      <c r="BA25" s="155">
        <v>327.79372456852002</v>
      </c>
      <c r="BB25" s="155">
        <v>335.83639953607172</v>
      </c>
      <c r="BC25" s="155">
        <v>368.66030299460203</v>
      </c>
      <c r="BD25" s="155">
        <v>381.84323123557186</v>
      </c>
      <c r="BE25" s="155">
        <v>380.4520701491852</v>
      </c>
      <c r="BF25" s="155">
        <v>342.81401133574934</v>
      </c>
      <c r="BG25" s="155">
        <v>294.20263737917725</v>
      </c>
      <c r="BH25" s="155">
        <v>248.33049077724056</v>
      </c>
      <c r="BI25" s="155">
        <v>209.26529093838906</v>
      </c>
      <c r="BJ25" s="155">
        <v>174.52054607596727</v>
      </c>
      <c r="BK25" s="155">
        <v>149.04653646896932</v>
      </c>
      <c r="BL25" s="155">
        <v>123.51866747361869</v>
      </c>
      <c r="BM25" s="155">
        <v>110.55689578646951</v>
      </c>
      <c r="BN25" s="155">
        <v>89.980343978187406</v>
      </c>
      <c r="BO25" s="155">
        <v>84.105588659250259</v>
      </c>
      <c r="BP25" s="155">
        <v>75.707462919872071</v>
      </c>
      <c r="BQ25" s="155">
        <v>77.680683851482016</v>
      </c>
      <c r="BR25" s="155">
        <v>61.18326710671105</v>
      </c>
      <c r="BS25" s="155">
        <v>53.902366885990801</v>
      </c>
      <c r="BT25" s="155">
        <v>45.695854096146348</v>
      </c>
      <c r="BU25" s="155">
        <v>60.198914218294199</v>
      </c>
      <c r="BV25" s="155">
        <v>41.962837421243997</v>
      </c>
      <c r="BW25" s="155">
        <v>41.951329241158213</v>
      </c>
      <c r="BX25" s="155">
        <v>33.711029252476465</v>
      </c>
      <c r="BY25" s="155">
        <v>21.545308131811154</v>
      </c>
      <c r="BZ25" s="155">
        <v>19.844722973234163</v>
      </c>
      <c r="CA25" s="155">
        <v>16.655823745890267</v>
      </c>
      <c r="CB25" s="155">
        <v>13.342032776203816</v>
      </c>
      <c r="CC25" s="155">
        <v>10.490716200472502</v>
      </c>
      <c r="CD25" s="156">
        <v>8.1199658224163489</v>
      </c>
    </row>
    <row r="26" spans="1:82" s="1" customFormat="1" ht="25.5" customHeight="1" x14ac:dyDescent="0.4">
      <c r="A26" s="149"/>
      <c r="B26" s="73" t="s">
        <v>225</v>
      </c>
      <c r="C26" s="227" t="s">
        <v>221</v>
      </c>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v>21.810726758975822</v>
      </c>
      <c r="AI26" s="155">
        <v>18.663699618985337</v>
      </c>
      <c r="AJ26" s="155">
        <v>19.585074293023283</v>
      </c>
      <c r="AK26" s="155">
        <v>21.262391097397824</v>
      </c>
      <c r="AL26" s="155">
        <v>26.407217778297412</v>
      </c>
      <c r="AM26" s="155">
        <v>31.504597797213332</v>
      </c>
      <c r="AN26" s="155">
        <v>32.788835256404397</v>
      </c>
      <c r="AO26" s="155">
        <v>36.707181351811492</v>
      </c>
      <c r="AP26" s="155">
        <v>281.92472745384606</v>
      </c>
      <c r="AQ26" s="155">
        <v>471.15188045661375</v>
      </c>
      <c r="AR26" s="155">
        <v>416.74071167870414</v>
      </c>
      <c r="AS26" s="155">
        <v>408.92383233208704</v>
      </c>
      <c r="AT26" s="155">
        <v>427.40684715539834</v>
      </c>
      <c r="AU26" s="155">
        <v>523.57008627065193</v>
      </c>
      <c r="AV26" s="155">
        <v>619.0949215287751</v>
      </c>
      <c r="AW26" s="155">
        <v>772.14615901952516</v>
      </c>
      <c r="AX26" s="155">
        <v>907.07802341159027</v>
      </c>
      <c r="AY26" s="155">
        <v>1031.547526240068</v>
      </c>
      <c r="AZ26" s="155">
        <v>1189.1032605971877</v>
      </c>
      <c r="BA26" s="155">
        <v>1210.134868413098</v>
      </c>
      <c r="BB26" s="155">
        <v>1241.0790041189575</v>
      </c>
      <c r="BC26" s="155">
        <v>1320.6659944893747</v>
      </c>
      <c r="BD26" s="155">
        <v>1316.9982096719177</v>
      </c>
      <c r="BE26" s="155">
        <v>1386.9433813633659</v>
      </c>
      <c r="BF26" s="155">
        <v>1477.9255718138729</v>
      </c>
      <c r="BG26" s="155">
        <v>1548.0457714392751</v>
      </c>
      <c r="BH26" s="155">
        <v>1562.7471000942626</v>
      </c>
      <c r="BI26" s="155">
        <v>1597.9616309011039</v>
      </c>
      <c r="BJ26" s="155">
        <v>1591.6824689459961</v>
      </c>
      <c r="BK26" s="155">
        <v>1675.2560415593427</v>
      </c>
      <c r="BL26" s="155">
        <v>1733.3007157904035</v>
      </c>
      <c r="BM26" s="155">
        <v>1874.9080654865065</v>
      </c>
      <c r="BN26" s="155">
        <v>1946.4364876752056</v>
      </c>
      <c r="BO26" s="155">
        <v>2124.7728949957118</v>
      </c>
      <c r="BP26" s="155">
        <v>2317.7313807554283</v>
      </c>
      <c r="BQ26" s="155">
        <v>2457.9321401539451</v>
      </c>
      <c r="BR26" s="155">
        <v>2706.8175200761293</v>
      </c>
      <c r="BS26" s="155">
        <v>2961.0993312962573</v>
      </c>
      <c r="BT26" s="155">
        <v>3038.8037675806145</v>
      </c>
      <c r="BU26" s="155">
        <v>3174.4572264827075</v>
      </c>
      <c r="BV26" s="155">
        <v>3185.2843895369838</v>
      </c>
      <c r="BW26" s="155">
        <v>3175.9002735610275</v>
      </c>
      <c r="BX26" s="155">
        <v>3101.2017918812012</v>
      </c>
      <c r="BY26" s="155">
        <v>3155.7515240531216</v>
      </c>
      <c r="BZ26" s="155">
        <v>3319.1183064056777</v>
      </c>
      <c r="CA26" s="155">
        <v>3700.178531466408</v>
      </c>
      <c r="CB26" s="155">
        <v>3958.7101027931431</v>
      </c>
      <c r="CC26" s="155">
        <v>4203.8186627962541</v>
      </c>
      <c r="CD26" s="156">
        <v>4494.7647826004486</v>
      </c>
    </row>
    <row r="27" spans="1:82" s="1" customFormat="1" x14ac:dyDescent="0.4">
      <c r="A27" s="149"/>
      <c r="B27" s="56" t="s">
        <v>335</v>
      </c>
      <c r="C27" s="227" t="s">
        <v>221</v>
      </c>
      <c r="D27" s="155"/>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5"/>
      <c r="AC27" s="155"/>
      <c r="AD27" s="155"/>
      <c r="AE27" s="155"/>
      <c r="AF27" s="155"/>
      <c r="AG27" s="155"/>
      <c r="AH27" s="155">
        <v>27.263408448719776</v>
      </c>
      <c r="AI27" s="155">
        <v>23.329624523731674</v>
      </c>
      <c r="AJ27" s="155">
        <v>19.585074293023283</v>
      </c>
      <c r="AK27" s="155">
        <v>21.262391097397824</v>
      </c>
      <c r="AL27" s="155">
        <v>19.80541333372306</v>
      </c>
      <c r="AM27" s="155">
        <v>18.902758678327999</v>
      </c>
      <c r="AN27" s="155">
        <v>17.884819230766034</v>
      </c>
      <c r="AO27" s="155">
        <v>19.765405343283113</v>
      </c>
      <c r="AP27" s="155">
        <v>21.686517496449696</v>
      </c>
      <c r="AQ27" s="155">
        <v>22.744272778964568</v>
      </c>
      <c r="AR27" s="155">
        <v>20.685880624446629</v>
      </c>
      <c r="AS27" s="155">
        <v>19.522933029403411</v>
      </c>
      <c r="AT27" s="155">
        <v>19.192420725308025</v>
      </c>
      <c r="AU27" s="155">
        <v>20.700899559541856</v>
      </c>
      <c r="AV27" s="155">
        <v>23.88428029588556</v>
      </c>
      <c r="AW27" s="155">
        <v>25.609254612468074</v>
      </c>
      <c r="AX27" s="155">
        <v>22.858003690349044</v>
      </c>
      <c r="AY27" s="155">
        <v>25.973877068351889</v>
      </c>
      <c r="AZ27" s="155">
        <v>26.232340727429808</v>
      </c>
      <c r="BA27" s="155">
        <v>26.917050857452395</v>
      </c>
      <c r="BB27" s="155">
        <v>26.801450651614807</v>
      </c>
      <c r="BC27" s="155">
        <v>26.744735280214485</v>
      </c>
      <c r="BD27" s="155">
        <v>26.384699498391861</v>
      </c>
      <c r="BE27" s="155">
        <v>26.053853555996231</v>
      </c>
      <c r="BF27" s="155">
        <v>26.815832745700767</v>
      </c>
      <c r="BG27" s="155">
        <v>28.201728748974396</v>
      </c>
      <c r="BH27" s="155">
        <v>28.384595914834776</v>
      </c>
      <c r="BI27" s="155">
        <v>27.432392359068231</v>
      </c>
      <c r="BJ27" s="155">
        <v>26.76597770117419</v>
      </c>
      <c r="BK27" s="155">
        <v>27.159676757030631</v>
      </c>
      <c r="BL27" s="155">
        <v>291.63064179799375</v>
      </c>
      <c r="BM27" s="155">
        <v>42.088145136847466</v>
      </c>
      <c r="BN27" s="155">
        <v>41.152089424674273</v>
      </c>
      <c r="BO27" s="155">
        <v>40.356048479128383</v>
      </c>
      <c r="BP27" s="155">
        <v>39.895763506955134</v>
      </c>
      <c r="BQ27" s="155">
        <v>38.703898986783983</v>
      </c>
      <c r="BR27" s="155">
        <v>39.622614103120924</v>
      </c>
      <c r="BS27" s="155">
        <v>42.168807870569239</v>
      </c>
      <c r="BT27" s="155">
        <v>38.288287910896273</v>
      </c>
      <c r="BU27" s="155">
        <v>37.720568350518015</v>
      </c>
      <c r="BV27" s="155">
        <v>36.158189452865251</v>
      </c>
      <c r="BW27" s="155">
        <v>37.926362789792087</v>
      </c>
      <c r="BX27" s="155">
        <v>36.839812651810917</v>
      </c>
      <c r="BY27" s="155">
        <v>38.835113134708855</v>
      </c>
      <c r="BZ27" s="155">
        <v>39.185522106968826</v>
      </c>
      <c r="CA27" s="155">
        <v>39.794894224328765</v>
      </c>
      <c r="CB27" s="155">
        <v>40.644030233421056</v>
      </c>
      <c r="CC27" s="155">
        <v>41.550053164215953</v>
      </c>
      <c r="CD27" s="156">
        <v>42.487155453689454</v>
      </c>
    </row>
    <row r="28" spans="1:82" s="1" customFormat="1" x14ac:dyDescent="0.4">
      <c r="A28" s="149"/>
      <c r="B28" s="56" t="s">
        <v>229</v>
      </c>
      <c r="C28" s="227" t="s">
        <v>230</v>
      </c>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v>0</v>
      </c>
      <c r="AI28" s="155">
        <v>0</v>
      </c>
      <c r="AJ28" s="155">
        <v>0</v>
      </c>
      <c r="AK28" s="155">
        <v>0</v>
      </c>
      <c r="AL28" s="155">
        <v>0</v>
      </c>
      <c r="AM28" s="155">
        <v>0</v>
      </c>
      <c r="AN28" s="155">
        <v>0</v>
      </c>
      <c r="AO28" s="155">
        <v>0</v>
      </c>
      <c r="AP28" s="155">
        <v>0</v>
      </c>
      <c r="AQ28" s="155">
        <v>0</v>
      </c>
      <c r="AR28" s="155">
        <v>0</v>
      </c>
      <c r="AS28" s="155">
        <v>0</v>
      </c>
      <c r="AT28" s="155">
        <v>0</v>
      </c>
      <c r="AU28" s="155">
        <v>0</v>
      </c>
      <c r="AV28" s="155">
        <v>0</v>
      </c>
      <c r="AW28" s="155">
        <v>0</v>
      </c>
      <c r="AX28" s="155">
        <v>0</v>
      </c>
      <c r="AY28" s="155">
        <v>0</v>
      </c>
      <c r="AZ28" s="155">
        <v>0</v>
      </c>
      <c r="BA28" s="155">
        <v>0</v>
      </c>
      <c r="BB28" s="155">
        <v>0</v>
      </c>
      <c r="BC28" s="155">
        <v>0</v>
      </c>
      <c r="BD28" s="155">
        <v>0</v>
      </c>
      <c r="BE28" s="155">
        <v>0</v>
      </c>
      <c r="BF28" s="155">
        <v>0</v>
      </c>
      <c r="BG28" s="155">
        <v>0</v>
      </c>
      <c r="BH28" s="155">
        <v>0</v>
      </c>
      <c r="BI28" s="155">
        <v>0</v>
      </c>
      <c r="BJ28" s="155">
        <v>1.4641407960887542</v>
      </c>
      <c r="BK28" s="155">
        <v>1.6405782323160192</v>
      </c>
      <c r="BL28" s="155">
        <v>86.458994578169666</v>
      </c>
      <c r="BM28" s="155">
        <v>135.26847248751463</v>
      </c>
      <c r="BN28" s="155">
        <v>214.99487222872861</v>
      </c>
      <c r="BO28" s="155">
        <v>63.860830563223409</v>
      </c>
      <c r="BP28" s="155">
        <v>71.390105903103816</v>
      </c>
      <c r="BQ28" s="155">
        <v>4.2762707375718332</v>
      </c>
      <c r="BR28" s="155">
        <v>5.8217147351875553</v>
      </c>
      <c r="BS28" s="155">
        <v>2.2601802357202678</v>
      </c>
      <c r="BT28" s="155">
        <v>1.873146121870038</v>
      </c>
      <c r="BU28" s="155">
        <v>68.431107447581084</v>
      </c>
      <c r="BV28" s="155">
        <v>7.6578690689069671</v>
      </c>
      <c r="BW28" s="155">
        <v>-10.919165036572767</v>
      </c>
      <c r="BX28" s="155">
        <v>57.745711771540812</v>
      </c>
      <c r="BY28" s="155">
        <v>19.512460205320782</v>
      </c>
      <c r="BZ28" s="155">
        <v>25.409389295282143</v>
      </c>
      <c r="CA28" s="155">
        <v>24.795278896590972</v>
      </c>
      <c r="CB28" s="155">
        <v>28.963403209807268</v>
      </c>
      <c r="CC28" s="155">
        <v>29.26211812537499</v>
      </c>
      <c r="CD28" s="156">
        <v>28.688197548361625</v>
      </c>
    </row>
    <row r="29" spans="1:82" s="1" customFormat="1" x14ac:dyDescent="0.4">
      <c r="A29" s="149"/>
      <c r="B29" s="56" t="s">
        <v>23</v>
      </c>
      <c r="C29" s="227" t="s">
        <v>230</v>
      </c>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v>1073.8488964369265</v>
      </c>
      <c r="AI29" s="155">
        <v>1062.702359211466</v>
      </c>
      <c r="AJ29" s="155">
        <v>1203.9071821080411</v>
      </c>
      <c r="AK29" s="155">
        <v>1611.7088373401327</v>
      </c>
      <c r="AL29" s="155">
        <v>1819.9831115140287</v>
      </c>
      <c r="AM29" s="155">
        <v>1947.2570517356799</v>
      </c>
      <c r="AN29" s="155">
        <v>2046.0299449253687</v>
      </c>
      <c r="AO29" s="155">
        <v>2113.3619968997414</v>
      </c>
      <c r="AP29" s="155">
        <v>2248.3266742444757</v>
      </c>
      <c r="AQ29" s="155">
        <v>2212.6534331720272</v>
      </c>
      <c r="AR29" s="155">
        <v>1453.5507880931589</v>
      </c>
      <c r="AS29" s="155">
        <v>1699.9198957893159</v>
      </c>
      <c r="AT29" s="155">
        <v>1973.8811951459525</v>
      </c>
      <c r="AU29" s="155">
        <v>1423.1916931585345</v>
      </c>
      <c r="AV29" s="155">
        <v>1827.941194303974</v>
      </c>
      <c r="AW29" s="155">
        <v>1836.7102369578047</v>
      </c>
      <c r="AX29" s="155">
        <v>2002.5688805970628</v>
      </c>
      <c r="AY29" s="155">
        <v>2106.7137644620175</v>
      </c>
      <c r="AZ29" s="155">
        <v>2167.2082512328161</v>
      </c>
      <c r="BA29" s="155">
        <v>2244.0282002384288</v>
      </c>
      <c r="BB29" s="155">
        <v>2214.8514195941434</v>
      </c>
      <c r="BC29" s="155">
        <v>2234.6473156533775</v>
      </c>
      <c r="BD29" s="155">
        <v>2187.865173437126</v>
      </c>
      <c r="BE29" s="155">
        <v>2129.136797608388</v>
      </c>
      <c r="BF29" s="155">
        <v>2189.034350060926</v>
      </c>
      <c r="BG29" s="155">
        <v>2455.044305826867</v>
      </c>
      <c r="BH29" s="155">
        <v>2553.9599657860163</v>
      </c>
      <c r="BI29" s="155">
        <v>2770.8047887551588</v>
      </c>
      <c r="BJ29" s="155">
        <v>2699.6888951915043</v>
      </c>
      <c r="BK29" s="155">
        <v>2684.6380983058043</v>
      </c>
      <c r="BL29" s="155">
        <v>2727.9450357947094</v>
      </c>
      <c r="BM29" s="155">
        <v>3186.5785405301858</v>
      </c>
      <c r="BN29" s="155">
        <v>3381.4751023799299</v>
      </c>
      <c r="BO29" s="155">
        <v>3380.7659521042851</v>
      </c>
      <c r="BP29" s="155">
        <v>3417.5184586399268</v>
      </c>
      <c r="BQ29" s="155"/>
      <c r="BR29" s="155"/>
      <c r="BS29" s="155"/>
      <c r="BT29" s="155"/>
      <c r="BU29" s="155"/>
      <c r="BV29" s="155"/>
      <c r="BW29" s="155"/>
      <c r="BX29" s="155"/>
      <c r="BY29" s="155"/>
      <c r="BZ29" s="155"/>
      <c r="CA29" s="155"/>
      <c r="CB29" s="155"/>
      <c r="CC29" s="155"/>
      <c r="CD29" s="156"/>
    </row>
    <row r="30" spans="1:82" s="1" customFormat="1" x14ac:dyDescent="0.4">
      <c r="A30" s="149"/>
      <c r="B30" s="73" t="s">
        <v>232</v>
      </c>
      <c r="C30" s="227" t="s">
        <v>221</v>
      </c>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v>0</v>
      </c>
      <c r="AI30" s="155">
        <v>0</v>
      </c>
      <c r="AJ30" s="155">
        <v>0</v>
      </c>
      <c r="AK30" s="155">
        <v>0</v>
      </c>
      <c r="AL30" s="155">
        <v>0</v>
      </c>
      <c r="AM30" s="155">
        <v>0</v>
      </c>
      <c r="AN30" s="155">
        <v>0</v>
      </c>
      <c r="AO30" s="155">
        <v>0</v>
      </c>
      <c r="AP30" s="155">
        <v>0</v>
      </c>
      <c r="AQ30" s="155">
        <v>0</v>
      </c>
      <c r="AR30" s="155">
        <v>0</v>
      </c>
      <c r="AS30" s="155">
        <v>0</v>
      </c>
      <c r="AT30" s="155">
        <v>0</v>
      </c>
      <c r="AU30" s="155">
        <v>0</v>
      </c>
      <c r="AV30" s="155">
        <v>2333.536390729721</v>
      </c>
      <c r="AW30" s="155">
        <v>3195.0862509597496</v>
      </c>
      <c r="AX30" s="155">
        <v>3516.6909731669266</v>
      </c>
      <c r="AY30" s="155">
        <v>4146.6960688244799</v>
      </c>
      <c r="AZ30" s="155">
        <v>4828.8745562132144</v>
      </c>
      <c r="BA30" s="155">
        <v>5274.9771930390116</v>
      </c>
      <c r="BB30" s="155">
        <v>5435.5454463243032</v>
      </c>
      <c r="BC30" s="155">
        <v>5654.1523040452303</v>
      </c>
      <c r="BD30" s="155">
        <v>5838.461020320151</v>
      </c>
      <c r="BE30" s="155">
        <v>6152.5851291875451</v>
      </c>
      <c r="BF30" s="155">
        <v>6404.7901732402015</v>
      </c>
      <c r="BG30" s="155">
        <v>6677.1081020723268</v>
      </c>
      <c r="BH30" s="155">
        <v>6838.6810417504366</v>
      </c>
      <c r="BI30" s="155">
        <v>6988.3066864653156</v>
      </c>
      <c r="BJ30" s="155">
        <v>7140.0428595086441</v>
      </c>
      <c r="BK30" s="155">
        <v>7413.7660924826378</v>
      </c>
      <c r="BL30" s="155">
        <v>7637.1122251172637</v>
      </c>
      <c r="BM30" s="155">
        <v>8138.1761273087068</v>
      </c>
      <c r="BN30" s="155">
        <v>8232.7268694106933</v>
      </c>
      <c r="BO30" s="155">
        <v>8667.5450812909676</v>
      </c>
      <c r="BP30" s="155">
        <v>9136.1151496731436</v>
      </c>
      <c r="BQ30" s="155">
        <v>9062.6264753358046</v>
      </c>
      <c r="BR30" s="155">
        <v>8415.1054693897622</v>
      </c>
      <c r="BS30" s="155">
        <v>7844.1376309921889</v>
      </c>
      <c r="BT30" s="155">
        <v>5944.4088527575441</v>
      </c>
      <c r="BU30" s="155">
        <v>4062.3769988220834</v>
      </c>
      <c r="BV30" s="155">
        <v>2773.8410442277777</v>
      </c>
      <c r="BW30" s="155">
        <v>1768.4214532613048</v>
      </c>
      <c r="BX30" s="155">
        <v>899.54841905388173</v>
      </c>
      <c r="BY30" s="155">
        <v>832.45706964942156</v>
      </c>
      <c r="BZ30" s="155">
        <v>709.75040431190575</v>
      </c>
      <c r="CA30" s="155">
        <v>648.91114751550185</v>
      </c>
      <c r="CB30" s="155">
        <v>442.20556864352722</v>
      </c>
      <c r="CC30" s="155">
        <v>204.99653045728721</v>
      </c>
      <c r="CD30" s="156">
        <v>192.50956313916032</v>
      </c>
    </row>
    <row r="31" spans="1:82" s="1" customFormat="1" ht="25.5" customHeight="1" x14ac:dyDescent="0.4">
      <c r="A31" s="149"/>
      <c r="B31" s="73" t="s">
        <v>233</v>
      </c>
      <c r="C31" s="227" t="s">
        <v>230</v>
      </c>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v>0</v>
      </c>
      <c r="AI31" s="155">
        <v>0</v>
      </c>
      <c r="AJ31" s="155">
        <v>0</v>
      </c>
      <c r="AK31" s="155">
        <v>0</v>
      </c>
      <c r="AL31" s="155">
        <v>0</v>
      </c>
      <c r="AM31" s="155">
        <v>0</v>
      </c>
      <c r="AN31" s="155">
        <v>0</v>
      </c>
      <c r="AO31" s="155">
        <v>0</v>
      </c>
      <c r="AP31" s="155">
        <v>0</v>
      </c>
      <c r="AQ31" s="155">
        <v>0</v>
      </c>
      <c r="AR31" s="155">
        <v>0</v>
      </c>
      <c r="AS31" s="155">
        <v>0</v>
      </c>
      <c r="AT31" s="155">
        <v>0</v>
      </c>
      <c r="AU31" s="155">
        <v>0</v>
      </c>
      <c r="AV31" s="155">
        <v>4.1970666950969688</v>
      </c>
      <c r="AW31" s="155">
        <v>10.269135642081849</v>
      </c>
      <c r="AX31" s="155">
        <v>15.95166170289005</v>
      </c>
      <c r="AY31" s="155">
        <v>26.560734017733786</v>
      </c>
      <c r="AZ31" s="155">
        <v>45.266807768291095</v>
      </c>
      <c r="BA31" s="155">
        <v>55.846340339726204</v>
      </c>
      <c r="BB31" s="155">
        <v>63.439222630204426</v>
      </c>
      <c r="BC31" s="155">
        <v>49.651151459253398</v>
      </c>
      <c r="BD31" s="155">
        <v>-9.9215057909129781E-2</v>
      </c>
      <c r="BE31" s="155">
        <v>-0.13771207321686951</v>
      </c>
      <c r="BF31" s="155">
        <v>-0.22992439175967289</v>
      </c>
      <c r="BG31" s="155">
        <v>0.1296411683324725</v>
      </c>
      <c r="BH31" s="155">
        <v>-4.2850248908391904E-2</v>
      </c>
      <c r="BI31" s="155">
        <v>0</v>
      </c>
      <c r="BJ31" s="155">
        <v>0</v>
      </c>
      <c r="BK31" s="155">
        <v>0</v>
      </c>
      <c r="BL31" s="155">
        <v>0</v>
      </c>
      <c r="BM31" s="155">
        <v>0</v>
      </c>
      <c r="BN31" s="155">
        <v>0</v>
      </c>
      <c r="BO31" s="155">
        <v>0</v>
      </c>
      <c r="BP31" s="155">
        <v>0</v>
      </c>
      <c r="BQ31" s="155">
        <v>0</v>
      </c>
      <c r="BR31" s="155">
        <v>0</v>
      </c>
      <c r="BS31" s="155">
        <v>0</v>
      </c>
      <c r="BT31" s="155">
        <v>0</v>
      </c>
      <c r="BU31" s="155">
        <v>0</v>
      </c>
      <c r="BV31" s="155">
        <v>0</v>
      </c>
      <c r="BW31" s="155">
        <v>0</v>
      </c>
      <c r="BX31" s="155">
        <v>0</v>
      </c>
      <c r="BY31" s="155">
        <v>0</v>
      </c>
      <c r="BZ31" s="155">
        <v>0</v>
      </c>
      <c r="CA31" s="155">
        <v>0</v>
      </c>
      <c r="CB31" s="155">
        <v>0</v>
      </c>
      <c r="CC31" s="155">
        <v>0</v>
      </c>
      <c r="CD31" s="156">
        <v>0</v>
      </c>
    </row>
    <row r="32" spans="1:82" s="1" customFormat="1" x14ac:dyDescent="0.4">
      <c r="A32" s="149"/>
      <c r="B32" s="56" t="s">
        <v>234</v>
      </c>
      <c r="C32" s="227" t="s">
        <v>230</v>
      </c>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v>0</v>
      </c>
      <c r="AI32" s="155">
        <v>0</v>
      </c>
      <c r="AJ32" s="155">
        <v>0</v>
      </c>
      <c r="AK32" s="155">
        <v>0</v>
      </c>
      <c r="AL32" s="155">
        <v>0</v>
      </c>
      <c r="AM32" s="155">
        <v>0</v>
      </c>
      <c r="AN32" s="155">
        <v>0</v>
      </c>
      <c r="AO32" s="155">
        <v>0</v>
      </c>
      <c r="AP32" s="155">
        <v>0</v>
      </c>
      <c r="AQ32" s="155">
        <v>0</v>
      </c>
      <c r="AR32" s="155">
        <v>0</v>
      </c>
      <c r="AS32" s="155">
        <v>0</v>
      </c>
      <c r="AT32" s="155">
        <v>0</v>
      </c>
      <c r="AU32" s="155">
        <v>0</v>
      </c>
      <c r="AV32" s="155">
        <v>0</v>
      </c>
      <c r="AW32" s="155">
        <v>0</v>
      </c>
      <c r="AX32" s="155">
        <v>0</v>
      </c>
      <c r="AY32" s="155">
        <v>0</v>
      </c>
      <c r="AZ32" s="155">
        <v>0</v>
      </c>
      <c r="BA32" s="155">
        <v>0</v>
      </c>
      <c r="BB32" s="155">
        <v>0</v>
      </c>
      <c r="BC32" s="155">
        <v>0</v>
      </c>
      <c r="BD32" s="155">
        <v>0</v>
      </c>
      <c r="BE32" s="155">
        <v>10.919899240065929</v>
      </c>
      <c r="BF32" s="155">
        <v>20.449677292564271</v>
      </c>
      <c r="BG32" s="155">
        <v>22.80125625980444</v>
      </c>
      <c r="BH32" s="155">
        <v>24.560616241105343</v>
      </c>
      <c r="BI32" s="155">
        <v>25.391326993463668</v>
      </c>
      <c r="BJ32" s="155">
        <v>27.174872644230881</v>
      </c>
      <c r="BK32" s="155">
        <v>27.80435880615434</v>
      </c>
      <c r="BL32" s="155">
        <v>27.890843049982255</v>
      </c>
      <c r="BM32" s="155">
        <v>28.260832822677209</v>
      </c>
      <c r="BN32" s="155">
        <v>27.24128519170938</v>
      </c>
      <c r="BO32" s="155">
        <v>28.063348799175102</v>
      </c>
      <c r="BP32" s="155">
        <v>69.662184301163776</v>
      </c>
      <c r="BQ32" s="155">
        <v>212.34356045237863</v>
      </c>
      <c r="BR32" s="155">
        <v>237.76101971691443</v>
      </c>
      <c r="BS32" s="155">
        <v>190.42361294562264</v>
      </c>
      <c r="BT32" s="155">
        <v>212.86633963407135</v>
      </c>
      <c r="BU32" s="155">
        <v>186.51663370001953</v>
      </c>
      <c r="BV32" s="155">
        <v>171.79074644929912</v>
      </c>
      <c r="BW32" s="155">
        <v>143.92403828929275</v>
      </c>
      <c r="BX32" s="155">
        <v>176.55550647184415</v>
      </c>
      <c r="BY32" s="155">
        <v>145.67626916356079</v>
      </c>
      <c r="BZ32" s="155">
        <v>100</v>
      </c>
      <c r="CA32" s="155">
        <v>97.646502592970592</v>
      </c>
      <c r="CB32" s="155">
        <v>95.868781833029814</v>
      </c>
      <c r="CC32" s="155">
        <v>94.032256803698942</v>
      </c>
      <c r="CD32" s="156">
        <v>92.187993621812268</v>
      </c>
    </row>
    <row r="33" spans="1:82" s="1" customFormat="1" x14ac:dyDescent="0.4">
      <c r="A33" s="149"/>
      <c r="B33" s="56" t="s">
        <v>336</v>
      </c>
      <c r="C33" s="227" t="s">
        <v>230</v>
      </c>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c r="AG33" s="155"/>
      <c r="AH33" s="155">
        <v>0</v>
      </c>
      <c r="AI33" s="155">
        <v>0</v>
      </c>
      <c r="AJ33" s="155">
        <v>0</v>
      </c>
      <c r="AK33" s="155">
        <v>0</v>
      </c>
      <c r="AL33" s="155">
        <v>0</v>
      </c>
      <c r="AM33" s="155">
        <v>0</v>
      </c>
      <c r="AN33" s="155">
        <v>0</v>
      </c>
      <c r="AO33" s="155">
        <v>0</v>
      </c>
      <c r="AP33" s="155">
        <v>0</v>
      </c>
      <c r="AQ33" s="155">
        <v>0</v>
      </c>
      <c r="AR33" s="155">
        <v>0</v>
      </c>
      <c r="AS33" s="155">
        <v>0</v>
      </c>
      <c r="AT33" s="155">
        <v>0</v>
      </c>
      <c r="AU33" s="155">
        <v>0</v>
      </c>
      <c r="AV33" s="155">
        <v>0</v>
      </c>
      <c r="AW33" s="155">
        <v>0</v>
      </c>
      <c r="AX33" s="155">
        <v>0</v>
      </c>
      <c r="AY33" s="155">
        <v>0</v>
      </c>
      <c r="AZ33" s="155">
        <v>5.4252130282196633</v>
      </c>
      <c r="BA33" s="155">
        <v>40.239924587721063</v>
      </c>
      <c r="BB33" s="155">
        <v>54.036635721841591</v>
      </c>
      <c r="BC33" s="155">
        <v>45.533894649996121</v>
      </c>
      <c r="BD33" s="155">
        <v>6.7807799413633125</v>
      </c>
      <c r="BE33" s="155">
        <v>9.5592931777641627E-3</v>
      </c>
      <c r="BF33" s="155">
        <v>6.7086386319823887E-2</v>
      </c>
      <c r="BG33" s="155">
        <v>0</v>
      </c>
      <c r="BH33" s="155">
        <v>0</v>
      </c>
      <c r="BI33" s="155">
        <v>0</v>
      </c>
      <c r="BJ33" s="155">
        <v>0</v>
      </c>
      <c r="BK33" s="155">
        <v>0</v>
      </c>
      <c r="BL33" s="155">
        <v>0</v>
      </c>
      <c r="BM33" s="155">
        <v>0</v>
      </c>
      <c r="BN33" s="155">
        <v>0</v>
      </c>
      <c r="BO33" s="155">
        <v>0</v>
      </c>
      <c r="BP33" s="155">
        <v>0</v>
      </c>
      <c r="BQ33" s="155">
        <v>0</v>
      </c>
      <c r="BR33" s="155">
        <v>0</v>
      </c>
      <c r="BS33" s="155">
        <v>0</v>
      </c>
      <c r="BT33" s="155">
        <v>0</v>
      </c>
      <c r="BU33" s="155">
        <v>0</v>
      </c>
      <c r="BV33" s="155">
        <v>0</v>
      </c>
      <c r="BW33" s="155">
        <v>0</v>
      </c>
      <c r="BX33" s="155">
        <v>0</v>
      </c>
      <c r="BY33" s="155">
        <v>0</v>
      </c>
      <c r="BZ33" s="155">
        <v>0</v>
      </c>
      <c r="CA33" s="155">
        <v>0</v>
      </c>
      <c r="CB33" s="155">
        <v>0</v>
      </c>
      <c r="CC33" s="155">
        <v>0</v>
      </c>
      <c r="CD33" s="156">
        <v>0</v>
      </c>
    </row>
    <row r="34" spans="1:82" s="1" customFormat="1" x14ac:dyDescent="0.4">
      <c r="A34" s="149"/>
      <c r="B34" s="56" t="s">
        <v>236</v>
      </c>
      <c r="C34" s="227"/>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v>0</v>
      </c>
      <c r="AI34" s="155">
        <v>0</v>
      </c>
      <c r="AJ34" s="155">
        <v>0</v>
      </c>
      <c r="AK34" s="155">
        <v>0</v>
      </c>
      <c r="AL34" s="155">
        <v>0</v>
      </c>
      <c r="AM34" s="155">
        <v>0</v>
      </c>
      <c r="AN34" s="155">
        <v>0</v>
      </c>
      <c r="AO34" s="155">
        <v>0</v>
      </c>
      <c r="AP34" s="155">
        <v>0</v>
      </c>
      <c r="AQ34" s="155">
        <v>0</v>
      </c>
      <c r="AR34" s="155">
        <v>0</v>
      </c>
      <c r="AS34" s="155">
        <v>0</v>
      </c>
      <c r="AT34" s="155">
        <v>0</v>
      </c>
      <c r="AU34" s="155">
        <v>0</v>
      </c>
      <c r="AV34" s="155">
        <v>0</v>
      </c>
      <c r="AW34" s="155">
        <v>0</v>
      </c>
      <c r="AX34" s="155">
        <v>0</v>
      </c>
      <c r="AY34" s="155">
        <v>0</v>
      </c>
      <c r="AZ34" s="155">
        <v>0</v>
      </c>
      <c r="BA34" s="155">
        <v>0</v>
      </c>
      <c r="BB34" s="155">
        <v>0</v>
      </c>
      <c r="BC34" s="155">
        <v>0</v>
      </c>
      <c r="BD34" s="155">
        <v>0</v>
      </c>
      <c r="BE34" s="155">
        <v>0</v>
      </c>
      <c r="BF34" s="155">
        <v>0</v>
      </c>
      <c r="BG34" s="155">
        <v>0</v>
      </c>
      <c r="BH34" s="155">
        <v>0</v>
      </c>
      <c r="BI34" s="155">
        <v>0</v>
      </c>
      <c r="BJ34" s="155">
        <v>0</v>
      </c>
      <c r="BK34" s="155">
        <v>0</v>
      </c>
      <c r="BL34" s="155">
        <v>167.48338923011102</v>
      </c>
      <c r="BM34" s="155">
        <v>1643.115846432087</v>
      </c>
      <c r="BN34" s="155">
        <v>2845.8853849473967</v>
      </c>
      <c r="BO34" s="155">
        <v>4464.6875868833858</v>
      </c>
      <c r="BP34" s="155">
        <v>8348.3130385589338</v>
      </c>
      <c r="BQ34" s="155">
        <v>12563.744213058348</v>
      </c>
      <c r="BR34" s="155">
        <v>15265.773954275723</v>
      </c>
      <c r="BS34" s="155">
        <v>16879.750564423524</v>
      </c>
      <c r="BT34" s="155">
        <v>17157.078822094416</v>
      </c>
      <c r="BU34" s="155">
        <v>17460.791461284563</v>
      </c>
      <c r="BV34" s="155">
        <v>16842.040525449804</v>
      </c>
      <c r="BW34" s="155">
        <v>15097.990844799906</v>
      </c>
      <c r="BX34" s="155">
        <v>13829.409906837445</v>
      </c>
      <c r="BY34" s="155">
        <v>13138.015180119739</v>
      </c>
      <c r="BZ34" s="155">
        <v>12832.234709218104</v>
      </c>
      <c r="CA34" s="155">
        <v>12697.393644530963</v>
      </c>
      <c r="CB34" s="155">
        <v>11027.078907944531</v>
      </c>
      <c r="CC34" s="155">
        <v>7992.1612630795098</v>
      </c>
      <c r="CD34" s="156">
        <v>5110.659294088814</v>
      </c>
    </row>
    <row r="35" spans="1:82" s="1" customFormat="1" x14ac:dyDescent="0.4">
      <c r="A35" s="149"/>
      <c r="B35" s="71" t="s">
        <v>227</v>
      </c>
      <c r="C35" s="227" t="s">
        <v>224</v>
      </c>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v>0</v>
      </c>
      <c r="AI35" s="155">
        <v>0</v>
      </c>
      <c r="AJ35" s="155">
        <v>0</v>
      </c>
      <c r="AK35" s="155">
        <v>0</v>
      </c>
      <c r="AL35" s="155">
        <v>0</v>
      </c>
      <c r="AM35" s="155">
        <v>0</v>
      </c>
      <c r="AN35" s="155">
        <v>0</v>
      </c>
      <c r="AO35" s="155">
        <v>0</v>
      </c>
      <c r="AP35" s="155">
        <v>0</v>
      </c>
      <c r="AQ35" s="155">
        <v>0</v>
      </c>
      <c r="AR35" s="155">
        <v>0</v>
      </c>
      <c r="AS35" s="155">
        <v>0</v>
      </c>
      <c r="AT35" s="155">
        <v>0</v>
      </c>
      <c r="AU35" s="155">
        <v>0</v>
      </c>
      <c r="AV35" s="155">
        <v>0</v>
      </c>
      <c r="AW35" s="155">
        <v>0</v>
      </c>
      <c r="AX35" s="155">
        <v>0</v>
      </c>
      <c r="AY35" s="155">
        <v>0</v>
      </c>
      <c r="AZ35" s="155">
        <v>0</v>
      </c>
      <c r="BA35" s="155">
        <v>0</v>
      </c>
      <c r="BB35" s="155">
        <v>0</v>
      </c>
      <c r="BC35" s="155">
        <v>0</v>
      </c>
      <c r="BD35" s="155">
        <v>0</v>
      </c>
      <c r="BE35" s="155">
        <v>0</v>
      </c>
      <c r="BF35" s="155">
        <v>0</v>
      </c>
      <c r="BG35" s="155">
        <v>0</v>
      </c>
      <c r="BH35" s="155">
        <v>0</v>
      </c>
      <c r="BI35" s="155">
        <v>0</v>
      </c>
      <c r="BJ35" s="155">
        <v>0</v>
      </c>
      <c r="BK35" s="155">
        <v>0</v>
      </c>
      <c r="BL35" s="155">
        <v>84.776449895588627</v>
      </c>
      <c r="BM35" s="155">
        <v>753.18628940154963</v>
      </c>
      <c r="BN35" s="155">
        <v>1217.5984130148695</v>
      </c>
      <c r="BO35" s="155">
        <v>1756.8265436560964</v>
      </c>
      <c r="BP35" s="155">
        <v>2838.0275277811693</v>
      </c>
      <c r="BQ35" s="155">
        <v>4260.1155892674396</v>
      </c>
      <c r="BR35" s="155">
        <v>4880.474027778745</v>
      </c>
      <c r="BS35" s="155">
        <v>5271.1442208153385</v>
      </c>
      <c r="BT35" s="155">
        <v>5422.3176401047103</v>
      </c>
      <c r="BU35" s="155">
        <v>5358.1737983202102</v>
      </c>
      <c r="BV35" s="155">
        <v>5089.9825561042235</v>
      </c>
      <c r="BW35" s="155">
        <v>4918.2034420261516</v>
      </c>
      <c r="BX35" s="155">
        <v>4704.0933976438964</v>
      </c>
      <c r="BY35" s="155">
        <v>4608.3102585162796</v>
      </c>
      <c r="BZ35" s="155">
        <v>4864.1800049392996</v>
      </c>
      <c r="CA35" s="155">
        <v>5194.7326061513213</v>
      </c>
      <c r="CB35" s="155">
        <v>5197.8045626210396</v>
      </c>
      <c r="CC35" s="155">
        <v>4997.8054581390443</v>
      </c>
      <c r="CD35" s="156">
        <v>4778.6284019650802</v>
      </c>
    </row>
    <row r="36" spans="1:82" s="1" customFormat="1" x14ac:dyDescent="0.4">
      <c r="A36" s="149"/>
      <c r="B36" s="71" t="s">
        <v>337</v>
      </c>
      <c r="C36" s="227" t="s">
        <v>230</v>
      </c>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v>0</v>
      </c>
      <c r="AI36" s="155">
        <v>0</v>
      </c>
      <c r="AJ36" s="155">
        <v>0</v>
      </c>
      <c r="AK36" s="155">
        <v>0</v>
      </c>
      <c r="AL36" s="155">
        <v>0</v>
      </c>
      <c r="AM36" s="155">
        <v>0</v>
      </c>
      <c r="AN36" s="155">
        <v>0</v>
      </c>
      <c r="AO36" s="155">
        <v>0</v>
      </c>
      <c r="AP36" s="155">
        <v>0</v>
      </c>
      <c r="AQ36" s="155">
        <v>0</v>
      </c>
      <c r="AR36" s="155">
        <v>0</v>
      </c>
      <c r="AS36" s="155">
        <v>0</v>
      </c>
      <c r="AT36" s="155">
        <v>0</v>
      </c>
      <c r="AU36" s="155">
        <v>0</v>
      </c>
      <c r="AV36" s="155">
        <v>0</v>
      </c>
      <c r="AW36" s="155">
        <v>0</v>
      </c>
      <c r="AX36" s="155">
        <v>0</v>
      </c>
      <c r="AY36" s="155">
        <v>0</v>
      </c>
      <c r="AZ36" s="155">
        <v>0</v>
      </c>
      <c r="BA36" s="155">
        <v>0</v>
      </c>
      <c r="BB36" s="155">
        <v>0</v>
      </c>
      <c r="BC36" s="155">
        <v>0</v>
      </c>
      <c r="BD36" s="155">
        <v>0</v>
      </c>
      <c r="BE36" s="155">
        <v>0</v>
      </c>
      <c r="BF36" s="155">
        <v>0</v>
      </c>
      <c r="BG36" s="155">
        <v>0</v>
      </c>
      <c r="BH36" s="155">
        <v>0</v>
      </c>
      <c r="BI36" s="155">
        <v>0</v>
      </c>
      <c r="BJ36" s="155">
        <v>0</v>
      </c>
      <c r="BK36" s="155">
        <v>0</v>
      </c>
      <c r="BL36" s="155">
        <v>82.706939334522403</v>
      </c>
      <c r="BM36" s="155">
        <v>889.92955703053735</v>
      </c>
      <c r="BN36" s="155">
        <v>1628.2869719325272</v>
      </c>
      <c r="BO36" s="155">
        <v>2707.8610432272899</v>
      </c>
      <c r="BP36" s="155">
        <v>5510.2855107777659</v>
      </c>
      <c r="BQ36" s="155">
        <v>8303.6286237909098</v>
      </c>
      <c r="BR36" s="155">
        <v>10385.299926496977</v>
      </c>
      <c r="BS36" s="155">
        <v>11608.606343608184</v>
      </c>
      <c r="BT36" s="155">
        <v>11734.761181989705</v>
      </c>
      <c r="BU36" s="155">
        <v>12102.617662964354</v>
      </c>
      <c r="BV36" s="155">
        <v>11752.05796934558</v>
      </c>
      <c r="BW36" s="155">
        <v>10179.787402773756</v>
      </c>
      <c r="BX36" s="155">
        <v>9125.3165091935498</v>
      </c>
      <c r="BY36" s="155">
        <v>8529.7049216034593</v>
      </c>
      <c r="BZ36" s="155">
        <v>7968.0547042788057</v>
      </c>
      <c r="CA36" s="155">
        <v>7502.6610383796406</v>
      </c>
      <c r="CB36" s="155">
        <v>5829.2743453234934</v>
      </c>
      <c r="CC36" s="155">
        <v>2994.3558049404651</v>
      </c>
      <c r="CD36" s="156">
        <v>332.03089212373482</v>
      </c>
    </row>
    <row r="37" spans="1:82" s="1" customFormat="1" ht="25.5" customHeight="1" x14ac:dyDescent="0.4">
      <c r="A37" s="149"/>
      <c r="B37" s="56" t="s">
        <v>238</v>
      </c>
      <c r="C37" s="227" t="s">
        <v>230</v>
      </c>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c r="AG37" s="155"/>
      <c r="AH37" s="155">
        <v>51.735223973801595</v>
      </c>
      <c r="AI37" s="155">
        <v>50.703082372562569</v>
      </c>
      <c r="AJ37" s="155">
        <v>67.696089080610605</v>
      </c>
      <c r="AK37" s="155">
        <v>98.315326174188627</v>
      </c>
      <c r="AL37" s="155">
        <v>133.06565820302797</v>
      </c>
      <c r="AM37" s="155">
        <v>168.75815082604089</v>
      </c>
      <c r="AN37" s="155">
        <v>164.5581922564067</v>
      </c>
      <c r="AO37" s="155">
        <v>161.16548434407323</v>
      </c>
      <c r="AP37" s="155">
        <v>191.62411491989749</v>
      </c>
      <c r="AQ37" s="155">
        <v>201.48311171551833</v>
      </c>
      <c r="AR37" s="155">
        <v>431.46811838269269</v>
      </c>
      <c r="AS37" s="155">
        <v>398.47148089187044</v>
      </c>
      <c r="AT37" s="155">
        <v>418.25891282694022</v>
      </c>
      <c r="AU37" s="155">
        <v>487.49214994101288</v>
      </c>
      <c r="AV37" s="155">
        <v>779.15300298955754</v>
      </c>
      <c r="AW37" s="155">
        <v>1045.4636970575357</v>
      </c>
      <c r="AX37" s="155">
        <v>1260.0246659508773</v>
      </c>
      <c r="AY37" s="155">
        <v>1533.2590338058415</v>
      </c>
      <c r="AZ37" s="155">
        <v>1816.8760448099542</v>
      </c>
      <c r="BA37" s="155">
        <v>2059.701089525357</v>
      </c>
      <c r="BB37" s="155">
        <v>2114.7233161963804</v>
      </c>
      <c r="BC37" s="155">
        <v>1563.7896297649056</v>
      </c>
      <c r="BD37" s="155">
        <v>1.3831070082161883</v>
      </c>
      <c r="BE37" s="155">
        <v>0</v>
      </c>
      <c r="BF37" s="155">
        <v>0</v>
      </c>
      <c r="BG37" s="155">
        <v>6.4469581730250899E-2</v>
      </c>
      <c r="BH37" s="155">
        <v>0</v>
      </c>
      <c r="BI37" s="155">
        <v>0</v>
      </c>
      <c r="BJ37" s="155">
        <v>0</v>
      </c>
      <c r="BK37" s="155">
        <v>0</v>
      </c>
      <c r="BL37" s="155">
        <v>0</v>
      </c>
      <c r="BM37" s="155">
        <v>0</v>
      </c>
      <c r="BN37" s="155">
        <v>0</v>
      </c>
      <c r="BO37" s="155">
        <v>0</v>
      </c>
      <c r="BP37" s="155">
        <v>0</v>
      </c>
      <c r="BQ37" s="155">
        <v>0</v>
      </c>
      <c r="BR37" s="155">
        <v>0</v>
      </c>
      <c r="BS37" s="155">
        <v>0</v>
      </c>
      <c r="BT37" s="155">
        <v>0</v>
      </c>
      <c r="BU37" s="155">
        <v>0</v>
      </c>
      <c r="BV37" s="155">
        <v>0</v>
      </c>
      <c r="BW37" s="155">
        <v>0</v>
      </c>
      <c r="BX37" s="155">
        <v>0</v>
      </c>
      <c r="BY37" s="155">
        <v>0</v>
      </c>
      <c r="BZ37" s="155">
        <v>0</v>
      </c>
      <c r="CA37" s="155">
        <v>0</v>
      </c>
      <c r="CB37" s="155">
        <v>0</v>
      </c>
      <c r="CC37" s="155">
        <v>0</v>
      </c>
      <c r="CD37" s="156">
        <v>0</v>
      </c>
    </row>
    <row r="38" spans="1:82" s="1" customFormat="1" x14ac:dyDescent="0.4">
      <c r="A38" s="149"/>
      <c r="B38" s="56" t="s">
        <v>240</v>
      </c>
      <c r="C38" s="227" t="s">
        <v>230</v>
      </c>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v>0</v>
      </c>
      <c r="AI38" s="155">
        <v>0</v>
      </c>
      <c r="AJ38" s="155">
        <v>0</v>
      </c>
      <c r="AK38" s="155">
        <v>0</v>
      </c>
      <c r="AL38" s="155">
        <v>0</v>
      </c>
      <c r="AM38" s="155">
        <v>0</v>
      </c>
      <c r="AN38" s="155">
        <v>0</v>
      </c>
      <c r="AO38" s="155">
        <v>0</v>
      </c>
      <c r="AP38" s="155">
        <v>0</v>
      </c>
      <c r="AQ38" s="155">
        <v>0</v>
      </c>
      <c r="AR38" s="155">
        <v>0</v>
      </c>
      <c r="AS38" s="155">
        <v>0</v>
      </c>
      <c r="AT38" s="155">
        <v>0</v>
      </c>
      <c r="AU38" s="155">
        <v>0</v>
      </c>
      <c r="AV38" s="155">
        <v>0</v>
      </c>
      <c r="AW38" s="155">
        <v>0</v>
      </c>
      <c r="AX38" s="155">
        <v>0</v>
      </c>
      <c r="AY38" s="155">
        <v>0</v>
      </c>
      <c r="AZ38" s="155">
        <v>0</v>
      </c>
      <c r="BA38" s="155">
        <v>0</v>
      </c>
      <c r="BB38" s="155">
        <v>0</v>
      </c>
      <c r="BC38" s="155">
        <v>0</v>
      </c>
      <c r="BD38" s="155">
        <v>0</v>
      </c>
      <c r="BE38" s="155">
        <v>0</v>
      </c>
      <c r="BF38" s="155">
        <v>0</v>
      </c>
      <c r="BG38" s="155">
        <v>0</v>
      </c>
      <c r="BH38" s="155">
        <v>0</v>
      </c>
      <c r="BI38" s="155">
        <v>0</v>
      </c>
      <c r="BJ38" s="155">
        <v>32.955252375808193</v>
      </c>
      <c r="BK38" s="155">
        <v>32.896001015779831</v>
      </c>
      <c r="BL38" s="155">
        <v>34.791118388015533</v>
      </c>
      <c r="BM38" s="155">
        <v>32.988265438931847</v>
      </c>
      <c r="BN38" s="155">
        <v>30.940363647566361</v>
      </c>
      <c r="BO38" s="155">
        <v>31.699983049436991</v>
      </c>
      <c r="BP38" s="155">
        <v>31.277955243943815</v>
      </c>
      <c r="BQ38" s="155">
        <v>31.533396099676274</v>
      </c>
      <c r="BR38" s="155">
        <v>32.640035988688922</v>
      </c>
      <c r="BS38" s="155">
        <v>30.212346758300104</v>
      </c>
      <c r="BT38" s="155">
        <v>29.406678126432684</v>
      </c>
      <c r="BU38" s="155">
        <v>29.028314870684074</v>
      </c>
      <c r="BV38" s="155">
        <v>35.525033339156465</v>
      </c>
      <c r="BW38" s="155">
        <v>26.537293764961056</v>
      </c>
      <c r="BX38" s="155">
        <v>48.655995800336044</v>
      </c>
      <c r="BY38" s="155">
        <v>38.369691058244079</v>
      </c>
      <c r="BZ38" s="155">
        <v>39.557910914011465</v>
      </c>
      <c r="CA38" s="155">
        <v>43.265615730231808</v>
      </c>
      <c r="CB38" s="155">
        <v>46.724036229943628</v>
      </c>
      <c r="CC38" s="155">
        <v>49.758620084116373</v>
      </c>
      <c r="CD38" s="156">
        <v>54.261585655909471</v>
      </c>
    </row>
    <row r="39" spans="1:82" s="1" customFormat="1" x14ac:dyDescent="0.4">
      <c r="A39" s="149"/>
      <c r="B39" s="56" t="s">
        <v>338</v>
      </c>
      <c r="C39" s="227" t="s">
        <v>230</v>
      </c>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v>2181.402072340215</v>
      </c>
      <c r="AI39" s="155">
        <v>2054.1354771590854</v>
      </c>
      <c r="AJ39" s="155">
        <v>2227.3978340296385</v>
      </c>
      <c r="AK39" s="155">
        <v>3257.3787239639687</v>
      </c>
      <c r="AL39" s="155">
        <v>3900.4804397096482</v>
      </c>
      <c r="AM39" s="155">
        <v>4400.9194044028063</v>
      </c>
      <c r="AN39" s="155">
        <v>4687.6044954580429</v>
      </c>
      <c r="AO39" s="155">
        <v>4979.594892004141</v>
      </c>
      <c r="AP39" s="155">
        <v>5141.3541626707593</v>
      </c>
      <c r="AQ39" s="155">
        <v>5034.5350743658992</v>
      </c>
      <c r="AR39" s="155">
        <v>4574.4609343210941</v>
      </c>
      <c r="AS39" s="155">
        <v>4871.3893281856454</v>
      </c>
      <c r="AT39" s="155">
        <v>5695.1027520869311</v>
      </c>
      <c r="AU39" s="155">
        <v>7341.5544410937928</v>
      </c>
      <c r="AV39" s="155">
        <v>9446.2507895812469</v>
      </c>
      <c r="AW39" s="155">
        <v>11088.893709016565</v>
      </c>
      <c r="AX39" s="155">
        <v>12155.540297327201</v>
      </c>
      <c r="AY39" s="155">
        <v>12775.450894879024</v>
      </c>
      <c r="AZ39" s="155">
        <v>12960.433434395449</v>
      </c>
      <c r="BA39" s="155">
        <v>12606.874221112503</v>
      </c>
      <c r="BB39" s="155">
        <v>12032.897839259227</v>
      </c>
      <c r="BC39" s="155">
        <v>11722.416574685811</v>
      </c>
      <c r="BD39" s="155">
        <v>11312.187388229588</v>
      </c>
      <c r="BE39" s="155">
        <v>11359.759108545328</v>
      </c>
      <c r="BF39" s="155">
        <v>12252.492429587081</v>
      </c>
      <c r="BG39" s="155">
        <v>12030.816137631313</v>
      </c>
      <c r="BH39" s="155">
        <v>12720.775999783249</v>
      </c>
      <c r="BI39" s="155">
        <v>13438.284810006951</v>
      </c>
      <c r="BJ39" s="155">
        <v>13908.06705584108</v>
      </c>
      <c r="BK39" s="155">
        <v>14654.048466761207</v>
      </c>
      <c r="BL39" s="155">
        <v>15274.42955509463</v>
      </c>
      <c r="BM39" s="155">
        <v>18444.279127617821</v>
      </c>
      <c r="BN39" s="155">
        <v>19737.280749272115</v>
      </c>
      <c r="BO39" s="155">
        <v>20826.235448132084</v>
      </c>
      <c r="BP39" s="155">
        <v>21515.230622180992</v>
      </c>
      <c r="BQ39" s="155">
        <v>21217.936927989085</v>
      </c>
      <c r="BR39" s="155">
        <v>21110.472123514697</v>
      </c>
      <c r="BS39" s="155">
        <v>20953.960827576604</v>
      </c>
      <c r="BT39" s="155">
        <v>19795.772498704831</v>
      </c>
      <c r="BU39" s="155">
        <v>18439.076230253639</v>
      </c>
      <c r="BV39" s="155">
        <v>16616.121113491216</v>
      </c>
      <c r="BW39" s="155">
        <v>13750.090907907837</v>
      </c>
      <c r="BX39" s="155">
        <v>12123.598237513726</v>
      </c>
      <c r="BY39" s="155">
        <v>11060.907149390145</v>
      </c>
      <c r="BZ39" s="155">
        <v>9526.8641925449447</v>
      </c>
      <c r="CA39" s="155">
        <v>8235.266544134658</v>
      </c>
      <c r="CB39" s="155">
        <v>6568.6874323350112</v>
      </c>
      <c r="CC39" s="155">
        <v>4210.1147577198844</v>
      </c>
      <c r="CD39" s="156">
        <v>2190.8132135084825</v>
      </c>
    </row>
    <row r="40" spans="1:82" s="1" customFormat="1" x14ac:dyDescent="0.4">
      <c r="A40" s="149"/>
      <c r="B40" s="56" t="s">
        <v>339</v>
      </c>
      <c r="C40" s="227"/>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v>7987.5238096600933</v>
      </c>
      <c r="AI40" s="155">
        <v>7309.8925901157854</v>
      </c>
      <c r="AJ40" s="155">
        <v>6696.6457004476588</v>
      </c>
      <c r="AK40" s="155">
        <v>6872.4906844269717</v>
      </c>
      <c r="AL40" s="155">
        <v>6662.4943505477604</v>
      </c>
      <c r="AM40" s="155">
        <v>6248.9783075782734</v>
      </c>
      <c r="AN40" s="155">
        <v>6646.2757667526957</v>
      </c>
      <c r="AO40" s="155">
        <v>6735.3681013106216</v>
      </c>
      <c r="AP40" s="155">
        <v>6887.8687673617305</v>
      </c>
      <c r="AQ40" s="155">
        <v>7105.6395814774423</v>
      </c>
      <c r="AR40" s="155">
        <v>7379.9353663242655</v>
      </c>
      <c r="AS40" s="155">
        <v>7673.1911191403815</v>
      </c>
      <c r="AT40" s="155">
        <v>8032.2348361041395</v>
      </c>
      <c r="AU40" s="155">
        <v>9352.7543041998215</v>
      </c>
      <c r="AV40" s="155">
        <v>10414.756592214053</v>
      </c>
      <c r="AW40" s="155">
        <v>11515.198509146516</v>
      </c>
      <c r="AX40" s="155">
        <v>12332.948767920147</v>
      </c>
      <c r="AY40" s="155">
        <v>12025.848439413265</v>
      </c>
      <c r="AZ40" s="155">
        <v>11541.49783329956</v>
      </c>
      <c r="BA40" s="155">
        <v>11507.94634522866</v>
      </c>
      <c r="BB40" s="155">
        <v>11376.923436402934</v>
      </c>
      <c r="BC40" s="155">
        <v>10996.655296986393</v>
      </c>
      <c r="BD40" s="155">
        <v>11000.020638199636</v>
      </c>
      <c r="BE40" s="155">
        <v>10752.680679900217</v>
      </c>
      <c r="BF40" s="155">
        <v>10543.412719054653</v>
      </c>
      <c r="BG40" s="155">
        <v>10230.465503494124</v>
      </c>
      <c r="BH40" s="155">
        <v>9843.7763856699094</v>
      </c>
      <c r="BI40" s="155">
        <v>9543.0496465532851</v>
      </c>
      <c r="BJ40" s="155">
        <v>9151.4274708537032</v>
      </c>
      <c r="BK40" s="155">
        <v>9025.7417869973451</v>
      </c>
      <c r="BL40" s="155">
        <v>8580.1819340013717</v>
      </c>
      <c r="BM40" s="155">
        <v>7919.1412838273945</v>
      </c>
      <c r="BN40" s="155">
        <v>7084.9585044652113</v>
      </c>
      <c r="BO40" s="155">
        <v>6199.732251721478</v>
      </c>
      <c r="BP40" s="155">
        <v>4033.8019139211633</v>
      </c>
      <c r="BQ40" s="155">
        <v>1428.6717120864869</v>
      </c>
      <c r="BR40" s="155">
        <v>291.01113003149254</v>
      </c>
      <c r="BS40" s="155">
        <v>73.244753449190952</v>
      </c>
      <c r="BT40" s="155">
        <v>17.232187672715806</v>
      </c>
      <c r="BU40" s="155">
        <v>10.154310764995889</v>
      </c>
      <c r="BV40" s="155">
        <v>-1.4349208403252351</v>
      </c>
      <c r="BW40" s="155">
        <v>5.2584130458661393</v>
      </c>
      <c r="BX40" s="155">
        <v>4.7654268394796082</v>
      </c>
      <c r="BY40" s="155">
        <v>3.7376155818835795</v>
      </c>
      <c r="BZ40" s="155">
        <v>0</v>
      </c>
      <c r="CA40" s="155">
        <v>0</v>
      </c>
      <c r="CB40" s="155">
        <v>0</v>
      </c>
      <c r="CC40" s="155">
        <v>0</v>
      </c>
      <c r="CD40" s="156">
        <v>0</v>
      </c>
    </row>
    <row r="41" spans="1:82" s="1" customFormat="1" x14ac:dyDescent="0.4">
      <c r="A41" s="149"/>
      <c r="B41" s="71" t="s">
        <v>333</v>
      </c>
      <c r="C41" s="227" t="s">
        <v>224</v>
      </c>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v>7987.5238096600933</v>
      </c>
      <c r="AI41" s="155">
        <v>7296.3733672986555</v>
      </c>
      <c r="AJ41" s="155">
        <v>6658.8034609692177</v>
      </c>
      <c r="AK41" s="155">
        <v>6783.4803306979202</v>
      </c>
      <c r="AL41" s="155">
        <v>6493.611776259334</v>
      </c>
      <c r="AM41" s="155">
        <v>6045.3813868367251</v>
      </c>
      <c r="AN41" s="155">
        <v>6359.7458368577436</v>
      </c>
      <c r="AO41" s="155">
        <v>6392.8237744426533</v>
      </c>
      <c r="AP41" s="155">
        <v>6390.4637881247472</v>
      </c>
      <c r="AQ41" s="155">
        <v>6474.8181062227095</v>
      </c>
      <c r="AR41" s="155">
        <v>6631.0093423552744</v>
      </c>
      <c r="AS41" s="155">
        <v>6772.296264008548</v>
      </c>
      <c r="AT41" s="155">
        <v>6949.9662100904679</v>
      </c>
      <c r="AU41" s="155">
        <v>7942.286542255617</v>
      </c>
      <c r="AV41" s="155">
        <v>8694.5500978524215</v>
      </c>
      <c r="AW41" s="155">
        <v>9423.3861485417001</v>
      </c>
      <c r="AX41" s="155">
        <v>9926.2817657851956</v>
      </c>
      <c r="AY41" s="155">
        <v>9711.6117686204107</v>
      </c>
      <c r="AZ41" s="155">
        <v>9572.8250254808154</v>
      </c>
      <c r="BA41" s="155">
        <v>9830.596002997303</v>
      </c>
      <c r="BB41" s="155">
        <v>9932.9113807265476</v>
      </c>
      <c r="BC41" s="155">
        <v>9781.9126483916425</v>
      </c>
      <c r="BD41" s="155">
        <v>9869.1332521478325</v>
      </c>
      <c r="BE41" s="155">
        <v>9929.9611435940878</v>
      </c>
      <c r="BF41" s="155">
        <v>9805.9686215788952</v>
      </c>
      <c r="BG41" s="155">
        <v>9549.2617792766923</v>
      </c>
      <c r="BH41" s="155">
        <v>9280.0074815405169</v>
      </c>
      <c r="BI41" s="155">
        <v>9094.3071130269618</v>
      </c>
      <c r="BJ41" s="155">
        <v>8756.3257806653237</v>
      </c>
      <c r="BK41" s="155">
        <v>8689.8323145916056</v>
      </c>
      <c r="BL41" s="155">
        <v>8297.1439524623984</v>
      </c>
      <c r="BM41" s="155">
        <v>7687.7554608398586</v>
      </c>
      <c r="BN41" s="155">
        <v>6884.2479644067616</v>
      </c>
      <c r="BO41" s="155">
        <v>6041.1888609749212</v>
      </c>
      <c r="BP41" s="155">
        <v>3930.7978124631995</v>
      </c>
      <c r="BQ41" s="155">
        <v>1394.7876066203464</v>
      </c>
      <c r="BR41" s="155">
        <v>284.87106398243122</v>
      </c>
      <c r="BS41" s="155">
        <v>71.991879774052634</v>
      </c>
      <c r="BT41" s="155">
        <v>17.030984790968816</v>
      </c>
      <c r="BU41" s="155">
        <v>10.050811490524877</v>
      </c>
      <c r="BV41" s="155">
        <v>-1.4127621409598932</v>
      </c>
      <c r="BW41" s="155">
        <v>5.1772102432113742</v>
      </c>
      <c r="BX41" s="155">
        <v>4.6918369537409452</v>
      </c>
      <c r="BY41" s="155">
        <v>3.6798976244223134</v>
      </c>
      <c r="BZ41" s="155">
        <v>0</v>
      </c>
      <c r="CA41" s="155">
        <v>0</v>
      </c>
      <c r="CB41" s="155">
        <v>0</v>
      </c>
      <c r="CC41" s="155">
        <v>0</v>
      </c>
      <c r="CD41" s="156">
        <v>0</v>
      </c>
    </row>
    <row r="42" spans="1:82" s="1" customFormat="1" x14ac:dyDescent="0.4">
      <c r="A42" s="149"/>
      <c r="B42" s="71" t="s">
        <v>334</v>
      </c>
      <c r="C42" s="227" t="s">
        <v>224</v>
      </c>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v>0</v>
      </c>
      <c r="AI42" s="155">
        <v>13.519222817129688</v>
      </c>
      <c r="AJ42" s="155">
        <v>37.84223947844125</v>
      </c>
      <c r="AK42" s="155">
        <v>89.010353729052056</v>
      </c>
      <c r="AL42" s="155">
        <v>168.88257428842635</v>
      </c>
      <c r="AM42" s="155">
        <v>203.59692074154739</v>
      </c>
      <c r="AN42" s="155">
        <v>286.52992989495118</v>
      </c>
      <c r="AO42" s="155">
        <v>342.54432686796787</v>
      </c>
      <c r="AP42" s="155">
        <v>497.40497923698445</v>
      </c>
      <c r="AQ42" s="155">
        <v>630.82147525473249</v>
      </c>
      <c r="AR42" s="155">
        <v>748.92602396899122</v>
      </c>
      <c r="AS42" s="155">
        <v>900.89485513183342</v>
      </c>
      <c r="AT42" s="155">
        <v>1082.2686260136716</v>
      </c>
      <c r="AU42" s="155">
        <v>1410.467761944205</v>
      </c>
      <c r="AV42" s="155">
        <v>1720.2064943616317</v>
      </c>
      <c r="AW42" s="155">
        <v>2091.8123606048148</v>
      </c>
      <c r="AX42" s="155">
        <v>2406.6670021349501</v>
      </c>
      <c r="AY42" s="155">
        <v>2314.2366707928536</v>
      </c>
      <c r="AZ42" s="155">
        <v>1968.6728078187443</v>
      </c>
      <c r="BA42" s="155">
        <v>1677.3503422313581</v>
      </c>
      <c r="BB42" s="155">
        <v>1444.0120556763879</v>
      </c>
      <c r="BC42" s="155">
        <v>1214.7426485947515</v>
      </c>
      <c r="BD42" s="155">
        <v>1130.8873860518038</v>
      </c>
      <c r="BE42" s="155">
        <v>822.71953630613029</v>
      </c>
      <c r="BF42" s="155">
        <v>737.44409747575821</v>
      </c>
      <c r="BG42" s="155">
        <v>681.2037242174315</v>
      </c>
      <c r="BH42" s="155">
        <v>563.76890412939269</v>
      </c>
      <c r="BI42" s="155">
        <v>448.7425335263236</v>
      </c>
      <c r="BJ42" s="155">
        <v>395.10169018837991</v>
      </c>
      <c r="BK42" s="155">
        <v>335.909472405739</v>
      </c>
      <c r="BL42" s="155">
        <v>283.03798153897344</v>
      </c>
      <c r="BM42" s="155">
        <v>231.38582298753582</v>
      </c>
      <c r="BN42" s="155">
        <v>200.71054005845005</v>
      </c>
      <c r="BO42" s="155">
        <v>158.54339074655732</v>
      </c>
      <c r="BP42" s="155">
        <v>103.00410145796407</v>
      </c>
      <c r="BQ42" s="155">
        <v>33.884105466140475</v>
      </c>
      <c r="BR42" s="155">
        <v>6.1400660490613745</v>
      </c>
      <c r="BS42" s="155">
        <v>1.2528736751383176</v>
      </c>
      <c r="BT42" s="155">
        <v>0.20120288174699028</v>
      </c>
      <c r="BU42" s="155">
        <v>0.10349927447101172</v>
      </c>
      <c r="BV42" s="155">
        <v>-2.2158699365341965E-2</v>
      </c>
      <c r="BW42" s="155">
        <v>8.1202802654765205E-2</v>
      </c>
      <c r="BX42" s="155">
        <v>7.3589885738663013E-2</v>
      </c>
      <c r="BY42" s="155">
        <v>5.7717957461265942E-2</v>
      </c>
      <c r="BZ42" s="155">
        <v>0</v>
      </c>
      <c r="CA42" s="155">
        <v>0</v>
      </c>
      <c r="CB42" s="155">
        <v>0</v>
      </c>
      <c r="CC42" s="155">
        <v>0</v>
      </c>
      <c r="CD42" s="156">
        <v>0</v>
      </c>
    </row>
    <row r="43" spans="1:82" s="1" customFormat="1" ht="25.5" customHeight="1" x14ac:dyDescent="0.4">
      <c r="A43" s="149"/>
      <c r="B43" s="56" t="s">
        <v>326</v>
      </c>
      <c r="C43" s="227"/>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v>3900.2853162217707</v>
      </c>
      <c r="AI43" s="155">
        <v>3508.9495627022661</v>
      </c>
      <c r="AJ43" s="155">
        <v>4091.4457643381234</v>
      </c>
      <c r="AK43" s="155">
        <v>6235.5789105798003</v>
      </c>
      <c r="AL43" s="155">
        <v>9640.916690788541</v>
      </c>
      <c r="AM43" s="155">
        <v>11747.617828278138</v>
      </c>
      <c r="AN43" s="155">
        <v>12716.722370358897</v>
      </c>
      <c r="AO43" s="155">
        <v>13860.887719101462</v>
      </c>
      <c r="AP43" s="155">
        <v>14279.602805882798</v>
      </c>
      <c r="AQ43" s="155">
        <v>13083.647788589871</v>
      </c>
      <c r="AR43" s="155">
        <v>10636.148412485421</v>
      </c>
      <c r="AS43" s="155">
        <v>9421.8055490043189</v>
      </c>
      <c r="AT43" s="155">
        <v>10306.314405292413</v>
      </c>
      <c r="AU43" s="155">
        <v>13259.78565960093</v>
      </c>
      <c r="AV43" s="155">
        <v>16067.232800666126</v>
      </c>
      <c r="AW43" s="155">
        <v>17185.832378819396</v>
      </c>
      <c r="AX43" s="155">
        <v>17551.367845117271</v>
      </c>
      <c r="AY43" s="155">
        <v>17785.848128754984</v>
      </c>
      <c r="AZ43" s="155">
        <v>14004.213884117995</v>
      </c>
      <c r="BA43" s="155">
        <v>10390.524237770456</v>
      </c>
      <c r="BB43" s="155">
        <v>10116.516667635737</v>
      </c>
      <c r="BC43" s="155">
        <v>9906.9015220653437</v>
      </c>
      <c r="BD43" s="155">
        <v>9994.5427118213283</v>
      </c>
      <c r="BE43" s="155">
        <v>10132.494078400703</v>
      </c>
      <c r="BF43" s="155">
        <v>9637.3661426493072</v>
      </c>
      <c r="BG43" s="155">
        <v>10095.487455315297</v>
      </c>
      <c r="BH43" s="155">
        <v>9975.1138761689217</v>
      </c>
      <c r="BI43" s="155">
        <v>9505.8319344012798</v>
      </c>
      <c r="BJ43" s="155">
        <v>9461.6725526728333</v>
      </c>
      <c r="BK43" s="155">
        <v>9884.6226571289353</v>
      </c>
      <c r="BL43" s="155">
        <v>9519.3363687762539</v>
      </c>
      <c r="BM43" s="155">
        <v>9719.1866962054191</v>
      </c>
      <c r="BN43" s="155">
        <v>9210.8645370229206</v>
      </c>
      <c r="BO43" s="155">
        <v>8223.3282490377824</v>
      </c>
      <c r="BP43" s="155">
        <v>6177.3814023533823</v>
      </c>
      <c r="BQ43" s="155">
        <v>4105.75360722202</v>
      </c>
      <c r="BR43" s="155">
        <v>3301.2993846821496</v>
      </c>
      <c r="BS43" s="155">
        <v>2908.2618322290173</v>
      </c>
      <c r="BT43" s="155">
        <v>2513.5608028842448</v>
      </c>
      <c r="BU43" s="155">
        <v>2383.8784696922498</v>
      </c>
      <c r="BV43" s="155">
        <v>2015.3911850206466</v>
      </c>
      <c r="BW43" s="155">
        <v>1480.1655787670618</v>
      </c>
      <c r="BX43" s="155">
        <v>1101.8065821932603</v>
      </c>
      <c r="BY43" s="155">
        <v>879.06416418426829</v>
      </c>
      <c r="BZ43" s="155">
        <v>653.01664519805854</v>
      </c>
      <c r="CA43" s="155">
        <v>497.85078084678128</v>
      </c>
      <c r="CB43" s="155">
        <v>323.64234214862768</v>
      </c>
      <c r="CC43" s="155">
        <v>140.15766750318943</v>
      </c>
      <c r="CD43" s="156">
        <v>11.838794486057553</v>
      </c>
    </row>
    <row r="44" spans="1:82" s="1" customFormat="1" x14ac:dyDescent="0.4">
      <c r="A44" s="149"/>
      <c r="B44" s="71" t="s">
        <v>340</v>
      </c>
      <c r="C44" s="227" t="s">
        <v>230</v>
      </c>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v>0</v>
      </c>
      <c r="AI44" s="155">
        <v>9.7011381914885995</v>
      </c>
      <c r="AJ44" s="155">
        <v>14.659281019506004</v>
      </c>
      <c r="AK44" s="155">
        <v>16.946250979710044</v>
      </c>
      <c r="AL44" s="155">
        <v>26.765922330095556</v>
      </c>
      <c r="AM44" s="155">
        <v>68.12275843758691</v>
      </c>
      <c r="AN44" s="155">
        <v>123.95048958100534</v>
      </c>
      <c r="AO44" s="155">
        <v>204.30165058691804</v>
      </c>
      <c r="AP44" s="155">
        <v>281.80894921710012</v>
      </c>
      <c r="AQ44" s="155">
        <v>357.77077925814973</v>
      </c>
      <c r="AR44" s="155">
        <v>438.68341735442448</v>
      </c>
      <c r="AS44" s="155">
        <v>511.61265950512762</v>
      </c>
      <c r="AT44" s="155">
        <v>517.59310793359703</v>
      </c>
      <c r="AU44" s="155">
        <v>625.3896531269221</v>
      </c>
      <c r="AV44" s="155">
        <v>735.67638263408799</v>
      </c>
      <c r="AW44" s="155">
        <v>851.23797285266221</v>
      </c>
      <c r="AX44" s="155">
        <v>868.53610121885754</v>
      </c>
      <c r="AY44" s="155">
        <v>846.02372919068239</v>
      </c>
      <c r="AZ44" s="155">
        <v>827.76719045603681</v>
      </c>
      <c r="BA44" s="155">
        <v>842.8035759366004</v>
      </c>
      <c r="BB44" s="155">
        <v>827.85986304709684</v>
      </c>
      <c r="BC44" s="155">
        <v>823.61240278150922</v>
      </c>
      <c r="BD44" s="155">
        <v>789.25532340933114</v>
      </c>
      <c r="BE44" s="155">
        <v>779.15964963664408</v>
      </c>
      <c r="BF44" s="155">
        <v>229.53573048384831</v>
      </c>
      <c r="BG44" s="155">
        <v>98.857812253256228</v>
      </c>
      <c r="BH44" s="155">
        <v>0</v>
      </c>
      <c r="BI44" s="155">
        <v>0</v>
      </c>
      <c r="BJ44" s="155">
        <v>0</v>
      </c>
      <c r="BK44" s="155">
        <v>0</v>
      </c>
      <c r="BL44" s="155">
        <v>0</v>
      </c>
      <c r="BM44" s="155">
        <v>0</v>
      </c>
      <c r="BN44" s="155">
        <v>0</v>
      </c>
      <c r="BO44" s="155">
        <v>0</v>
      </c>
      <c r="BP44" s="155">
        <v>0</v>
      </c>
      <c r="BQ44" s="155">
        <v>0</v>
      </c>
      <c r="BR44" s="155">
        <v>0</v>
      </c>
      <c r="BS44" s="155">
        <v>0</v>
      </c>
      <c r="BT44" s="155">
        <v>0</v>
      </c>
      <c r="BU44" s="155">
        <v>0</v>
      </c>
      <c r="BV44" s="155">
        <v>0</v>
      </c>
      <c r="BW44" s="155">
        <v>0</v>
      </c>
      <c r="BX44" s="155">
        <v>0</v>
      </c>
      <c r="BY44" s="155">
        <v>0</v>
      </c>
      <c r="BZ44" s="155">
        <v>0</v>
      </c>
      <c r="CA44" s="155">
        <v>0</v>
      </c>
      <c r="CB44" s="155">
        <v>0</v>
      </c>
      <c r="CC44" s="155">
        <v>0</v>
      </c>
      <c r="CD44" s="156">
        <v>0</v>
      </c>
    </row>
    <row r="45" spans="1:82" s="1" customFormat="1" x14ac:dyDescent="0.4">
      <c r="A45" s="149"/>
      <c r="B45" s="71" t="s">
        <v>341</v>
      </c>
      <c r="C45" s="227" t="s">
        <v>230</v>
      </c>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v>3900.2853162217707</v>
      </c>
      <c r="AI45" s="155">
        <v>3499.2484245107776</v>
      </c>
      <c r="AJ45" s="155">
        <v>4076.7864833186172</v>
      </c>
      <c r="AK45" s="155">
        <v>6218.6326596000899</v>
      </c>
      <c r="AL45" s="155">
        <v>9614.1507684584449</v>
      </c>
      <c r="AM45" s="155">
        <v>11679.495069840552</v>
      </c>
      <c r="AN45" s="155">
        <v>12592.771880777893</v>
      </c>
      <c r="AO45" s="155">
        <v>13656.586068514544</v>
      </c>
      <c r="AP45" s="155">
        <v>13997.793856665698</v>
      </c>
      <c r="AQ45" s="155">
        <v>12725.877009331722</v>
      </c>
      <c r="AR45" s="155">
        <v>10197.464995130995</v>
      </c>
      <c r="AS45" s="155">
        <v>8910.1928894991906</v>
      </c>
      <c r="AT45" s="155">
        <v>9788.7212973588157</v>
      </c>
      <c r="AU45" s="155">
        <v>12634.396006474008</v>
      </c>
      <c r="AV45" s="155">
        <v>15331.556418032038</v>
      </c>
      <c r="AW45" s="155">
        <v>16334.594405966733</v>
      </c>
      <c r="AX45" s="155">
        <v>16682.831743898412</v>
      </c>
      <c r="AY45" s="155">
        <v>16939.824399564299</v>
      </c>
      <c r="AZ45" s="155">
        <v>13176.446693661959</v>
      </c>
      <c r="BA45" s="155">
        <v>9547.720661833855</v>
      </c>
      <c r="BB45" s="155">
        <v>9288.6568045886397</v>
      </c>
      <c r="BC45" s="155">
        <v>9083.2891192838342</v>
      </c>
      <c r="BD45" s="155">
        <v>9205.2873884119981</v>
      </c>
      <c r="BE45" s="155">
        <v>9353.3344287640593</v>
      </c>
      <c r="BF45" s="155">
        <v>9407.8304121654583</v>
      </c>
      <c r="BG45" s="155">
        <v>9996.6296430620405</v>
      </c>
      <c r="BH45" s="155">
        <v>9975.1138761689217</v>
      </c>
      <c r="BI45" s="155">
        <v>9505.8319344012798</v>
      </c>
      <c r="BJ45" s="155">
        <v>9461.6725526728333</v>
      </c>
      <c r="BK45" s="155">
        <v>9884.6226571289353</v>
      </c>
      <c r="BL45" s="155">
        <v>9519.3363687762539</v>
      </c>
      <c r="BM45" s="155">
        <v>9719.1866962054191</v>
      </c>
      <c r="BN45" s="155">
        <v>9210.8645370229206</v>
      </c>
      <c r="BO45" s="155">
        <v>8223.3282490377824</v>
      </c>
      <c r="BP45" s="155">
        <v>6177.3814023533823</v>
      </c>
      <c r="BQ45" s="155">
        <v>4105.75360722202</v>
      </c>
      <c r="BR45" s="155">
        <v>3301.2993846821496</v>
      </c>
      <c r="BS45" s="155">
        <v>2908.2618322290173</v>
      </c>
      <c r="BT45" s="155">
        <v>2513.5608028842448</v>
      </c>
      <c r="BU45" s="155">
        <v>2383.8784696922498</v>
      </c>
      <c r="BV45" s="155">
        <v>2015.3911850206466</v>
      </c>
      <c r="BW45" s="155">
        <v>1480.1655787670618</v>
      </c>
      <c r="BX45" s="155">
        <v>1101.8065821932603</v>
      </c>
      <c r="BY45" s="155">
        <v>879.06416418426829</v>
      </c>
      <c r="BZ45" s="155">
        <v>653.01664519805854</v>
      </c>
      <c r="CA45" s="155">
        <v>497.85078084678128</v>
      </c>
      <c r="CB45" s="155">
        <v>323.64234214862768</v>
      </c>
      <c r="CC45" s="155">
        <v>140.15766750318943</v>
      </c>
      <c r="CD45" s="156">
        <v>11.838794486057553</v>
      </c>
    </row>
    <row r="46" spans="1:82" s="1" customFormat="1" x14ac:dyDescent="0.4">
      <c r="A46" s="149"/>
      <c r="B46" s="56" t="s">
        <v>247</v>
      </c>
      <c r="C46" s="227" t="s">
        <v>230</v>
      </c>
      <c r="D46" s="155"/>
      <c r="E46" s="155"/>
      <c r="F46" s="155"/>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v>0</v>
      </c>
      <c r="AI46" s="155">
        <v>0</v>
      </c>
      <c r="AJ46" s="155">
        <v>0</v>
      </c>
      <c r="AK46" s="155">
        <v>0</v>
      </c>
      <c r="AL46" s="155">
        <v>0</v>
      </c>
      <c r="AM46" s="155">
        <v>0</v>
      </c>
      <c r="AN46" s="155">
        <v>0</v>
      </c>
      <c r="AO46" s="155">
        <v>0</v>
      </c>
      <c r="AP46" s="155">
        <v>0</v>
      </c>
      <c r="AQ46" s="155">
        <v>0</v>
      </c>
      <c r="AR46" s="155">
        <v>3.0639518815252611</v>
      </c>
      <c r="AS46" s="155">
        <v>23.896497586235657</v>
      </c>
      <c r="AT46" s="155">
        <v>50.16821933945468</v>
      </c>
      <c r="AU46" s="155">
        <v>89.017358982852841</v>
      </c>
      <c r="AV46" s="155">
        <v>163.20704644452391</v>
      </c>
      <c r="AW46" s="155">
        <v>207.58930590398302</v>
      </c>
      <c r="AX46" s="155">
        <v>183.78009109438398</v>
      </c>
      <c r="AY46" s="155">
        <v>183.93411604440004</v>
      </c>
      <c r="AZ46" s="155">
        <v>185.90996990564074</v>
      </c>
      <c r="BA46" s="155">
        <v>183.41304048928149</v>
      </c>
      <c r="BB46" s="155">
        <v>186.92952516594335</v>
      </c>
      <c r="BC46" s="155">
        <v>207.82200332330655</v>
      </c>
      <c r="BD46" s="155">
        <v>215.2739049937833</v>
      </c>
      <c r="BE46" s="155">
        <v>236.97009823018473</v>
      </c>
      <c r="BF46" s="155">
        <v>262.63696184803433</v>
      </c>
      <c r="BG46" s="155">
        <v>287.67862934747666</v>
      </c>
      <c r="BH46" s="155">
        <v>309.43051293623756</v>
      </c>
      <c r="BI46" s="155">
        <v>331.66163799637559</v>
      </c>
      <c r="BJ46" s="155">
        <v>361.41466066020064</v>
      </c>
      <c r="BK46" s="155">
        <v>401.64753229703337</v>
      </c>
      <c r="BL46" s="155">
        <v>427.91458353726193</v>
      </c>
      <c r="BM46" s="155">
        <v>442.21802482948726</v>
      </c>
      <c r="BN46" s="155">
        <v>446.10457725657693</v>
      </c>
      <c r="BO46" s="155">
        <v>409.49580003772627</v>
      </c>
      <c r="BP46" s="155">
        <v>374.35841917356362</v>
      </c>
      <c r="BQ46" s="155">
        <v>343.78217033352149</v>
      </c>
      <c r="BR46" s="155">
        <v>323.25179111532225</v>
      </c>
      <c r="BS46" s="155">
        <v>0</v>
      </c>
      <c r="BT46" s="155">
        <v>0</v>
      </c>
      <c r="BU46" s="155">
        <v>0</v>
      </c>
      <c r="BV46" s="155">
        <v>0</v>
      </c>
      <c r="BW46" s="155">
        <v>0</v>
      </c>
      <c r="BX46" s="155">
        <v>0</v>
      </c>
      <c r="BY46" s="155">
        <v>0</v>
      </c>
      <c r="BZ46" s="155">
        <v>0</v>
      </c>
      <c r="CA46" s="155">
        <v>0</v>
      </c>
      <c r="CB46" s="155">
        <v>0</v>
      </c>
      <c r="CC46" s="155">
        <v>0</v>
      </c>
      <c r="CD46" s="156">
        <v>0</v>
      </c>
    </row>
    <row r="47" spans="1:82" s="1" customFormat="1" x14ac:dyDescent="0.4">
      <c r="A47" s="149"/>
      <c r="B47" s="56" t="s">
        <v>28</v>
      </c>
      <c r="C47" s="227" t="s">
        <v>221</v>
      </c>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v>881.90310719124545</v>
      </c>
      <c r="AI47" s="155">
        <v>845.46234079450323</v>
      </c>
      <c r="AJ47" s="155">
        <v>811.7571816555527</v>
      </c>
      <c r="AK47" s="155">
        <v>812.30486495367552</v>
      </c>
      <c r="AL47" s="155">
        <v>785.03715071109764</v>
      </c>
      <c r="AM47" s="155">
        <v>829.508144770527</v>
      </c>
      <c r="AN47" s="155">
        <v>834.73396922163761</v>
      </c>
      <c r="AO47" s="155">
        <v>856.11160750468014</v>
      </c>
      <c r="AP47" s="155">
        <v>810.03181874911445</v>
      </c>
      <c r="AQ47" s="155">
        <v>786.88030530657534</v>
      </c>
      <c r="AR47" s="155">
        <v>726.20689561536176</v>
      </c>
      <c r="AS47" s="155">
        <v>707.82762516136722</v>
      </c>
      <c r="AT47" s="155">
        <v>716.39207055980512</v>
      </c>
      <c r="AU47" s="155">
        <v>769.27702561361775</v>
      </c>
      <c r="AV47" s="155">
        <v>754.14022455624786</v>
      </c>
      <c r="AW47" s="155">
        <v>739.98662489051515</v>
      </c>
      <c r="AX47" s="155">
        <v>764.05257587806545</v>
      </c>
      <c r="AY47" s="155">
        <v>767.89629984047076</v>
      </c>
      <c r="AZ47" s="155">
        <v>779.87375422931905</v>
      </c>
      <c r="BA47" s="155">
        <v>787.09416964676439</v>
      </c>
      <c r="BB47" s="155">
        <v>788.25759677678434</v>
      </c>
      <c r="BC47" s="155">
        <v>772.07909841549053</v>
      </c>
      <c r="BD47" s="155">
        <v>742.45880786120154</v>
      </c>
      <c r="BE47" s="155">
        <v>742.14396590468118</v>
      </c>
      <c r="BF47" s="155">
        <v>717.45143312637651</v>
      </c>
      <c r="BG47" s="155">
        <v>721.30650641012448</v>
      </c>
      <c r="BH47" s="155">
        <v>686.14773741697002</v>
      </c>
      <c r="BI47" s="155">
        <v>655.8957488151699</v>
      </c>
      <c r="BJ47" s="155">
        <v>626.93142539271912</v>
      </c>
      <c r="BK47" s="155">
        <v>573.61736292622004</v>
      </c>
      <c r="BL47" s="155">
        <v>463.28782021861821</v>
      </c>
      <c r="BM47" s="155">
        <v>462.49800931332061</v>
      </c>
      <c r="BN47" s="155">
        <v>514.64444951468613</v>
      </c>
      <c r="BO47" s="155">
        <v>493.52170901429372</v>
      </c>
      <c r="BP47" s="155">
        <v>479.24641272190934</v>
      </c>
      <c r="BQ47" s="155">
        <v>451.0869710607414</v>
      </c>
      <c r="BR47" s="155">
        <v>437.91263940418429</v>
      </c>
      <c r="BS47" s="155">
        <v>410.49666324560695</v>
      </c>
      <c r="BT47" s="155">
        <v>411.11848972320558</v>
      </c>
      <c r="BU47" s="155">
        <v>386.28628917718169</v>
      </c>
      <c r="BV47" s="155">
        <v>369.79853352293435</v>
      </c>
      <c r="BW47" s="155">
        <v>358.35104612505506</v>
      </c>
      <c r="BX47" s="155">
        <v>296.16905749163089</v>
      </c>
      <c r="BY47" s="155">
        <v>283.30683860063669</v>
      </c>
      <c r="BZ47" s="155">
        <v>265.30928510999917</v>
      </c>
      <c r="CA47" s="155">
        <v>261.86853331047428</v>
      </c>
      <c r="CB47" s="155">
        <v>246.98008469497478</v>
      </c>
      <c r="CC47" s="155">
        <v>229.18050895168986</v>
      </c>
      <c r="CD47" s="156">
        <v>218.8079222743896</v>
      </c>
    </row>
    <row r="48" spans="1:82" s="1" customFormat="1" ht="25.5" customHeight="1" x14ac:dyDescent="0.4">
      <c r="A48" s="149"/>
      <c r="B48" s="73" t="s">
        <v>342</v>
      </c>
      <c r="C48" s="227" t="s">
        <v>230</v>
      </c>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v>0</v>
      </c>
      <c r="AI48" s="155">
        <v>0</v>
      </c>
      <c r="AJ48" s="155">
        <v>0</v>
      </c>
      <c r="AK48" s="155">
        <v>0</v>
      </c>
      <c r="AL48" s="155">
        <v>0</v>
      </c>
      <c r="AM48" s="155">
        <v>0</v>
      </c>
      <c r="AN48" s="155">
        <v>0</v>
      </c>
      <c r="AO48" s="155">
        <v>0</v>
      </c>
      <c r="AP48" s="155">
        <v>0</v>
      </c>
      <c r="AQ48" s="155">
        <v>0</v>
      </c>
      <c r="AR48" s="155">
        <v>0</v>
      </c>
      <c r="AS48" s="155">
        <v>0</v>
      </c>
      <c r="AT48" s="155">
        <v>0</v>
      </c>
      <c r="AU48" s="155">
        <v>0</v>
      </c>
      <c r="AV48" s="155">
        <v>0</v>
      </c>
      <c r="AW48" s="155">
        <v>0</v>
      </c>
      <c r="AX48" s="155">
        <v>0</v>
      </c>
      <c r="AY48" s="155">
        <v>0</v>
      </c>
      <c r="AZ48" s="155">
        <v>0</v>
      </c>
      <c r="BA48" s="155">
        <v>0</v>
      </c>
      <c r="BB48" s="155">
        <v>0</v>
      </c>
      <c r="BC48" s="155">
        <v>0</v>
      </c>
      <c r="BD48" s="155">
        <v>0</v>
      </c>
      <c r="BE48" s="155">
        <v>0</v>
      </c>
      <c r="BF48" s="155">
        <v>0</v>
      </c>
      <c r="BG48" s="155">
        <v>0</v>
      </c>
      <c r="BH48" s="155">
        <v>0</v>
      </c>
      <c r="BI48" s="155">
        <v>0</v>
      </c>
      <c r="BJ48" s="155">
        <v>0</v>
      </c>
      <c r="BK48" s="155">
        <v>0</v>
      </c>
      <c r="BL48" s="155">
        <v>119.63257245152907</v>
      </c>
      <c r="BM48" s="155">
        <v>138.67936518095809</v>
      </c>
      <c r="BN48" s="155">
        <v>140.16840426664928</v>
      </c>
      <c r="BO48" s="155">
        <v>145.67002317872149</v>
      </c>
      <c r="BP48" s="155">
        <v>135.48540491261082</v>
      </c>
      <c r="BQ48" s="155">
        <v>122.0453154170428</v>
      </c>
      <c r="BR48" s="155">
        <v>18.683221738459789</v>
      </c>
      <c r="BS48" s="155">
        <v>0</v>
      </c>
      <c r="BT48" s="155">
        <v>0</v>
      </c>
      <c r="BU48" s="155">
        <v>0</v>
      </c>
      <c r="BV48" s="155">
        <v>0</v>
      </c>
      <c r="BW48" s="155">
        <v>0</v>
      </c>
      <c r="BX48" s="155">
        <v>0</v>
      </c>
      <c r="BY48" s="155">
        <v>0</v>
      </c>
      <c r="BZ48" s="155">
        <v>0</v>
      </c>
      <c r="CA48" s="155">
        <v>0</v>
      </c>
      <c r="CB48" s="155">
        <v>0</v>
      </c>
      <c r="CC48" s="155">
        <v>0</v>
      </c>
      <c r="CD48" s="156">
        <v>0</v>
      </c>
    </row>
    <row r="49" spans="1:82" s="1" customFormat="1" x14ac:dyDescent="0.4">
      <c r="A49" s="149"/>
      <c r="B49" s="73" t="s">
        <v>251</v>
      </c>
      <c r="C49" s="227" t="s">
        <v>221</v>
      </c>
      <c r="D49" s="155"/>
      <c r="E49" s="155"/>
      <c r="F49" s="155"/>
      <c r="G49" s="155"/>
      <c r="H49" s="155"/>
      <c r="I49" s="155"/>
      <c r="J49" s="155"/>
      <c r="K49" s="155"/>
      <c r="L49" s="155"/>
      <c r="M49" s="155"/>
      <c r="N49" s="155"/>
      <c r="O49" s="155"/>
      <c r="P49" s="155"/>
      <c r="Q49" s="155"/>
      <c r="R49" s="155"/>
      <c r="S49" s="155"/>
      <c r="T49" s="155"/>
      <c r="U49" s="155"/>
      <c r="V49" s="155"/>
      <c r="W49" s="155"/>
      <c r="X49" s="155"/>
      <c r="Y49" s="155"/>
      <c r="Z49" s="155"/>
      <c r="AA49" s="155"/>
      <c r="AB49" s="155"/>
      <c r="AC49" s="155"/>
      <c r="AD49" s="155"/>
      <c r="AE49" s="155"/>
      <c r="AF49" s="155"/>
      <c r="AG49" s="155"/>
      <c r="AH49" s="155">
        <v>0</v>
      </c>
      <c r="AI49" s="155">
        <v>0</v>
      </c>
      <c r="AJ49" s="155">
        <v>0</v>
      </c>
      <c r="AK49" s="155">
        <v>0</v>
      </c>
      <c r="AL49" s="155">
        <v>0</v>
      </c>
      <c r="AM49" s="155">
        <v>0</v>
      </c>
      <c r="AN49" s="155">
        <v>0</v>
      </c>
      <c r="AO49" s="155">
        <v>0</v>
      </c>
      <c r="AP49" s="155">
        <v>0</v>
      </c>
      <c r="AQ49" s="155">
        <v>0</v>
      </c>
      <c r="AR49" s="155">
        <v>0</v>
      </c>
      <c r="AS49" s="155">
        <v>0</v>
      </c>
      <c r="AT49" s="155">
        <v>0</v>
      </c>
      <c r="AU49" s="155">
        <v>0</v>
      </c>
      <c r="AV49" s="155">
        <v>0</v>
      </c>
      <c r="AW49" s="155">
        <v>0</v>
      </c>
      <c r="AX49" s="155">
        <v>0</v>
      </c>
      <c r="AY49" s="155">
        <v>0</v>
      </c>
      <c r="AZ49" s="155">
        <v>0</v>
      </c>
      <c r="BA49" s="155">
        <v>0</v>
      </c>
      <c r="BB49" s="155">
        <v>0</v>
      </c>
      <c r="BC49" s="155">
        <v>0</v>
      </c>
      <c r="BD49" s="155">
        <v>0</v>
      </c>
      <c r="BE49" s="155">
        <v>8.3755340392510345</v>
      </c>
      <c r="BF49" s="155">
        <v>8.8351210634689004</v>
      </c>
      <c r="BG49" s="155">
        <v>7.5974610406716856</v>
      </c>
      <c r="BH49" s="155">
        <v>27.017820734136066</v>
      </c>
      <c r="BI49" s="155">
        <v>54.72479050750659</v>
      </c>
      <c r="BJ49" s="155">
        <v>56.135589616744092</v>
      </c>
      <c r="BK49" s="155">
        <v>63.630434958893474</v>
      </c>
      <c r="BL49" s="155">
        <v>50.868776434452485</v>
      </c>
      <c r="BM49" s="155">
        <v>62.831576189471633</v>
      </c>
      <c r="BN49" s="155">
        <v>77.430419574289857</v>
      </c>
      <c r="BO49" s="155">
        <v>65.776848590980052</v>
      </c>
      <c r="BP49" s="155">
        <v>69.979151090743613</v>
      </c>
      <c r="BQ49" s="155">
        <v>0.74989662982418925</v>
      </c>
      <c r="BR49" s="155">
        <v>0.24958525483754357</v>
      </c>
      <c r="BS49" s="155">
        <v>0.17949630176115805</v>
      </c>
      <c r="BT49" s="155">
        <v>0</v>
      </c>
      <c r="BU49" s="155">
        <v>0</v>
      </c>
      <c r="BV49" s="155">
        <v>0</v>
      </c>
      <c r="BW49" s="155">
        <v>0</v>
      </c>
      <c r="BX49" s="155">
        <v>0</v>
      </c>
      <c r="BY49" s="155">
        <v>0</v>
      </c>
      <c r="BZ49" s="155">
        <v>0</v>
      </c>
      <c r="CA49" s="155">
        <v>0</v>
      </c>
      <c r="CB49" s="155">
        <v>0</v>
      </c>
      <c r="CC49" s="155">
        <v>0</v>
      </c>
      <c r="CD49" s="156">
        <v>0</v>
      </c>
    </row>
    <row r="50" spans="1:82" s="1" customFormat="1" x14ac:dyDescent="0.4">
      <c r="A50" s="149"/>
      <c r="B50" s="73" t="s">
        <v>252</v>
      </c>
      <c r="C50" s="227"/>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v>0</v>
      </c>
      <c r="AI50" s="155">
        <v>0</v>
      </c>
      <c r="AJ50" s="155">
        <v>0</v>
      </c>
      <c r="AK50" s="155">
        <v>0</v>
      </c>
      <c r="AL50" s="155">
        <v>0</v>
      </c>
      <c r="AM50" s="155">
        <v>0</v>
      </c>
      <c r="AN50" s="155">
        <v>0</v>
      </c>
      <c r="AO50" s="155">
        <v>0</v>
      </c>
      <c r="AP50" s="155">
        <v>0</v>
      </c>
      <c r="AQ50" s="155">
        <v>0</v>
      </c>
      <c r="AR50" s="155">
        <v>0</v>
      </c>
      <c r="AS50" s="155">
        <v>0</v>
      </c>
      <c r="AT50" s="155">
        <v>0</v>
      </c>
      <c r="AU50" s="155">
        <v>0</v>
      </c>
      <c r="AV50" s="155">
        <v>0</v>
      </c>
      <c r="AW50" s="155">
        <v>0</v>
      </c>
      <c r="AX50" s="155">
        <v>0</v>
      </c>
      <c r="AY50" s="155">
        <v>0</v>
      </c>
      <c r="AZ50" s="155">
        <v>3316.0208296309729</v>
      </c>
      <c r="BA50" s="155">
        <v>6080.3800666118832</v>
      </c>
      <c r="BB50" s="155">
        <v>5426.1727203008177</v>
      </c>
      <c r="BC50" s="155">
        <v>4926.7607659536761</v>
      </c>
      <c r="BD50" s="155">
        <v>4191.7874023699587</v>
      </c>
      <c r="BE50" s="155">
        <v>3698.7628132531277</v>
      </c>
      <c r="BF50" s="155">
        <v>3641.8591636374535</v>
      </c>
      <c r="BG50" s="155">
        <v>3504.3738217790005</v>
      </c>
      <c r="BH50" s="155">
        <v>3046.2123741392606</v>
      </c>
      <c r="BI50" s="155">
        <v>3282.0981748486097</v>
      </c>
      <c r="BJ50" s="155">
        <v>3383.3676949900605</v>
      </c>
      <c r="BK50" s="155">
        <v>3039.0705440931752</v>
      </c>
      <c r="BL50" s="155">
        <v>3761.9229456277099</v>
      </c>
      <c r="BM50" s="155">
        <v>6072.579882567491</v>
      </c>
      <c r="BN50" s="155">
        <v>5704.5079280851414</v>
      </c>
      <c r="BO50" s="155">
        <v>6198.1058005254308</v>
      </c>
      <c r="BP50" s="155">
        <v>6365.9833025719872</v>
      </c>
      <c r="BQ50" s="155">
        <v>5222.1346494770587</v>
      </c>
      <c r="BR50" s="155">
        <v>3647.6830466006249</v>
      </c>
      <c r="BS50" s="155">
        <v>2736.3234679148691</v>
      </c>
      <c r="BT50" s="155">
        <v>2169.7077546290361</v>
      </c>
      <c r="BU50" s="155">
        <v>1895.8556797442043</v>
      </c>
      <c r="BV50" s="155">
        <v>1448.8363458434676</v>
      </c>
      <c r="BW50" s="155">
        <v>778.00002941907155</v>
      </c>
      <c r="BX50" s="155">
        <v>1077.5420143420781</v>
      </c>
      <c r="BY50" s="155">
        <v>486.73349849664987</v>
      </c>
      <c r="BZ50" s="155">
        <v>284.57154337257805</v>
      </c>
      <c r="CA50" s="155">
        <v>90.037625854009434</v>
      </c>
      <c r="CB50" s="155">
        <v>64.303955299239959</v>
      </c>
      <c r="CC50" s="155">
        <v>64.404151573965535</v>
      </c>
      <c r="CD50" s="156">
        <v>64.829040664590536</v>
      </c>
    </row>
    <row r="51" spans="1:82" s="1" customFormat="1" x14ac:dyDescent="0.4">
      <c r="A51" s="149"/>
      <c r="B51" s="71" t="s">
        <v>227</v>
      </c>
      <c r="C51" s="227" t="s">
        <v>224</v>
      </c>
      <c r="D51" s="155"/>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v>0</v>
      </c>
      <c r="AI51" s="155">
        <v>0</v>
      </c>
      <c r="AJ51" s="155">
        <v>0</v>
      </c>
      <c r="AK51" s="155">
        <v>0</v>
      </c>
      <c r="AL51" s="155">
        <v>0</v>
      </c>
      <c r="AM51" s="155">
        <v>0</v>
      </c>
      <c r="AN51" s="155">
        <v>0</v>
      </c>
      <c r="AO51" s="155">
        <v>0</v>
      </c>
      <c r="AP51" s="155">
        <v>0</v>
      </c>
      <c r="AQ51" s="155">
        <v>0</v>
      </c>
      <c r="AR51" s="155">
        <v>0</v>
      </c>
      <c r="AS51" s="155">
        <v>0</v>
      </c>
      <c r="AT51" s="155">
        <v>0</v>
      </c>
      <c r="AU51" s="155">
        <v>0</v>
      </c>
      <c r="AV51" s="155">
        <v>0</v>
      </c>
      <c r="AW51" s="155">
        <v>0</v>
      </c>
      <c r="AX51" s="155">
        <v>0</v>
      </c>
      <c r="AY51" s="155">
        <v>0</v>
      </c>
      <c r="AZ51" s="155">
        <v>565.30277989129593</v>
      </c>
      <c r="BA51" s="155">
        <v>810.51121988568923</v>
      </c>
      <c r="BB51" s="155">
        <v>791.13825238543598</v>
      </c>
      <c r="BC51" s="155">
        <v>761.4179522166329</v>
      </c>
      <c r="BD51" s="155">
        <v>726.96011463470813</v>
      </c>
      <c r="BE51" s="155">
        <v>748.43195654941462</v>
      </c>
      <c r="BF51" s="155">
        <v>809.16748904638382</v>
      </c>
      <c r="BG51" s="155">
        <v>771.69660180168955</v>
      </c>
      <c r="BH51" s="155">
        <v>657.87839389575095</v>
      </c>
      <c r="BI51" s="155">
        <v>697.78890739059227</v>
      </c>
      <c r="BJ51" s="155">
        <v>666.09618698197357</v>
      </c>
      <c r="BK51" s="155">
        <v>574.91193453985147</v>
      </c>
      <c r="BL51" s="155">
        <v>958.24891758753995</v>
      </c>
      <c r="BM51" s="155">
        <v>1411.4314787630135</v>
      </c>
      <c r="BN51" s="155">
        <v>1021.6252979197767</v>
      </c>
      <c r="BO51" s="155">
        <v>942.00044741978741</v>
      </c>
      <c r="BP51" s="155">
        <v>815.58485612381673</v>
      </c>
      <c r="BQ51" s="155">
        <v>634.0544326730892</v>
      </c>
      <c r="BR51" s="155">
        <v>439.39500766521758</v>
      </c>
      <c r="BS51" s="155">
        <v>366.534224880078</v>
      </c>
      <c r="BT51" s="155">
        <v>305.72765460217897</v>
      </c>
      <c r="BU51" s="155">
        <v>255.05584286755541</v>
      </c>
      <c r="BV51" s="155">
        <v>172.77879608612668</v>
      </c>
      <c r="BW51" s="155">
        <v>120.73340166884907</v>
      </c>
      <c r="BX51" s="155">
        <v>629.15595873025109</v>
      </c>
      <c r="BY51" s="155">
        <v>172.34668415554938</v>
      </c>
      <c r="BZ51" s="155">
        <v>90.061820769452197</v>
      </c>
      <c r="CA51" s="155">
        <v>64.887475296926866</v>
      </c>
      <c r="CB51" s="155">
        <v>64.303955299239959</v>
      </c>
      <c r="CC51" s="155">
        <v>64.404151573965535</v>
      </c>
      <c r="CD51" s="156">
        <v>64.829040664590536</v>
      </c>
    </row>
    <row r="52" spans="1:82" s="1" customFormat="1" x14ac:dyDescent="0.4">
      <c r="A52" s="149"/>
      <c r="B52" s="71" t="s">
        <v>337</v>
      </c>
      <c r="C52" s="227" t="s">
        <v>230</v>
      </c>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v>0</v>
      </c>
      <c r="AI52" s="155">
        <v>0</v>
      </c>
      <c r="AJ52" s="155">
        <v>0</v>
      </c>
      <c r="AK52" s="155">
        <v>0</v>
      </c>
      <c r="AL52" s="155">
        <v>0</v>
      </c>
      <c r="AM52" s="155">
        <v>0</v>
      </c>
      <c r="AN52" s="155">
        <v>0</v>
      </c>
      <c r="AO52" s="155">
        <v>0</v>
      </c>
      <c r="AP52" s="155">
        <v>0</v>
      </c>
      <c r="AQ52" s="155">
        <v>0</v>
      </c>
      <c r="AR52" s="155">
        <v>0</v>
      </c>
      <c r="AS52" s="155">
        <v>0</v>
      </c>
      <c r="AT52" s="155">
        <v>0</v>
      </c>
      <c r="AU52" s="155">
        <v>0</v>
      </c>
      <c r="AV52" s="155">
        <v>0</v>
      </c>
      <c r="AW52" s="155">
        <v>0</v>
      </c>
      <c r="AX52" s="155">
        <v>0</v>
      </c>
      <c r="AY52" s="155">
        <v>0</v>
      </c>
      <c r="AZ52" s="155">
        <v>2750.7180497396771</v>
      </c>
      <c r="BA52" s="155">
        <v>5269.8688467261936</v>
      </c>
      <c r="BB52" s="155">
        <v>4635.0344679153814</v>
      </c>
      <c r="BC52" s="155">
        <v>4165.3428137370429</v>
      </c>
      <c r="BD52" s="155">
        <v>3464.8272877352506</v>
      </c>
      <c r="BE52" s="155">
        <v>2950.3308567037134</v>
      </c>
      <c r="BF52" s="155">
        <v>2832.6916745910698</v>
      </c>
      <c r="BG52" s="155">
        <v>2732.6772199773109</v>
      </c>
      <c r="BH52" s="155">
        <v>2388.3339802435098</v>
      </c>
      <c r="BI52" s="155">
        <v>2584.309267458018</v>
      </c>
      <c r="BJ52" s="155">
        <v>2717.271508008087</v>
      </c>
      <c r="BK52" s="155">
        <v>2464.1586095533235</v>
      </c>
      <c r="BL52" s="155">
        <v>2803.67402804017</v>
      </c>
      <c r="BM52" s="155">
        <v>4661.1484038044773</v>
      </c>
      <c r="BN52" s="155">
        <v>4682.8826301653653</v>
      </c>
      <c r="BO52" s="155">
        <v>5256.1053531056432</v>
      </c>
      <c r="BP52" s="155">
        <v>5550.3984464481709</v>
      </c>
      <c r="BQ52" s="155">
        <v>4588.08021680397</v>
      </c>
      <c r="BR52" s="155">
        <v>3208.2880389354073</v>
      </c>
      <c r="BS52" s="155">
        <v>2369.7892430347915</v>
      </c>
      <c r="BT52" s="155">
        <v>1863.9801000268574</v>
      </c>
      <c r="BU52" s="155">
        <v>1640.7998368766489</v>
      </c>
      <c r="BV52" s="155">
        <v>1276.0575497573407</v>
      </c>
      <c r="BW52" s="155">
        <v>657.26662775022248</v>
      </c>
      <c r="BX52" s="155">
        <v>448.38605561182698</v>
      </c>
      <c r="BY52" s="155">
        <v>314.38681434110043</v>
      </c>
      <c r="BZ52" s="155">
        <v>194.50972260312582</v>
      </c>
      <c r="CA52" s="155">
        <v>25.150150557082579</v>
      </c>
      <c r="CB52" s="155">
        <v>0</v>
      </c>
      <c r="CC52" s="155">
        <v>0</v>
      </c>
      <c r="CD52" s="156">
        <v>0</v>
      </c>
    </row>
    <row r="53" spans="1:82" s="1" customFormat="1" ht="26.25" customHeight="1" x14ac:dyDescent="0.4">
      <c r="A53" s="149"/>
      <c r="B53" s="56" t="s">
        <v>253</v>
      </c>
      <c r="C53" s="227" t="s">
        <v>224</v>
      </c>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v>572.53157742311532</v>
      </c>
      <c r="AI53" s="155">
        <v>583.24061309329181</v>
      </c>
      <c r="AJ53" s="155">
        <v>583.63521393209385</v>
      </c>
      <c r="AK53" s="155">
        <v>559.90963223147605</v>
      </c>
      <c r="AL53" s="155">
        <v>501.73713778765079</v>
      </c>
      <c r="AM53" s="155">
        <v>444.214828940708</v>
      </c>
      <c r="AN53" s="155">
        <v>479.90931602555526</v>
      </c>
      <c r="AO53" s="155">
        <v>463.07521089977575</v>
      </c>
      <c r="AP53" s="155">
        <v>456.24908753436983</v>
      </c>
      <c r="AQ53" s="155">
        <v>130.13652795595175</v>
      </c>
      <c r="AR53" s="155">
        <v>64.571283965948055</v>
      </c>
      <c r="AS53" s="155">
        <v>67.494077470992124</v>
      </c>
      <c r="AT53" s="155">
        <v>69.169558261159906</v>
      </c>
      <c r="AU53" s="155">
        <v>60.025626969025673</v>
      </c>
      <c r="AV53" s="155">
        <v>59.460588739460604</v>
      </c>
      <c r="AW53" s="155">
        <v>60.707233834598561</v>
      </c>
      <c r="AX53" s="155">
        <v>48.977549372226342</v>
      </c>
      <c r="AY53" s="155">
        <v>50.253117035293016</v>
      </c>
      <c r="AZ53" s="155">
        <v>55.602911477760252</v>
      </c>
      <c r="BA53" s="155">
        <v>61.02278857781743</v>
      </c>
      <c r="BB53" s="155">
        <v>63.832360745262612</v>
      </c>
      <c r="BC53" s="155">
        <v>63.478727885830665</v>
      </c>
      <c r="BD53" s="155">
        <v>72.724637447392141</v>
      </c>
      <c r="BE53" s="155">
        <v>88.89299286680064</v>
      </c>
      <c r="BF53" s="155">
        <v>107.23820655387134</v>
      </c>
      <c r="BG53" s="155">
        <v>194.16810727330602</v>
      </c>
      <c r="BH53" s="155">
        <v>221.29198371604525</v>
      </c>
      <c r="BI53" s="155">
        <v>234.81224790433345</v>
      </c>
      <c r="BJ53" s="155">
        <v>244.44489808154108</v>
      </c>
      <c r="BK53" s="155">
        <v>334.46441400297499</v>
      </c>
      <c r="BL53" s="155">
        <v>422.56240333710667</v>
      </c>
      <c r="BM53" s="155">
        <v>446.6486806121107</v>
      </c>
      <c r="BN53" s="155">
        <v>437.71245866269049</v>
      </c>
      <c r="BO53" s="155">
        <v>459.1896085625894</v>
      </c>
      <c r="BP53" s="155">
        <v>487.34540011225494</v>
      </c>
      <c r="BQ53" s="155">
        <v>481.51177001230053</v>
      </c>
      <c r="BR53" s="155">
        <v>495.74030751125247</v>
      </c>
      <c r="BS53" s="155">
        <v>521.52529664158214</v>
      </c>
      <c r="BT53" s="155">
        <v>504.93026479432689</v>
      </c>
      <c r="BU53" s="155">
        <v>486.1065993920605</v>
      </c>
      <c r="BV53" s="155">
        <v>477.04786968227637</v>
      </c>
      <c r="BW53" s="155">
        <v>457.0759424621827</v>
      </c>
      <c r="BX53" s="155">
        <v>395.2281649413377</v>
      </c>
      <c r="BY53" s="155">
        <v>364.88372913239488</v>
      </c>
      <c r="BZ53" s="155">
        <v>351.74553686236953</v>
      </c>
      <c r="CA53" s="155">
        <v>373.12350886337089</v>
      </c>
      <c r="CB53" s="155">
        <v>383.8612466364238</v>
      </c>
      <c r="CC53" s="155">
        <v>385.09643287483999</v>
      </c>
      <c r="CD53" s="156">
        <v>404.29569949305619</v>
      </c>
    </row>
    <row r="54" spans="1:82" s="1" customFormat="1" x14ac:dyDescent="0.4">
      <c r="A54" s="149"/>
      <c r="B54" s="56" t="s">
        <v>254</v>
      </c>
      <c r="C54" s="227" t="s">
        <v>224</v>
      </c>
      <c r="D54" s="155"/>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5"/>
      <c r="AC54" s="155"/>
      <c r="AD54" s="155"/>
      <c r="AE54" s="155"/>
      <c r="AF54" s="155"/>
      <c r="AG54" s="155"/>
      <c r="AH54" s="155">
        <v>87.242907035903286</v>
      </c>
      <c r="AI54" s="155">
        <v>74.654798475941348</v>
      </c>
      <c r="AJ54" s="155">
        <v>62.6722377376745</v>
      </c>
      <c r="AK54" s="155">
        <v>56.699709593060867</v>
      </c>
      <c r="AL54" s="155">
        <v>52.814435556594823</v>
      </c>
      <c r="AM54" s="155">
        <v>53.557816255262665</v>
      </c>
      <c r="AN54" s="155">
        <v>53.654457692298102</v>
      </c>
      <c r="AO54" s="155">
        <v>48.001698690830416</v>
      </c>
      <c r="AP54" s="155">
        <v>37.951405618786971</v>
      </c>
      <c r="AQ54" s="155">
        <v>1.1129794098625123</v>
      </c>
      <c r="AR54" s="155">
        <v>0</v>
      </c>
      <c r="AS54" s="155">
        <v>0</v>
      </c>
      <c r="AT54" s="155">
        <v>0</v>
      </c>
      <c r="AU54" s="155">
        <v>0</v>
      </c>
      <c r="AV54" s="155">
        <v>0</v>
      </c>
      <c r="AW54" s="155">
        <v>0</v>
      </c>
      <c r="AX54" s="155">
        <v>0</v>
      </c>
      <c r="AY54" s="155">
        <v>0</v>
      </c>
      <c r="AZ54" s="155">
        <v>0</v>
      </c>
      <c r="BA54" s="155">
        <v>0</v>
      </c>
      <c r="BB54" s="155">
        <v>0</v>
      </c>
      <c r="BC54" s="155">
        <v>0</v>
      </c>
      <c r="BD54" s="155">
        <v>0</v>
      </c>
      <c r="BE54" s="155">
        <v>0</v>
      </c>
      <c r="BF54" s="155">
        <v>0</v>
      </c>
      <c r="BG54" s="155">
        <v>0</v>
      </c>
      <c r="BH54" s="155">
        <v>0</v>
      </c>
      <c r="BI54" s="155">
        <v>0</v>
      </c>
      <c r="BJ54" s="155">
        <v>0</v>
      </c>
      <c r="BK54" s="155">
        <v>0</v>
      </c>
      <c r="BL54" s="155">
        <v>0</v>
      </c>
      <c r="BM54" s="155">
        <v>0</v>
      </c>
      <c r="BN54" s="155">
        <v>0</v>
      </c>
      <c r="BO54" s="155">
        <v>0</v>
      </c>
      <c r="BP54" s="155">
        <v>0</v>
      </c>
      <c r="BQ54" s="155">
        <v>0</v>
      </c>
      <c r="BR54" s="155">
        <v>0</v>
      </c>
      <c r="BS54" s="155">
        <v>0</v>
      </c>
      <c r="BT54" s="155">
        <v>0</v>
      </c>
      <c r="BU54" s="155">
        <v>0</v>
      </c>
      <c r="BV54" s="155">
        <v>0</v>
      </c>
      <c r="BW54" s="155">
        <v>0</v>
      </c>
      <c r="BX54" s="155">
        <v>0</v>
      </c>
      <c r="BY54" s="155">
        <v>0</v>
      </c>
      <c r="BZ54" s="155">
        <v>0</v>
      </c>
      <c r="CA54" s="155">
        <v>0</v>
      </c>
      <c r="CB54" s="155">
        <v>0</v>
      </c>
      <c r="CC54" s="155">
        <v>0</v>
      </c>
      <c r="CD54" s="156">
        <v>0</v>
      </c>
    </row>
    <row r="55" spans="1:82" s="1" customFormat="1" x14ac:dyDescent="0.4">
      <c r="A55" s="149"/>
      <c r="B55" s="56" t="s">
        <v>328</v>
      </c>
      <c r="C55" s="227" t="s">
        <v>221</v>
      </c>
      <c r="D55" s="155"/>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5"/>
      <c r="AC55" s="155"/>
      <c r="AD55" s="155"/>
      <c r="AE55" s="155"/>
      <c r="AF55" s="155"/>
      <c r="AG55" s="155"/>
      <c r="AH55" s="155">
        <v>206.64847376793497</v>
      </c>
      <c r="AI55" s="155">
        <v>302.61184272725853</v>
      </c>
      <c r="AJ55" s="155">
        <v>378.26302757592777</v>
      </c>
      <c r="AK55" s="155">
        <v>453.05125707611455</v>
      </c>
      <c r="AL55" s="155">
        <v>560.11664817664973</v>
      </c>
      <c r="AM55" s="155">
        <v>675.57819318524889</v>
      </c>
      <c r="AN55" s="155">
        <v>731.15736907445671</v>
      </c>
      <c r="AO55" s="155">
        <v>797.65674299666614</v>
      </c>
      <c r="AP55" s="155">
        <v>908.8527627362696</v>
      </c>
      <c r="AQ55" s="155">
        <v>975.93224877541456</v>
      </c>
      <c r="AR55" s="155">
        <v>1012.8322893427846</v>
      </c>
      <c r="AS55" s="155">
        <v>1046.9065763685576</v>
      </c>
      <c r="AT55" s="155">
        <v>1086.9584143793772</v>
      </c>
      <c r="AU55" s="155">
        <v>1219.3499862297726</v>
      </c>
      <c r="AV55" s="155">
        <v>76.33853246085414</v>
      </c>
      <c r="AW55" s="155">
        <v>0</v>
      </c>
      <c r="AX55" s="155">
        <v>0</v>
      </c>
      <c r="AY55" s="155">
        <v>0</v>
      </c>
      <c r="AZ55" s="155">
        <v>0</v>
      </c>
      <c r="BA55" s="155">
        <v>0</v>
      </c>
      <c r="BB55" s="155">
        <v>0</v>
      </c>
      <c r="BC55" s="155">
        <v>0</v>
      </c>
      <c r="BD55" s="155">
        <v>0</v>
      </c>
      <c r="BE55" s="155">
        <v>0</v>
      </c>
      <c r="BF55" s="155">
        <v>0</v>
      </c>
      <c r="BG55" s="155">
        <v>0</v>
      </c>
      <c r="BH55" s="155">
        <v>0</v>
      </c>
      <c r="BI55" s="155">
        <v>0</v>
      </c>
      <c r="BJ55" s="155">
        <v>0</v>
      </c>
      <c r="BK55" s="155">
        <v>0</v>
      </c>
      <c r="BL55" s="155">
        <v>0</v>
      </c>
      <c r="BM55" s="155">
        <v>0</v>
      </c>
      <c r="BN55" s="155">
        <v>0</v>
      </c>
      <c r="BO55" s="155">
        <v>0</v>
      </c>
      <c r="BP55" s="155">
        <v>0</v>
      </c>
      <c r="BQ55" s="155">
        <v>0</v>
      </c>
      <c r="BR55" s="155">
        <v>0</v>
      </c>
      <c r="BS55" s="155">
        <v>0</v>
      </c>
      <c r="BT55" s="155">
        <v>0</v>
      </c>
      <c r="BU55" s="155">
        <v>0</v>
      </c>
      <c r="BV55" s="155">
        <v>0</v>
      </c>
      <c r="BW55" s="155">
        <v>0</v>
      </c>
      <c r="BX55" s="155">
        <v>0</v>
      </c>
      <c r="BY55" s="155">
        <v>0</v>
      </c>
      <c r="BZ55" s="155">
        <v>0</v>
      </c>
      <c r="CA55" s="155">
        <v>0</v>
      </c>
      <c r="CB55" s="155">
        <v>0</v>
      </c>
      <c r="CC55" s="155">
        <v>0</v>
      </c>
      <c r="CD55" s="156">
        <v>0</v>
      </c>
    </row>
    <row r="56" spans="1:82" s="1" customFormat="1" x14ac:dyDescent="0.4">
      <c r="A56" s="149"/>
      <c r="B56" s="56" t="s">
        <v>343</v>
      </c>
      <c r="C56" s="227" t="s">
        <v>221</v>
      </c>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c r="AG56" s="155"/>
      <c r="AH56" s="155">
        <v>0</v>
      </c>
      <c r="AI56" s="155">
        <v>0</v>
      </c>
      <c r="AJ56" s="155">
        <v>0</v>
      </c>
      <c r="AK56" s="155">
        <v>0</v>
      </c>
      <c r="AL56" s="155">
        <v>0</v>
      </c>
      <c r="AM56" s="155">
        <v>0</v>
      </c>
      <c r="AN56" s="155">
        <v>0</v>
      </c>
      <c r="AO56" s="155">
        <v>0</v>
      </c>
      <c r="AP56" s="155">
        <v>0</v>
      </c>
      <c r="AQ56" s="155">
        <v>0</v>
      </c>
      <c r="AR56" s="155">
        <v>0</v>
      </c>
      <c r="AS56" s="155">
        <v>0</v>
      </c>
      <c r="AT56" s="155">
        <v>0</v>
      </c>
      <c r="AU56" s="155">
        <v>0</v>
      </c>
      <c r="AV56" s="155">
        <v>0</v>
      </c>
      <c r="AW56" s="155">
        <v>0</v>
      </c>
      <c r="AX56" s="155">
        <v>0</v>
      </c>
      <c r="AY56" s="155">
        <v>0</v>
      </c>
      <c r="AZ56" s="155">
        <v>0</v>
      </c>
      <c r="BA56" s="155">
        <v>0</v>
      </c>
      <c r="BB56" s="155">
        <v>0</v>
      </c>
      <c r="BC56" s="155">
        <v>0.94053618457369037</v>
      </c>
      <c r="BD56" s="155">
        <v>69.533490830708317</v>
      </c>
      <c r="BE56" s="155">
        <v>130.64367342944357</v>
      </c>
      <c r="BF56" s="155">
        <v>281.02985403518153</v>
      </c>
      <c r="BG56" s="155">
        <v>212.01106237174577</v>
      </c>
      <c r="BH56" s="155">
        <v>128.98515959341941</v>
      </c>
      <c r="BI56" s="155">
        <v>102.96348320553791</v>
      </c>
      <c r="BJ56" s="155">
        <v>120.43981645874898</v>
      </c>
      <c r="BK56" s="155">
        <v>149.10492361822358</v>
      </c>
      <c r="BL56" s="155">
        <v>147.79191398407627</v>
      </c>
      <c r="BM56" s="155">
        <v>149.22616668578897</v>
      </c>
      <c r="BN56" s="155">
        <v>176.15338924898549</v>
      </c>
      <c r="BO56" s="155">
        <v>59.066465544953537</v>
      </c>
      <c r="BP56" s="155">
        <v>1.7160088838213683</v>
      </c>
      <c r="BQ56" s="155">
        <v>1.0464662815005612</v>
      </c>
      <c r="BR56" s="155">
        <v>0.49079104311980637</v>
      </c>
      <c r="BS56" s="155">
        <v>0.11067608442501811</v>
      </c>
      <c r="BT56" s="155">
        <v>3.2389904202239576E-2</v>
      </c>
      <c r="BU56" s="155">
        <v>3.6795785409995937E-2</v>
      </c>
      <c r="BV56" s="155">
        <v>0</v>
      </c>
      <c r="BW56" s="155">
        <v>0</v>
      </c>
      <c r="BX56" s="155">
        <v>0</v>
      </c>
      <c r="BY56" s="155">
        <v>0</v>
      </c>
      <c r="BZ56" s="155">
        <v>0</v>
      </c>
      <c r="CA56" s="155">
        <v>0</v>
      </c>
      <c r="CB56" s="155">
        <v>0</v>
      </c>
      <c r="CC56" s="155">
        <v>0</v>
      </c>
      <c r="CD56" s="156">
        <v>0</v>
      </c>
    </row>
    <row r="57" spans="1:82" s="1" customFormat="1" x14ac:dyDescent="0.4">
      <c r="A57" s="149"/>
      <c r="B57" s="56" t="s">
        <v>257</v>
      </c>
      <c r="C57" s="227" t="s">
        <v>221</v>
      </c>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v>0</v>
      </c>
      <c r="AI57" s="155">
        <v>0</v>
      </c>
      <c r="AJ57" s="155">
        <v>0</v>
      </c>
      <c r="AK57" s="155">
        <v>0</v>
      </c>
      <c r="AL57" s="155">
        <v>0</v>
      </c>
      <c r="AM57" s="155">
        <v>0</v>
      </c>
      <c r="AN57" s="155">
        <v>0</v>
      </c>
      <c r="AO57" s="155">
        <v>0</v>
      </c>
      <c r="AP57" s="155">
        <v>0</v>
      </c>
      <c r="AQ57" s="155">
        <v>0</v>
      </c>
      <c r="AR57" s="155">
        <v>0</v>
      </c>
      <c r="AS57" s="155">
        <v>0</v>
      </c>
      <c r="AT57" s="155">
        <v>0</v>
      </c>
      <c r="AU57" s="155">
        <v>0</v>
      </c>
      <c r="AV57" s="155">
        <v>0</v>
      </c>
      <c r="AW57" s="155">
        <v>0</v>
      </c>
      <c r="AX57" s="155">
        <v>0</v>
      </c>
      <c r="AY57" s="155">
        <v>0</v>
      </c>
      <c r="AZ57" s="155">
        <v>0</v>
      </c>
      <c r="BA57" s="155">
        <v>0</v>
      </c>
      <c r="BB57" s="155">
        <v>0</v>
      </c>
      <c r="BC57" s="155">
        <v>0</v>
      </c>
      <c r="BD57" s="155">
        <v>0</v>
      </c>
      <c r="BE57" s="155">
        <v>0</v>
      </c>
      <c r="BF57" s="155">
        <v>0</v>
      </c>
      <c r="BG57" s="155">
        <v>0</v>
      </c>
      <c r="BH57" s="155">
        <v>0</v>
      </c>
      <c r="BI57" s="155">
        <v>0</v>
      </c>
      <c r="BJ57" s="155">
        <v>0</v>
      </c>
      <c r="BK57" s="155">
        <v>0</v>
      </c>
      <c r="BL57" s="155">
        <v>0</v>
      </c>
      <c r="BM57" s="155">
        <v>0</v>
      </c>
      <c r="BN57" s="155">
        <v>0</v>
      </c>
      <c r="BO57" s="155">
        <v>6.4141855351588646</v>
      </c>
      <c r="BP57" s="155">
        <v>22.511339361545726</v>
      </c>
      <c r="BQ57" s="155">
        <v>39.476617381347623</v>
      </c>
      <c r="BR57" s="155">
        <v>37.043704437247271</v>
      </c>
      <c r="BS57" s="155">
        <v>26.205313943530214</v>
      </c>
      <c r="BT57" s="155">
        <v>23.52361072935382</v>
      </c>
      <c r="BU57" s="155">
        <v>16.256214218884256</v>
      </c>
      <c r="BV57" s="155">
        <v>14.184925916394786</v>
      </c>
      <c r="BW57" s="155">
        <v>15.111465980754449</v>
      </c>
      <c r="BX57" s="155">
        <v>11.566711621351846</v>
      </c>
      <c r="BY57" s="155">
        <v>18.808348228270319</v>
      </c>
      <c r="BZ57" s="155">
        <v>7.0800179999999999</v>
      </c>
      <c r="CA57" s="155">
        <v>0</v>
      </c>
      <c r="CB57" s="155">
        <v>0</v>
      </c>
      <c r="CC57" s="155">
        <v>0</v>
      </c>
      <c r="CD57" s="156">
        <v>0</v>
      </c>
    </row>
    <row r="58" spans="1:82" s="1" customFormat="1" ht="25.5" customHeight="1" x14ac:dyDescent="0.4">
      <c r="A58" s="149"/>
      <c r="B58" s="13" t="s">
        <v>262</v>
      </c>
      <c r="C58" s="227" t="s">
        <v>221</v>
      </c>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v>0</v>
      </c>
      <c r="AI58" s="155">
        <v>0</v>
      </c>
      <c r="AJ58" s="155">
        <v>0</v>
      </c>
      <c r="AK58" s="155">
        <v>0</v>
      </c>
      <c r="AL58" s="155">
        <v>0</v>
      </c>
      <c r="AM58" s="155">
        <v>0</v>
      </c>
      <c r="AN58" s="155">
        <v>0</v>
      </c>
      <c r="AO58" s="155">
        <v>0</v>
      </c>
      <c r="AP58" s="155">
        <v>0</v>
      </c>
      <c r="AQ58" s="155">
        <v>0</v>
      </c>
      <c r="AR58" s="155">
        <v>0</v>
      </c>
      <c r="AS58" s="155">
        <v>0</v>
      </c>
      <c r="AT58" s="155">
        <v>0</v>
      </c>
      <c r="AU58" s="155">
        <v>0</v>
      </c>
      <c r="AV58" s="155">
        <v>0</v>
      </c>
      <c r="AW58" s="155">
        <v>0</v>
      </c>
      <c r="AX58" s="155">
        <v>0</v>
      </c>
      <c r="AY58" s="155">
        <v>0</v>
      </c>
      <c r="AZ58" s="155">
        <v>0</v>
      </c>
      <c r="BA58" s="155">
        <v>0</v>
      </c>
      <c r="BB58" s="155">
        <v>0</v>
      </c>
      <c r="BC58" s="155">
        <v>0</v>
      </c>
      <c r="BD58" s="155">
        <v>0</v>
      </c>
      <c r="BE58" s="155">
        <v>0</v>
      </c>
      <c r="BF58" s="155">
        <v>0</v>
      </c>
      <c r="BG58" s="155">
        <v>0</v>
      </c>
      <c r="BH58" s="155">
        <v>0</v>
      </c>
      <c r="BI58" s="155">
        <v>0</v>
      </c>
      <c r="BJ58" s="155">
        <v>0</v>
      </c>
      <c r="BK58" s="155">
        <v>0</v>
      </c>
      <c r="BL58" s="155">
        <v>0</v>
      </c>
      <c r="BM58" s="155">
        <v>0</v>
      </c>
      <c r="BN58" s="155">
        <v>0</v>
      </c>
      <c r="BO58" s="155">
        <v>0</v>
      </c>
      <c r="BP58" s="155">
        <v>0</v>
      </c>
      <c r="BQ58" s="155">
        <v>175.35591879077703</v>
      </c>
      <c r="BR58" s="155">
        <v>1709.2208931692992</v>
      </c>
      <c r="BS58" s="155">
        <v>3405.6344890200025</v>
      </c>
      <c r="BT58" s="155">
        <v>5473.9550499651041</v>
      </c>
      <c r="BU58" s="155">
        <v>8788.1923779181525</v>
      </c>
      <c r="BV58" s="155">
        <v>10606.168194422253</v>
      </c>
      <c r="BW58" s="155">
        <v>11929.493060765641</v>
      </c>
      <c r="BX58" s="155">
        <v>12148.160506098166</v>
      </c>
      <c r="BY58" s="155">
        <v>13342.156845687621</v>
      </c>
      <c r="BZ58" s="155">
        <v>14234.845268968387</v>
      </c>
      <c r="CA58" s="155">
        <v>16177.257500994139</v>
      </c>
      <c r="CB58" s="155">
        <v>17544.2074354953</v>
      </c>
      <c r="CC58" s="155">
        <v>18566.241214650305</v>
      </c>
      <c r="CD58" s="156">
        <v>19547.801832841058</v>
      </c>
    </row>
    <row r="59" spans="1:82" s="1" customFormat="1" x14ac:dyDescent="0.4">
      <c r="A59" s="149"/>
      <c r="B59" s="56" t="s">
        <v>264</v>
      </c>
      <c r="C59" s="227" t="s">
        <v>221</v>
      </c>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v>0</v>
      </c>
      <c r="AI59" s="155">
        <v>0</v>
      </c>
      <c r="AJ59" s="155">
        <v>0</v>
      </c>
      <c r="AK59" s="155">
        <v>0</v>
      </c>
      <c r="AL59" s="155">
        <v>0</v>
      </c>
      <c r="AM59" s="155">
        <v>0</v>
      </c>
      <c r="AN59" s="155">
        <v>0</v>
      </c>
      <c r="AO59" s="155">
        <v>0</v>
      </c>
      <c r="AP59" s="155">
        <v>0</v>
      </c>
      <c r="AQ59" s="155">
        <v>0</v>
      </c>
      <c r="AR59" s="155">
        <v>0</v>
      </c>
      <c r="AS59" s="155">
        <v>0</v>
      </c>
      <c r="AT59" s="155">
        <v>0</v>
      </c>
      <c r="AU59" s="155">
        <v>0</v>
      </c>
      <c r="AV59" s="155">
        <v>0</v>
      </c>
      <c r="AW59" s="155">
        <v>0</v>
      </c>
      <c r="AX59" s="155">
        <v>0</v>
      </c>
      <c r="AY59" s="155">
        <v>0</v>
      </c>
      <c r="AZ59" s="155">
        <v>0</v>
      </c>
      <c r="BA59" s="155">
        <v>0</v>
      </c>
      <c r="BB59" s="155">
        <v>0</v>
      </c>
      <c r="BC59" s="155">
        <v>0</v>
      </c>
      <c r="BD59" s="155">
        <v>0</v>
      </c>
      <c r="BE59" s="155">
        <v>0</v>
      </c>
      <c r="BF59" s="155">
        <v>0</v>
      </c>
      <c r="BG59" s="155">
        <v>0</v>
      </c>
      <c r="BH59" s="155">
        <v>0</v>
      </c>
      <c r="BI59" s="155">
        <v>0</v>
      </c>
      <c r="BJ59" s="155">
        <v>0</v>
      </c>
      <c r="BK59" s="155">
        <v>0</v>
      </c>
      <c r="BL59" s="155">
        <v>72.535901726158414</v>
      </c>
      <c r="BM59" s="155">
        <v>81.774548303986194</v>
      </c>
      <c r="BN59" s="155">
        <v>78.929773646062131</v>
      </c>
      <c r="BO59" s="155">
        <v>49.036682005254413</v>
      </c>
      <c r="BP59" s="155">
        <v>34.329694351718842</v>
      </c>
      <c r="BQ59" s="155">
        <v>30.354010061853039</v>
      </c>
      <c r="BR59" s="155">
        <v>4.8785351348805834</v>
      </c>
      <c r="BS59" s="155">
        <v>0</v>
      </c>
      <c r="BT59" s="155">
        <v>0</v>
      </c>
      <c r="BU59" s="155">
        <v>0</v>
      </c>
      <c r="BV59" s="155">
        <v>0</v>
      </c>
      <c r="BW59" s="155">
        <v>0</v>
      </c>
      <c r="BX59" s="155">
        <v>0</v>
      </c>
      <c r="BY59" s="155">
        <v>0</v>
      </c>
      <c r="BZ59" s="155">
        <v>0</v>
      </c>
      <c r="CA59" s="155">
        <v>0</v>
      </c>
      <c r="CB59" s="155">
        <v>0</v>
      </c>
      <c r="CC59" s="155">
        <v>0</v>
      </c>
      <c r="CD59" s="156">
        <v>0</v>
      </c>
    </row>
    <row r="60" spans="1:82" s="1" customFormat="1" x14ac:dyDescent="0.4">
      <c r="A60" s="149"/>
      <c r="B60" s="56" t="s">
        <v>266</v>
      </c>
      <c r="C60" s="227" t="s">
        <v>221</v>
      </c>
      <c r="D60" s="155"/>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v>354.77118260139252</v>
      </c>
      <c r="AI60" s="155">
        <v>370.84649688918421</v>
      </c>
      <c r="AJ60" s="155">
        <v>390.05960970152074</v>
      </c>
      <c r="AK60" s="155">
        <v>420.25516392960708</v>
      </c>
      <c r="AL60" s="155">
        <v>461.26543861716482</v>
      </c>
      <c r="AM60" s="155">
        <v>518.26051404954023</v>
      </c>
      <c r="AN60" s="155">
        <v>634.05511881266136</v>
      </c>
      <c r="AO60" s="155">
        <v>674.6163298733062</v>
      </c>
      <c r="AP60" s="155">
        <v>689.22676554867439</v>
      </c>
      <c r="AQ60" s="155">
        <v>669.91293250511706</v>
      </c>
      <c r="AR60" s="155">
        <v>666.6402038743305</v>
      </c>
      <c r="AS60" s="155">
        <v>671.29982592140459</v>
      </c>
      <c r="AT60" s="155">
        <v>763.69258804851825</v>
      </c>
      <c r="AU60" s="155">
        <v>1005.324278180099</v>
      </c>
      <c r="AV60" s="155">
        <v>1033.7652906228807</v>
      </c>
      <c r="AW60" s="155">
        <v>1102.6448479019959</v>
      </c>
      <c r="AX60" s="155">
        <v>1212.1031676823295</v>
      </c>
      <c r="AY60" s="155">
        <v>1248.3113602587312</v>
      </c>
      <c r="AZ60" s="155">
        <v>1361.0919827106766</v>
      </c>
      <c r="BA60" s="155">
        <v>1471.595753875388</v>
      </c>
      <c r="BB60" s="155">
        <v>1401.3630957977321</v>
      </c>
      <c r="BC60" s="155">
        <v>1429.870276597022</v>
      </c>
      <c r="BD60" s="155">
        <v>1384.3851119623487</v>
      </c>
      <c r="BE60" s="155">
        <v>1392.7475701474077</v>
      </c>
      <c r="BF60" s="155">
        <v>1240.3074496344429</v>
      </c>
      <c r="BG60" s="155">
        <v>1165.6539014461428</v>
      </c>
      <c r="BH60" s="155">
        <v>1173.3890521855546</v>
      </c>
      <c r="BI60" s="155">
        <v>1107.7961999394392</v>
      </c>
      <c r="BJ60" s="155">
        <v>1070.8472278986644</v>
      </c>
      <c r="BK60" s="155">
        <v>945.79445742009636</v>
      </c>
      <c r="BL60" s="155">
        <v>937.43714224452492</v>
      </c>
      <c r="BM60" s="155">
        <v>937.7340686657484</v>
      </c>
      <c r="BN60" s="155">
        <v>915.93696458892794</v>
      </c>
      <c r="BO60" s="155">
        <v>893.62025435465762</v>
      </c>
      <c r="BP60" s="155">
        <v>895.70166180204421</v>
      </c>
      <c r="BQ60" s="155">
        <v>860.78347744508403</v>
      </c>
      <c r="BR60" s="155">
        <v>710.31638438761286</v>
      </c>
      <c r="BS60" s="155">
        <v>403.78688101797792</v>
      </c>
      <c r="BT60" s="155">
        <v>131.86320692268964</v>
      </c>
      <c r="BU60" s="155">
        <v>16.608805351883191</v>
      </c>
      <c r="BV60" s="155">
        <v>1.3428734578439743</v>
      </c>
      <c r="BW60" s="155">
        <v>0.2619094692759984</v>
      </c>
      <c r="BX60" s="155">
        <v>0.16168737479189702</v>
      </c>
      <c r="BY60" s="155">
        <v>9.4451253839071075E-2</v>
      </c>
      <c r="BZ60" s="155">
        <v>5.0420592437635679E-4</v>
      </c>
      <c r="CA60" s="155">
        <v>0</v>
      </c>
      <c r="CB60" s="155">
        <v>0</v>
      </c>
      <c r="CC60" s="155">
        <v>0</v>
      </c>
      <c r="CD60" s="156">
        <v>0</v>
      </c>
    </row>
    <row r="61" spans="1:82" s="1" customFormat="1" x14ac:dyDescent="0.4">
      <c r="A61" s="149"/>
      <c r="B61" s="56" t="s">
        <v>367</v>
      </c>
      <c r="C61" s="227" t="s">
        <v>230</v>
      </c>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v>0</v>
      </c>
      <c r="AI61" s="155">
        <v>0</v>
      </c>
      <c r="AJ61" s="155">
        <v>0</v>
      </c>
      <c r="AK61" s="155">
        <v>0</v>
      </c>
      <c r="AL61" s="155">
        <v>0</v>
      </c>
      <c r="AM61" s="155">
        <v>0</v>
      </c>
      <c r="AN61" s="155">
        <v>0</v>
      </c>
      <c r="AO61" s="155">
        <v>0</v>
      </c>
      <c r="AP61" s="155">
        <v>0</v>
      </c>
      <c r="AQ61" s="155">
        <v>60.885947425878449</v>
      </c>
      <c r="AR61" s="155">
        <v>299.31670694328528</v>
      </c>
      <c r="AS61" s="155">
        <v>239.90126074161839</v>
      </c>
      <c r="AT61" s="155">
        <v>260.89118013391783</v>
      </c>
      <c r="AU61" s="155">
        <v>333.92176186639659</v>
      </c>
      <c r="AV61" s="155">
        <v>325.38721795970605</v>
      </c>
      <c r="AW61" s="155">
        <v>357.35589138708423</v>
      </c>
      <c r="AX61" s="155">
        <v>339.73912016203332</v>
      </c>
      <c r="AY61" s="155">
        <v>377.26880467004236</v>
      </c>
      <c r="AZ61" s="155">
        <v>336.27825295744526</v>
      </c>
      <c r="BA61" s="155">
        <v>280.18815658635089</v>
      </c>
      <c r="BB61" s="155">
        <v>294.8109525398558</v>
      </c>
      <c r="BC61" s="155">
        <v>270.43547598064094</v>
      </c>
      <c r="BD61" s="155">
        <v>324.17734394841665</v>
      </c>
      <c r="BE61" s="155">
        <v>355.30293628420424</v>
      </c>
      <c r="BF61" s="155">
        <v>423.68584916642072</v>
      </c>
      <c r="BG61" s="155">
        <v>452.92511120074761</v>
      </c>
      <c r="BH61" s="155">
        <v>437.42130625585656</v>
      </c>
      <c r="BI61" s="155">
        <v>464.36433157942105</v>
      </c>
      <c r="BJ61" s="155">
        <v>0</v>
      </c>
      <c r="BK61" s="155">
        <v>0</v>
      </c>
      <c r="BL61" s="155">
        <v>0</v>
      </c>
      <c r="BM61" s="155">
        <v>0</v>
      </c>
      <c r="BN61" s="155">
        <v>0</v>
      </c>
      <c r="BO61" s="155">
        <v>0</v>
      </c>
      <c r="BP61" s="155">
        <v>0</v>
      </c>
      <c r="BQ61" s="155">
        <v>0</v>
      </c>
      <c r="BR61" s="155">
        <v>0</v>
      </c>
      <c r="BS61" s="155">
        <v>0</v>
      </c>
      <c r="BT61" s="155">
        <v>0</v>
      </c>
      <c r="BU61" s="155">
        <v>0</v>
      </c>
      <c r="BV61" s="155">
        <v>0</v>
      </c>
      <c r="BW61" s="155">
        <v>0</v>
      </c>
      <c r="BX61" s="155">
        <v>0</v>
      </c>
      <c r="BY61" s="155">
        <v>0</v>
      </c>
      <c r="BZ61" s="155">
        <v>0</v>
      </c>
      <c r="CA61" s="155">
        <v>0</v>
      </c>
      <c r="CB61" s="155">
        <v>0</v>
      </c>
      <c r="CC61" s="155">
        <v>0</v>
      </c>
      <c r="CD61" s="156">
        <v>0</v>
      </c>
    </row>
    <row r="62" spans="1:82" s="1" customFormat="1" x14ac:dyDescent="0.4">
      <c r="A62" s="149"/>
      <c r="B62" s="73" t="s">
        <v>268</v>
      </c>
      <c r="C62" s="227" t="s">
        <v>230</v>
      </c>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v>0</v>
      </c>
      <c r="AI62" s="155">
        <v>0</v>
      </c>
      <c r="AJ62" s="155">
        <v>0</v>
      </c>
      <c r="AK62" s="155">
        <v>0</v>
      </c>
      <c r="AL62" s="155">
        <v>0</v>
      </c>
      <c r="AM62" s="155">
        <v>0</v>
      </c>
      <c r="AN62" s="155">
        <v>0</v>
      </c>
      <c r="AO62" s="155">
        <v>0</v>
      </c>
      <c r="AP62" s="155">
        <v>0</v>
      </c>
      <c r="AQ62" s="155">
        <v>0</v>
      </c>
      <c r="AR62" s="155">
        <v>0</v>
      </c>
      <c r="AS62" s="155">
        <v>0</v>
      </c>
      <c r="AT62" s="155">
        <v>0</v>
      </c>
      <c r="AU62" s="155">
        <v>0</v>
      </c>
      <c r="AV62" s="155">
        <v>0</v>
      </c>
      <c r="AW62" s="155">
        <v>0</v>
      </c>
      <c r="AX62" s="155">
        <v>0</v>
      </c>
      <c r="AY62" s="155">
        <v>0</v>
      </c>
      <c r="AZ62" s="155">
        <v>0</v>
      </c>
      <c r="BA62" s="155">
        <v>0</v>
      </c>
      <c r="BB62" s="155">
        <v>0</v>
      </c>
      <c r="BC62" s="155">
        <v>0</v>
      </c>
      <c r="BD62" s="155">
        <v>0</v>
      </c>
      <c r="BE62" s="155">
        <v>0</v>
      </c>
      <c r="BF62" s="155">
        <v>0</v>
      </c>
      <c r="BG62" s="155">
        <v>0</v>
      </c>
      <c r="BH62" s="155">
        <v>0</v>
      </c>
      <c r="BI62" s="155">
        <v>0</v>
      </c>
      <c r="BJ62" s="155">
        <v>351.94961613659115</v>
      </c>
      <c r="BK62" s="155">
        <v>294.25832799381851</v>
      </c>
      <c r="BL62" s="155">
        <v>266.93507294904634</v>
      </c>
      <c r="BM62" s="155">
        <v>330.14951112217346</v>
      </c>
      <c r="BN62" s="155">
        <v>328.78260256811041</v>
      </c>
      <c r="BO62" s="155">
        <v>146.74138593473478</v>
      </c>
      <c r="BP62" s="155">
        <v>109.38950496552366</v>
      </c>
      <c r="BQ62" s="155">
        <v>9.8963327918929984</v>
      </c>
      <c r="BR62" s="155">
        <v>0</v>
      </c>
      <c r="BS62" s="155">
        <v>0</v>
      </c>
      <c r="BT62" s="155">
        <v>0</v>
      </c>
      <c r="BU62" s="155">
        <v>0</v>
      </c>
      <c r="BV62" s="155">
        <v>0</v>
      </c>
      <c r="BW62" s="155">
        <v>0</v>
      </c>
      <c r="BX62" s="155">
        <v>0</v>
      </c>
      <c r="BY62" s="155">
        <v>0</v>
      </c>
      <c r="BZ62" s="155">
        <v>0</v>
      </c>
      <c r="CA62" s="155">
        <v>0</v>
      </c>
      <c r="CB62" s="155">
        <v>0</v>
      </c>
      <c r="CC62" s="155">
        <v>0</v>
      </c>
      <c r="CD62" s="156">
        <v>0</v>
      </c>
    </row>
    <row r="63" spans="1:82" s="1" customFormat="1" ht="25.5" customHeight="1" x14ac:dyDescent="0.4">
      <c r="A63" s="149"/>
      <c r="B63" s="56" t="s">
        <v>269</v>
      </c>
      <c r="C63" s="227" t="s">
        <v>221</v>
      </c>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v>0</v>
      </c>
      <c r="AI63" s="155">
        <v>0</v>
      </c>
      <c r="AJ63" s="155">
        <v>0</v>
      </c>
      <c r="AK63" s="155">
        <v>0</v>
      </c>
      <c r="AL63" s="155">
        <v>0</v>
      </c>
      <c r="AM63" s="155">
        <v>0</v>
      </c>
      <c r="AN63" s="155">
        <v>0</v>
      </c>
      <c r="AO63" s="155">
        <v>0</v>
      </c>
      <c r="AP63" s="155">
        <v>2.710814687056212</v>
      </c>
      <c r="AQ63" s="155">
        <v>1.7489676440696624</v>
      </c>
      <c r="AR63" s="155">
        <v>1.7086037551093809</v>
      </c>
      <c r="AS63" s="155">
        <v>0.11134329319837694</v>
      </c>
      <c r="AT63" s="155">
        <v>9.0404294177663325E-2</v>
      </c>
      <c r="AU63" s="155">
        <v>2.04216294137133</v>
      </c>
      <c r="AV63" s="155">
        <v>2.0159971039283788</v>
      </c>
      <c r="AW63" s="155">
        <v>3.7196977822290385</v>
      </c>
      <c r="AX63" s="155">
        <v>3.448382272466751</v>
      </c>
      <c r="AY63" s="155">
        <v>5.2387691078918408</v>
      </c>
      <c r="AZ63" s="155">
        <v>4.4074546179773897</v>
      </c>
      <c r="BA63" s="155">
        <v>5.4055922102319611</v>
      </c>
      <c r="BB63" s="155">
        <v>7.2967474884951553</v>
      </c>
      <c r="BC63" s="155">
        <v>11.072449791938949</v>
      </c>
      <c r="BD63" s="155">
        <v>3.1976525221204781</v>
      </c>
      <c r="BE63" s="155">
        <v>13.854602245639526</v>
      </c>
      <c r="BF63" s="155">
        <v>11.176903990586474</v>
      </c>
      <c r="BG63" s="155">
        <v>8.9872470716547124</v>
      </c>
      <c r="BH63" s="155">
        <v>11.402598994002078</v>
      </c>
      <c r="BI63" s="155">
        <v>11.66703807987742</v>
      </c>
      <c r="BJ63" s="155">
        <v>13.385324857512298</v>
      </c>
      <c r="BK63" s="155">
        <v>16.271959906773763</v>
      </c>
      <c r="BL63" s="155">
        <v>21.199483749305454</v>
      </c>
      <c r="BM63" s="155">
        <v>20.871523969775463</v>
      </c>
      <c r="BN63" s="155">
        <v>20.529180848583842</v>
      </c>
      <c r="BO63" s="155">
        <v>20.223592596986151</v>
      </c>
      <c r="BP63" s="155">
        <v>19.823944102531446</v>
      </c>
      <c r="BQ63" s="155">
        <v>19.380054751182751</v>
      </c>
      <c r="BR63" s="155">
        <v>19.159326299711758</v>
      </c>
      <c r="BS63" s="155">
        <v>15.577438071266323</v>
      </c>
      <c r="BT63" s="155">
        <v>0</v>
      </c>
      <c r="BU63" s="155">
        <v>0</v>
      </c>
      <c r="BV63" s="155">
        <v>0</v>
      </c>
      <c r="BW63" s="155">
        <v>0</v>
      </c>
      <c r="BX63" s="155">
        <v>0</v>
      </c>
      <c r="BY63" s="155">
        <v>0</v>
      </c>
      <c r="BZ63" s="155">
        <v>0</v>
      </c>
      <c r="CA63" s="155">
        <v>0</v>
      </c>
      <c r="CB63" s="155">
        <v>0</v>
      </c>
      <c r="CC63" s="155">
        <v>0</v>
      </c>
      <c r="CD63" s="156">
        <v>0</v>
      </c>
    </row>
    <row r="64" spans="1:82" s="1" customFormat="1" x14ac:dyDescent="0.4">
      <c r="A64" s="149"/>
      <c r="B64" s="56" t="s">
        <v>271</v>
      </c>
      <c r="C64" s="227" t="s">
        <v>224</v>
      </c>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v>0</v>
      </c>
      <c r="AI64" s="155">
        <v>0</v>
      </c>
      <c r="AJ64" s="155">
        <v>0</v>
      </c>
      <c r="AK64" s="155">
        <v>0</v>
      </c>
      <c r="AL64" s="155">
        <v>0</v>
      </c>
      <c r="AM64" s="155">
        <v>0</v>
      </c>
      <c r="AN64" s="155">
        <v>0</v>
      </c>
      <c r="AO64" s="155">
        <v>0</v>
      </c>
      <c r="AP64" s="155">
        <v>0</v>
      </c>
      <c r="AQ64" s="155">
        <v>494.94245645959654</v>
      </c>
      <c r="AR64" s="155">
        <v>600.77487873044333</v>
      </c>
      <c r="AS64" s="155">
        <v>636.88363709471605</v>
      </c>
      <c r="AT64" s="155">
        <v>645.1579175405974</v>
      </c>
      <c r="AU64" s="155">
        <v>791.26541318091415</v>
      </c>
      <c r="AV64" s="155">
        <v>819.23477818812387</v>
      </c>
      <c r="AW64" s="155">
        <v>765.27906894524244</v>
      </c>
      <c r="AX64" s="155">
        <v>870.71198883957948</v>
      </c>
      <c r="AY64" s="155">
        <v>922.63575521252676</v>
      </c>
      <c r="AZ64" s="155">
        <v>579.05186345670563</v>
      </c>
      <c r="BA64" s="155">
        <v>856.56795755569578</v>
      </c>
      <c r="BB64" s="155">
        <v>922.51974420160525</v>
      </c>
      <c r="BC64" s="155">
        <v>1053.3341749634806</v>
      </c>
      <c r="BD64" s="155">
        <v>1053.9566807396081</v>
      </c>
      <c r="BE64" s="155">
        <v>1013.1912021726238</v>
      </c>
      <c r="BF64" s="155">
        <v>1129.1671941492107</v>
      </c>
      <c r="BG64" s="155">
        <v>1574.7080953381796</v>
      </c>
      <c r="BH64" s="155">
        <v>1907.8260649327026</v>
      </c>
      <c r="BI64" s="155">
        <v>1698.615905118631</v>
      </c>
      <c r="BJ64" s="155">
        <v>1829.8957362134174</v>
      </c>
      <c r="BK64" s="155">
        <v>2200.7627878477965</v>
      </c>
      <c r="BL64" s="155">
        <v>2567.0344054544717</v>
      </c>
      <c r="BM64" s="155">
        <v>2626.8637039081705</v>
      </c>
      <c r="BN64" s="155">
        <v>2721.8437406532212</v>
      </c>
      <c r="BO64" s="155">
        <v>2757.2076238136115</v>
      </c>
      <c r="BP64" s="155">
        <v>2763.8755849507102</v>
      </c>
      <c r="BQ64" s="155">
        <v>2691.7043660821982</v>
      </c>
      <c r="BR64" s="155">
        <v>2689.6095189240377</v>
      </c>
      <c r="BS64" s="155">
        <v>2780.6578511500547</v>
      </c>
      <c r="BT64" s="155">
        <v>2651.5741871809323</v>
      </c>
      <c r="BU64" s="155">
        <v>2622.6058372697867</v>
      </c>
      <c r="BV64" s="155">
        <v>2683.9515321884005</v>
      </c>
      <c r="BW64" s="155">
        <v>2756.6854121581428</v>
      </c>
      <c r="BX64" s="155">
        <v>2574.8075553613517</v>
      </c>
      <c r="BY64" s="155">
        <v>2711.65969600171</v>
      </c>
      <c r="BZ64" s="155">
        <v>2653.4343687180663</v>
      </c>
      <c r="CA64" s="155">
        <v>2759.6332736073318</v>
      </c>
      <c r="CB64" s="155">
        <v>2810.0918571921279</v>
      </c>
      <c r="CC64" s="155">
        <v>2811.9948842470931</v>
      </c>
      <c r="CD64" s="156">
        <v>2830.7966333956551</v>
      </c>
    </row>
    <row r="65" spans="1:82" s="1" customFormat="1" x14ac:dyDescent="0.4">
      <c r="A65" s="149"/>
      <c r="B65" s="56" t="s">
        <v>272</v>
      </c>
      <c r="C65" s="227" t="s">
        <v>224</v>
      </c>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v>0</v>
      </c>
      <c r="AI65" s="155">
        <v>0</v>
      </c>
      <c r="AJ65" s="155">
        <v>0</v>
      </c>
      <c r="AK65" s="155">
        <v>0</v>
      </c>
      <c r="AL65" s="155">
        <v>0</v>
      </c>
      <c r="AM65" s="155">
        <v>1575.2298898606666</v>
      </c>
      <c r="AN65" s="155">
        <v>1514.2480282048575</v>
      </c>
      <c r="AO65" s="155">
        <v>1538.8779874413281</v>
      </c>
      <c r="AP65" s="155">
        <v>2052.0867181015524</v>
      </c>
      <c r="AQ65" s="155">
        <v>2154.1536965080886</v>
      </c>
      <c r="AR65" s="155">
        <v>2157.9833643997526</v>
      </c>
      <c r="AS65" s="155">
        <v>2113.2957049051943</v>
      </c>
      <c r="AT65" s="155">
        <v>1933.4191095722999</v>
      </c>
      <c r="AU65" s="155">
        <v>1514.6526659173871</v>
      </c>
      <c r="AV65" s="155">
        <v>1298.6947635793301</v>
      </c>
      <c r="AW65" s="155">
        <v>1212.3050635454681</v>
      </c>
      <c r="AX65" s="155">
        <v>145.11866480659657</v>
      </c>
      <c r="AY65" s="155">
        <v>63.878844009564602</v>
      </c>
      <c r="AZ65" s="155">
        <v>165.8317543232819</v>
      </c>
      <c r="BA65" s="155">
        <v>44.364077482964326</v>
      </c>
      <c r="BB65" s="155">
        <v>45.041651163550341</v>
      </c>
      <c r="BC65" s="155">
        <v>109.48040243714915</v>
      </c>
      <c r="BD65" s="155">
        <v>108.97391606412616</v>
      </c>
      <c r="BE65" s="155">
        <v>109.93187154428787</v>
      </c>
      <c r="BF65" s="155">
        <v>109.21039633459704</v>
      </c>
      <c r="BG65" s="155">
        <v>121.30365359028892</v>
      </c>
      <c r="BH65" s="155">
        <v>63.536575967615576</v>
      </c>
      <c r="BI65" s="155">
        <v>58.837461411435932</v>
      </c>
      <c r="BJ65" s="155">
        <v>62.717577945444958</v>
      </c>
      <c r="BK65" s="155">
        <v>58.943550454689721</v>
      </c>
      <c r="BL65" s="155">
        <v>60.841432072606544</v>
      </c>
      <c r="BM65" s="155">
        <v>60.698886363287784</v>
      </c>
      <c r="BN65" s="155">
        <v>56.637594706444894</v>
      </c>
      <c r="BO65" s="155">
        <v>59.518388221034193</v>
      </c>
      <c r="BP65" s="155">
        <v>68.957132103966771</v>
      </c>
      <c r="BQ65" s="155">
        <v>60.190169187884571</v>
      </c>
      <c r="BR65" s="155">
        <v>5.9504635374425616</v>
      </c>
      <c r="BS65" s="155">
        <v>0</v>
      </c>
      <c r="BT65" s="155">
        <v>0</v>
      </c>
      <c r="BU65" s="155">
        <v>0</v>
      </c>
      <c r="BV65" s="155">
        <v>0</v>
      </c>
      <c r="BW65" s="155">
        <v>0</v>
      </c>
      <c r="BX65" s="155">
        <v>51.496151107227035</v>
      </c>
      <c r="BY65" s="155">
        <v>68.675955462821506</v>
      </c>
      <c r="BZ65" s="155">
        <v>0</v>
      </c>
      <c r="CA65" s="155">
        <v>0</v>
      </c>
      <c r="CB65" s="155">
        <v>0</v>
      </c>
      <c r="CC65" s="155">
        <v>0</v>
      </c>
      <c r="CD65" s="156">
        <v>0</v>
      </c>
    </row>
    <row r="66" spans="1:82" s="1" customFormat="1" x14ac:dyDescent="0.4">
      <c r="A66" s="149"/>
      <c r="B66" s="56" t="s">
        <v>274</v>
      </c>
      <c r="C66" s="227" t="s">
        <v>230</v>
      </c>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v>0</v>
      </c>
      <c r="AI66" s="155">
        <v>0</v>
      </c>
      <c r="AJ66" s="155">
        <v>0</v>
      </c>
      <c r="AK66" s="155">
        <v>0</v>
      </c>
      <c r="AL66" s="155">
        <v>0</v>
      </c>
      <c r="AM66" s="155">
        <v>0</v>
      </c>
      <c r="AN66" s="155">
        <v>0</v>
      </c>
      <c r="AO66" s="155">
        <v>0</v>
      </c>
      <c r="AP66" s="155">
        <v>0</v>
      </c>
      <c r="AQ66" s="155">
        <v>0</v>
      </c>
      <c r="AR66" s="155">
        <v>0</v>
      </c>
      <c r="AS66" s="155">
        <v>0</v>
      </c>
      <c r="AT66" s="155">
        <v>0</v>
      </c>
      <c r="AU66" s="155">
        <v>0</v>
      </c>
      <c r="AV66" s="155">
        <v>0</v>
      </c>
      <c r="AW66" s="155">
        <v>0</v>
      </c>
      <c r="AX66" s="155">
        <v>0</v>
      </c>
      <c r="AY66" s="155">
        <v>0</v>
      </c>
      <c r="AZ66" s="155">
        <v>0</v>
      </c>
      <c r="BA66" s="155">
        <v>0</v>
      </c>
      <c r="BB66" s="155">
        <v>0</v>
      </c>
      <c r="BC66" s="155">
        <v>0</v>
      </c>
      <c r="BD66" s="155">
        <v>0</v>
      </c>
      <c r="BE66" s="155">
        <v>0</v>
      </c>
      <c r="BF66" s="155">
        <v>0</v>
      </c>
      <c r="BG66" s="155">
        <v>0</v>
      </c>
      <c r="BH66" s="155">
        <v>0</v>
      </c>
      <c r="BI66" s="155">
        <v>0</v>
      </c>
      <c r="BJ66" s="155">
        <v>167.06677472435842</v>
      </c>
      <c r="BK66" s="155">
        <v>166.8630069313464</v>
      </c>
      <c r="BL66" s="155">
        <v>175.52002472378277</v>
      </c>
      <c r="BM66" s="155">
        <v>179.96497478358381</v>
      </c>
      <c r="BN66" s="155">
        <v>166.91966438611215</v>
      </c>
      <c r="BO66" s="155">
        <v>57.835763866693206</v>
      </c>
      <c r="BP66" s="155">
        <v>48.070509340618827</v>
      </c>
      <c r="BQ66" s="155">
        <v>44.681570194934231</v>
      </c>
      <c r="BR66" s="155">
        <v>40.287018333901116</v>
      </c>
      <c r="BS66" s="155">
        <v>35.611581131551254</v>
      </c>
      <c r="BT66" s="155">
        <v>32.254456424824603</v>
      </c>
      <c r="BU66" s="155">
        <v>29.126733215697257</v>
      </c>
      <c r="BV66" s="155">
        <v>27.69512248114772</v>
      </c>
      <c r="BW66" s="155">
        <v>28.247877370678975</v>
      </c>
      <c r="BX66" s="155">
        <v>28.737983261138357</v>
      </c>
      <c r="BY66" s="155">
        <v>26.929013930472863</v>
      </c>
      <c r="BZ66" s="155">
        <v>25.333048861382455</v>
      </c>
      <c r="CA66" s="155">
        <v>25.599395026314085</v>
      </c>
      <c r="CB66" s="155">
        <v>25.750249701366378</v>
      </c>
      <c r="CC66" s="155">
        <v>25.371157441601571</v>
      </c>
      <c r="CD66" s="156">
        <v>24.30459763626331</v>
      </c>
    </row>
    <row r="67" spans="1:82" s="1" customFormat="1" x14ac:dyDescent="0.4">
      <c r="A67" s="149"/>
      <c r="B67" s="56"/>
      <c r="C67" s="227"/>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5"/>
      <c r="BA67" s="155"/>
      <c r="BB67" s="155"/>
      <c r="BC67" s="155"/>
      <c r="BD67" s="155"/>
      <c r="BE67" s="155"/>
      <c r="BF67" s="155"/>
      <c r="BG67" s="155"/>
      <c r="BH67" s="155"/>
      <c r="BI67" s="155"/>
      <c r="BJ67" s="155"/>
      <c r="BK67" s="155"/>
      <c r="BL67" s="155"/>
      <c r="BM67" s="155"/>
      <c r="BN67" s="155"/>
      <c r="BO67" s="155"/>
      <c r="BP67" s="155"/>
      <c r="BQ67" s="155"/>
      <c r="BR67" s="155"/>
      <c r="BS67" s="155"/>
      <c r="BT67" s="155"/>
      <c r="BU67" s="155"/>
      <c r="BV67" s="155"/>
      <c r="BW67" s="155"/>
      <c r="BX67" s="155"/>
      <c r="BY67" s="155"/>
      <c r="BZ67" s="155"/>
      <c r="CA67" s="155"/>
      <c r="CB67" s="155"/>
      <c r="CC67" s="155"/>
      <c r="CD67" s="156"/>
    </row>
    <row r="68" spans="1:82" s="230" customFormat="1" x14ac:dyDescent="0.4">
      <c r="A68" s="229"/>
      <c r="B68" s="56" t="s">
        <v>275</v>
      </c>
      <c r="C68" s="227" t="s">
        <v>224</v>
      </c>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v>3446.0948279181798</v>
      </c>
      <c r="AI68" s="155">
        <v>3046.8489627993567</v>
      </c>
      <c r="AJ68" s="155">
        <v>5013.7790190139604</v>
      </c>
      <c r="AK68" s="155">
        <v>6031.4316079618493</v>
      </c>
      <c r="AL68" s="155">
        <v>4951.3533334307649</v>
      </c>
      <c r="AM68" s="155">
        <v>4716.2382902428353</v>
      </c>
      <c r="AN68" s="155">
        <v>4703.7074576914674</v>
      </c>
      <c r="AO68" s="155">
        <v>4486.7470129252661</v>
      </c>
      <c r="AP68" s="155">
        <v>4700.5526673554714</v>
      </c>
      <c r="AQ68" s="155">
        <v>3764.4553897711016</v>
      </c>
      <c r="AR68" s="155">
        <v>2659.6183726420977</v>
      </c>
      <c r="AS68" s="155">
        <v>1633.2056932924324</v>
      </c>
      <c r="AT68" s="155">
        <v>1787.2107101704246</v>
      </c>
      <c r="AU68" s="155">
        <v>3110.4003398057548</v>
      </c>
      <c r="AV68" s="155">
        <v>3322.5406652213173</v>
      </c>
      <c r="AW68" s="155">
        <v>3038.606769320359</v>
      </c>
      <c r="AX68" s="155">
        <v>2357.2404737358816</v>
      </c>
      <c r="AY68" s="155">
        <v>1938.9376049180867</v>
      </c>
      <c r="AZ68" s="155">
        <v>997.8755906819141</v>
      </c>
      <c r="BA68" s="155">
        <v>0</v>
      </c>
      <c r="BB68" s="155">
        <v>0</v>
      </c>
      <c r="BC68" s="155">
        <v>0</v>
      </c>
      <c r="BD68" s="155">
        <v>0</v>
      </c>
      <c r="BE68" s="155">
        <v>0</v>
      </c>
      <c r="BF68" s="155">
        <v>0</v>
      </c>
      <c r="BG68" s="155">
        <v>0</v>
      </c>
      <c r="BH68" s="155">
        <v>0</v>
      </c>
      <c r="BI68" s="155">
        <v>0</v>
      </c>
      <c r="BJ68" s="155">
        <v>0</v>
      </c>
      <c r="BK68" s="155">
        <v>0</v>
      </c>
      <c r="BL68" s="155">
        <v>0</v>
      </c>
      <c r="BM68" s="155">
        <v>0</v>
      </c>
      <c r="BN68" s="155">
        <v>0</v>
      </c>
      <c r="BO68" s="155">
        <v>0</v>
      </c>
      <c r="BP68" s="155">
        <v>0</v>
      </c>
      <c r="BQ68" s="155">
        <v>0</v>
      </c>
      <c r="BR68" s="155">
        <v>0</v>
      </c>
      <c r="BS68" s="155">
        <v>0</v>
      </c>
      <c r="BT68" s="155">
        <v>0</v>
      </c>
      <c r="BU68" s="155">
        <v>0</v>
      </c>
      <c r="BV68" s="155">
        <v>0</v>
      </c>
      <c r="BW68" s="155">
        <v>0</v>
      </c>
      <c r="BX68" s="155">
        <v>0</v>
      </c>
      <c r="BY68" s="155">
        <v>0</v>
      </c>
      <c r="BZ68" s="155">
        <v>0</v>
      </c>
      <c r="CA68" s="155">
        <v>0</v>
      </c>
      <c r="CB68" s="155">
        <v>0</v>
      </c>
      <c r="CC68" s="155">
        <v>0</v>
      </c>
      <c r="CD68" s="156">
        <v>0</v>
      </c>
    </row>
    <row r="69" spans="1:82" s="230" customFormat="1" ht="25.5" customHeight="1" x14ac:dyDescent="0.4">
      <c r="A69" s="229"/>
      <c r="B69" s="13" t="s">
        <v>276</v>
      </c>
      <c r="C69" s="227"/>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v>7.0512417969660186</v>
      </c>
      <c r="BR69" s="155">
        <v>66.824097815739151</v>
      </c>
      <c r="BS69" s="155">
        <v>580.5942586246731</v>
      </c>
      <c r="BT69" s="155">
        <v>1834.5408525637802</v>
      </c>
      <c r="BU69" s="155">
        <v>3778.716269819146</v>
      </c>
      <c r="BV69" s="155">
        <v>9074.6394920289003</v>
      </c>
      <c r="BW69" s="155">
        <v>20043.747543065452</v>
      </c>
      <c r="BX69" s="155">
        <v>39485.664423472343</v>
      </c>
      <c r="BY69" s="155">
        <v>42004.049579238024</v>
      </c>
      <c r="BZ69" s="155">
        <v>40468.749949602148</v>
      </c>
      <c r="CA69" s="155">
        <v>46130.739541511139</v>
      </c>
      <c r="CB69" s="155">
        <v>53587.97573580411</v>
      </c>
      <c r="CC69" s="155">
        <v>62194.660455988545</v>
      </c>
      <c r="CD69" s="156">
        <v>69725.69610220741</v>
      </c>
    </row>
    <row r="70" spans="1:82" s="230" customFormat="1" x14ac:dyDescent="0.4">
      <c r="A70" s="229"/>
      <c r="B70" s="165" t="s">
        <v>277</v>
      </c>
      <c r="C70" s="227" t="s">
        <v>230</v>
      </c>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5"/>
      <c r="BA70" s="155"/>
      <c r="BB70" s="155"/>
      <c r="BC70" s="155"/>
      <c r="BD70" s="155"/>
      <c r="BE70" s="155"/>
      <c r="BF70" s="155"/>
      <c r="BG70" s="155"/>
      <c r="BH70" s="155"/>
      <c r="BI70" s="155"/>
      <c r="BJ70" s="155"/>
      <c r="BK70" s="155"/>
      <c r="BL70" s="155"/>
      <c r="BM70" s="155"/>
      <c r="BN70" s="155"/>
      <c r="BO70" s="155"/>
      <c r="BP70" s="155"/>
      <c r="BQ70" s="155">
        <v>0.94344850236806166</v>
      </c>
      <c r="BR70" s="155">
        <v>6.5566456404133264</v>
      </c>
      <c r="BS70" s="155">
        <v>39.945741591203614</v>
      </c>
      <c r="BT70" s="155">
        <v>801.02017278065523</v>
      </c>
      <c r="BU70" s="155">
        <v>2271.0113754816598</v>
      </c>
      <c r="BV70" s="155">
        <v>6882.8840375204263</v>
      </c>
      <c r="BW70" s="155">
        <v>12684.901331408899</v>
      </c>
      <c r="BX70" s="155">
        <v>22389.608006388957</v>
      </c>
      <c r="BY70" s="155">
        <v>28730.823411151061</v>
      </c>
      <c r="BZ70" s="155">
        <v>29222.290137915596</v>
      </c>
      <c r="CA70" s="155">
        <v>33317.177438882311</v>
      </c>
      <c r="CB70" s="155">
        <v>39015.843205283752</v>
      </c>
      <c r="CC70" s="155">
        <v>45713.85423158401</v>
      </c>
      <c r="CD70" s="156">
        <v>51498.832747027409</v>
      </c>
    </row>
    <row r="71" spans="1:82" s="230" customFormat="1" x14ac:dyDescent="0.4">
      <c r="A71" s="229"/>
      <c r="B71" s="165" t="s">
        <v>278</v>
      </c>
      <c r="C71" s="227" t="s">
        <v>230</v>
      </c>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c r="BJ71" s="155"/>
      <c r="BK71" s="155"/>
      <c r="BL71" s="155"/>
      <c r="BM71" s="155"/>
      <c r="BN71" s="155"/>
      <c r="BO71" s="155"/>
      <c r="BP71" s="155"/>
      <c r="BQ71" s="155">
        <v>6.1077932945979567</v>
      </c>
      <c r="BR71" s="155">
        <v>60.267452175325815</v>
      </c>
      <c r="BS71" s="155">
        <v>540.64851703346949</v>
      </c>
      <c r="BT71" s="155">
        <v>1033.5206797831249</v>
      </c>
      <c r="BU71" s="155">
        <v>1507.7048943374864</v>
      </c>
      <c r="BV71" s="155">
        <v>2191.7554545084745</v>
      </c>
      <c r="BW71" s="155">
        <v>7358.8462116565515</v>
      </c>
      <c r="BX71" s="155">
        <v>17096.056417083382</v>
      </c>
      <c r="BY71" s="155">
        <v>13273.226168086969</v>
      </c>
      <c r="BZ71" s="155">
        <v>11246.459811686553</v>
      </c>
      <c r="CA71" s="155">
        <v>12813.56210262883</v>
      </c>
      <c r="CB71" s="155">
        <v>14572.132530520355</v>
      </c>
      <c r="CC71" s="155">
        <v>16480.806224404543</v>
      </c>
      <c r="CD71" s="156">
        <v>18226.863355180001</v>
      </c>
    </row>
    <row r="72" spans="1:82" s="1" customFormat="1" ht="25.5" customHeight="1" x14ac:dyDescent="0.4">
      <c r="A72" s="149"/>
      <c r="B72" s="56" t="s">
        <v>345</v>
      </c>
      <c r="C72" s="227" t="s">
        <v>221</v>
      </c>
      <c r="D72" s="155"/>
      <c r="E72" s="155"/>
      <c r="F72" s="155"/>
      <c r="G72" s="155"/>
      <c r="H72" s="155"/>
      <c r="I72" s="155"/>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v>526.22740451380969</v>
      </c>
      <c r="AI72" s="155">
        <v>644.70950778842007</v>
      </c>
      <c r="AJ72" s="155">
        <v>585.56238524252728</v>
      </c>
      <c r="AK72" s="155">
        <v>569.70450706367728</v>
      </c>
      <c r="AL72" s="155">
        <v>533.68987129939069</v>
      </c>
      <c r="AM72" s="155">
        <v>538.95860589626761</v>
      </c>
      <c r="AN72" s="155">
        <v>468.17985541337788</v>
      </c>
      <c r="AO72" s="155">
        <v>417.69101660226306</v>
      </c>
      <c r="AP72" s="155">
        <v>374.37435154121107</v>
      </c>
      <c r="AQ72" s="155">
        <v>331.09598762197953</v>
      </c>
      <c r="AR72" s="155">
        <v>289.20581732229067</v>
      </c>
      <c r="AS72" s="155">
        <v>260.06675678931299</v>
      </c>
      <c r="AT72" s="155">
        <v>290.30462574887292</v>
      </c>
      <c r="AU72" s="155">
        <v>310.82379355515963</v>
      </c>
      <c r="AV72" s="155">
        <v>378.44962998645508</v>
      </c>
      <c r="AW72" s="155">
        <v>440.24355483757466</v>
      </c>
      <c r="AX72" s="155">
        <v>399.72007841745841</v>
      </c>
      <c r="AY72" s="155">
        <v>430.42750968113319</v>
      </c>
      <c r="AZ72" s="155">
        <v>398.2375885709983</v>
      </c>
      <c r="BA72" s="155">
        <v>366.33921366669864</v>
      </c>
      <c r="BB72" s="155">
        <v>358.25558319971799</v>
      </c>
      <c r="BC72" s="155">
        <v>356.78932888392865</v>
      </c>
      <c r="BD72" s="155">
        <v>341.77452043636566</v>
      </c>
      <c r="BE72" s="155">
        <v>296.920554403241</v>
      </c>
      <c r="BF72" s="155">
        <v>0</v>
      </c>
      <c r="BG72" s="155">
        <v>0</v>
      </c>
      <c r="BH72" s="155">
        <v>0</v>
      </c>
      <c r="BI72" s="155">
        <v>0</v>
      </c>
      <c r="BJ72" s="155">
        <v>0</v>
      </c>
      <c r="BK72" s="155">
        <v>0</v>
      </c>
      <c r="BL72" s="155">
        <v>0</v>
      </c>
      <c r="BM72" s="155">
        <v>0</v>
      </c>
      <c r="BN72" s="155">
        <v>0</v>
      </c>
      <c r="BO72" s="155">
        <v>0</v>
      </c>
      <c r="BP72" s="155">
        <v>0</v>
      </c>
      <c r="BQ72" s="155">
        <v>0</v>
      </c>
      <c r="BR72" s="155">
        <v>0</v>
      </c>
      <c r="BS72" s="155">
        <v>0</v>
      </c>
      <c r="BT72" s="155">
        <v>0</v>
      </c>
      <c r="BU72" s="155">
        <v>0</v>
      </c>
      <c r="BV72" s="155">
        <v>0</v>
      </c>
      <c r="BW72" s="155">
        <v>0</v>
      </c>
      <c r="BX72" s="155">
        <v>0</v>
      </c>
      <c r="BY72" s="155">
        <v>0</v>
      </c>
      <c r="BZ72" s="155">
        <v>0</v>
      </c>
      <c r="CA72" s="155">
        <v>0</v>
      </c>
      <c r="CB72" s="155">
        <v>0</v>
      </c>
      <c r="CC72" s="155">
        <v>0</v>
      </c>
      <c r="CD72" s="156">
        <v>0</v>
      </c>
    </row>
    <row r="73" spans="1:82" s="1" customFormat="1" x14ac:dyDescent="0.4">
      <c r="A73" s="149"/>
      <c r="B73" s="56" t="s">
        <v>346</v>
      </c>
      <c r="C73" s="227" t="s">
        <v>230</v>
      </c>
      <c r="D73" s="155"/>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v>0</v>
      </c>
      <c r="AI73" s="155">
        <v>0</v>
      </c>
      <c r="AJ73" s="155">
        <v>0</v>
      </c>
      <c r="AK73" s="155">
        <v>0</v>
      </c>
      <c r="AL73" s="155">
        <v>0</v>
      </c>
      <c r="AM73" s="155">
        <v>0</v>
      </c>
      <c r="AN73" s="155">
        <v>0</v>
      </c>
      <c r="AO73" s="155">
        <v>0</v>
      </c>
      <c r="AP73" s="155">
        <v>0</v>
      </c>
      <c r="AQ73" s="155">
        <v>0</v>
      </c>
      <c r="AR73" s="155">
        <v>81.392980570400454</v>
      </c>
      <c r="AS73" s="155">
        <v>57.036715373800568</v>
      </c>
      <c r="AT73" s="155">
        <v>22.048374564102392</v>
      </c>
      <c r="AU73" s="155">
        <v>8.2636811901075369</v>
      </c>
      <c r="AV73" s="155">
        <v>4.1924434155664132</v>
      </c>
      <c r="AW73" s="155">
        <v>2.3933367036003856</v>
      </c>
      <c r="AX73" s="155">
        <v>1.5273739470894288</v>
      </c>
      <c r="AY73" s="155">
        <v>2.7909599614096274</v>
      </c>
      <c r="AZ73" s="155">
        <v>0</v>
      </c>
      <c r="BA73" s="155">
        <v>0.38391990129488363</v>
      </c>
      <c r="BB73" s="155">
        <v>0.89416018606159209</v>
      </c>
      <c r="BC73" s="155">
        <v>0.35995829286153591</v>
      </c>
      <c r="BD73" s="155">
        <v>7.1564959803306724E-2</v>
      </c>
      <c r="BE73" s="155">
        <v>0.54487971113255729</v>
      </c>
      <c r="BF73" s="155">
        <v>0.53357079352045977</v>
      </c>
      <c r="BG73" s="155">
        <v>0.19322505131202786</v>
      </c>
      <c r="BH73" s="155">
        <v>0.12855074672517569</v>
      </c>
      <c r="BI73" s="155">
        <v>0</v>
      </c>
      <c r="BJ73" s="155">
        <v>0</v>
      </c>
      <c r="BK73" s="155">
        <v>0</v>
      </c>
      <c r="BL73" s="155">
        <v>0</v>
      </c>
      <c r="BM73" s="155">
        <v>0</v>
      </c>
      <c r="BN73" s="155">
        <v>0</v>
      </c>
      <c r="BO73" s="155">
        <v>0</v>
      </c>
      <c r="BP73" s="155">
        <v>0</v>
      </c>
      <c r="BQ73" s="155">
        <v>0</v>
      </c>
      <c r="BR73" s="155">
        <v>0</v>
      </c>
      <c r="BS73" s="155">
        <v>0</v>
      </c>
      <c r="BT73" s="155">
        <v>0</v>
      </c>
      <c r="BU73" s="155">
        <v>0</v>
      </c>
      <c r="BV73" s="155">
        <v>0</v>
      </c>
      <c r="BW73" s="155">
        <v>0</v>
      </c>
      <c r="BX73" s="155">
        <v>0</v>
      </c>
      <c r="BY73" s="155">
        <v>0</v>
      </c>
      <c r="BZ73" s="155">
        <v>0</v>
      </c>
      <c r="CA73" s="155">
        <v>0</v>
      </c>
      <c r="CB73" s="155">
        <v>0</v>
      </c>
      <c r="CC73" s="155">
        <v>0</v>
      </c>
      <c r="CD73" s="156">
        <v>0</v>
      </c>
    </row>
    <row r="74" spans="1:82" s="1" customFormat="1" x14ac:dyDescent="0.4">
      <c r="A74" s="149"/>
      <c r="B74" s="56" t="s">
        <v>347</v>
      </c>
      <c r="C74" s="227" t="s">
        <v>221</v>
      </c>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v>0</v>
      </c>
      <c r="AI74" s="155">
        <v>0.27995549428478006</v>
      </c>
      <c r="AJ74" s="155">
        <v>0.23502089151627939</v>
      </c>
      <c r="AK74" s="155">
        <v>0.21262391097397823</v>
      </c>
      <c r="AL74" s="155">
        <v>0.19805413333723057</v>
      </c>
      <c r="AM74" s="155">
        <v>0.18902758678327999</v>
      </c>
      <c r="AN74" s="155">
        <v>0.17884819230766033</v>
      </c>
      <c r="AO74" s="155">
        <v>0.16941776008528381</v>
      </c>
      <c r="AP74" s="155">
        <v>0.16264888122337273</v>
      </c>
      <c r="AQ74" s="155">
        <v>0.15386812117914916</v>
      </c>
      <c r="AR74" s="155">
        <v>0.14418597089530641</v>
      </c>
      <c r="AS74" s="155">
        <v>0.1336119518380523</v>
      </c>
      <c r="AT74" s="155">
        <v>2.0546430494923485E-2</v>
      </c>
      <c r="AU74" s="155">
        <v>0</v>
      </c>
      <c r="AV74" s="155">
        <v>4.71720670666783</v>
      </c>
      <c r="AW74" s="155">
        <v>0</v>
      </c>
      <c r="AX74" s="155">
        <v>0</v>
      </c>
      <c r="AY74" s="155">
        <v>-1.1966286297998567E-4</v>
      </c>
      <c r="AZ74" s="155">
        <v>0</v>
      </c>
      <c r="BA74" s="155">
        <v>1.1005857405197059</v>
      </c>
      <c r="BB74" s="155">
        <v>0.14346600005330137</v>
      </c>
      <c r="BC74" s="155">
        <v>1.5527970412607552</v>
      </c>
      <c r="BD74" s="155">
        <v>0.3881714764069823</v>
      </c>
      <c r="BE74" s="155">
        <v>0.28204694520993201</v>
      </c>
      <c r="BF74" s="155">
        <v>0.30890940677500317</v>
      </c>
      <c r="BG74" s="155">
        <v>0.2308689428046436</v>
      </c>
      <c r="BH74" s="155">
        <v>0</v>
      </c>
      <c r="BI74" s="155">
        <v>0</v>
      </c>
      <c r="BJ74" s="155">
        <v>-0.20714765823768325</v>
      </c>
      <c r="BK74" s="155">
        <v>0</v>
      </c>
      <c r="BL74" s="155">
        <v>0</v>
      </c>
      <c r="BM74" s="155">
        <v>0</v>
      </c>
      <c r="BN74" s="155">
        <v>0</v>
      </c>
      <c r="BO74" s="155">
        <v>0</v>
      </c>
      <c r="BP74" s="155">
        <v>0</v>
      </c>
      <c r="BQ74" s="155">
        <v>0</v>
      </c>
      <c r="BR74" s="155">
        <v>0</v>
      </c>
      <c r="BS74" s="155">
        <v>0</v>
      </c>
      <c r="BT74" s="155">
        <v>0</v>
      </c>
      <c r="BU74" s="155">
        <v>0</v>
      </c>
      <c r="BV74" s="155">
        <v>0</v>
      </c>
      <c r="BW74" s="155">
        <v>0</v>
      </c>
      <c r="BX74" s="155">
        <v>0</v>
      </c>
      <c r="BY74" s="155">
        <v>0</v>
      </c>
      <c r="BZ74" s="155">
        <v>0</v>
      </c>
      <c r="CA74" s="155">
        <v>0</v>
      </c>
      <c r="CB74" s="155">
        <v>0</v>
      </c>
      <c r="CC74" s="155">
        <v>0</v>
      </c>
      <c r="CD74" s="156">
        <v>0</v>
      </c>
    </row>
    <row r="75" spans="1:82" s="1" customFormat="1" ht="24.75" customHeight="1" x14ac:dyDescent="0.4">
      <c r="A75" s="149"/>
      <c r="B75" s="80" t="s">
        <v>348</v>
      </c>
      <c r="C75" s="227"/>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f t="shared" ref="AH75:BM75" si="6">SUM(AH20:AH74)-AH22-AH34-AH40-AH43-AH50-AH69</f>
        <v>23938.161338298167</v>
      </c>
      <c r="AI75" s="53">
        <f t="shared" si="6"/>
        <v>22456.400695223299</v>
      </c>
      <c r="AJ75" s="53">
        <f t="shared" si="6"/>
        <v>24607.882315789411</v>
      </c>
      <c r="AK75" s="53">
        <f t="shared" si="6"/>
        <v>29476.263069504512</v>
      </c>
      <c r="AL75" s="53">
        <f t="shared" si="6"/>
        <v>32513.473693428819</v>
      </c>
      <c r="AM75" s="53">
        <f t="shared" si="6"/>
        <v>36459.946353562176</v>
      </c>
      <c r="AN75" s="53">
        <f t="shared" si="6"/>
        <v>38233.481307006077</v>
      </c>
      <c r="AO75" s="53">
        <f t="shared" si="6"/>
        <v>39651.758228133491</v>
      </c>
      <c r="AP75" s="53">
        <f t="shared" si="6"/>
        <v>41575.321116344552</v>
      </c>
      <c r="AQ75" s="53">
        <f t="shared" si="6"/>
        <v>39948.037211514893</v>
      </c>
      <c r="AR75" s="53">
        <f t="shared" si="6"/>
        <v>35828.274936286733</v>
      </c>
      <c r="AS75" s="53">
        <f t="shared" si="6"/>
        <v>34172.979906086315</v>
      </c>
      <c r="AT75" s="53">
        <f t="shared" si="6"/>
        <v>36730.49622569116</v>
      </c>
      <c r="AU75" s="53">
        <f t="shared" si="6"/>
        <v>44006.456848667207</v>
      </c>
      <c r="AV75" s="53">
        <f t="shared" si="6"/>
        <v>51366.935887183659</v>
      </c>
      <c r="AW75" s="53">
        <f t="shared" si="6"/>
        <v>56212.397535812328</v>
      </c>
      <c r="AX75" s="53">
        <f t="shared" si="6"/>
        <v>57649.774859874815</v>
      </c>
      <c r="AY75" s="53">
        <f t="shared" si="6"/>
        <v>58948.303786717559</v>
      </c>
      <c r="AZ75" s="53">
        <f t="shared" si="6"/>
        <v>58175.361380610615</v>
      </c>
      <c r="BA75" s="53">
        <f t="shared" si="6"/>
        <v>57001.281461798535</v>
      </c>
      <c r="BB75" s="53">
        <f t="shared" si="6"/>
        <v>55573.455340887871</v>
      </c>
      <c r="BC75" s="53">
        <f t="shared" si="6"/>
        <v>54172.534728962251</v>
      </c>
      <c r="BD75" s="53">
        <f t="shared" si="6"/>
        <v>51601.551453059277</v>
      </c>
      <c r="BE75" s="53">
        <f t="shared" si="6"/>
        <v>51592.485765464218</v>
      </c>
      <c r="BF75" s="53">
        <f t="shared" si="6"/>
        <v>51980.526281725492</v>
      </c>
      <c r="BG75" s="53">
        <f t="shared" si="6"/>
        <v>52685.110205399775</v>
      </c>
      <c r="BH75" s="53">
        <f t="shared" si="6"/>
        <v>52749.136435809269</v>
      </c>
      <c r="BI75" s="53">
        <f t="shared" si="6"/>
        <v>52997.516184557178</v>
      </c>
      <c r="BJ75" s="53">
        <f t="shared" si="6"/>
        <v>53302.358168738472</v>
      </c>
      <c r="BK75" s="53">
        <f t="shared" si="6"/>
        <v>54563.100030779133</v>
      </c>
      <c r="BL75" s="53">
        <f t="shared" si="6"/>
        <v>56378.453491777858</v>
      </c>
      <c r="BM75" s="53">
        <f t="shared" si="6"/>
        <v>63952.209003818665</v>
      </c>
      <c r="BN75" s="53">
        <f t="shared" ref="BN75:CD75" si="7">SUM(BN20:BN74)-BN22-BN34-BN40-BN43-BN50-BN69</f>
        <v>65258.55544914549</v>
      </c>
      <c r="BO75" s="53">
        <f t="shared" si="7"/>
        <v>66571.691987186234</v>
      </c>
      <c r="BP75" s="53">
        <f t="shared" si="7"/>
        <v>67729.910560392047</v>
      </c>
      <c r="BQ75" s="53">
        <f t="shared" si="7"/>
        <v>62369.105352024191</v>
      </c>
      <c r="BR75" s="53">
        <f t="shared" si="7"/>
        <v>62285.335419311217</v>
      </c>
      <c r="BS75" s="53">
        <f t="shared" si="7"/>
        <v>63475.256972301941</v>
      </c>
      <c r="BT75" s="53">
        <f t="shared" si="7"/>
        <v>62630.445716343638</v>
      </c>
      <c r="BU75" s="53">
        <f t="shared" si="7"/>
        <v>64449.426022975655</v>
      </c>
      <c r="BV75" s="53">
        <f t="shared" si="7"/>
        <v>66911.269602526634</v>
      </c>
      <c r="BW75" s="53">
        <f t="shared" si="7"/>
        <v>72403.959975885809</v>
      </c>
      <c r="BX75" s="53">
        <f t="shared" si="7"/>
        <v>87973.325719552755</v>
      </c>
      <c r="BY75" s="53">
        <f t="shared" si="7"/>
        <v>88986.303401925543</v>
      </c>
      <c r="BZ75" s="53">
        <f t="shared" si="7"/>
        <v>86005.486302115969</v>
      </c>
      <c r="CA75" s="53">
        <f t="shared" si="7"/>
        <v>92161.752595643717</v>
      </c>
      <c r="CB75" s="53">
        <f t="shared" si="7"/>
        <v>97521.096151154416</v>
      </c>
      <c r="CC75" s="53">
        <f t="shared" si="7"/>
        <v>101540.54533252228</v>
      </c>
      <c r="CD75" s="54">
        <f t="shared" si="7"/>
        <v>105311.40367373623</v>
      </c>
    </row>
    <row r="76" spans="1:82" s="1" customFormat="1" x14ac:dyDescent="0.4">
      <c r="A76" s="149"/>
      <c r="B76" s="228" t="s">
        <v>330</v>
      </c>
      <c r="C76" s="227"/>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f t="shared" ref="AH76:BM76" si="8">AH75-AH72-AH44-AH37-AH31-AH33-AH29</f>
        <v>22286.349813373625</v>
      </c>
      <c r="AI76" s="53">
        <f t="shared" si="8"/>
        <v>20688.584607659363</v>
      </c>
      <c r="AJ76" s="53">
        <f t="shared" si="8"/>
        <v>22736.057378338726</v>
      </c>
      <c r="AK76" s="53">
        <f t="shared" si="8"/>
        <v>27179.588147946804</v>
      </c>
      <c r="AL76" s="53">
        <f t="shared" si="8"/>
        <v>29999.969130082278</v>
      </c>
      <c r="AM76" s="53">
        <f t="shared" si="8"/>
        <v>33736.8497866666</v>
      </c>
      <c r="AN76" s="53">
        <f t="shared" si="8"/>
        <v>35430.762824829922</v>
      </c>
      <c r="AO76" s="53">
        <f t="shared" si="8"/>
        <v>36755.238079700495</v>
      </c>
      <c r="AP76" s="53">
        <f t="shared" si="8"/>
        <v>38479.187026421867</v>
      </c>
      <c r="AQ76" s="53">
        <f t="shared" si="8"/>
        <v>36845.033899747221</v>
      </c>
      <c r="AR76" s="53">
        <f t="shared" si="8"/>
        <v>33215.366795134163</v>
      </c>
      <c r="AS76" s="53">
        <f t="shared" si="8"/>
        <v>31302.909113110691</v>
      </c>
      <c r="AT76" s="53">
        <f t="shared" si="8"/>
        <v>33530.458384035795</v>
      </c>
      <c r="AU76" s="53">
        <f t="shared" si="8"/>
        <v>41159.559558885579</v>
      </c>
      <c r="AV76" s="53">
        <f t="shared" si="8"/>
        <v>47641.518610574487</v>
      </c>
      <c r="AW76" s="53">
        <f t="shared" si="8"/>
        <v>52028.472938464663</v>
      </c>
      <c r="AX76" s="53">
        <f t="shared" si="8"/>
        <v>53102.973471987665</v>
      </c>
      <c r="AY76" s="53">
        <f t="shared" si="8"/>
        <v>54005.319015560155</v>
      </c>
      <c r="AZ76" s="53">
        <f t="shared" si="8"/>
        <v>52914.580284744297</v>
      </c>
      <c r="BA76" s="53">
        <f t="shared" si="8"/>
        <v>51392.323117504005</v>
      </c>
      <c r="BB76" s="53">
        <f t="shared" si="8"/>
        <v>49940.28930049848</v>
      </c>
      <c r="BC76" s="53">
        <f t="shared" si="8"/>
        <v>49098.51100576928</v>
      </c>
      <c r="BD76" s="53">
        <f t="shared" si="8"/>
        <v>48274.59176388479</v>
      </c>
      <c r="BE76" s="53">
        <f t="shared" si="8"/>
        <v>48387.396916595986</v>
      </c>
      <c r="BF76" s="53">
        <f t="shared" si="8"/>
        <v>49562.11903918616</v>
      </c>
      <c r="BG76" s="53">
        <f t="shared" si="8"/>
        <v>50131.013976569586</v>
      </c>
      <c r="BH76" s="53">
        <f t="shared" si="8"/>
        <v>50195.219320272161</v>
      </c>
      <c r="BI76" s="53">
        <f t="shared" si="8"/>
        <v>50226.71139580202</v>
      </c>
      <c r="BJ76" s="53">
        <f t="shared" si="8"/>
        <v>50602.66927354697</v>
      </c>
      <c r="BK76" s="53">
        <f t="shared" si="8"/>
        <v>51878.461932473328</v>
      </c>
      <c r="BL76" s="53">
        <f t="shared" si="8"/>
        <v>53650.508455983152</v>
      </c>
      <c r="BM76" s="53">
        <f t="shared" si="8"/>
        <v>60765.630463288478</v>
      </c>
      <c r="BN76" s="53">
        <f t="shared" ref="BN76:CD76" si="9">BN75-BN72-BN44-BN37-BN31-BN33-BN29</f>
        <v>61877.080346765557</v>
      </c>
      <c r="BO76" s="53">
        <f t="shared" si="9"/>
        <v>63190.926035081946</v>
      </c>
      <c r="BP76" s="53">
        <f t="shared" si="9"/>
        <v>64312.392101752121</v>
      </c>
      <c r="BQ76" s="53">
        <f t="shared" si="9"/>
        <v>62369.105352024191</v>
      </c>
      <c r="BR76" s="53">
        <f t="shared" si="9"/>
        <v>62285.335419311217</v>
      </c>
      <c r="BS76" s="53">
        <f t="shared" si="9"/>
        <v>63475.256972301941</v>
      </c>
      <c r="BT76" s="53">
        <f t="shared" si="9"/>
        <v>62630.445716343638</v>
      </c>
      <c r="BU76" s="53">
        <f t="shared" si="9"/>
        <v>64449.426022975655</v>
      </c>
      <c r="BV76" s="53">
        <f t="shared" si="9"/>
        <v>66911.269602526634</v>
      </c>
      <c r="BW76" s="53">
        <f t="shared" si="9"/>
        <v>72403.959975885809</v>
      </c>
      <c r="BX76" s="53">
        <f t="shared" si="9"/>
        <v>87973.325719552755</v>
      </c>
      <c r="BY76" s="53">
        <f t="shared" si="9"/>
        <v>88986.303401925543</v>
      </c>
      <c r="BZ76" s="53">
        <f t="shared" si="9"/>
        <v>86005.486302115969</v>
      </c>
      <c r="CA76" s="53">
        <f t="shared" si="9"/>
        <v>92161.752595643717</v>
      </c>
      <c r="CB76" s="53">
        <f t="shared" si="9"/>
        <v>97521.096151154416</v>
      </c>
      <c r="CC76" s="53">
        <f t="shared" si="9"/>
        <v>101540.54533252228</v>
      </c>
      <c r="CD76" s="54">
        <f t="shared" si="9"/>
        <v>105311.40367373623</v>
      </c>
    </row>
    <row r="77" spans="1:82" s="1" customFormat="1" x14ac:dyDescent="0.4">
      <c r="A77" s="149"/>
      <c r="B77" s="56"/>
      <c r="C77" s="227"/>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4"/>
    </row>
    <row r="78" spans="1:82" s="1" customFormat="1" ht="26.25" customHeight="1" x14ac:dyDescent="0.4">
      <c r="A78" s="149"/>
      <c r="B78" s="106" t="s">
        <v>349</v>
      </c>
      <c r="C78" s="227"/>
      <c r="D78" s="155"/>
      <c r="E78" s="155"/>
      <c r="F78" s="155"/>
      <c r="G78" s="155"/>
      <c r="H78" s="155"/>
      <c r="I78" s="155"/>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c r="AM78" s="155"/>
      <c r="AN78" s="155"/>
      <c r="AO78" s="155"/>
      <c r="AP78" s="155"/>
      <c r="AQ78" s="155"/>
      <c r="AR78" s="155"/>
      <c r="AS78" s="155"/>
      <c r="AT78" s="155"/>
      <c r="AU78" s="155"/>
      <c r="AV78" s="155"/>
      <c r="AW78" s="155"/>
      <c r="AX78" s="155"/>
      <c r="AY78" s="155"/>
      <c r="AZ78" s="155"/>
      <c r="BA78" s="155"/>
      <c r="BB78" s="155"/>
      <c r="BC78" s="155"/>
      <c r="BD78" s="155"/>
      <c r="BE78" s="155"/>
      <c r="BF78" s="155"/>
      <c r="BG78" s="155"/>
      <c r="BH78" s="155"/>
      <c r="BI78" s="155"/>
      <c r="BJ78" s="155"/>
      <c r="BK78" s="155"/>
      <c r="BL78" s="155"/>
      <c r="BM78" s="155"/>
      <c r="BN78" s="155"/>
      <c r="BO78" s="155"/>
      <c r="BP78" s="155"/>
      <c r="BQ78" s="155"/>
      <c r="BR78" s="155"/>
      <c r="BS78" s="155"/>
      <c r="BT78" s="155"/>
      <c r="BU78" s="155"/>
      <c r="BV78" s="155"/>
      <c r="BW78" s="155"/>
      <c r="BX78" s="155"/>
      <c r="BY78" s="155"/>
      <c r="BZ78" s="155"/>
      <c r="CA78" s="155"/>
      <c r="CB78" s="155"/>
      <c r="CC78" s="155"/>
      <c r="CD78" s="156"/>
    </row>
    <row r="79" spans="1:82" s="1" customFormat="1" x14ac:dyDescent="0.4">
      <c r="A79" s="149"/>
      <c r="B79" s="56" t="s">
        <v>222</v>
      </c>
      <c r="C79" s="227" t="s">
        <v>221</v>
      </c>
      <c r="D79" s="155"/>
      <c r="E79" s="155"/>
      <c r="F79" s="155"/>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v>500.52972405908395</v>
      </c>
      <c r="AI79" s="155">
        <v>516.13038379160537</v>
      </c>
      <c r="AJ79" s="155">
        <v>585.57933867841393</v>
      </c>
      <c r="AK79" s="155">
        <v>684.83183498940298</v>
      </c>
      <c r="AL79" s="155">
        <v>795.89025990318862</v>
      </c>
      <c r="AM79" s="155">
        <v>957.75149703958243</v>
      </c>
      <c r="AN79" s="155">
        <v>1079.2208813320053</v>
      </c>
      <c r="AO79" s="155">
        <v>1242.2644707549478</v>
      </c>
      <c r="AP79" s="155">
        <v>1366.7808982993456</v>
      </c>
      <c r="AQ79" s="155">
        <v>1510.3511713455648</v>
      </c>
      <c r="AR79" s="155">
        <v>1609.636621201322</v>
      </c>
      <c r="AS79" s="155">
        <v>1747.6592291479215</v>
      </c>
      <c r="AT79" s="155">
        <v>1943.2872216498683</v>
      </c>
      <c r="AU79" s="155">
        <v>2305.0363703220828</v>
      </c>
      <c r="AV79" s="155">
        <v>2932.3961470299942</v>
      </c>
      <c r="AW79" s="155">
        <v>3302.9536596333987</v>
      </c>
      <c r="AX79" s="155">
        <v>3560.2723909992574</v>
      </c>
      <c r="AY79" s="155">
        <v>3861.171684014168</v>
      </c>
      <c r="AZ79" s="155">
        <v>4065.754550183412</v>
      </c>
      <c r="BA79" s="155">
        <v>4302.0357828432234</v>
      </c>
      <c r="BB79" s="155">
        <v>4470.7592250754014</v>
      </c>
      <c r="BC79" s="155">
        <v>4682.4502715332483</v>
      </c>
      <c r="BD79" s="155">
        <v>4806.4344449751725</v>
      </c>
      <c r="BE79" s="155">
        <v>4977.9378109210893</v>
      </c>
      <c r="BF79" s="155">
        <v>5071.5416979592837</v>
      </c>
      <c r="BG79" s="155">
        <v>5259.7449641712901</v>
      </c>
      <c r="BH79" s="155">
        <v>5428.0715340132328</v>
      </c>
      <c r="BI79" s="155">
        <v>5631.3770261288173</v>
      </c>
      <c r="BJ79" s="155">
        <v>5783.1262359598295</v>
      </c>
      <c r="BK79" s="155">
        <v>6025.885906799539</v>
      </c>
      <c r="BL79" s="155">
        <v>6234.8763340711903</v>
      </c>
      <c r="BM79" s="155">
        <v>6619.9866705006589</v>
      </c>
      <c r="BN79" s="155">
        <v>6666.3292845543065</v>
      </c>
      <c r="BO79" s="155">
        <v>6707.4231890961546</v>
      </c>
      <c r="BP79" s="155">
        <v>6742.5605476522123</v>
      </c>
      <c r="BQ79" s="155">
        <v>6452.4766345821372</v>
      </c>
      <c r="BR79" s="155">
        <v>6452.4133144128573</v>
      </c>
      <c r="BS79" s="155">
        <v>6492.7868700546687</v>
      </c>
      <c r="BT79" s="155">
        <v>6342.9166851277732</v>
      </c>
      <c r="BU79" s="155">
        <v>6288.4749179628025</v>
      </c>
      <c r="BV79" s="155">
        <v>6331.2148753804986</v>
      </c>
      <c r="BW79" s="155">
        <v>6440.4227665547942</v>
      </c>
      <c r="BX79" s="155">
        <v>5497.3317761692615</v>
      </c>
      <c r="BY79" s="155">
        <v>5499.2047949279831</v>
      </c>
      <c r="BZ79" s="155">
        <v>5554.9934695649854</v>
      </c>
      <c r="CA79" s="155">
        <v>6003.2596860472286</v>
      </c>
      <c r="CB79" s="155">
        <v>6237.1927358797539</v>
      </c>
      <c r="CC79" s="155">
        <v>6378.0535071575896</v>
      </c>
      <c r="CD79" s="156">
        <v>6501.7696859049765</v>
      </c>
    </row>
    <row r="80" spans="1:82" s="1" customFormat="1" x14ac:dyDescent="0.4">
      <c r="A80" s="149"/>
      <c r="B80" s="56" t="s">
        <v>223</v>
      </c>
      <c r="C80" s="227"/>
      <c r="D80" s="155"/>
      <c r="E80" s="155"/>
      <c r="F80" s="155"/>
      <c r="G80" s="155"/>
      <c r="H80" s="155"/>
      <c r="I80" s="155"/>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v>391.52229266557987</v>
      </c>
      <c r="AI80" s="155">
        <v>332.72658094849504</v>
      </c>
      <c r="AJ80" s="155">
        <v>318.11810244973486</v>
      </c>
      <c r="AK80" s="155">
        <v>312.9445961208358</v>
      </c>
      <c r="AL80" s="155">
        <v>284.11306318303224</v>
      </c>
      <c r="AM80" s="155">
        <v>297.82354072071104</v>
      </c>
      <c r="AN80" s="155">
        <v>281.80358485529888</v>
      </c>
      <c r="AO80" s="155">
        <v>282.12134818920094</v>
      </c>
      <c r="AP80" s="155">
        <v>272.54676639654627</v>
      </c>
      <c r="AQ80" s="155">
        <v>267.58256830720103</v>
      </c>
      <c r="AR80" s="155">
        <v>259.06325346501143</v>
      </c>
      <c r="AS80" s="155">
        <v>272.06040921270977</v>
      </c>
      <c r="AT80" s="155">
        <v>234.48426783932123</v>
      </c>
      <c r="AU80" s="155">
        <v>285.07416793149008</v>
      </c>
      <c r="AV80" s="155">
        <v>297.76965194410548</v>
      </c>
      <c r="AW80" s="155">
        <v>306.840862835081</v>
      </c>
      <c r="AX80" s="155">
        <v>295.56466812187381</v>
      </c>
      <c r="AY80" s="155">
        <v>289.74893787616554</v>
      </c>
      <c r="AZ80" s="155">
        <v>257.17470269066212</v>
      </c>
      <c r="BA80" s="155">
        <v>238.01652601808371</v>
      </c>
      <c r="BB80" s="155">
        <v>224.38985468263147</v>
      </c>
      <c r="BC80" s="155">
        <v>214.19702400924263</v>
      </c>
      <c r="BD80" s="155">
        <v>195.13798430663633</v>
      </c>
      <c r="BE80" s="155">
        <v>197.93867532296042</v>
      </c>
      <c r="BF80" s="155">
        <v>201.56711831887648</v>
      </c>
      <c r="BG80" s="155">
        <v>185.8093481233503</v>
      </c>
      <c r="BH80" s="155">
        <v>175.14632588822937</v>
      </c>
      <c r="BI80" s="155">
        <v>158.0013232149206</v>
      </c>
      <c r="BJ80" s="155">
        <v>137.14023320297318</v>
      </c>
      <c r="BK80" s="155">
        <v>107.02527774357732</v>
      </c>
      <c r="BL80" s="155">
        <v>86.115189034874334</v>
      </c>
      <c r="BM80" s="155">
        <v>66.745722569823769</v>
      </c>
      <c r="BN80" s="155">
        <v>64.057017423178934</v>
      </c>
      <c r="BO80" s="155">
        <v>46.913951708147707</v>
      </c>
      <c r="BP80" s="155">
        <v>34.821158307733093</v>
      </c>
      <c r="BQ80" s="155">
        <v>22.280631086262165</v>
      </c>
      <c r="BR80" s="155">
        <v>14.624149587803418</v>
      </c>
      <c r="BS80" s="155">
        <v>8.0633364789469741</v>
      </c>
      <c r="BT80" s="155">
        <v>5.6210355023605656</v>
      </c>
      <c r="BU80" s="155">
        <v>3.6970722360874024</v>
      </c>
      <c r="BV80" s="155">
        <v>1.7526088370342958</v>
      </c>
      <c r="BW80" s="155">
        <v>1.1188600430677555</v>
      </c>
      <c r="BX80" s="155">
        <v>0</v>
      </c>
      <c r="BY80" s="155">
        <v>0</v>
      </c>
      <c r="BZ80" s="155">
        <v>0</v>
      </c>
      <c r="CA80" s="155">
        <v>0</v>
      </c>
      <c r="CB80" s="155">
        <v>0</v>
      </c>
      <c r="CC80" s="155">
        <v>0</v>
      </c>
      <c r="CD80" s="156">
        <v>0</v>
      </c>
    </row>
    <row r="81" spans="1:82" s="1" customFormat="1" x14ac:dyDescent="0.4">
      <c r="A81" s="149"/>
      <c r="B81" s="71" t="s">
        <v>333</v>
      </c>
      <c r="C81" s="227" t="s">
        <v>224</v>
      </c>
      <c r="D81" s="155"/>
      <c r="E81" s="155"/>
      <c r="F81" s="155"/>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v>391.52229266557987</v>
      </c>
      <c r="AI81" s="155">
        <v>332.7234060948681</v>
      </c>
      <c r="AJ81" s="155">
        <v>318.02450258949068</v>
      </c>
      <c r="AK81" s="155">
        <v>312.6140659090625</v>
      </c>
      <c r="AL81" s="155">
        <v>283.39592332800765</v>
      </c>
      <c r="AM81" s="155">
        <v>296.39759202197638</v>
      </c>
      <c r="AN81" s="155">
        <v>279.42175841282693</v>
      </c>
      <c r="AO81" s="155">
        <v>277.89929936580108</v>
      </c>
      <c r="AP81" s="155">
        <v>266.88452224122182</v>
      </c>
      <c r="AQ81" s="155">
        <v>260.06845217301566</v>
      </c>
      <c r="AR81" s="155">
        <v>249.20161025015634</v>
      </c>
      <c r="AS81" s="155">
        <v>256.64364553908837</v>
      </c>
      <c r="AT81" s="155">
        <v>216.16402837980297</v>
      </c>
      <c r="AU81" s="155">
        <v>256.90932907286702</v>
      </c>
      <c r="AV81" s="155">
        <v>262.83000767014016</v>
      </c>
      <c r="AW81" s="155">
        <v>266.77379210407344</v>
      </c>
      <c r="AX81" s="155">
        <v>254.17613686453558</v>
      </c>
      <c r="AY81" s="155">
        <v>242.38006218904786</v>
      </c>
      <c r="AZ81" s="155">
        <v>209.24402349015327</v>
      </c>
      <c r="BA81" s="155">
        <v>191.92004342421487</v>
      </c>
      <c r="BB81" s="155">
        <v>177.17203421224281</v>
      </c>
      <c r="BC81" s="155">
        <v>166.03060025211516</v>
      </c>
      <c r="BD81" s="155">
        <v>148.76902560640397</v>
      </c>
      <c r="BE81" s="155">
        <v>150.20073457059107</v>
      </c>
      <c r="BF81" s="155">
        <v>153.11505536066053</v>
      </c>
      <c r="BG81" s="155">
        <v>134.52669619419805</v>
      </c>
      <c r="BH81" s="155">
        <v>125.09575756843769</v>
      </c>
      <c r="BI81" s="155">
        <v>112.56046591513358</v>
      </c>
      <c r="BJ81" s="155">
        <v>96.423665134458105</v>
      </c>
      <c r="BK81" s="155">
        <v>71.87514688872659</v>
      </c>
      <c r="BL81" s="155">
        <v>58.429186501658727</v>
      </c>
      <c r="BM81" s="155">
        <v>45.578557765718891</v>
      </c>
      <c r="BN81" s="155">
        <v>47.219405243479038</v>
      </c>
      <c r="BO81" s="155">
        <v>36.27090118231056</v>
      </c>
      <c r="BP81" s="155">
        <v>25.987948599727122</v>
      </c>
      <c r="BQ81" s="155">
        <v>17.16824160244694</v>
      </c>
      <c r="BR81" s="155">
        <v>10.846156061151666</v>
      </c>
      <c r="BS81" s="155">
        <v>6.5111082861419254</v>
      </c>
      <c r="BT81" s="155">
        <v>3.846743277736592</v>
      </c>
      <c r="BU81" s="155">
        <v>3.1945000517494875</v>
      </c>
      <c r="BV81" s="155">
        <v>1.5143628966600231</v>
      </c>
      <c r="BW81" s="155">
        <v>0.96676457403032512</v>
      </c>
      <c r="BX81" s="155">
        <v>0</v>
      </c>
      <c r="BY81" s="155">
        <v>0</v>
      </c>
      <c r="BZ81" s="155">
        <v>0</v>
      </c>
      <c r="CA81" s="155">
        <v>0</v>
      </c>
      <c r="CB81" s="155">
        <v>0</v>
      </c>
      <c r="CC81" s="155">
        <v>0</v>
      </c>
      <c r="CD81" s="156">
        <v>0</v>
      </c>
    </row>
    <row r="82" spans="1:82" s="1" customFormat="1" x14ac:dyDescent="0.4">
      <c r="A82" s="149"/>
      <c r="B82" s="71" t="s">
        <v>334</v>
      </c>
      <c r="C82" s="227" t="s">
        <v>224</v>
      </c>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v>0</v>
      </c>
      <c r="AI82" s="155">
        <v>3.1748536269517085E-3</v>
      </c>
      <c r="AJ82" s="155">
        <v>9.3599860244171093E-2</v>
      </c>
      <c r="AK82" s="155">
        <v>0.3305302117732748</v>
      </c>
      <c r="AL82" s="155">
        <v>0.71713985502453348</v>
      </c>
      <c r="AM82" s="155">
        <v>1.4259486987346737</v>
      </c>
      <c r="AN82" s="155">
        <v>2.3818264424719038</v>
      </c>
      <c r="AO82" s="155">
        <v>4.2220488233998603</v>
      </c>
      <c r="AP82" s="155">
        <v>5.6622441553244913</v>
      </c>
      <c r="AQ82" s="155">
        <v>7.5141161341854055</v>
      </c>
      <c r="AR82" s="155">
        <v>9.8616432148551034</v>
      </c>
      <c r="AS82" s="155">
        <v>15.416763673621421</v>
      </c>
      <c r="AT82" s="155">
        <v>18.320239459518266</v>
      </c>
      <c r="AU82" s="155">
        <v>28.164838858623057</v>
      </c>
      <c r="AV82" s="155">
        <v>34.939644273965307</v>
      </c>
      <c r="AW82" s="155">
        <v>40.067070731007547</v>
      </c>
      <c r="AX82" s="155">
        <v>41.388531257338229</v>
      </c>
      <c r="AY82" s="155">
        <v>47.368875687117722</v>
      </c>
      <c r="AZ82" s="155">
        <v>47.930679200508827</v>
      </c>
      <c r="BA82" s="155">
        <v>46.096482593868849</v>
      </c>
      <c r="BB82" s="155">
        <v>47.217820470388638</v>
      </c>
      <c r="BC82" s="155">
        <v>48.166423757127482</v>
      </c>
      <c r="BD82" s="155">
        <v>46.368958700232348</v>
      </c>
      <c r="BE82" s="155">
        <v>47.737940752369354</v>
      </c>
      <c r="BF82" s="155">
        <v>48.452062958215926</v>
      </c>
      <c r="BG82" s="155">
        <v>51.282651929152273</v>
      </c>
      <c r="BH82" s="155">
        <v>50.05056831979168</v>
      </c>
      <c r="BI82" s="155">
        <v>45.440857299787019</v>
      </c>
      <c r="BJ82" s="155">
        <v>40.716568068515073</v>
      </c>
      <c r="BK82" s="155">
        <v>35.15013085485073</v>
      </c>
      <c r="BL82" s="155">
        <v>27.686002533215611</v>
      </c>
      <c r="BM82" s="155">
        <v>21.167164804104878</v>
      </c>
      <c r="BN82" s="155">
        <v>16.837612179699889</v>
      </c>
      <c r="BO82" s="155">
        <v>10.643050525837145</v>
      </c>
      <c r="BP82" s="155">
        <v>8.8332097080059668</v>
      </c>
      <c r="BQ82" s="155">
        <v>5.1123894838152246</v>
      </c>
      <c r="BR82" s="155">
        <v>3.777993526651751</v>
      </c>
      <c r="BS82" s="155">
        <v>1.552228192805049</v>
      </c>
      <c r="BT82" s="155">
        <v>1.7742922246239736</v>
      </c>
      <c r="BU82" s="155">
        <v>0.50257218433791462</v>
      </c>
      <c r="BV82" s="155">
        <v>0.23824594037427263</v>
      </c>
      <c r="BW82" s="155">
        <v>0.1520954690374304</v>
      </c>
      <c r="BX82" s="155">
        <v>0</v>
      </c>
      <c r="BY82" s="155">
        <v>0</v>
      </c>
      <c r="BZ82" s="155">
        <v>0</v>
      </c>
      <c r="CA82" s="155">
        <v>0</v>
      </c>
      <c r="CB82" s="155">
        <v>0</v>
      </c>
      <c r="CC82" s="155">
        <v>0</v>
      </c>
      <c r="CD82" s="156">
        <v>0</v>
      </c>
    </row>
    <row r="83" spans="1:82" s="1" customFormat="1" x14ac:dyDescent="0.4">
      <c r="A83" s="149"/>
      <c r="B83" s="56" t="s">
        <v>225</v>
      </c>
      <c r="C83" s="227" t="s">
        <v>221</v>
      </c>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v>0</v>
      </c>
      <c r="AI83" s="155">
        <v>0</v>
      </c>
      <c r="AJ83" s="155">
        <v>0</v>
      </c>
      <c r="AK83" s="155">
        <v>0</v>
      </c>
      <c r="AL83" s="155">
        <v>0</v>
      </c>
      <c r="AM83" s="155">
        <v>0</v>
      </c>
      <c r="AN83" s="155">
        <v>0</v>
      </c>
      <c r="AO83" s="155">
        <v>0</v>
      </c>
      <c r="AP83" s="155">
        <v>0</v>
      </c>
      <c r="AQ83" s="155">
        <v>0</v>
      </c>
      <c r="AR83" s="155">
        <v>0</v>
      </c>
      <c r="AS83" s="155">
        <v>0</v>
      </c>
      <c r="AT83" s="155">
        <v>0</v>
      </c>
      <c r="AU83" s="155">
        <v>28.467477615886537</v>
      </c>
      <c r="AV83" s="155">
        <v>32.700726406765646</v>
      </c>
      <c r="AW83" s="155">
        <v>40.50294844816915</v>
      </c>
      <c r="AX83" s="155">
        <v>47.661300317628822</v>
      </c>
      <c r="AY83" s="155">
        <v>54.832758864745188</v>
      </c>
      <c r="AZ83" s="155">
        <v>62.112617634565503</v>
      </c>
      <c r="BA83" s="155">
        <v>62.614206320958708</v>
      </c>
      <c r="BB83" s="155">
        <v>64.081244182124095</v>
      </c>
      <c r="BC83" s="155">
        <v>63.64402498137099</v>
      </c>
      <c r="BD83" s="155">
        <v>93.174684965008737</v>
      </c>
      <c r="BE83" s="155">
        <v>97.584607825544097</v>
      </c>
      <c r="BF83" s="155">
        <v>71.470403658398439</v>
      </c>
      <c r="BG83" s="155">
        <v>55.066581911212438</v>
      </c>
      <c r="BH83" s="155">
        <v>56.757371071349986</v>
      </c>
      <c r="BI83" s="155">
        <v>51.121208223136712</v>
      </c>
      <c r="BJ83" s="155">
        <v>54.672845597169406</v>
      </c>
      <c r="BK83" s="155">
        <v>60.047356518062237</v>
      </c>
      <c r="BL83" s="155">
        <v>61.517954527538848</v>
      </c>
      <c r="BM83" s="155">
        <v>63.147804085327195</v>
      </c>
      <c r="BN83" s="155">
        <v>58.255017483425945</v>
      </c>
      <c r="BO83" s="155">
        <v>52.204949025870796</v>
      </c>
      <c r="BP83" s="155">
        <v>55.407631246477429</v>
      </c>
      <c r="BQ83" s="155">
        <v>55.930519592841101</v>
      </c>
      <c r="BR83" s="155">
        <v>53.259265429547696</v>
      </c>
      <c r="BS83" s="155">
        <v>49.538164995205314</v>
      </c>
      <c r="BT83" s="155">
        <v>46.570702597699047</v>
      </c>
      <c r="BU83" s="155">
        <v>44.109462348957017</v>
      </c>
      <c r="BV83" s="155">
        <v>33.015825159950928</v>
      </c>
      <c r="BW83" s="155">
        <v>29.658668214682145</v>
      </c>
      <c r="BX83" s="155">
        <v>28.306292930230402</v>
      </c>
      <c r="BY83" s="155">
        <v>31.641958556980647</v>
      </c>
      <c r="BZ83" s="155">
        <v>32.549646762301293</v>
      </c>
      <c r="CA83" s="155">
        <v>35.796034171281249</v>
      </c>
      <c r="CB83" s="155">
        <v>37.890157208547933</v>
      </c>
      <c r="CC83" s="155">
        <v>39.982303961894075</v>
      </c>
      <c r="CD83" s="156">
        <v>40.2459403699457</v>
      </c>
    </row>
    <row r="84" spans="1:82" s="1" customFormat="1" ht="26.25" customHeight="1" x14ac:dyDescent="0.4">
      <c r="A84" s="149"/>
      <c r="B84" s="56" t="s">
        <v>350</v>
      </c>
      <c r="C84" s="227" t="s">
        <v>224</v>
      </c>
      <c r="D84" s="155"/>
      <c r="E84" s="155"/>
      <c r="F84" s="155"/>
      <c r="G84" s="155"/>
      <c r="H84" s="155"/>
      <c r="I84" s="155"/>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v>523.45744221541975</v>
      </c>
      <c r="AI84" s="155">
        <v>447.92879085564812</v>
      </c>
      <c r="AJ84" s="155">
        <v>383.86745614325633</v>
      </c>
      <c r="AK84" s="155">
        <v>357.9169168061967</v>
      </c>
      <c r="AL84" s="155">
        <v>336.69202667329199</v>
      </c>
      <c r="AM84" s="155">
        <v>324.49735731129732</v>
      </c>
      <c r="AN84" s="155">
        <v>312.98433653840561</v>
      </c>
      <c r="AO84" s="155">
        <v>296.48108014924668</v>
      </c>
      <c r="AP84" s="155">
        <v>290.05717151501472</v>
      </c>
      <c r="AQ84" s="155">
        <v>274.39814943614937</v>
      </c>
      <c r="AR84" s="155">
        <v>261.93784712647329</v>
      </c>
      <c r="AS84" s="155">
        <v>249.40897676436433</v>
      </c>
      <c r="AT84" s="155">
        <v>230.85763839791076</v>
      </c>
      <c r="AU84" s="155">
        <v>221.71722327572263</v>
      </c>
      <c r="AV84" s="155">
        <v>217.2859799936289</v>
      </c>
      <c r="AW84" s="155">
        <v>224.59652944340314</v>
      </c>
      <c r="AX84" s="155">
        <v>223.67321204971739</v>
      </c>
      <c r="AY84" s="155">
        <v>218.5237181890833</v>
      </c>
      <c r="AZ84" s="155">
        <v>218.5275128128543</v>
      </c>
      <c r="BA84" s="155">
        <v>210.32497241471663</v>
      </c>
      <c r="BB84" s="155">
        <v>207.55359677094233</v>
      </c>
      <c r="BC84" s="155">
        <v>196.03793091552612</v>
      </c>
      <c r="BD84" s="155">
        <v>193.48888063911309</v>
      </c>
      <c r="BE84" s="155">
        <v>191.41050694496073</v>
      </c>
      <c r="BF84" s="155">
        <v>187.24590496122383</v>
      </c>
      <c r="BG84" s="155">
        <v>186.11071792671254</v>
      </c>
      <c r="BH84" s="155">
        <v>181.7663230850286</v>
      </c>
      <c r="BI84" s="155">
        <v>177.7655029088825</v>
      </c>
      <c r="BJ84" s="155">
        <v>175.41688434154651</v>
      </c>
      <c r="BK84" s="155">
        <v>172.56743089500287</v>
      </c>
      <c r="BL84" s="155">
        <v>1083.4966291338058</v>
      </c>
      <c r="BM84" s="155">
        <v>157.17114109090147</v>
      </c>
      <c r="BN84" s="155">
        <v>156.06780351029897</v>
      </c>
      <c r="BO84" s="155">
        <v>154.95643986425932</v>
      </c>
      <c r="BP84" s="155">
        <v>152.02686773145885</v>
      </c>
      <c r="BQ84" s="155">
        <v>147.49634910357946</v>
      </c>
      <c r="BR84" s="155">
        <v>148.27834436584877</v>
      </c>
      <c r="BS84" s="155">
        <v>150.88363309375427</v>
      </c>
      <c r="BT84" s="155">
        <v>146.25324520364683</v>
      </c>
      <c r="BU84" s="155">
        <v>143.35641030913911</v>
      </c>
      <c r="BV84" s="155">
        <v>140.22412276304604</v>
      </c>
      <c r="BW84" s="155">
        <v>135.22063548391441</v>
      </c>
      <c r="BX84" s="155">
        <v>126.42066089797949</v>
      </c>
      <c r="BY84" s="155">
        <v>128.99585106361809</v>
      </c>
      <c r="BZ84" s="155">
        <v>125.24897718759776</v>
      </c>
      <c r="CA84" s="155">
        <v>124.0467603293788</v>
      </c>
      <c r="CB84" s="155">
        <v>123.14045892001313</v>
      </c>
      <c r="CC84" s="155">
        <v>122.93507692180316</v>
      </c>
      <c r="CD84" s="156">
        <v>123.00820911467275</v>
      </c>
    </row>
    <row r="85" spans="1:82" s="1" customFormat="1" x14ac:dyDescent="0.4">
      <c r="A85" s="149"/>
      <c r="B85" s="56" t="s">
        <v>229</v>
      </c>
      <c r="C85" s="227" t="s">
        <v>230</v>
      </c>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v>0</v>
      </c>
      <c r="AI85" s="155">
        <v>0</v>
      </c>
      <c r="AJ85" s="155">
        <v>0</v>
      </c>
      <c r="AK85" s="155">
        <v>0</v>
      </c>
      <c r="AL85" s="155">
        <v>0</v>
      </c>
      <c r="AM85" s="155">
        <v>0</v>
      </c>
      <c r="AN85" s="155">
        <v>0</v>
      </c>
      <c r="AO85" s="155">
        <v>0</v>
      </c>
      <c r="AP85" s="155">
        <v>0</v>
      </c>
      <c r="AQ85" s="155">
        <v>0</v>
      </c>
      <c r="AR85" s="155">
        <v>0</v>
      </c>
      <c r="AS85" s="155">
        <v>0</v>
      </c>
      <c r="AT85" s="155">
        <v>0</v>
      </c>
      <c r="AU85" s="155">
        <v>0</v>
      </c>
      <c r="AV85" s="155">
        <v>0</v>
      </c>
      <c r="AW85" s="155">
        <v>0</v>
      </c>
      <c r="AX85" s="155">
        <v>0</v>
      </c>
      <c r="AY85" s="155">
        <v>0</v>
      </c>
      <c r="AZ85" s="155">
        <v>0</v>
      </c>
      <c r="BA85" s="155">
        <v>0</v>
      </c>
      <c r="BB85" s="155">
        <v>0</v>
      </c>
      <c r="BC85" s="155">
        <v>0</v>
      </c>
      <c r="BD85" s="155">
        <v>0</v>
      </c>
      <c r="BE85" s="155">
        <v>0</v>
      </c>
      <c r="BF85" s="155">
        <v>0</v>
      </c>
      <c r="BG85" s="155">
        <v>0</v>
      </c>
      <c r="BH85" s="155">
        <v>0</v>
      </c>
      <c r="BI85" s="155">
        <v>0</v>
      </c>
      <c r="BJ85" s="155">
        <v>3.3246947110345539</v>
      </c>
      <c r="BK85" s="155">
        <v>3.7691722178799827</v>
      </c>
      <c r="BL85" s="155">
        <v>191.51344241339166</v>
      </c>
      <c r="BM85" s="155">
        <v>251.41106519547481</v>
      </c>
      <c r="BN85" s="155">
        <v>340.23217005025202</v>
      </c>
      <c r="BO85" s="155">
        <v>97.850678614869892</v>
      </c>
      <c r="BP85" s="155">
        <v>103.14162682939507</v>
      </c>
      <c r="BQ85" s="155">
        <v>5.8441043096790741</v>
      </c>
      <c r="BR85" s="155">
        <v>7.3121483846556679</v>
      </c>
      <c r="BS85" s="155">
        <v>2.2162495526081218</v>
      </c>
      <c r="BT85" s="155">
        <v>1.8032862690747724</v>
      </c>
      <c r="BU85" s="155">
        <v>61.521510543380145</v>
      </c>
      <c r="BV85" s="155">
        <v>22.411370393886084</v>
      </c>
      <c r="BW85" s="155">
        <v>11.166766105672043</v>
      </c>
      <c r="BX85" s="155">
        <v>43.944468375197715</v>
      </c>
      <c r="BY85" s="155">
        <v>24.778031814491253</v>
      </c>
      <c r="BZ85" s="155">
        <v>20.19706760423572</v>
      </c>
      <c r="CA85" s="155">
        <v>19.737812624137913</v>
      </c>
      <c r="CB85" s="155">
        <v>14.759338526983555</v>
      </c>
      <c r="CC85" s="155">
        <v>13.62788838278596</v>
      </c>
      <c r="CD85" s="156">
        <v>13.360603371816783</v>
      </c>
    </row>
    <row r="86" spans="1:82" s="1" customFormat="1" x14ac:dyDescent="0.4">
      <c r="A86" s="149"/>
      <c r="B86" s="56" t="s">
        <v>23</v>
      </c>
      <c r="C86" s="227" t="s">
        <v>230</v>
      </c>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v>1030.8862358042406</v>
      </c>
      <c r="AI86" s="155">
        <v>1013.6342234006532</v>
      </c>
      <c r="AJ86" s="155">
        <v>1142.3847181961482</v>
      </c>
      <c r="AK86" s="155">
        <v>1544.3387478836175</v>
      </c>
      <c r="AL86" s="155">
        <v>1754.8939952229832</v>
      </c>
      <c r="AM86" s="155">
        <v>1890.002959964904</v>
      </c>
      <c r="AN86" s="155">
        <v>1989.977594817499</v>
      </c>
      <c r="AO86" s="155">
        <v>2062.7857892025054</v>
      </c>
      <c r="AP86" s="155">
        <v>2183.8553390924303</v>
      </c>
      <c r="AQ86" s="155">
        <v>2149.5078022568518</v>
      </c>
      <c r="AR86" s="155">
        <v>1827.0020651100617</v>
      </c>
      <c r="AS86" s="155">
        <v>2084.9993922934786</v>
      </c>
      <c r="AT86" s="155">
        <v>2387.7356167468993</v>
      </c>
      <c r="AU86" s="155">
        <v>1300.0161044640261</v>
      </c>
      <c r="AV86" s="155">
        <v>1367.0291373240036</v>
      </c>
      <c r="AW86" s="155">
        <v>1731.9553059433388</v>
      </c>
      <c r="AX86" s="155">
        <v>1765.4577382337204</v>
      </c>
      <c r="AY86" s="155">
        <v>1744.7950248905004</v>
      </c>
      <c r="AZ86" s="155">
        <v>1758.7426404415914</v>
      </c>
      <c r="BA86" s="155">
        <v>1842.0374946192051</v>
      </c>
      <c r="BB86" s="155">
        <v>1876.2727722840384</v>
      </c>
      <c r="BC86" s="155">
        <v>1930.3974555915452</v>
      </c>
      <c r="BD86" s="155">
        <v>1999.5282689220869</v>
      </c>
      <c r="BE86" s="155">
        <v>2149.9578834994727</v>
      </c>
      <c r="BF86" s="155">
        <v>2232.3318494208074</v>
      </c>
      <c r="BG86" s="155">
        <v>2453.3755925860214</v>
      </c>
      <c r="BH86" s="155">
        <v>2701.8224833332361</v>
      </c>
      <c r="BI86" s="155">
        <v>2645.2403266683814</v>
      </c>
      <c r="BJ86" s="155">
        <v>2793.0144282733313</v>
      </c>
      <c r="BK86" s="155">
        <v>2774.8543686851485</v>
      </c>
      <c r="BL86" s="155">
        <v>2848.0477637619401</v>
      </c>
      <c r="BM86" s="155">
        <v>2903.7116557289501</v>
      </c>
      <c r="BN86" s="155">
        <v>2898.5072957540287</v>
      </c>
      <c r="BO86" s="155">
        <v>2797.7353593237676</v>
      </c>
      <c r="BP86" s="155">
        <v>2630.9432079664512</v>
      </c>
      <c r="BQ86" s="155">
        <v>0</v>
      </c>
      <c r="BR86" s="155">
        <v>0</v>
      </c>
      <c r="BS86" s="155">
        <v>0</v>
      </c>
      <c r="BT86" s="155">
        <v>0</v>
      </c>
      <c r="BU86" s="155">
        <v>0</v>
      </c>
      <c r="BV86" s="155">
        <v>0</v>
      </c>
      <c r="BW86" s="155">
        <v>0</v>
      </c>
      <c r="BX86" s="155">
        <v>0</v>
      </c>
      <c r="BY86" s="155">
        <v>0</v>
      </c>
      <c r="BZ86" s="155">
        <v>0</v>
      </c>
      <c r="CA86" s="155">
        <v>0</v>
      </c>
      <c r="CB86" s="155">
        <v>0</v>
      </c>
      <c r="CC86" s="155">
        <v>0</v>
      </c>
      <c r="CD86" s="156">
        <v>0</v>
      </c>
    </row>
    <row r="87" spans="1:82" s="1" customFormat="1" x14ac:dyDescent="0.4">
      <c r="A87" s="149"/>
      <c r="B87" s="56" t="s">
        <v>231</v>
      </c>
      <c r="C87" s="227" t="s">
        <v>224</v>
      </c>
      <c r="D87" s="155"/>
      <c r="E87" s="155"/>
      <c r="F87" s="155"/>
      <c r="G87" s="155"/>
      <c r="H87" s="155"/>
      <c r="I87" s="155"/>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v>87.242907035903286</v>
      </c>
      <c r="AI87" s="155">
        <v>74.654798475941348</v>
      </c>
      <c r="AJ87" s="155">
        <v>62.6722377376745</v>
      </c>
      <c r="AK87" s="155">
        <v>60.243441442627173</v>
      </c>
      <c r="AL87" s="155">
        <v>56.115337778882001</v>
      </c>
      <c r="AM87" s="155">
        <v>53.557816255262665</v>
      </c>
      <c r="AN87" s="155">
        <v>50.673654487170431</v>
      </c>
      <c r="AO87" s="155">
        <v>50.825328025585144</v>
      </c>
      <c r="AP87" s="155">
        <v>48.794664367011819</v>
      </c>
      <c r="AQ87" s="155">
        <v>6.6881343339203507</v>
      </c>
      <c r="AR87" s="155">
        <v>0</v>
      </c>
      <c r="AS87" s="155">
        <v>0</v>
      </c>
      <c r="AT87" s="155">
        <v>0</v>
      </c>
      <c r="AU87" s="155">
        <v>0</v>
      </c>
      <c r="AV87" s="155">
        <v>0</v>
      </c>
      <c r="AW87" s="155">
        <v>0</v>
      </c>
      <c r="AX87" s="155">
        <v>0</v>
      </c>
      <c r="AY87" s="155">
        <v>0</v>
      </c>
      <c r="AZ87" s="155">
        <v>0</v>
      </c>
      <c r="BA87" s="155">
        <v>0</v>
      </c>
      <c r="BB87" s="155">
        <v>0</v>
      </c>
      <c r="BC87" s="155">
        <v>0</v>
      </c>
      <c r="BD87" s="155">
        <v>0</v>
      </c>
      <c r="BE87" s="155">
        <v>0</v>
      </c>
      <c r="BF87" s="155">
        <v>0</v>
      </c>
      <c r="BG87" s="155">
        <v>0</v>
      </c>
      <c r="BH87" s="155">
        <v>0</v>
      </c>
      <c r="BI87" s="155">
        <v>0</v>
      </c>
      <c r="BJ87" s="155">
        <v>0</v>
      </c>
      <c r="BK87" s="155">
        <v>0</v>
      </c>
      <c r="BL87" s="155">
        <v>0</v>
      </c>
      <c r="BM87" s="155">
        <v>0</v>
      </c>
      <c r="BN87" s="155">
        <v>0</v>
      </c>
      <c r="BO87" s="155">
        <v>0</v>
      </c>
      <c r="BP87" s="155">
        <v>0</v>
      </c>
      <c r="BQ87" s="155">
        <v>0</v>
      </c>
      <c r="BR87" s="155">
        <v>0</v>
      </c>
      <c r="BS87" s="155">
        <v>0</v>
      </c>
      <c r="BT87" s="155">
        <v>0</v>
      </c>
      <c r="BU87" s="155">
        <v>0</v>
      </c>
      <c r="BV87" s="155">
        <v>0</v>
      </c>
      <c r="BW87" s="155">
        <v>0</v>
      </c>
      <c r="BX87" s="155">
        <v>0</v>
      </c>
      <c r="BY87" s="155">
        <v>0</v>
      </c>
      <c r="BZ87" s="155">
        <v>0</v>
      </c>
      <c r="CA87" s="155">
        <v>0</v>
      </c>
      <c r="CB87" s="155">
        <v>0</v>
      </c>
      <c r="CC87" s="155">
        <v>0</v>
      </c>
      <c r="CD87" s="156">
        <v>0</v>
      </c>
    </row>
    <row r="88" spans="1:82" s="1" customFormat="1" x14ac:dyDescent="0.4">
      <c r="A88" s="149"/>
      <c r="B88" s="56" t="s">
        <v>232</v>
      </c>
      <c r="C88" s="227" t="s">
        <v>221</v>
      </c>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v>0</v>
      </c>
      <c r="AI88" s="155">
        <v>0</v>
      </c>
      <c r="AJ88" s="155">
        <v>0</v>
      </c>
      <c r="AK88" s="155">
        <v>0</v>
      </c>
      <c r="AL88" s="155">
        <v>0</v>
      </c>
      <c r="AM88" s="155">
        <v>0</v>
      </c>
      <c r="AN88" s="155">
        <v>0</v>
      </c>
      <c r="AO88" s="155">
        <v>0</v>
      </c>
      <c r="AP88" s="155">
        <v>0</v>
      </c>
      <c r="AQ88" s="155">
        <v>0</v>
      </c>
      <c r="AR88" s="155">
        <v>0</v>
      </c>
      <c r="AS88" s="155">
        <v>0</v>
      </c>
      <c r="AT88" s="155">
        <v>0</v>
      </c>
      <c r="AU88" s="155">
        <v>0</v>
      </c>
      <c r="AV88" s="155">
        <v>954.21677840465225</v>
      </c>
      <c r="AW88" s="155">
        <v>1306.5169762201213</v>
      </c>
      <c r="AX88" s="155">
        <v>1488.8554739173526</v>
      </c>
      <c r="AY88" s="155">
        <v>1773.7929806120328</v>
      </c>
      <c r="AZ88" s="155">
        <v>2060.2059785820493</v>
      </c>
      <c r="BA88" s="155">
        <v>2343.3505765339751</v>
      </c>
      <c r="BB88" s="155">
        <v>2551.0901114200601</v>
      </c>
      <c r="BC88" s="155">
        <v>2795.1196659634284</v>
      </c>
      <c r="BD88" s="155">
        <v>3004.0517628682364</v>
      </c>
      <c r="BE88" s="155">
        <v>3257.6393455019229</v>
      </c>
      <c r="BF88" s="155">
        <v>3408.1366391563652</v>
      </c>
      <c r="BG88" s="155">
        <v>3651.363862490512</v>
      </c>
      <c r="BH88" s="155">
        <v>3854.7212137063289</v>
      </c>
      <c r="BI88" s="155">
        <v>4053.8165609068974</v>
      </c>
      <c r="BJ88" s="155">
        <v>4264.4596189016893</v>
      </c>
      <c r="BK88" s="155">
        <v>4554.3985288300455</v>
      </c>
      <c r="BL88" s="155">
        <v>4766.3468263612003</v>
      </c>
      <c r="BM88" s="155">
        <v>5171.7846779248157</v>
      </c>
      <c r="BN88" s="155">
        <v>5356.1364255871358</v>
      </c>
      <c r="BO88" s="155">
        <v>5466.0620054389574</v>
      </c>
      <c r="BP88" s="155">
        <v>5689.0701332989865</v>
      </c>
      <c r="BQ88" s="155">
        <v>5743.0995818386436</v>
      </c>
      <c r="BR88" s="155">
        <v>5962.3532287365379</v>
      </c>
      <c r="BS88" s="155">
        <v>5637.3998448500279</v>
      </c>
      <c r="BT88" s="155">
        <v>5180.9120170361593</v>
      </c>
      <c r="BU88" s="155">
        <v>4370.1210660208162</v>
      </c>
      <c r="BV88" s="155">
        <v>3932.7973003434295</v>
      </c>
      <c r="BW88" s="155">
        <v>3609.7617562486435</v>
      </c>
      <c r="BX88" s="155">
        <v>2773.3606555827814</v>
      </c>
      <c r="BY88" s="155">
        <v>2536.2070471890734</v>
      </c>
      <c r="BZ88" s="155">
        <v>2267.3318923694324</v>
      </c>
      <c r="CA88" s="155">
        <v>2159.9954104871304</v>
      </c>
      <c r="CB88" s="155">
        <v>1920.9728470710029</v>
      </c>
      <c r="CC88" s="155">
        <v>1627.8824560517246</v>
      </c>
      <c r="CD88" s="156">
        <v>1441.0078571799947</v>
      </c>
    </row>
    <row r="89" spans="1:82" s="1" customFormat="1" ht="25.5" customHeight="1" x14ac:dyDescent="0.4">
      <c r="A89" s="149"/>
      <c r="B89" s="56" t="s">
        <v>239</v>
      </c>
      <c r="C89" s="227" t="s">
        <v>221</v>
      </c>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5">
        <v>0</v>
      </c>
      <c r="BA89" s="155">
        <v>0</v>
      </c>
      <c r="BB89" s="155">
        <v>0</v>
      </c>
      <c r="BC89" s="155">
        <v>0</v>
      </c>
      <c r="BD89" s="155">
        <v>0</v>
      </c>
      <c r="BE89" s="155">
        <v>0</v>
      </c>
      <c r="BF89" s="155">
        <v>0</v>
      </c>
      <c r="BG89" s="155">
        <v>0</v>
      </c>
      <c r="BH89" s="155">
        <v>0</v>
      </c>
      <c r="BI89" s="155">
        <v>4.3051801032758004</v>
      </c>
      <c r="BJ89" s="155">
        <v>9.7560676804025501</v>
      </c>
      <c r="BK89" s="155">
        <v>18.299633554265476</v>
      </c>
      <c r="BL89" s="155">
        <v>50.742990357888146</v>
      </c>
      <c r="BM89" s="155">
        <v>44.279473236250112</v>
      </c>
      <c r="BN89" s="155">
        <v>58.363265478102512</v>
      </c>
      <c r="BO89" s="155">
        <v>93.131311354140877</v>
      </c>
      <c r="BP89" s="155">
        <v>136.57562145636771</v>
      </c>
      <c r="BQ89" s="155">
        <v>192.31044603710768</v>
      </c>
      <c r="BR89" s="155">
        <v>223.61198813097332</v>
      </c>
      <c r="BS89" s="155">
        <v>246.98103454958962</v>
      </c>
      <c r="BT89" s="155">
        <v>225.28502921887184</v>
      </c>
      <c r="BU89" s="155">
        <v>247.65515819825194</v>
      </c>
      <c r="BV89" s="155">
        <v>236.24850287530677</v>
      </c>
      <c r="BW89" s="155">
        <v>231.37735797953536</v>
      </c>
      <c r="BX89" s="155">
        <v>225.4848163031993</v>
      </c>
      <c r="BY89" s="155">
        <v>251.28329319576116</v>
      </c>
      <c r="BZ89" s="155">
        <v>234.21015694474963</v>
      </c>
      <c r="CA89" s="155">
        <v>232.56414245154002</v>
      </c>
      <c r="CB89" s="155">
        <v>232.03257249273136</v>
      </c>
      <c r="CC89" s="155">
        <v>231.27641049203052</v>
      </c>
      <c r="CD89" s="156">
        <v>228.55251029330614</v>
      </c>
    </row>
    <row r="90" spans="1:82" s="1" customFormat="1" x14ac:dyDescent="0.4">
      <c r="A90" s="149"/>
      <c r="B90" s="56" t="s">
        <v>240</v>
      </c>
      <c r="C90" s="227" t="s">
        <v>230</v>
      </c>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5"/>
      <c r="AY90" s="155"/>
      <c r="AZ90" s="155">
        <v>0</v>
      </c>
      <c r="BA90" s="155">
        <v>0</v>
      </c>
      <c r="BB90" s="155">
        <v>0</v>
      </c>
      <c r="BC90" s="155">
        <v>0</v>
      </c>
      <c r="BD90" s="155">
        <v>0</v>
      </c>
      <c r="BE90" s="155">
        <v>0</v>
      </c>
      <c r="BF90" s="155">
        <v>0</v>
      </c>
      <c r="BG90" s="155">
        <v>0</v>
      </c>
      <c r="BH90" s="155">
        <v>0</v>
      </c>
      <c r="BI90" s="155">
        <v>0</v>
      </c>
      <c r="BJ90" s="155">
        <v>32.04524540685096</v>
      </c>
      <c r="BK90" s="155">
        <v>30.365539399181383</v>
      </c>
      <c r="BL90" s="155">
        <v>31.101151286256304</v>
      </c>
      <c r="BM90" s="155">
        <v>28.672043792716465</v>
      </c>
      <c r="BN90" s="155">
        <v>25.935304822224744</v>
      </c>
      <c r="BO90" s="155">
        <v>26.787070547310229</v>
      </c>
      <c r="BP90" s="155">
        <v>22.836154174644101</v>
      </c>
      <c r="BQ90" s="155">
        <v>21.553129320654158</v>
      </c>
      <c r="BR90" s="155">
        <v>19.920408437541223</v>
      </c>
      <c r="BS90" s="155">
        <v>16.910992291261987</v>
      </c>
      <c r="BT90" s="155">
        <v>15.132132795154888</v>
      </c>
      <c r="BU90" s="155">
        <v>13.044833587233743</v>
      </c>
      <c r="BV90" s="155">
        <v>13.917235908413902</v>
      </c>
      <c r="BW90" s="155">
        <v>10.510639721963006</v>
      </c>
      <c r="BX90" s="155">
        <v>15.22060662592475</v>
      </c>
      <c r="BY90" s="155">
        <v>12.00283673881281</v>
      </c>
      <c r="BZ90" s="155">
        <v>12.374536602565755</v>
      </c>
      <c r="CA90" s="155">
        <v>13.534383720366318</v>
      </c>
      <c r="CB90" s="155">
        <v>14.616249523486609</v>
      </c>
      <c r="CC90" s="155">
        <v>15.565530415964545</v>
      </c>
      <c r="CD90" s="156">
        <v>16.974151624737992</v>
      </c>
    </row>
    <row r="91" spans="1:82" s="1" customFormat="1" x14ac:dyDescent="0.4">
      <c r="A91" s="149"/>
      <c r="B91" s="56" t="s">
        <v>368</v>
      </c>
      <c r="C91" s="227" t="s">
        <v>230</v>
      </c>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v>1749.9814259651766</v>
      </c>
      <c r="AI91" s="155">
        <v>1645.9429723047574</v>
      </c>
      <c r="AJ91" s="155">
        <v>1783.6253811815302</v>
      </c>
      <c r="AK91" s="155">
        <v>2609.6237261780043</v>
      </c>
      <c r="AL91" s="155">
        <v>3123.8394893174632</v>
      </c>
      <c r="AM91" s="155">
        <v>3525.6374013760678</v>
      </c>
      <c r="AN91" s="155">
        <v>3757.0109846686532</v>
      </c>
      <c r="AO91" s="155">
        <v>3991.0755045116366</v>
      </c>
      <c r="AP91" s="155">
        <v>4116.0779936262061</v>
      </c>
      <c r="AQ91" s="155">
        <v>4033.4262004586258</v>
      </c>
      <c r="AR91" s="155">
        <v>4373.357551414867</v>
      </c>
      <c r="AS91" s="155">
        <v>4553.9028350939288</v>
      </c>
      <c r="AT91" s="155">
        <v>4774.0042183564619</v>
      </c>
      <c r="AU91" s="155">
        <v>4990.2627208024005</v>
      </c>
      <c r="AV91" s="155">
        <v>5300.1564310278081</v>
      </c>
      <c r="AW91" s="155">
        <v>5866.5355222637572</v>
      </c>
      <c r="AX91" s="155">
        <v>6171.5610393783772</v>
      </c>
      <c r="AY91" s="155">
        <v>6361.2195569676323</v>
      </c>
      <c r="AZ91" s="155">
        <v>6374.8728200851574</v>
      </c>
      <c r="BA91" s="155">
        <v>6463.529762774966</v>
      </c>
      <c r="BB91" s="155">
        <v>6425.5114892674292</v>
      </c>
      <c r="BC91" s="155">
        <v>6630.652189798021</v>
      </c>
      <c r="BD91" s="155">
        <v>6843.1418615713246</v>
      </c>
      <c r="BE91" s="155">
        <v>7103.5299422808503</v>
      </c>
      <c r="BF91" s="155">
        <v>7461.8881390227307</v>
      </c>
      <c r="BG91" s="155">
        <v>6755.182325502099</v>
      </c>
      <c r="BH91" s="155">
        <v>6720.7809713308625</v>
      </c>
      <c r="BI91" s="155">
        <v>6549.5257305083251</v>
      </c>
      <c r="BJ91" s="155">
        <v>6775.5596103375919</v>
      </c>
      <c r="BK91" s="155">
        <v>6675.5543781498118</v>
      </c>
      <c r="BL91" s="155">
        <v>7247.6943363609416</v>
      </c>
      <c r="BM91" s="155">
        <v>7470.6969186887236</v>
      </c>
      <c r="BN91" s="155">
        <v>7586.0320318835575</v>
      </c>
      <c r="BO91" s="155">
        <v>7840.7695675772929</v>
      </c>
      <c r="BP91" s="155">
        <v>7914.2346332623019</v>
      </c>
      <c r="BQ91" s="155">
        <v>7877.7593335409301</v>
      </c>
      <c r="BR91" s="155">
        <v>7828.4952146571495</v>
      </c>
      <c r="BS91" s="155">
        <v>7720.4214325528264</v>
      </c>
      <c r="BT91" s="155">
        <v>7322.2421946877885</v>
      </c>
      <c r="BU91" s="155">
        <v>6924.0245119299507</v>
      </c>
      <c r="BV91" s="155">
        <v>6508.499579517591</v>
      </c>
      <c r="BW91" s="155">
        <v>6283.5720010932127</v>
      </c>
      <c r="BX91" s="155">
        <v>5729.3919796671562</v>
      </c>
      <c r="BY91" s="155">
        <v>6084.4024330116245</v>
      </c>
      <c r="BZ91" s="155">
        <v>5681.7494802819829</v>
      </c>
      <c r="CA91" s="155">
        <v>5524.6832809869766</v>
      </c>
      <c r="CB91" s="155">
        <v>5560.8042688776295</v>
      </c>
      <c r="CC91" s="155">
        <v>5547.2977694226329</v>
      </c>
      <c r="CD91" s="156">
        <v>5538.4183201442438</v>
      </c>
    </row>
    <row r="92" spans="1:82" s="1" customFormat="1" x14ac:dyDescent="0.4">
      <c r="A92" s="149"/>
      <c r="B92" s="56" t="s">
        <v>339</v>
      </c>
      <c r="C92" s="227"/>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v>387.79526578662302</v>
      </c>
      <c r="AI92" s="155">
        <v>388.88350271566696</v>
      </c>
      <c r="AJ92" s="155">
        <v>369.649104475142</v>
      </c>
      <c r="AK92" s="155">
        <v>392.1596071839511</v>
      </c>
      <c r="AL92" s="155">
        <v>424.54272070280769</v>
      </c>
      <c r="AM92" s="155">
        <v>483.55424168621664</v>
      </c>
      <c r="AN92" s="155">
        <v>570.24879286140026</v>
      </c>
      <c r="AO92" s="155">
        <v>676.65890242054627</v>
      </c>
      <c r="AP92" s="155">
        <v>845.64638283033798</v>
      </c>
      <c r="AQ92" s="155">
        <v>1001.6871102640465</v>
      </c>
      <c r="AR92" s="155">
        <v>1154.2351968086962</v>
      </c>
      <c r="AS92" s="155">
        <v>1324.0773832918574</v>
      </c>
      <c r="AT92" s="155">
        <v>1516.330408875197</v>
      </c>
      <c r="AU92" s="155">
        <v>1815.9763966089074</v>
      </c>
      <c r="AV92" s="155">
        <v>1993.8226160048584</v>
      </c>
      <c r="AW92" s="155">
        <v>2158.3295953489851</v>
      </c>
      <c r="AX92" s="155">
        <v>2264.1277647473239</v>
      </c>
      <c r="AY92" s="155">
        <v>1886.6118363161359</v>
      </c>
      <c r="AZ92" s="155">
        <v>1476.3356593783126</v>
      </c>
      <c r="BA92" s="155">
        <v>1139.6924752639165</v>
      </c>
      <c r="BB92" s="155">
        <v>718.57824914989703</v>
      </c>
      <c r="BC92" s="155">
        <v>266.62215398845973</v>
      </c>
      <c r="BD92" s="155">
        <v>5.0160530916681356</v>
      </c>
      <c r="BE92" s="155">
        <v>0</v>
      </c>
      <c r="BF92" s="155">
        <v>0</v>
      </c>
      <c r="BG92" s="155">
        <v>0</v>
      </c>
      <c r="BH92" s="155">
        <v>0</v>
      </c>
      <c r="BI92" s="155">
        <v>0</v>
      </c>
      <c r="BJ92" s="155">
        <v>0</v>
      </c>
      <c r="BK92" s="155">
        <v>0</v>
      </c>
      <c r="BL92" s="155">
        <v>0</v>
      </c>
      <c r="BM92" s="155">
        <v>0</v>
      </c>
      <c r="BN92" s="155">
        <v>0</v>
      </c>
      <c r="BO92" s="155">
        <v>0</v>
      </c>
      <c r="BP92" s="155">
        <v>0</v>
      </c>
      <c r="BQ92" s="155">
        <v>0</v>
      </c>
      <c r="BR92" s="155">
        <v>0</v>
      </c>
      <c r="BS92" s="155">
        <v>0</v>
      </c>
      <c r="BT92" s="155">
        <v>0</v>
      </c>
      <c r="BU92" s="155">
        <v>0</v>
      </c>
      <c r="BV92" s="155">
        <v>0</v>
      </c>
      <c r="BW92" s="155">
        <v>0</v>
      </c>
      <c r="BX92" s="155">
        <v>0</v>
      </c>
      <c r="BY92" s="155">
        <v>0</v>
      </c>
      <c r="BZ92" s="155">
        <v>0</v>
      </c>
      <c r="CA92" s="155">
        <v>0</v>
      </c>
      <c r="CB92" s="155">
        <v>0</v>
      </c>
      <c r="CC92" s="155">
        <v>0</v>
      </c>
      <c r="CD92" s="156">
        <v>0</v>
      </c>
    </row>
    <row r="93" spans="1:82" s="1" customFormat="1" x14ac:dyDescent="0.4">
      <c r="A93" s="149"/>
      <c r="B93" s="71" t="s">
        <v>333</v>
      </c>
      <c r="C93" s="227" t="s">
        <v>230</v>
      </c>
      <c r="D93" s="155"/>
      <c r="E93" s="155"/>
      <c r="F93" s="155"/>
      <c r="G93" s="155"/>
      <c r="H93" s="155"/>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v>387.79526578662302</v>
      </c>
      <c r="AI93" s="155">
        <v>388.40495081855767</v>
      </c>
      <c r="AJ93" s="155">
        <v>368.32119536753669</v>
      </c>
      <c r="AK93" s="155">
        <v>389.03293282427927</v>
      </c>
      <c r="AL93" s="155">
        <v>418.47747721001372</v>
      </c>
      <c r="AM93" s="155">
        <v>476.07035718643465</v>
      </c>
      <c r="AN93" s="155">
        <v>558.69840224358427</v>
      </c>
      <c r="AO93" s="155">
        <v>660.60230377466348</v>
      </c>
      <c r="AP93" s="155">
        <v>818.65510411504658</v>
      </c>
      <c r="AQ93" s="155">
        <v>962.64371996535317</v>
      </c>
      <c r="AR93" s="155">
        <v>1102.4268345101184</v>
      </c>
      <c r="AS93" s="155">
        <v>1254.7668650785856</v>
      </c>
      <c r="AT93" s="155">
        <v>1425.2601925444217</v>
      </c>
      <c r="AU93" s="155">
        <v>1692.4772469252628</v>
      </c>
      <c r="AV93" s="155">
        <v>1845.6886931989634</v>
      </c>
      <c r="AW93" s="155">
        <v>1978.4110397898473</v>
      </c>
      <c r="AX93" s="155">
        <v>2053.6050428616459</v>
      </c>
      <c r="AY93" s="155">
        <v>1683.1034647967997</v>
      </c>
      <c r="AZ93" s="155">
        <v>1304.2632429343396</v>
      </c>
      <c r="BA93" s="155">
        <v>1005.4630144491852</v>
      </c>
      <c r="BB93" s="155">
        <v>628.57009054459911</v>
      </c>
      <c r="BC93" s="155">
        <v>233.02446655747582</v>
      </c>
      <c r="BD93" s="155">
        <v>5.0160530916681356</v>
      </c>
      <c r="BE93" s="155">
        <v>0</v>
      </c>
      <c r="BF93" s="155">
        <v>0</v>
      </c>
      <c r="BG93" s="155">
        <v>0</v>
      </c>
      <c r="BH93" s="155">
        <v>0</v>
      </c>
      <c r="BI93" s="155">
        <v>0</v>
      </c>
      <c r="BJ93" s="155">
        <v>0</v>
      </c>
      <c r="BK93" s="155">
        <v>0</v>
      </c>
      <c r="BL93" s="155">
        <v>0</v>
      </c>
      <c r="BM93" s="155">
        <v>0</v>
      </c>
      <c r="BN93" s="155">
        <v>0</v>
      </c>
      <c r="BO93" s="155">
        <v>0</v>
      </c>
      <c r="BP93" s="155">
        <v>0</v>
      </c>
      <c r="BQ93" s="155">
        <v>0</v>
      </c>
      <c r="BR93" s="155">
        <v>0</v>
      </c>
      <c r="BS93" s="155">
        <v>0</v>
      </c>
      <c r="BT93" s="155">
        <v>0</v>
      </c>
      <c r="BU93" s="155">
        <v>0</v>
      </c>
      <c r="BV93" s="155">
        <v>0</v>
      </c>
      <c r="BW93" s="155">
        <v>0</v>
      </c>
      <c r="BX93" s="155">
        <v>0</v>
      </c>
      <c r="BY93" s="155">
        <v>0</v>
      </c>
      <c r="BZ93" s="155">
        <v>0</v>
      </c>
      <c r="CA93" s="155">
        <v>0</v>
      </c>
      <c r="CB93" s="155">
        <v>0</v>
      </c>
      <c r="CC93" s="155">
        <v>0</v>
      </c>
      <c r="CD93" s="156">
        <v>0</v>
      </c>
    </row>
    <row r="94" spans="1:82" s="106" customFormat="1" x14ac:dyDescent="0.4">
      <c r="A94" s="166"/>
      <c r="B94" s="71" t="s">
        <v>334</v>
      </c>
      <c r="C94" s="227" t="s">
        <v>230</v>
      </c>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155">
        <v>0</v>
      </c>
      <c r="AI94" s="155">
        <v>0.47855189710931667</v>
      </c>
      <c r="AJ94" s="155">
        <v>1.327909107605316</v>
      </c>
      <c r="AK94" s="155">
        <v>3.1266743596718518</v>
      </c>
      <c r="AL94" s="155">
        <v>6.0652434927939991</v>
      </c>
      <c r="AM94" s="155">
        <v>7.4838844997819498</v>
      </c>
      <c r="AN94" s="155">
        <v>11.550390617816049</v>
      </c>
      <c r="AO94" s="155">
        <v>16.056598645882836</v>
      </c>
      <c r="AP94" s="155">
        <v>26.991278715291514</v>
      </c>
      <c r="AQ94" s="155">
        <v>39.04339029869336</v>
      </c>
      <c r="AR94" s="155">
        <v>51.80836229857789</v>
      </c>
      <c r="AS94" s="155">
        <v>69.310518213271777</v>
      </c>
      <c r="AT94" s="155">
        <v>91.070216330775594</v>
      </c>
      <c r="AU94" s="155">
        <v>123.49914968364472</v>
      </c>
      <c r="AV94" s="155">
        <v>148.13392280589525</v>
      </c>
      <c r="AW94" s="155">
        <v>179.91855555913753</v>
      </c>
      <c r="AX94" s="155">
        <v>210.52272188567795</v>
      </c>
      <c r="AY94" s="155">
        <v>203.50837151933607</v>
      </c>
      <c r="AZ94" s="155">
        <v>172.07241644397308</v>
      </c>
      <c r="BA94" s="155">
        <v>134.22946081473128</v>
      </c>
      <c r="BB94" s="155">
        <v>90.00815860529795</v>
      </c>
      <c r="BC94" s="155">
        <v>33.597687430983918</v>
      </c>
      <c r="BD94" s="155">
        <v>0</v>
      </c>
      <c r="BE94" s="155">
        <v>0</v>
      </c>
      <c r="BF94" s="155">
        <v>0</v>
      </c>
      <c r="BG94" s="155">
        <v>0</v>
      </c>
      <c r="BH94" s="155">
        <v>0</v>
      </c>
      <c r="BI94" s="155">
        <v>0</v>
      </c>
      <c r="BJ94" s="155">
        <v>0</v>
      </c>
      <c r="BK94" s="155">
        <v>0</v>
      </c>
      <c r="BL94" s="155">
        <v>0</v>
      </c>
      <c r="BM94" s="155">
        <v>0</v>
      </c>
      <c r="BN94" s="155">
        <v>0</v>
      </c>
      <c r="BO94" s="155">
        <v>0</v>
      </c>
      <c r="BP94" s="155">
        <v>0</v>
      </c>
      <c r="BQ94" s="155">
        <v>0</v>
      </c>
      <c r="BR94" s="155">
        <v>0</v>
      </c>
      <c r="BS94" s="155">
        <v>0</v>
      </c>
      <c r="BT94" s="155">
        <v>0</v>
      </c>
      <c r="BU94" s="155">
        <v>0</v>
      </c>
      <c r="BV94" s="155">
        <v>0</v>
      </c>
      <c r="BW94" s="155">
        <v>0</v>
      </c>
      <c r="BX94" s="155">
        <v>0</v>
      </c>
      <c r="BY94" s="155">
        <v>0</v>
      </c>
      <c r="BZ94" s="155">
        <v>0</v>
      </c>
      <c r="CA94" s="155">
        <v>0</v>
      </c>
      <c r="CB94" s="155">
        <v>0</v>
      </c>
      <c r="CC94" s="155">
        <v>0</v>
      </c>
      <c r="CD94" s="156">
        <v>0</v>
      </c>
    </row>
    <row r="95" spans="1:82" s="1" customFormat="1" ht="25.5" customHeight="1" x14ac:dyDescent="0.4">
      <c r="A95" s="149"/>
      <c r="B95" s="56" t="s">
        <v>326</v>
      </c>
      <c r="C95" s="227"/>
      <c r="D95" s="155"/>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v>3043.6706611795294</v>
      </c>
      <c r="AI95" s="155">
        <v>2896.9899298603154</v>
      </c>
      <c r="AJ95" s="155">
        <v>2838.2014462480365</v>
      </c>
      <c r="AK95" s="155">
        <v>3264.0515663569518</v>
      </c>
      <c r="AL95" s="155">
        <v>3089.1229606159909</v>
      </c>
      <c r="AM95" s="155">
        <v>3088.0152103162432</v>
      </c>
      <c r="AN95" s="155">
        <v>3526.358097343852</v>
      </c>
      <c r="AO95" s="155">
        <v>3854.2247028179163</v>
      </c>
      <c r="AP95" s="155">
        <v>3935.5116517421284</v>
      </c>
      <c r="AQ95" s="155">
        <v>4007.7906864995721</v>
      </c>
      <c r="AR95" s="155">
        <v>4406.3270666567641</v>
      </c>
      <c r="AS95" s="155">
        <v>4513.4883847815991</v>
      </c>
      <c r="AT95" s="155">
        <v>4679.9856659692514</v>
      </c>
      <c r="AU95" s="155">
        <v>5284.4632789241568</v>
      </c>
      <c r="AV95" s="155">
        <v>6963.8842968272102</v>
      </c>
      <c r="AW95" s="155">
        <v>7166.4980486085515</v>
      </c>
      <c r="AX95" s="155">
        <v>7120.8567871278483</v>
      </c>
      <c r="AY95" s="155">
        <v>6759.4357851254827</v>
      </c>
      <c r="AZ95" s="155">
        <v>6395.8996872142698</v>
      </c>
      <c r="BA95" s="155">
        <v>6349.8099344086149</v>
      </c>
      <c r="BB95" s="155">
        <v>5948.6108321468373</v>
      </c>
      <c r="BC95" s="155">
        <v>6180.606639186818</v>
      </c>
      <c r="BD95" s="155">
        <v>6557.7217205145607</v>
      </c>
      <c r="BE95" s="155">
        <v>7035.7417446283207</v>
      </c>
      <c r="BF95" s="155">
        <v>6872.6055608906345</v>
      </c>
      <c r="BG95" s="155">
        <v>3759.2496671880881</v>
      </c>
      <c r="BH95" s="155">
        <v>0</v>
      </c>
      <c r="BI95" s="155">
        <v>0</v>
      </c>
      <c r="BJ95" s="155">
        <v>0</v>
      </c>
      <c r="BK95" s="155">
        <v>0</v>
      </c>
      <c r="BL95" s="155">
        <v>0</v>
      </c>
      <c r="BM95" s="155">
        <v>0</v>
      </c>
      <c r="BN95" s="155">
        <v>0</v>
      </c>
      <c r="BO95" s="155">
        <v>0</v>
      </c>
      <c r="BP95" s="155">
        <v>0</v>
      </c>
      <c r="BQ95" s="155">
        <v>0</v>
      </c>
      <c r="BR95" s="155">
        <v>0</v>
      </c>
      <c r="BS95" s="155">
        <v>0</v>
      </c>
      <c r="BT95" s="155">
        <v>0</v>
      </c>
      <c r="BU95" s="155">
        <v>0</v>
      </c>
      <c r="BV95" s="155">
        <v>0</v>
      </c>
      <c r="BW95" s="155">
        <v>0</v>
      </c>
      <c r="BX95" s="155">
        <v>0</v>
      </c>
      <c r="BY95" s="155">
        <v>0</v>
      </c>
      <c r="BZ95" s="155">
        <v>0</v>
      </c>
      <c r="CA95" s="155">
        <v>0</v>
      </c>
      <c r="CB95" s="155">
        <v>0</v>
      </c>
      <c r="CC95" s="155">
        <v>0</v>
      </c>
      <c r="CD95" s="156">
        <v>0</v>
      </c>
    </row>
    <row r="96" spans="1:82" s="1" customFormat="1" x14ac:dyDescent="0.4">
      <c r="A96" s="149"/>
      <c r="B96" s="71" t="s">
        <v>340</v>
      </c>
      <c r="C96" s="227" t="s">
        <v>230</v>
      </c>
      <c r="D96" s="155"/>
      <c r="E96" s="155"/>
      <c r="F96" s="155"/>
      <c r="G96" s="155"/>
      <c r="H96" s="155"/>
      <c r="I96" s="155"/>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v>0</v>
      </c>
      <c r="AI96" s="155">
        <v>36.958110855974745</v>
      </c>
      <c r="AJ96" s="155">
        <v>55.846986435377815</v>
      </c>
      <c r="AK96" s="155">
        <v>64.559581560314953</v>
      </c>
      <c r="AL96" s="155">
        <v>101.96926433910431</v>
      </c>
      <c r="AM96" s="155">
        <v>259.52505865343176</v>
      </c>
      <c r="AN96" s="155">
        <v>472.21015144452912</v>
      </c>
      <c r="AO96" s="155">
        <v>778.32135790772816</v>
      </c>
      <c r="AP96" s="155">
        <v>1073.5983943110059</v>
      </c>
      <c r="AQ96" s="155">
        <v>1362.9877092620018</v>
      </c>
      <c r="AR96" s="155">
        <v>1671.2379567468927</v>
      </c>
      <c r="AS96" s="155">
        <v>1949.0741201790024</v>
      </c>
      <c r="AT96" s="155">
        <v>2080.8769057484283</v>
      </c>
      <c r="AU96" s="155">
        <v>2491.967453845567</v>
      </c>
      <c r="AV96" s="155">
        <v>2924.6902557095282</v>
      </c>
      <c r="AW96" s="155">
        <v>3117.1606373804289</v>
      </c>
      <c r="AX96" s="155">
        <v>3089.9759153458735</v>
      </c>
      <c r="AY96" s="155">
        <v>2639.8530144761826</v>
      </c>
      <c r="AZ96" s="155">
        <v>2415.2984364384733</v>
      </c>
      <c r="BA96" s="155">
        <v>2218.1111286498262</v>
      </c>
      <c r="BB96" s="155">
        <v>1971.5130188357916</v>
      </c>
      <c r="BC96" s="155">
        <v>1845.7606996008308</v>
      </c>
      <c r="BD96" s="155">
        <v>1753.0437923180946</v>
      </c>
      <c r="BE96" s="155">
        <v>1684.0190607484519</v>
      </c>
      <c r="BF96" s="155">
        <v>948.44669700028874</v>
      </c>
      <c r="BG96" s="155">
        <v>364.02888844762282</v>
      </c>
      <c r="BH96" s="155">
        <v>0</v>
      </c>
      <c r="BI96" s="155">
        <v>0</v>
      </c>
      <c r="BJ96" s="155">
        <v>0</v>
      </c>
      <c r="BK96" s="155">
        <v>0</v>
      </c>
      <c r="BL96" s="155">
        <v>0</v>
      </c>
      <c r="BM96" s="155">
        <v>0</v>
      </c>
      <c r="BN96" s="155">
        <v>0</v>
      </c>
      <c r="BO96" s="155">
        <v>0</v>
      </c>
      <c r="BP96" s="155">
        <v>0</v>
      </c>
      <c r="BQ96" s="155">
        <v>0</v>
      </c>
      <c r="BR96" s="155">
        <v>0</v>
      </c>
      <c r="BS96" s="155">
        <v>0</v>
      </c>
      <c r="BT96" s="155">
        <v>0</v>
      </c>
      <c r="BU96" s="155">
        <v>0</v>
      </c>
      <c r="BV96" s="155">
        <v>0</v>
      </c>
      <c r="BW96" s="155">
        <v>0</v>
      </c>
      <c r="BX96" s="155">
        <v>0</v>
      </c>
      <c r="BY96" s="155">
        <v>0</v>
      </c>
      <c r="BZ96" s="155">
        <v>0</v>
      </c>
      <c r="CA96" s="155">
        <v>0</v>
      </c>
      <c r="CB96" s="155">
        <v>0</v>
      </c>
      <c r="CC96" s="155">
        <v>0</v>
      </c>
      <c r="CD96" s="156">
        <v>0</v>
      </c>
    </row>
    <row r="97" spans="1:82" s="1" customFormat="1" x14ac:dyDescent="0.4">
      <c r="A97" s="149"/>
      <c r="B97" s="71" t="s">
        <v>341</v>
      </c>
      <c r="C97" s="227" t="s">
        <v>230</v>
      </c>
      <c r="D97" s="155"/>
      <c r="E97" s="155"/>
      <c r="F97" s="155"/>
      <c r="G97" s="155"/>
      <c r="H97" s="155"/>
      <c r="I97" s="155"/>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v>3043.6706611795294</v>
      </c>
      <c r="AI97" s="155">
        <v>2860.0318190043408</v>
      </c>
      <c r="AJ97" s="155">
        <v>2782.3544598126591</v>
      </c>
      <c r="AK97" s="155">
        <v>3199.4919847966366</v>
      </c>
      <c r="AL97" s="155">
        <v>2987.1536962768869</v>
      </c>
      <c r="AM97" s="155">
        <v>2828.4901516628111</v>
      </c>
      <c r="AN97" s="155">
        <v>3054.1479458993235</v>
      </c>
      <c r="AO97" s="155">
        <v>3075.903344910188</v>
      </c>
      <c r="AP97" s="155">
        <v>2861.913257431122</v>
      </c>
      <c r="AQ97" s="155">
        <v>2644.8029772375708</v>
      </c>
      <c r="AR97" s="155">
        <v>2735.0891099098721</v>
      </c>
      <c r="AS97" s="155">
        <v>2564.4142646025971</v>
      </c>
      <c r="AT97" s="155">
        <v>2599.1087602208231</v>
      </c>
      <c r="AU97" s="155">
        <v>2792.4958250785899</v>
      </c>
      <c r="AV97" s="155">
        <v>4039.1940411176824</v>
      </c>
      <c r="AW97" s="155">
        <v>4049.3374112281222</v>
      </c>
      <c r="AX97" s="155">
        <v>4030.8808717819747</v>
      </c>
      <c r="AY97" s="155">
        <v>4119.5827706492992</v>
      </c>
      <c r="AZ97" s="155">
        <v>3980.6012507757964</v>
      </c>
      <c r="BA97" s="155">
        <v>4131.6988057587887</v>
      </c>
      <c r="BB97" s="155">
        <v>3977.0978133110457</v>
      </c>
      <c r="BC97" s="155">
        <v>4334.8459395859882</v>
      </c>
      <c r="BD97" s="155">
        <v>4804.6779281964664</v>
      </c>
      <c r="BE97" s="155">
        <v>5351.7226838798688</v>
      </c>
      <c r="BF97" s="155">
        <v>5924.1588638903459</v>
      </c>
      <c r="BG97" s="155">
        <v>3395.2207787404654</v>
      </c>
      <c r="BH97" s="155">
        <v>0</v>
      </c>
      <c r="BI97" s="155">
        <v>0</v>
      </c>
      <c r="BJ97" s="155">
        <v>0</v>
      </c>
      <c r="BK97" s="155">
        <v>0</v>
      </c>
      <c r="BL97" s="155">
        <v>0</v>
      </c>
      <c r="BM97" s="155">
        <v>0</v>
      </c>
      <c r="BN97" s="155">
        <v>0</v>
      </c>
      <c r="BO97" s="155">
        <v>0</v>
      </c>
      <c r="BP97" s="155">
        <v>0</v>
      </c>
      <c r="BQ97" s="155">
        <v>0</v>
      </c>
      <c r="BR97" s="155">
        <v>0</v>
      </c>
      <c r="BS97" s="155">
        <v>0</v>
      </c>
      <c r="BT97" s="155">
        <v>0</v>
      </c>
      <c r="BU97" s="155">
        <v>0</v>
      </c>
      <c r="BV97" s="155">
        <v>0</v>
      </c>
      <c r="BW97" s="155">
        <v>0</v>
      </c>
      <c r="BX97" s="155">
        <v>0</v>
      </c>
      <c r="BY97" s="155">
        <v>0</v>
      </c>
      <c r="BZ97" s="155">
        <v>0</v>
      </c>
      <c r="CA97" s="155">
        <v>0</v>
      </c>
      <c r="CB97" s="155">
        <v>0</v>
      </c>
      <c r="CC97" s="155">
        <v>0</v>
      </c>
      <c r="CD97" s="156">
        <v>0</v>
      </c>
    </row>
    <row r="98" spans="1:82" s="1" customFormat="1" x14ac:dyDescent="0.4">
      <c r="A98" s="149"/>
      <c r="B98" s="56" t="s">
        <v>28</v>
      </c>
      <c r="C98" s="227" t="s">
        <v>221</v>
      </c>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v>497.62536031397519</v>
      </c>
      <c r="AI98" s="155">
        <v>484.32625705820203</v>
      </c>
      <c r="AJ98" s="155">
        <v>476.94070682537921</v>
      </c>
      <c r="AK98" s="155">
        <v>488.24472383715801</v>
      </c>
      <c r="AL98" s="155">
        <v>532.02283598148574</v>
      </c>
      <c r="AM98" s="155">
        <v>518.88864095020358</v>
      </c>
      <c r="AN98" s="155">
        <v>479.80024423966591</v>
      </c>
      <c r="AO98" s="155">
        <v>470.99417983004304</v>
      </c>
      <c r="AP98" s="155">
        <v>558.92959821427257</v>
      </c>
      <c r="AQ98" s="155">
        <v>531.51817526747391</v>
      </c>
      <c r="AR98" s="155">
        <v>507.98416255670747</v>
      </c>
      <c r="AS98" s="155">
        <v>479.39918782255847</v>
      </c>
      <c r="AT98" s="155">
        <v>484.28174291508805</v>
      </c>
      <c r="AU98" s="155">
        <v>500.3451666039706</v>
      </c>
      <c r="AV98" s="155">
        <v>505.86551594993978</v>
      </c>
      <c r="AW98" s="155">
        <v>522.5104437441405</v>
      </c>
      <c r="AX98" s="155">
        <v>517.64454161034575</v>
      </c>
      <c r="AY98" s="155">
        <v>518.21007778647868</v>
      </c>
      <c r="AZ98" s="155">
        <v>482.45081262708192</v>
      </c>
      <c r="BA98" s="155">
        <v>487.48407012812834</v>
      </c>
      <c r="BB98" s="155">
        <v>481.10454810508907</v>
      </c>
      <c r="BC98" s="155">
        <v>477.28305469965812</v>
      </c>
      <c r="BD98" s="155">
        <v>492.03674874583959</v>
      </c>
      <c r="BE98" s="155">
        <v>498.1074088579748</v>
      </c>
      <c r="BF98" s="155">
        <v>503.37661304431106</v>
      </c>
      <c r="BG98" s="155">
        <v>470.73528561007743</v>
      </c>
      <c r="BH98" s="155">
        <v>487.8781581230507</v>
      </c>
      <c r="BI98" s="155">
        <v>474.34223911117505</v>
      </c>
      <c r="BJ98" s="155">
        <v>474.75216701216829</v>
      </c>
      <c r="BK98" s="155">
        <v>504.00144361083238</v>
      </c>
      <c r="BL98" s="155">
        <v>611.53005749714237</v>
      </c>
      <c r="BM98" s="155">
        <v>631.47883666235612</v>
      </c>
      <c r="BN98" s="155">
        <v>618.28641534196731</v>
      </c>
      <c r="BO98" s="155">
        <v>621.53542062772613</v>
      </c>
      <c r="BP98" s="155">
        <v>635.45540858138997</v>
      </c>
      <c r="BQ98" s="155">
        <v>633.17202900105269</v>
      </c>
      <c r="BR98" s="155">
        <v>642.63302496348615</v>
      </c>
      <c r="BS98" s="155">
        <v>644.57722886943225</v>
      </c>
      <c r="BT98" s="155">
        <v>585.08811603047798</v>
      </c>
      <c r="BU98" s="155">
        <v>569.51427740982695</v>
      </c>
      <c r="BV98" s="155">
        <v>565.00934191062106</v>
      </c>
      <c r="BW98" s="155">
        <v>547.22593024996547</v>
      </c>
      <c r="BX98" s="155">
        <v>448.98234590172063</v>
      </c>
      <c r="BY98" s="155">
        <v>449.32149455906591</v>
      </c>
      <c r="BZ98" s="155">
        <v>442.43115670686626</v>
      </c>
      <c r="CA98" s="155">
        <v>460.91331855347397</v>
      </c>
      <c r="CB98" s="155">
        <v>459.25797758735615</v>
      </c>
      <c r="CC98" s="155">
        <v>449.80237057446942</v>
      </c>
      <c r="CD98" s="156">
        <v>436.7267139397045</v>
      </c>
    </row>
    <row r="99" spans="1:82" s="1" customFormat="1" x14ac:dyDescent="0.4">
      <c r="A99" s="149"/>
      <c r="B99" s="56" t="s">
        <v>255</v>
      </c>
      <c r="C99" s="227" t="s">
        <v>221</v>
      </c>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5"/>
      <c r="AY99" s="155"/>
      <c r="AZ99" s="155"/>
      <c r="BA99" s="155"/>
      <c r="BB99" s="155"/>
      <c r="BC99" s="155"/>
      <c r="BD99" s="155"/>
      <c r="BE99" s="155"/>
      <c r="BF99" s="155"/>
      <c r="BG99" s="155"/>
      <c r="BH99" s="155"/>
      <c r="BI99" s="155"/>
      <c r="BJ99" s="155"/>
      <c r="BK99" s="155"/>
      <c r="BL99" s="155">
        <v>7.2568972879722589</v>
      </c>
      <c r="BM99" s="155">
        <v>9.1280295523587736</v>
      </c>
      <c r="BN99" s="155">
        <v>11.79315621276357</v>
      </c>
      <c r="BO99" s="155">
        <v>11.950699108254858</v>
      </c>
      <c r="BP99" s="155">
        <v>11.584224800667279</v>
      </c>
      <c r="BQ99" s="155">
        <v>11.095225480792948</v>
      </c>
      <c r="BR99" s="155">
        <v>44.666783032572098</v>
      </c>
      <c r="BS99" s="155">
        <v>51.798199077762355</v>
      </c>
      <c r="BT99" s="155">
        <v>47.75669957763656</v>
      </c>
      <c r="BU99" s="155">
        <v>55.305874807673391</v>
      </c>
      <c r="BV99" s="155">
        <v>45.772584287649877</v>
      </c>
      <c r="BW99" s="155">
        <v>47.836236562807514</v>
      </c>
      <c r="BX99" s="155">
        <v>43.140041428294367</v>
      </c>
      <c r="BY99" s="155">
        <v>43.903509274522484</v>
      </c>
      <c r="BZ99" s="155">
        <v>42.410289937474964</v>
      </c>
      <c r="CA99" s="155">
        <v>41.812167685350957</v>
      </c>
      <c r="CB99" s="155">
        <v>41.072792239285477</v>
      </c>
      <c r="CC99" s="155">
        <v>40.116065874788212</v>
      </c>
      <c r="CD99" s="156">
        <v>39.160152294446242</v>
      </c>
    </row>
    <row r="100" spans="1:82" s="1" customFormat="1" ht="25.5" customHeight="1" x14ac:dyDescent="0.4">
      <c r="A100" s="149"/>
      <c r="B100" s="56" t="s">
        <v>256</v>
      </c>
      <c r="C100" s="227" t="s">
        <v>221</v>
      </c>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v>0</v>
      </c>
      <c r="AI100" s="155">
        <v>11.683756561763673</v>
      </c>
      <c r="AJ100" s="155">
        <v>57.973999260813791</v>
      </c>
      <c r="AK100" s="155">
        <v>104.76690211085726</v>
      </c>
      <c r="AL100" s="155">
        <v>161.00059769639572</v>
      </c>
      <c r="AM100" s="155">
        <v>223.02060963004146</v>
      </c>
      <c r="AN100" s="155">
        <v>273.57334729200522</v>
      </c>
      <c r="AO100" s="155">
        <v>338.97566108318699</v>
      </c>
      <c r="AP100" s="155">
        <v>428.81468429825213</v>
      </c>
      <c r="AQ100" s="155">
        <v>498.24866555523511</v>
      </c>
      <c r="AR100" s="155">
        <v>556.26215234995664</v>
      </c>
      <c r="AS100" s="155">
        <v>613.42691349457948</v>
      </c>
      <c r="AT100" s="155">
        <v>673.51878357722615</v>
      </c>
      <c r="AU100" s="155">
        <v>780.70370000063701</v>
      </c>
      <c r="AV100" s="155">
        <v>48.876676440604015</v>
      </c>
      <c r="AW100" s="155">
        <v>0</v>
      </c>
      <c r="AX100" s="155">
        <v>0</v>
      </c>
      <c r="AY100" s="155">
        <v>0</v>
      </c>
      <c r="AZ100" s="155">
        <v>0</v>
      </c>
      <c r="BA100" s="155">
        <v>0</v>
      </c>
      <c r="BB100" s="155">
        <v>0</v>
      </c>
      <c r="BC100" s="155">
        <v>0</v>
      </c>
      <c r="BD100" s="155">
        <v>0</v>
      </c>
      <c r="BE100" s="155">
        <v>0</v>
      </c>
      <c r="BF100" s="155">
        <v>0</v>
      </c>
      <c r="BG100" s="155">
        <v>0</v>
      </c>
      <c r="BH100" s="155">
        <v>0</v>
      </c>
      <c r="BI100" s="155">
        <v>0</v>
      </c>
      <c r="BJ100" s="155">
        <v>0</v>
      </c>
      <c r="BK100" s="155">
        <v>0</v>
      </c>
      <c r="BL100" s="155">
        <v>0</v>
      </c>
      <c r="BM100" s="155">
        <v>0</v>
      </c>
      <c r="BN100" s="155">
        <v>0</v>
      </c>
      <c r="BO100" s="155">
        <v>0</v>
      </c>
      <c r="BP100" s="155">
        <v>0</v>
      </c>
      <c r="BQ100" s="155">
        <v>0</v>
      </c>
      <c r="BR100" s="155">
        <v>0</v>
      </c>
      <c r="BS100" s="155">
        <v>0</v>
      </c>
      <c r="BT100" s="155">
        <v>0</v>
      </c>
      <c r="BU100" s="155">
        <v>0</v>
      </c>
      <c r="BV100" s="155">
        <v>0</v>
      </c>
      <c r="BW100" s="155">
        <v>0</v>
      </c>
      <c r="BX100" s="155">
        <v>0</v>
      </c>
      <c r="BY100" s="155">
        <v>0</v>
      </c>
      <c r="BZ100" s="155">
        <v>0</v>
      </c>
      <c r="CA100" s="155">
        <v>0</v>
      </c>
      <c r="CB100" s="155">
        <v>0</v>
      </c>
      <c r="CC100" s="155">
        <v>0</v>
      </c>
      <c r="CD100" s="156">
        <v>0</v>
      </c>
    </row>
    <row r="101" spans="1:82" s="1" customFormat="1" x14ac:dyDescent="0.4">
      <c r="A101" s="149"/>
      <c r="B101" s="56" t="s">
        <v>351</v>
      </c>
      <c r="C101" s="154" t="s">
        <v>221</v>
      </c>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v>0</v>
      </c>
      <c r="AI101" s="155">
        <v>0</v>
      </c>
      <c r="AJ101" s="155">
        <v>0</v>
      </c>
      <c r="AK101" s="155">
        <v>0</v>
      </c>
      <c r="AL101" s="155">
        <v>0</v>
      </c>
      <c r="AM101" s="155">
        <v>0</v>
      </c>
      <c r="AN101" s="155">
        <v>0</v>
      </c>
      <c r="AO101" s="155">
        <v>0</v>
      </c>
      <c r="AP101" s="155">
        <v>0</v>
      </c>
      <c r="AQ101" s="155">
        <v>0</v>
      </c>
      <c r="AR101" s="155">
        <v>0</v>
      </c>
      <c r="AS101" s="155">
        <v>0</v>
      </c>
      <c r="AT101" s="155">
        <v>0</v>
      </c>
      <c r="AU101" s="155">
        <v>0</v>
      </c>
      <c r="AV101" s="155">
        <v>0</v>
      </c>
      <c r="AW101" s="155">
        <v>0</v>
      </c>
      <c r="AX101" s="155">
        <v>0</v>
      </c>
      <c r="AY101" s="155">
        <v>0</v>
      </c>
      <c r="AZ101" s="155">
        <v>0</v>
      </c>
      <c r="BA101" s="155">
        <v>0</v>
      </c>
      <c r="BB101" s="155">
        <v>0</v>
      </c>
      <c r="BC101" s="155">
        <v>0</v>
      </c>
      <c r="BD101" s="155">
        <v>0</v>
      </c>
      <c r="BE101" s="155">
        <v>0</v>
      </c>
      <c r="BF101" s="155">
        <v>0</v>
      </c>
      <c r="BG101" s="155">
        <v>0</v>
      </c>
      <c r="BH101" s="155">
        <v>0</v>
      </c>
      <c r="BI101" s="155">
        <v>1260.0665951098315</v>
      </c>
      <c r="BJ101" s="155">
        <v>0</v>
      </c>
      <c r="BK101" s="155">
        <v>0</v>
      </c>
      <c r="BL101" s="155">
        <v>0</v>
      </c>
      <c r="BM101" s="155">
        <v>0</v>
      </c>
      <c r="BN101" s="155">
        <v>0</v>
      </c>
      <c r="BO101" s="155">
        <v>0</v>
      </c>
      <c r="BP101" s="155">
        <v>0</v>
      </c>
      <c r="BQ101" s="155">
        <v>0</v>
      </c>
      <c r="BR101" s="155">
        <v>0</v>
      </c>
      <c r="BS101" s="155">
        <v>0</v>
      </c>
      <c r="BT101" s="155">
        <v>0</v>
      </c>
      <c r="BU101" s="155">
        <v>0</v>
      </c>
      <c r="BV101" s="155">
        <v>0</v>
      </c>
      <c r="BW101" s="155">
        <v>0</v>
      </c>
      <c r="BX101" s="155">
        <v>0</v>
      </c>
      <c r="BY101" s="155">
        <v>0</v>
      </c>
      <c r="BZ101" s="155">
        <v>0</v>
      </c>
      <c r="CA101" s="155">
        <v>0</v>
      </c>
      <c r="CB101" s="155">
        <v>0</v>
      </c>
      <c r="CC101" s="155">
        <v>0</v>
      </c>
      <c r="CD101" s="156">
        <v>0</v>
      </c>
    </row>
    <row r="102" spans="1:82" s="1" customFormat="1" x14ac:dyDescent="0.4">
      <c r="A102" s="149"/>
      <c r="B102" s="73" t="s">
        <v>352</v>
      </c>
      <c r="C102" s="154" t="s">
        <v>221</v>
      </c>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v>0</v>
      </c>
      <c r="AI102" s="155">
        <v>0</v>
      </c>
      <c r="AJ102" s="155">
        <v>0</v>
      </c>
      <c r="AK102" s="155">
        <v>0</v>
      </c>
      <c r="AL102" s="155">
        <v>0</v>
      </c>
      <c r="AM102" s="155">
        <v>0</v>
      </c>
      <c r="AN102" s="155">
        <v>0</v>
      </c>
      <c r="AO102" s="155">
        <v>0</v>
      </c>
      <c r="AP102" s="155">
        <v>0</v>
      </c>
      <c r="AQ102" s="155">
        <v>0</v>
      </c>
      <c r="AR102" s="155">
        <v>0</v>
      </c>
      <c r="AS102" s="155">
        <v>0</v>
      </c>
      <c r="AT102" s="155">
        <v>0</v>
      </c>
      <c r="AU102" s="155">
        <v>0</v>
      </c>
      <c r="AV102" s="155">
        <v>0</v>
      </c>
      <c r="AW102" s="155">
        <v>0</v>
      </c>
      <c r="AX102" s="155">
        <v>0</v>
      </c>
      <c r="AY102" s="155">
        <v>0</v>
      </c>
      <c r="AZ102" s="155">
        <v>0</v>
      </c>
      <c r="BA102" s="155">
        <v>0</v>
      </c>
      <c r="BB102" s="155">
        <v>0</v>
      </c>
      <c r="BC102" s="155">
        <v>0</v>
      </c>
      <c r="BD102" s="155">
        <v>0</v>
      </c>
      <c r="BE102" s="155">
        <v>0</v>
      </c>
      <c r="BF102" s="155">
        <v>0</v>
      </c>
      <c r="BG102" s="155">
        <v>0</v>
      </c>
      <c r="BH102" s="155">
        <v>757.33677680170842</v>
      </c>
      <c r="BI102" s="155">
        <v>364.44827223975773</v>
      </c>
      <c r="BJ102" s="155">
        <v>0</v>
      </c>
      <c r="BK102" s="155">
        <v>0</v>
      </c>
      <c r="BL102" s="155">
        <v>0</v>
      </c>
      <c r="BM102" s="155">
        <v>0</v>
      </c>
      <c r="BN102" s="155">
        <v>0</v>
      </c>
      <c r="BO102" s="155">
        <v>0</v>
      </c>
      <c r="BP102" s="155">
        <v>0</v>
      </c>
      <c r="BQ102" s="155">
        <v>0</v>
      </c>
      <c r="BR102" s="155">
        <v>0</v>
      </c>
      <c r="BS102" s="155">
        <v>0</v>
      </c>
      <c r="BT102" s="155">
        <v>0</v>
      </c>
      <c r="BU102" s="155">
        <v>0</v>
      </c>
      <c r="BV102" s="155">
        <v>0</v>
      </c>
      <c r="BW102" s="155">
        <v>0</v>
      </c>
      <c r="BX102" s="155">
        <v>0</v>
      </c>
      <c r="BY102" s="155">
        <v>0</v>
      </c>
      <c r="BZ102" s="155">
        <v>0</v>
      </c>
      <c r="CA102" s="155">
        <v>0</v>
      </c>
      <c r="CB102" s="155">
        <v>0</v>
      </c>
      <c r="CC102" s="155">
        <v>0</v>
      </c>
      <c r="CD102" s="156">
        <v>0</v>
      </c>
    </row>
    <row r="103" spans="1:82" s="1" customFormat="1" x14ac:dyDescent="0.4">
      <c r="A103" s="149"/>
      <c r="B103" s="56" t="s">
        <v>353</v>
      </c>
      <c r="C103" s="154" t="s">
        <v>221</v>
      </c>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v>0</v>
      </c>
      <c r="AI103" s="155">
        <v>0</v>
      </c>
      <c r="AJ103" s="155">
        <v>0</v>
      </c>
      <c r="AK103" s="155">
        <v>0</v>
      </c>
      <c r="AL103" s="155">
        <v>0</v>
      </c>
      <c r="AM103" s="155">
        <v>0</v>
      </c>
      <c r="AN103" s="155">
        <v>0</v>
      </c>
      <c r="AO103" s="155">
        <v>0</v>
      </c>
      <c r="AP103" s="155">
        <v>0</v>
      </c>
      <c r="AQ103" s="155">
        <v>0</v>
      </c>
      <c r="AR103" s="155">
        <v>0</v>
      </c>
      <c r="AS103" s="155">
        <v>0</v>
      </c>
      <c r="AT103" s="155">
        <v>0</v>
      </c>
      <c r="AU103" s="155">
        <v>0</v>
      </c>
      <c r="AV103" s="155">
        <v>0</v>
      </c>
      <c r="AW103" s="155">
        <v>0</v>
      </c>
      <c r="AX103" s="155">
        <v>0</v>
      </c>
      <c r="AY103" s="155">
        <v>0</v>
      </c>
      <c r="AZ103" s="155">
        <v>0</v>
      </c>
      <c r="BA103" s="155">
        <v>0</v>
      </c>
      <c r="BB103" s="155">
        <v>0</v>
      </c>
      <c r="BC103" s="155">
        <v>0</v>
      </c>
      <c r="BD103" s="155">
        <v>496.89340715430944</v>
      </c>
      <c r="BE103" s="155">
        <v>581.46552550644833</v>
      </c>
      <c r="BF103" s="155">
        <v>584.27250009305601</v>
      </c>
      <c r="BG103" s="155">
        <v>626.61971266232467</v>
      </c>
      <c r="BH103" s="155">
        <v>643.48218785732115</v>
      </c>
      <c r="BI103" s="155">
        <v>660.9499052353483</v>
      </c>
      <c r="BJ103" s="155">
        <v>679.9170813347057</v>
      </c>
      <c r="BK103" s="155">
        <v>691.11475480153763</v>
      </c>
      <c r="BL103" s="155">
        <v>694.83037679749191</v>
      </c>
      <c r="BM103" s="155">
        <v>711.55390728085285</v>
      </c>
      <c r="BN103" s="155">
        <v>737.2247227707204</v>
      </c>
      <c r="BO103" s="155">
        <v>737.6263135749972</v>
      </c>
      <c r="BP103" s="155">
        <v>733.89844320892826</v>
      </c>
      <c r="BQ103" s="155">
        <v>729.98074632076714</v>
      </c>
      <c r="BR103" s="155">
        <v>728.26449478534687</v>
      </c>
      <c r="BS103" s="155">
        <v>735.37788611932865</v>
      </c>
      <c r="BT103" s="155">
        <v>726.00263208533215</v>
      </c>
      <c r="BU103" s="155">
        <v>744.64821182145647</v>
      </c>
      <c r="BV103" s="155">
        <v>522.0653853134545</v>
      </c>
      <c r="BW103" s="155">
        <v>275.82905464683557</v>
      </c>
      <c r="BX103" s="155">
        <v>0</v>
      </c>
      <c r="BY103" s="155">
        <v>0.3114433769343361</v>
      </c>
      <c r="BZ103" s="155">
        <v>0</v>
      </c>
      <c r="CA103" s="155">
        <v>0</v>
      </c>
      <c r="CB103" s="155">
        <v>0</v>
      </c>
      <c r="CC103" s="155">
        <v>0</v>
      </c>
      <c r="CD103" s="156">
        <v>0</v>
      </c>
    </row>
    <row r="104" spans="1:82" s="1" customFormat="1" x14ac:dyDescent="0.4">
      <c r="A104" s="149"/>
      <c r="B104" s="73" t="s">
        <v>31</v>
      </c>
      <c r="C104" s="227" t="s">
        <v>230</v>
      </c>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v>0</v>
      </c>
      <c r="AI104" s="155">
        <v>0</v>
      </c>
      <c r="AJ104" s="155">
        <v>0</v>
      </c>
      <c r="AK104" s="155">
        <v>0</v>
      </c>
      <c r="AL104" s="155">
        <v>0</v>
      </c>
      <c r="AM104" s="155">
        <v>0</v>
      </c>
      <c r="AN104" s="155">
        <v>0</v>
      </c>
      <c r="AO104" s="155">
        <v>0</v>
      </c>
      <c r="AP104" s="155">
        <v>0</v>
      </c>
      <c r="AQ104" s="155">
        <v>0</v>
      </c>
      <c r="AR104" s="155">
        <v>0</v>
      </c>
      <c r="AS104" s="155">
        <v>0</v>
      </c>
      <c r="AT104" s="155">
        <v>0</v>
      </c>
      <c r="AU104" s="155">
        <v>0</v>
      </c>
      <c r="AV104" s="155">
        <v>0</v>
      </c>
      <c r="AW104" s="155">
        <v>0</v>
      </c>
      <c r="AX104" s="155">
        <v>0</v>
      </c>
      <c r="AY104" s="155">
        <v>0</v>
      </c>
      <c r="AZ104" s="155">
        <v>0</v>
      </c>
      <c r="BA104" s="155">
        <v>0</v>
      </c>
      <c r="BB104" s="155">
        <v>0</v>
      </c>
      <c r="BC104" s="155">
        <v>0</v>
      </c>
      <c r="BD104" s="155">
        <v>0</v>
      </c>
      <c r="BE104" s="155">
        <v>0</v>
      </c>
      <c r="BF104" s="155">
        <v>0</v>
      </c>
      <c r="BG104" s="155">
        <v>3554.2806763458916</v>
      </c>
      <c r="BH104" s="155">
        <v>8822.1510943595586</v>
      </c>
      <c r="BI104" s="155">
        <v>9222.0907378654138</v>
      </c>
      <c r="BJ104" s="155">
        <v>9572.8538298367694</v>
      </c>
      <c r="BK104" s="155">
        <v>9988.5480740621242</v>
      </c>
      <c r="BL104" s="155">
        <v>10143.870557415494</v>
      </c>
      <c r="BM104" s="155">
        <v>10538.667646946678</v>
      </c>
      <c r="BN104" s="155">
        <v>10510.250214958707</v>
      </c>
      <c r="BO104" s="155">
        <v>10115.169979333463</v>
      </c>
      <c r="BP104" s="155">
        <v>9248.7215645084816</v>
      </c>
      <c r="BQ104" s="155">
        <v>8476.6097874587485</v>
      </c>
      <c r="BR104" s="155">
        <v>7826.1447777658859</v>
      </c>
      <c r="BS104" s="155">
        <v>7189.6221629880911</v>
      </c>
      <c r="BT104" s="155">
        <v>6554.4155380431212</v>
      </c>
      <c r="BU104" s="155">
        <v>6104.6075563945478</v>
      </c>
      <c r="BV104" s="155">
        <v>5733.6580872466384</v>
      </c>
      <c r="BW104" s="155">
        <v>5516.5175232042884</v>
      </c>
      <c r="BX104" s="155">
        <v>5222.8012321323768</v>
      </c>
      <c r="BY104" s="155">
        <v>5033.2410283931149</v>
      </c>
      <c r="BZ104" s="155">
        <v>4737.2300277527547</v>
      </c>
      <c r="CA104" s="155">
        <v>4557.1283644136383</v>
      </c>
      <c r="CB104" s="155">
        <v>4347.198298485564</v>
      </c>
      <c r="CC104" s="155">
        <v>4248.0509429749536</v>
      </c>
      <c r="CD104" s="156">
        <v>4178.8271575263798</v>
      </c>
    </row>
    <row r="105" spans="1:82" s="1" customFormat="1" ht="25.5" customHeight="1" x14ac:dyDescent="0.4">
      <c r="A105" s="149"/>
      <c r="B105" s="13" t="s">
        <v>262</v>
      </c>
      <c r="C105" s="227" t="s">
        <v>221</v>
      </c>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v>0</v>
      </c>
      <c r="AI105" s="155">
        <v>0</v>
      </c>
      <c r="AJ105" s="155">
        <v>0</v>
      </c>
      <c r="AK105" s="155">
        <v>0</v>
      </c>
      <c r="AL105" s="155">
        <v>0</v>
      </c>
      <c r="AM105" s="155">
        <v>0</v>
      </c>
      <c r="AN105" s="155">
        <v>0</v>
      </c>
      <c r="AO105" s="155">
        <v>0</v>
      </c>
      <c r="AP105" s="155">
        <v>0</v>
      </c>
      <c r="AQ105" s="155">
        <v>0</v>
      </c>
      <c r="AR105" s="155">
        <v>0</v>
      </c>
      <c r="AS105" s="155">
        <v>0</v>
      </c>
      <c r="AT105" s="155">
        <v>0</v>
      </c>
      <c r="AU105" s="155">
        <v>0</v>
      </c>
      <c r="AV105" s="155">
        <v>0</v>
      </c>
      <c r="AW105" s="155">
        <v>0</v>
      </c>
      <c r="AX105" s="155">
        <v>0</v>
      </c>
      <c r="AY105" s="155">
        <v>0</v>
      </c>
      <c r="AZ105" s="155">
        <v>0</v>
      </c>
      <c r="BA105" s="155">
        <v>0</v>
      </c>
      <c r="BB105" s="155">
        <v>0</v>
      </c>
      <c r="BC105" s="155">
        <v>0</v>
      </c>
      <c r="BD105" s="155">
        <v>0</v>
      </c>
      <c r="BE105" s="155">
        <v>0</v>
      </c>
      <c r="BF105" s="155">
        <v>0</v>
      </c>
      <c r="BG105" s="155">
        <v>0</v>
      </c>
      <c r="BH105" s="155">
        <v>0</v>
      </c>
      <c r="BI105" s="155">
        <v>0</v>
      </c>
      <c r="BJ105" s="155">
        <v>0</v>
      </c>
      <c r="BK105" s="155">
        <v>0</v>
      </c>
      <c r="BL105" s="155">
        <v>0</v>
      </c>
      <c r="BM105" s="155">
        <v>0</v>
      </c>
      <c r="BN105" s="155">
        <v>0</v>
      </c>
      <c r="BO105" s="155">
        <v>0</v>
      </c>
      <c r="BP105" s="155">
        <v>0</v>
      </c>
      <c r="BQ105" s="155">
        <v>17.896738605264254</v>
      </c>
      <c r="BR105" s="155">
        <v>152.78682904598938</v>
      </c>
      <c r="BS105" s="155">
        <v>148.05367434583565</v>
      </c>
      <c r="BT105" s="155">
        <v>495.99598060612425</v>
      </c>
      <c r="BU105" s="155">
        <v>1035.1632433872044</v>
      </c>
      <c r="BV105" s="155">
        <v>1246.7353145054046</v>
      </c>
      <c r="BW105" s="155">
        <v>1695.694354681325</v>
      </c>
      <c r="BX105" s="155">
        <v>1950.0275178654681</v>
      </c>
      <c r="BY105" s="155">
        <v>2352.2446558464649</v>
      </c>
      <c r="BZ105" s="155">
        <v>2757.1978700885516</v>
      </c>
      <c r="CA105" s="155">
        <v>3426.5728890118712</v>
      </c>
      <c r="CB105" s="155">
        <v>4036.7747231380199</v>
      </c>
      <c r="CC105" s="155">
        <v>4623.0532838181534</v>
      </c>
      <c r="CD105" s="156">
        <v>5034.8768704085624</v>
      </c>
    </row>
    <row r="106" spans="1:82" s="1" customFormat="1" x14ac:dyDescent="0.4">
      <c r="A106" s="149"/>
      <c r="B106" s="56" t="s">
        <v>263</v>
      </c>
      <c r="C106" s="227" t="s">
        <v>221</v>
      </c>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c r="AM106" s="155"/>
      <c r="AN106" s="155"/>
      <c r="AO106" s="155"/>
      <c r="AP106" s="155"/>
      <c r="AQ106" s="155"/>
      <c r="AR106" s="155"/>
      <c r="AS106" s="155"/>
      <c r="AT106" s="155"/>
      <c r="AU106" s="155"/>
      <c r="AV106" s="155"/>
      <c r="AW106" s="155"/>
      <c r="AX106" s="155">
        <v>6.2709403029550543</v>
      </c>
      <c r="AY106" s="155">
        <v>7.2652859124873297</v>
      </c>
      <c r="AZ106" s="155">
        <v>9.273665113693367</v>
      </c>
      <c r="BA106" s="155">
        <v>8.4752451099186068</v>
      </c>
      <c r="BB106" s="155">
        <v>13.840673888133976</v>
      </c>
      <c r="BC106" s="155">
        <v>17.521840771872828</v>
      </c>
      <c r="BD106" s="155">
        <v>19.310622555774501</v>
      </c>
      <c r="BE106" s="155">
        <v>22.940864953010738</v>
      </c>
      <c r="BF106" s="155">
        <v>30.750051465486081</v>
      </c>
      <c r="BG106" s="155">
        <v>29.425742203897777</v>
      </c>
      <c r="BH106" s="155">
        <v>30.502120754761616</v>
      </c>
      <c r="BI106" s="155">
        <v>66.784823882083046</v>
      </c>
      <c r="BJ106" s="155">
        <v>45.532961588393043</v>
      </c>
      <c r="BK106" s="155">
        <v>37.203897832926891</v>
      </c>
      <c r="BL106" s="155">
        <v>41.549656581998782</v>
      </c>
      <c r="BM106" s="155">
        <v>45.644742369474884</v>
      </c>
      <c r="BN106" s="155">
        <v>48.736068142963376</v>
      </c>
      <c r="BO106" s="155">
        <v>47.350079579732416</v>
      </c>
      <c r="BP106" s="155">
        <v>51.742365076902622</v>
      </c>
      <c r="BQ106" s="155">
        <v>54.7233268130678</v>
      </c>
      <c r="BR106" s="155">
        <v>53.303927473101325</v>
      </c>
      <c r="BS106" s="155">
        <v>54.470238046367555</v>
      </c>
      <c r="BT106" s="155">
        <v>48.765414391542571</v>
      </c>
      <c r="BU106" s="155">
        <v>46.729730468489031</v>
      </c>
      <c r="BV106" s="155">
        <v>49.967572070197242</v>
      </c>
      <c r="BW106" s="155">
        <v>45.542612168192257</v>
      </c>
      <c r="BX106" s="155">
        <v>35.546085281658918</v>
      </c>
      <c r="BY106" s="155">
        <v>39.534541434005703</v>
      </c>
      <c r="BZ106" s="155">
        <v>42.044225070751686</v>
      </c>
      <c r="CA106" s="155">
        <v>39.60151887288734</v>
      </c>
      <c r="CB106" s="155">
        <v>38.975598730084535</v>
      </c>
      <c r="CC106" s="155">
        <v>37.489591165083816</v>
      </c>
      <c r="CD106" s="156">
        <v>36.018400863191609</v>
      </c>
    </row>
    <row r="107" spans="1:82" s="1" customFormat="1" x14ac:dyDescent="0.4">
      <c r="A107" s="149"/>
      <c r="B107" s="73" t="s">
        <v>265</v>
      </c>
      <c r="C107" s="227" t="s">
        <v>224</v>
      </c>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v>0</v>
      </c>
      <c r="AI107" s="155">
        <v>0</v>
      </c>
      <c r="AJ107" s="155">
        <v>0</v>
      </c>
      <c r="AK107" s="155">
        <v>0</v>
      </c>
      <c r="AL107" s="155">
        <v>0</v>
      </c>
      <c r="AM107" s="155">
        <v>0</v>
      </c>
      <c r="AN107" s="155">
        <v>0</v>
      </c>
      <c r="AO107" s="155">
        <v>0</v>
      </c>
      <c r="AP107" s="155">
        <v>0</v>
      </c>
      <c r="AQ107" s="155">
        <v>241.80118796434661</v>
      </c>
      <c r="AR107" s="155">
        <v>7.6034068652124915</v>
      </c>
      <c r="AS107" s="155">
        <v>0</v>
      </c>
      <c r="AT107" s="155">
        <v>0</v>
      </c>
      <c r="AU107" s="155">
        <v>0</v>
      </c>
      <c r="AV107" s="155">
        <v>0</v>
      </c>
      <c r="AW107" s="155">
        <v>0</v>
      </c>
      <c r="AX107" s="155">
        <v>0</v>
      </c>
      <c r="AY107" s="155">
        <v>0</v>
      </c>
      <c r="AZ107" s="155">
        <v>0</v>
      </c>
      <c r="BA107" s="155">
        <v>0</v>
      </c>
      <c r="BB107" s="155">
        <v>0</v>
      </c>
      <c r="BC107" s="155">
        <v>0</v>
      </c>
      <c r="BD107" s="155">
        <v>0</v>
      </c>
      <c r="BE107" s="155">
        <v>0</v>
      </c>
      <c r="BF107" s="155">
        <v>0</v>
      </c>
      <c r="BG107" s="155">
        <v>0</v>
      </c>
      <c r="BH107" s="155">
        <v>0</v>
      </c>
      <c r="BI107" s="155">
        <v>0</v>
      </c>
      <c r="BJ107" s="155">
        <v>0</v>
      </c>
      <c r="BK107" s="155">
        <v>0</v>
      </c>
      <c r="BL107" s="155">
        <v>0</v>
      </c>
      <c r="BM107" s="155">
        <v>0</v>
      </c>
      <c r="BN107" s="155">
        <v>0</v>
      </c>
      <c r="BO107" s="155">
        <v>0</v>
      </c>
      <c r="BP107" s="155">
        <v>0</v>
      </c>
      <c r="BQ107" s="155">
        <v>0</v>
      </c>
      <c r="BR107" s="155">
        <v>0</v>
      </c>
      <c r="BS107" s="155">
        <v>0</v>
      </c>
      <c r="BT107" s="155">
        <v>0</v>
      </c>
      <c r="BU107" s="155">
        <v>0</v>
      </c>
      <c r="BV107" s="155">
        <v>0</v>
      </c>
      <c r="BW107" s="155">
        <v>0</v>
      </c>
      <c r="BX107" s="155">
        <v>0</v>
      </c>
      <c r="BY107" s="155">
        <v>0</v>
      </c>
      <c r="BZ107" s="155">
        <v>0</v>
      </c>
      <c r="CA107" s="155">
        <v>0</v>
      </c>
      <c r="CB107" s="155">
        <v>0</v>
      </c>
      <c r="CC107" s="155">
        <v>0</v>
      </c>
      <c r="CD107" s="156">
        <v>0</v>
      </c>
    </row>
    <row r="108" spans="1:82" s="106" customFormat="1" x14ac:dyDescent="0.4">
      <c r="A108" s="166"/>
      <c r="B108" s="73" t="s">
        <v>266</v>
      </c>
      <c r="C108" s="227" t="s">
        <v>221</v>
      </c>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v>21.463853990940404</v>
      </c>
      <c r="AI108" s="155">
        <v>25.757120014254262</v>
      </c>
      <c r="AJ108" s="155">
        <v>32.97799502778215</v>
      </c>
      <c r="AK108" s="155">
        <v>40.42997651401248</v>
      </c>
      <c r="AL108" s="155">
        <v>47.073503615060325</v>
      </c>
      <c r="AM108" s="155">
        <v>55.123165859742365</v>
      </c>
      <c r="AN108" s="155">
        <v>69.414437597469345</v>
      </c>
      <c r="AO108" s="155">
        <v>76.469073171452123</v>
      </c>
      <c r="AP108" s="155">
        <v>83.355420262346072</v>
      </c>
      <c r="AQ108" s="155">
        <v>87.041289635707429</v>
      </c>
      <c r="AR108" s="155">
        <v>93.277537132292338</v>
      </c>
      <c r="AS108" s="155">
        <v>99.182401816180075</v>
      </c>
      <c r="AT108" s="155">
        <v>117.21096370473224</v>
      </c>
      <c r="AU108" s="155">
        <v>150.94915497475287</v>
      </c>
      <c r="AV108" s="155">
        <v>174.53993988378036</v>
      </c>
      <c r="AW108" s="155">
        <v>191.04286163161788</v>
      </c>
      <c r="AX108" s="155">
        <v>194.73158845212018</v>
      </c>
      <c r="AY108" s="155">
        <v>195.4068262860325</v>
      </c>
      <c r="AZ108" s="155">
        <v>177.91674948908374</v>
      </c>
      <c r="BA108" s="155">
        <v>232.71170981689377</v>
      </c>
      <c r="BB108" s="155">
        <v>240.52520018344737</v>
      </c>
      <c r="BC108" s="155">
        <v>239.27291534168305</v>
      </c>
      <c r="BD108" s="155">
        <v>265.20022331474473</v>
      </c>
      <c r="BE108" s="155">
        <v>263.65645835144301</v>
      </c>
      <c r="BF108" s="155">
        <v>253.76010512920772</v>
      </c>
      <c r="BG108" s="155">
        <v>258.50010795190343</v>
      </c>
      <c r="BH108" s="155">
        <v>183.63991327867831</v>
      </c>
      <c r="BI108" s="155">
        <v>184.06159882549835</v>
      </c>
      <c r="BJ108" s="155">
        <v>188.38419517235661</v>
      </c>
      <c r="BK108" s="155">
        <v>272.18829946727527</v>
      </c>
      <c r="BL108" s="155">
        <v>231.14777895673151</v>
      </c>
      <c r="BM108" s="155">
        <v>237.55886972177561</v>
      </c>
      <c r="BN108" s="155">
        <v>216.76173128842794</v>
      </c>
      <c r="BO108" s="155">
        <v>212.70390368619891</v>
      </c>
      <c r="BP108" s="155">
        <v>196.36371125187418</v>
      </c>
      <c r="BQ108" s="155">
        <v>174.15967783037229</v>
      </c>
      <c r="BR108" s="155">
        <v>164.60057267076965</v>
      </c>
      <c r="BS108" s="155">
        <v>151.62640857635452</v>
      </c>
      <c r="BT108" s="155">
        <v>139.18202312710002</v>
      </c>
      <c r="BU108" s="155">
        <v>119.3959129559652</v>
      </c>
      <c r="BV108" s="155">
        <v>107.04057861710336</v>
      </c>
      <c r="BW108" s="155">
        <v>96.764000172981952</v>
      </c>
      <c r="BX108" s="155">
        <v>74.044690029557444</v>
      </c>
      <c r="BY108" s="155">
        <v>66.322659723457519</v>
      </c>
      <c r="BZ108" s="155">
        <v>58.914585209577517</v>
      </c>
      <c r="CA108" s="155">
        <v>55.255003346934359</v>
      </c>
      <c r="CB108" s="155">
        <v>49.050313009227771</v>
      </c>
      <c r="CC108" s="155">
        <v>41.825789305377377</v>
      </c>
      <c r="CD108" s="156">
        <v>34.589813366729665</v>
      </c>
    </row>
    <row r="109" spans="1:82" s="106" customFormat="1" x14ac:dyDescent="0.4">
      <c r="A109" s="166"/>
      <c r="B109" s="56" t="s">
        <v>367</v>
      </c>
      <c r="C109" s="227" t="s">
        <v>230</v>
      </c>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v>0</v>
      </c>
      <c r="AI109" s="155">
        <v>0</v>
      </c>
      <c r="AJ109" s="155">
        <v>0</v>
      </c>
      <c r="AK109" s="155">
        <v>0</v>
      </c>
      <c r="AL109" s="155">
        <v>0</v>
      </c>
      <c r="AM109" s="155">
        <v>0</v>
      </c>
      <c r="AN109" s="155">
        <v>0</v>
      </c>
      <c r="AO109" s="155">
        <v>0</v>
      </c>
      <c r="AP109" s="155">
        <v>0</v>
      </c>
      <c r="AQ109" s="155">
        <v>13.437484041023241</v>
      </c>
      <c r="AR109" s="155">
        <v>66.058978184718541</v>
      </c>
      <c r="AS109" s="155">
        <v>52.946032687777318</v>
      </c>
      <c r="AT109" s="155">
        <v>57.578492537396187</v>
      </c>
      <c r="AU109" s="155">
        <v>73.696288482536119</v>
      </c>
      <c r="AV109" s="155">
        <v>73.995399320217643</v>
      </c>
      <c r="AW109" s="155">
        <v>73.952448489420064</v>
      </c>
      <c r="AX109" s="155">
        <v>54.600897633481964</v>
      </c>
      <c r="AY109" s="155">
        <v>90.802984873100115</v>
      </c>
      <c r="AZ109" s="155">
        <v>69.493019998178582</v>
      </c>
      <c r="BA109" s="155">
        <v>37.026941591550994</v>
      </c>
      <c r="BB109" s="155">
        <v>36.867425582017134</v>
      </c>
      <c r="BC109" s="155">
        <v>36.847814162839292</v>
      </c>
      <c r="BD109" s="155">
        <v>58.00068559391049</v>
      </c>
      <c r="BE109" s="155">
        <v>44.594161652263239</v>
      </c>
      <c r="BF109" s="155">
        <v>45.48981422960415</v>
      </c>
      <c r="BG109" s="155">
        <v>46.233011707904225</v>
      </c>
      <c r="BH109" s="155">
        <v>48.111908935552094</v>
      </c>
      <c r="BI109" s="155">
        <v>58.640427846798538</v>
      </c>
      <c r="BJ109" s="155">
        <v>0</v>
      </c>
      <c r="BK109" s="155">
        <v>0</v>
      </c>
      <c r="BL109" s="155">
        <v>0</v>
      </c>
      <c r="BM109" s="155">
        <v>0</v>
      </c>
      <c r="BN109" s="155">
        <v>0</v>
      </c>
      <c r="BO109" s="155">
        <v>0</v>
      </c>
      <c r="BP109" s="155">
        <v>0</v>
      </c>
      <c r="BQ109" s="155">
        <v>0</v>
      </c>
      <c r="BR109" s="155">
        <v>0</v>
      </c>
      <c r="BS109" s="155">
        <v>0</v>
      </c>
      <c r="BT109" s="155">
        <v>0</v>
      </c>
      <c r="BU109" s="155">
        <v>0</v>
      </c>
      <c r="BV109" s="155">
        <v>0</v>
      </c>
      <c r="BW109" s="155">
        <v>0</v>
      </c>
      <c r="BX109" s="155">
        <v>0</v>
      </c>
      <c r="BY109" s="155">
        <v>0</v>
      </c>
      <c r="BZ109" s="155">
        <v>0</v>
      </c>
      <c r="CA109" s="155">
        <v>0</v>
      </c>
      <c r="CB109" s="155">
        <v>0</v>
      </c>
      <c r="CC109" s="155">
        <v>0</v>
      </c>
      <c r="CD109" s="156">
        <v>0</v>
      </c>
    </row>
    <row r="110" spans="1:82" s="1" customFormat="1" x14ac:dyDescent="0.4">
      <c r="A110" s="149"/>
      <c r="B110" s="73" t="s">
        <v>268</v>
      </c>
      <c r="C110" s="227" t="s">
        <v>230</v>
      </c>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v>0</v>
      </c>
      <c r="AI110" s="155">
        <v>0</v>
      </c>
      <c r="AJ110" s="155">
        <v>0</v>
      </c>
      <c r="AK110" s="155">
        <v>0</v>
      </c>
      <c r="AL110" s="155">
        <v>0</v>
      </c>
      <c r="AM110" s="155">
        <v>0</v>
      </c>
      <c r="AN110" s="155">
        <v>0</v>
      </c>
      <c r="AO110" s="155">
        <v>0</v>
      </c>
      <c r="AP110" s="155">
        <v>0</v>
      </c>
      <c r="AQ110" s="155">
        <v>0</v>
      </c>
      <c r="AR110" s="155">
        <v>0</v>
      </c>
      <c r="AS110" s="155">
        <v>0</v>
      </c>
      <c r="AT110" s="155">
        <v>0</v>
      </c>
      <c r="AU110" s="155">
        <v>0</v>
      </c>
      <c r="AV110" s="155">
        <v>0</v>
      </c>
      <c r="AW110" s="155">
        <v>0</v>
      </c>
      <c r="AX110" s="155">
        <v>0</v>
      </c>
      <c r="AY110" s="155">
        <v>0</v>
      </c>
      <c r="AZ110" s="155">
        <v>0</v>
      </c>
      <c r="BA110" s="155">
        <v>0</v>
      </c>
      <c r="BB110" s="155">
        <v>0</v>
      </c>
      <c r="BC110" s="155">
        <v>0</v>
      </c>
      <c r="BD110" s="155">
        <v>0</v>
      </c>
      <c r="BE110" s="155">
        <v>0</v>
      </c>
      <c r="BF110" s="155">
        <v>0</v>
      </c>
      <c r="BG110" s="155">
        <v>0</v>
      </c>
      <c r="BH110" s="155">
        <v>0</v>
      </c>
      <c r="BI110" s="155">
        <v>0</v>
      </c>
      <c r="BJ110" s="155">
        <v>27.806712047032391</v>
      </c>
      <c r="BK110" s="155">
        <v>23.764495464320383</v>
      </c>
      <c r="BL110" s="155">
        <v>19.545326918780908</v>
      </c>
      <c r="BM110" s="155">
        <v>19.893734670881962</v>
      </c>
      <c r="BN110" s="155">
        <v>19.70740926761286</v>
      </c>
      <c r="BO110" s="155">
        <v>12.397411592641996</v>
      </c>
      <c r="BP110" s="155">
        <v>9.9051021969798647</v>
      </c>
      <c r="BQ110" s="155">
        <v>0.67667232765080343</v>
      </c>
      <c r="BR110" s="155">
        <v>0</v>
      </c>
      <c r="BS110" s="155">
        <v>0</v>
      </c>
      <c r="BT110" s="155">
        <v>0</v>
      </c>
      <c r="BU110" s="155">
        <v>0</v>
      </c>
      <c r="BV110" s="155">
        <v>0</v>
      </c>
      <c r="BW110" s="155">
        <v>0</v>
      </c>
      <c r="BX110" s="155">
        <v>0</v>
      </c>
      <c r="BY110" s="155">
        <v>0</v>
      </c>
      <c r="BZ110" s="155">
        <v>0</v>
      </c>
      <c r="CA110" s="155">
        <v>0</v>
      </c>
      <c r="CB110" s="155">
        <v>0</v>
      </c>
      <c r="CC110" s="155">
        <v>0</v>
      </c>
      <c r="CD110" s="156">
        <v>0</v>
      </c>
    </row>
    <row r="111" spans="1:82" s="1" customFormat="1" ht="25.5" customHeight="1" x14ac:dyDescent="0.4">
      <c r="A111" s="149"/>
      <c r="B111" s="73" t="s">
        <v>33</v>
      </c>
      <c r="C111" s="227"/>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v>41380.401343466881</v>
      </c>
      <c r="AI111" s="155">
        <v>41302.767256814557</v>
      </c>
      <c r="AJ111" s="155">
        <v>41379.344966299592</v>
      </c>
      <c r="AK111" s="155">
        <v>43109.497949974088</v>
      </c>
      <c r="AL111" s="155">
        <v>44855.960298660437</v>
      </c>
      <c r="AM111" s="155">
        <v>46166.837612036419</v>
      </c>
      <c r="AN111" s="155">
        <v>45627.154660889282</v>
      </c>
      <c r="AO111" s="155">
        <v>46942.837690297391</v>
      </c>
      <c r="AP111" s="155">
        <v>48297.102463646712</v>
      </c>
      <c r="AQ111" s="155">
        <v>47918.49503930741</v>
      </c>
      <c r="AR111" s="155">
        <v>46316.667182738085</v>
      </c>
      <c r="AS111" s="155">
        <v>46167.240572359718</v>
      </c>
      <c r="AT111" s="155">
        <v>46712.028244110763</v>
      </c>
      <c r="AU111" s="155">
        <v>49607.035273672576</v>
      </c>
      <c r="AV111" s="155">
        <v>50478.243800311422</v>
      </c>
      <c r="AW111" s="155">
        <v>51912.558472848803</v>
      </c>
      <c r="AX111" s="155">
        <v>52205.543556417935</v>
      </c>
      <c r="AY111" s="155">
        <v>52789.518923450654</v>
      </c>
      <c r="AZ111" s="155">
        <v>54412.331232894627</v>
      </c>
      <c r="BA111" s="155">
        <v>57308.150243955381</v>
      </c>
      <c r="BB111" s="155">
        <v>59393.741240606345</v>
      </c>
      <c r="BC111" s="155">
        <v>62706.456444626972</v>
      </c>
      <c r="BD111" s="155">
        <v>63018.151831160903</v>
      </c>
      <c r="BE111" s="155">
        <v>66790.149142274007</v>
      </c>
      <c r="BF111" s="155">
        <v>69219.512746012682</v>
      </c>
      <c r="BG111" s="155">
        <v>70757.419885775205</v>
      </c>
      <c r="BH111" s="155">
        <v>72109.292807889797</v>
      </c>
      <c r="BI111" s="155">
        <v>73794.321071986982</v>
      </c>
      <c r="BJ111" s="155">
        <v>74792.045141043753</v>
      </c>
      <c r="BK111" s="155">
        <v>78087.161307885021</v>
      </c>
      <c r="BL111" s="155">
        <v>81095.397099475085</v>
      </c>
      <c r="BM111" s="155">
        <v>86726.904468674256</v>
      </c>
      <c r="BN111" s="155">
        <v>89052.516613620362</v>
      </c>
      <c r="BO111" s="155">
        <v>93148.391820758538</v>
      </c>
      <c r="BP111" s="155">
        <v>98275.003572988528</v>
      </c>
      <c r="BQ111" s="155">
        <v>100048.50909146642</v>
      </c>
      <c r="BR111" s="155">
        <v>102961.8594065042</v>
      </c>
      <c r="BS111" s="155">
        <v>105700.31716201213</v>
      </c>
      <c r="BT111" s="155">
        <v>105947.61505993293</v>
      </c>
      <c r="BU111" s="155">
        <v>106678.92444748947</v>
      </c>
      <c r="BV111" s="155">
        <v>107919.58230487186</v>
      </c>
      <c r="BW111" s="155">
        <v>107692.1327907122</v>
      </c>
      <c r="BX111" s="155">
        <v>105087.70361666793</v>
      </c>
      <c r="BY111" s="155">
        <v>108759.18218518764</v>
      </c>
      <c r="BZ111" s="155">
        <v>110620.43107233844</v>
      </c>
      <c r="CA111" s="155">
        <v>118453.13291300014</v>
      </c>
      <c r="CB111" s="155">
        <v>122770.8730681727</v>
      </c>
      <c r="CC111" s="155">
        <v>126078.21069962338</v>
      </c>
      <c r="CD111" s="156">
        <v>127979.21520401478</v>
      </c>
    </row>
    <row r="112" spans="1:82" s="1" customFormat="1" x14ac:dyDescent="0.4">
      <c r="A112" s="149"/>
      <c r="B112" s="71" t="s">
        <v>227</v>
      </c>
      <c r="C112" s="227" t="s">
        <v>224</v>
      </c>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v>41178.652120946354</v>
      </c>
      <c r="AI112" s="155">
        <v>41134.793960243689</v>
      </c>
      <c r="AJ112" s="155">
        <v>41230.498401672616</v>
      </c>
      <c r="AK112" s="155">
        <v>42971.292407841007</v>
      </c>
      <c r="AL112" s="155">
        <v>44723.924209768949</v>
      </c>
      <c r="AM112" s="155">
        <v>46037.668761067842</v>
      </c>
      <c r="AN112" s="155">
        <v>45510.903335889299</v>
      </c>
      <c r="AO112" s="155">
        <v>46827.068887572445</v>
      </c>
      <c r="AP112" s="155">
        <v>48196.802320225637</v>
      </c>
      <c r="AQ112" s="155">
        <v>47823.214769735911</v>
      </c>
      <c r="AR112" s="155">
        <v>46229.850406562509</v>
      </c>
      <c r="AS112" s="155">
        <v>46090.251138844767</v>
      </c>
      <c r="AT112" s="155">
        <v>46638.412438290499</v>
      </c>
      <c r="AU112" s="155">
        <v>49537.528037377473</v>
      </c>
      <c r="AV112" s="155">
        <v>50411.115627081177</v>
      </c>
      <c r="AW112" s="155">
        <v>51846.027023792376</v>
      </c>
      <c r="AX112" s="155">
        <v>52142.605591491316</v>
      </c>
      <c r="AY112" s="155">
        <v>52726.563947019735</v>
      </c>
      <c r="AZ112" s="155">
        <v>54361.825608947292</v>
      </c>
      <c r="BA112" s="155">
        <v>57258.25260096175</v>
      </c>
      <c r="BB112" s="155">
        <v>59345.730176884608</v>
      </c>
      <c r="BC112" s="155">
        <v>62660.546003744341</v>
      </c>
      <c r="BD112" s="155">
        <v>62973.353792800401</v>
      </c>
      <c r="BE112" s="155">
        <v>66744.58113618198</v>
      </c>
      <c r="BF112" s="155">
        <v>69174.490613813032</v>
      </c>
      <c r="BG112" s="155">
        <v>70712.235922329754</v>
      </c>
      <c r="BH112" s="155">
        <v>72064.540894486752</v>
      </c>
      <c r="BI112" s="155">
        <v>73750.51908125238</v>
      </c>
      <c r="BJ112" s="155">
        <v>74744.534207506455</v>
      </c>
      <c r="BK112" s="155">
        <v>78033.478403037516</v>
      </c>
      <c r="BL112" s="155">
        <v>81036.120805561237</v>
      </c>
      <c r="BM112" s="155">
        <v>86665.087875080993</v>
      </c>
      <c r="BN112" s="155">
        <v>88978.430341411571</v>
      </c>
      <c r="BO112" s="155">
        <v>93069.795520542815</v>
      </c>
      <c r="BP112" s="155">
        <v>98182.620293588116</v>
      </c>
      <c r="BQ112" s="155">
        <v>99933.3616572678</v>
      </c>
      <c r="BR112" s="155">
        <v>102856.99658892213</v>
      </c>
      <c r="BS112" s="155">
        <v>105590.44474262142</v>
      </c>
      <c r="BT112" s="155">
        <v>105832.76292756248</v>
      </c>
      <c r="BU112" s="155">
        <v>106559.93842940399</v>
      </c>
      <c r="BV112" s="155">
        <v>107793.38966398386</v>
      </c>
      <c r="BW112" s="155">
        <v>107562.7861342587</v>
      </c>
      <c r="BX112" s="155">
        <v>104804.36690618822</v>
      </c>
      <c r="BY112" s="155">
        <v>108604.25885935733</v>
      </c>
      <c r="BZ112" s="155">
        <v>110349.17569414474</v>
      </c>
      <c r="CA112" s="155">
        <v>118270.80643898195</v>
      </c>
      <c r="CB112" s="155">
        <v>122603.74656769085</v>
      </c>
      <c r="CC112" s="155">
        <v>125908.89954331465</v>
      </c>
      <c r="CD112" s="156">
        <v>127805.97596625831</v>
      </c>
    </row>
    <row r="113" spans="1:82" s="1" customFormat="1" x14ac:dyDescent="0.4">
      <c r="A113" s="149"/>
      <c r="B113" s="196" t="s">
        <v>333</v>
      </c>
      <c r="C113" s="227"/>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v>41178.652120946354</v>
      </c>
      <c r="AI113" s="155">
        <v>41130.128035338937</v>
      </c>
      <c r="AJ113" s="155">
        <v>41199.16228280378</v>
      </c>
      <c r="AK113" s="155">
        <v>42903.961502699247</v>
      </c>
      <c r="AL113" s="155">
        <v>44591.888120877462</v>
      </c>
      <c r="AM113" s="155">
        <v>45848.641174284559</v>
      </c>
      <c r="AN113" s="155">
        <v>45251.573457043196</v>
      </c>
      <c r="AO113" s="155">
        <v>46428.937151372033</v>
      </c>
      <c r="AP113" s="155">
        <v>47602.881797994429</v>
      </c>
      <c r="AQ113" s="155">
        <v>47073.312836482473</v>
      </c>
      <c r="AR113" s="155">
        <v>45315.483056632351</v>
      </c>
      <c r="AS113" s="155">
        <v>44918.683646616264</v>
      </c>
      <c r="AT113" s="155">
        <v>45145.810831057635</v>
      </c>
      <c r="AU113" s="155">
        <v>47419.663492726475</v>
      </c>
      <c r="AV113" s="155">
        <v>47878.662725739217</v>
      </c>
      <c r="AW113" s="155">
        <v>48834.484643083371</v>
      </c>
      <c r="AX113" s="155">
        <v>48722.049823001231</v>
      </c>
      <c r="AY113" s="155">
        <v>48816.16683866729</v>
      </c>
      <c r="AZ113" s="155">
        <v>49679.729138830407</v>
      </c>
      <c r="BA113" s="155">
        <v>51856.69581547007</v>
      </c>
      <c r="BB113" s="155">
        <v>53239.456883572326</v>
      </c>
      <c r="BC113" s="155">
        <v>55366.670467270495</v>
      </c>
      <c r="BD113" s="155">
        <v>53489.42493094477</v>
      </c>
      <c r="BE113" s="155">
        <v>56432.840647519472</v>
      </c>
      <c r="BF113" s="155">
        <v>58168.643029841885</v>
      </c>
      <c r="BG113" s="155">
        <v>58584.136267866648</v>
      </c>
      <c r="BH113" s="155">
        <v>59142.645434848826</v>
      </c>
      <c r="BI113" s="155">
        <v>59957.313379204497</v>
      </c>
      <c r="BJ113" s="155">
        <v>60110.074186802041</v>
      </c>
      <c r="BK113" s="155">
        <v>62062.741512219472</v>
      </c>
      <c r="BL113" s="155">
        <v>63632.901008025889</v>
      </c>
      <c r="BM113" s="155">
        <v>67219.215464750829</v>
      </c>
      <c r="BN113" s="155">
        <v>68984.128852596987</v>
      </c>
      <c r="BO113" s="155">
        <v>72056.914097739063</v>
      </c>
      <c r="BP113" s="155">
        <v>75305.87347138999</v>
      </c>
      <c r="BQ113" s="155">
        <v>76431.252136084702</v>
      </c>
      <c r="BR113" s="155">
        <v>78384.892322664891</v>
      </c>
      <c r="BS113" s="155">
        <v>80536.790571911944</v>
      </c>
      <c r="BT113" s="155">
        <v>79751.297003343643</v>
      </c>
      <c r="BU113" s="155">
        <v>77602.749321893614</v>
      </c>
      <c r="BV113" s="155">
        <v>75380.207542912714</v>
      </c>
      <c r="BW113" s="155">
        <v>72806.309861293848</v>
      </c>
      <c r="BX113" s="155">
        <v>68850.093401481208</v>
      </c>
      <c r="BY113" s="155">
        <v>67224.790408477958</v>
      </c>
      <c r="BZ113" s="155">
        <v>64135.173167496199</v>
      </c>
      <c r="CA113" s="155">
        <v>63516.174290667979</v>
      </c>
      <c r="CB113" s="155">
        <v>61129.060106946017</v>
      </c>
      <c r="CC113" s="155">
        <v>58311.186658241539</v>
      </c>
      <c r="CD113" s="156">
        <v>55697.425211534188</v>
      </c>
    </row>
    <row r="114" spans="1:82" s="1" customFormat="1" x14ac:dyDescent="0.4">
      <c r="A114" s="149"/>
      <c r="B114" s="196" t="s">
        <v>354</v>
      </c>
      <c r="C114" s="227"/>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v>0</v>
      </c>
      <c r="AI114" s="155">
        <v>4.6659249047463343</v>
      </c>
      <c r="AJ114" s="155">
        <v>31.33611886883725</v>
      </c>
      <c r="AK114" s="155">
        <v>67.330905141759771</v>
      </c>
      <c r="AL114" s="155">
        <v>132.03608889148705</v>
      </c>
      <c r="AM114" s="155">
        <v>189.02758678327999</v>
      </c>
      <c r="AN114" s="155">
        <v>259.32987884610748</v>
      </c>
      <c r="AO114" s="155">
        <v>398.13173620041698</v>
      </c>
      <c r="AP114" s="155">
        <v>593.92052223120663</v>
      </c>
      <c r="AQ114" s="155">
        <v>749.90193325344671</v>
      </c>
      <c r="AR114" s="155">
        <v>914.36734993016023</v>
      </c>
      <c r="AS114" s="155">
        <v>1171.5674922285059</v>
      </c>
      <c r="AT114" s="155">
        <v>1492.601607232865</v>
      </c>
      <c r="AU114" s="155">
        <v>2117.8645446509963</v>
      </c>
      <c r="AV114" s="155">
        <v>2532.4529013419556</v>
      </c>
      <c r="AW114" s="155">
        <v>3011.5423807090069</v>
      </c>
      <c r="AX114" s="155">
        <v>3420.5557684900864</v>
      </c>
      <c r="AY114" s="155">
        <v>3910.397108352448</v>
      </c>
      <c r="AZ114" s="155">
        <v>4682.0964701168905</v>
      </c>
      <c r="BA114" s="155">
        <v>5401.5567854916844</v>
      </c>
      <c r="BB114" s="155">
        <v>6106.2732933122879</v>
      </c>
      <c r="BC114" s="155">
        <v>7293.8755364738518</v>
      </c>
      <c r="BD114" s="155">
        <v>7695.3443451696712</v>
      </c>
      <c r="BE114" s="155">
        <v>8488.3071494960823</v>
      </c>
      <c r="BF114" s="155">
        <v>9156.4207185524174</v>
      </c>
      <c r="BG114" s="155">
        <v>10115.288049769882</v>
      </c>
      <c r="BH114" s="155">
        <v>10879.149218905904</v>
      </c>
      <c r="BI114" s="155">
        <v>11712.015490816806</v>
      </c>
      <c r="BJ114" s="155">
        <v>12476.590027042079</v>
      </c>
      <c r="BK114" s="155">
        <v>13592.909728173085</v>
      </c>
      <c r="BL114" s="155">
        <v>14711.493253236753</v>
      </c>
      <c r="BM114" s="155">
        <v>16459.973772116751</v>
      </c>
      <c r="BN114" s="155">
        <v>16672.177203917669</v>
      </c>
      <c r="BO114" s="155">
        <v>17796.056597742867</v>
      </c>
      <c r="BP114" s="155">
        <v>19414.98137702317</v>
      </c>
      <c r="BQ114" s="155">
        <v>20059.807686399625</v>
      </c>
      <c r="BR114" s="155">
        <v>20985.075763416749</v>
      </c>
      <c r="BS114" s="155">
        <v>21555.458831265762</v>
      </c>
      <c r="BT114" s="155">
        <v>20979.819553735997</v>
      </c>
      <c r="BU114" s="155">
        <v>20453.446037918642</v>
      </c>
      <c r="BV114" s="155">
        <v>20318.376931819861</v>
      </c>
      <c r="BW114" s="155">
        <v>19979.252115364754</v>
      </c>
      <c r="BX114" s="155">
        <v>18579.692357552303</v>
      </c>
      <c r="BY114" s="155">
        <v>18150.394567149226</v>
      </c>
      <c r="BZ114" s="155">
        <v>17388.901245306199</v>
      </c>
      <c r="CA114" s="155">
        <v>18118.989756211882</v>
      </c>
      <c r="CB114" s="155">
        <v>17685.119243730092</v>
      </c>
      <c r="CC114" s="155">
        <v>16824.4688886193</v>
      </c>
      <c r="CD114" s="156">
        <v>16035.736249515785</v>
      </c>
    </row>
    <row r="115" spans="1:82" s="1" customFormat="1" x14ac:dyDescent="0.4">
      <c r="A115" s="149"/>
      <c r="B115" s="196" t="s">
        <v>355</v>
      </c>
      <c r="C115" s="227"/>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v>0</v>
      </c>
      <c r="AI115" s="155">
        <v>0</v>
      </c>
      <c r="AJ115" s="155">
        <v>0</v>
      </c>
      <c r="AK115" s="155">
        <v>0</v>
      </c>
      <c r="AL115" s="155">
        <v>0</v>
      </c>
      <c r="AM115" s="155">
        <v>0</v>
      </c>
      <c r="AN115" s="155">
        <v>0</v>
      </c>
      <c r="AO115" s="155">
        <v>0</v>
      </c>
      <c r="AP115" s="155">
        <v>0</v>
      </c>
      <c r="AQ115" s="155">
        <v>0</v>
      </c>
      <c r="AR115" s="155">
        <v>0</v>
      </c>
      <c r="AS115" s="155">
        <v>0</v>
      </c>
      <c r="AT115" s="155">
        <v>0</v>
      </c>
      <c r="AU115" s="155">
        <v>0</v>
      </c>
      <c r="AV115" s="155">
        <v>0</v>
      </c>
      <c r="AW115" s="155">
        <v>0</v>
      </c>
      <c r="AX115" s="155">
        <v>0</v>
      </c>
      <c r="AY115" s="155">
        <v>0</v>
      </c>
      <c r="AZ115" s="155">
        <v>0</v>
      </c>
      <c r="BA115" s="155">
        <v>0</v>
      </c>
      <c r="BB115" s="155">
        <v>0</v>
      </c>
      <c r="BC115" s="155">
        <v>0</v>
      </c>
      <c r="BD115" s="155">
        <v>1788.5845166859469</v>
      </c>
      <c r="BE115" s="155">
        <v>1823.4333391664254</v>
      </c>
      <c r="BF115" s="155">
        <v>1849.4268654187251</v>
      </c>
      <c r="BG115" s="155">
        <v>2012.8116046932216</v>
      </c>
      <c r="BH115" s="155">
        <v>2042.7462407320286</v>
      </c>
      <c r="BI115" s="155">
        <v>2081.1902112310672</v>
      </c>
      <c r="BJ115" s="155">
        <v>2100.7201271102872</v>
      </c>
      <c r="BK115" s="155">
        <v>2162.724749102174</v>
      </c>
      <c r="BL115" s="155">
        <v>2233.4785229571648</v>
      </c>
      <c r="BM115" s="155">
        <v>2338.3450579484656</v>
      </c>
      <c r="BN115" s="155">
        <v>2348.2337966865243</v>
      </c>
      <c r="BO115" s="155">
        <v>2422.6169670726968</v>
      </c>
      <c r="BP115" s="155">
        <v>2533.9840097711126</v>
      </c>
      <c r="BQ115" s="155">
        <v>2552.6928504971734</v>
      </c>
      <c r="BR115" s="155">
        <v>2600.1719488666708</v>
      </c>
      <c r="BS115" s="155">
        <v>2610.7041038308826</v>
      </c>
      <c r="BT115" s="155">
        <v>2495.9252823815409</v>
      </c>
      <c r="BU115" s="155">
        <v>2385.9071997044671</v>
      </c>
      <c r="BV115" s="155">
        <v>2310.8813249371074</v>
      </c>
      <c r="BW115" s="155">
        <v>2223.6691560259223</v>
      </c>
      <c r="BX115" s="155">
        <v>2027.2368627963501</v>
      </c>
      <c r="BY115" s="155">
        <v>1958.779573003435</v>
      </c>
      <c r="BZ115" s="155">
        <v>1843.6264157873827</v>
      </c>
      <c r="CA115" s="155">
        <v>1837.4450167479474</v>
      </c>
      <c r="CB115" s="155">
        <v>1761.6485859713157</v>
      </c>
      <c r="CC115" s="155">
        <v>1658.5997419375842</v>
      </c>
      <c r="CD115" s="156">
        <v>1563.6593663649562</v>
      </c>
    </row>
    <row r="116" spans="1:82" s="1" customFormat="1" x14ac:dyDescent="0.4">
      <c r="A116" s="149"/>
      <c r="B116" s="196" t="s">
        <v>356</v>
      </c>
      <c r="C116" s="227"/>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v>0</v>
      </c>
      <c r="AI116" s="155">
        <v>0</v>
      </c>
      <c r="AJ116" s="155">
        <v>0</v>
      </c>
      <c r="AK116" s="155">
        <v>0</v>
      </c>
      <c r="AL116" s="155">
        <v>0</v>
      </c>
      <c r="AM116" s="155">
        <v>0</v>
      </c>
      <c r="AN116" s="155">
        <v>0</v>
      </c>
      <c r="AO116" s="155">
        <v>0</v>
      </c>
      <c r="AP116" s="155">
        <v>0</v>
      </c>
      <c r="AQ116" s="155">
        <v>0</v>
      </c>
      <c r="AR116" s="155">
        <v>0</v>
      </c>
      <c r="AS116" s="155">
        <v>0</v>
      </c>
      <c r="AT116" s="155">
        <v>0</v>
      </c>
      <c r="AU116" s="155">
        <v>0</v>
      </c>
      <c r="AV116" s="155">
        <v>0</v>
      </c>
      <c r="AW116" s="155">
        <v>0</v>
      </c>
      <c r="AX116" s="155">
        <v>0</v>
      </c>
      <c r="AY116" s="155">
        <v>0</v>
      </c>
      <c r="AZ116" s="155">
        <v>0</v>
      </c>
      <c r="BA116" s="155">
        <v>0</v>
      </c>
      <c r="BB116" s="155">
        <v>0</v>
      </c>
      <c r="BC116" s="155">
        <v>0</v>
      </c>
      <c r="BD116" s="155">
        <v>0</v>
      </c>
      <c r="BE116" s="155">
        <v>0</v>
      </c>
      <c r="BF116" s="155">
        <v>0</v>
      </c>
      <c r="BG116" s="155">
        <v>0</v>
      </c>
      <c r="BH116" s="155">
        <v>0</v>
      </c>
      <c r="BI116" s="155">
        <v>0</v>
      </c>
      <c r="BJ116" s="155">
        <v>57.149866552060878</v>
      </c>
      <c r="BK116" s="155">
        <v>215.1024135427823</v>
      </c>
      <c r="BL116" s="155">
        <v>458.24802134142169</v>
      </c>
      <c r="BM116" s="155">
        <v>647.55358026494537</v>
      </c>
      <c r="BN116" s="155">
        <v>973.8904882104041</v>
      </c>
      <c r="BO116" s="155">
        <v>794.2078579881927</v>
      </c>
      <c r="BP116" s="155">
        <v>927.78143540384247</v>
      </c>
      <c r="BQ116" s="155">
        <v>889.60898428629787</v>
      </c>
      <c r="BR116" s="155">
        <v>886.85655397381822</v>
      </c>
      <c r="BS116" s="155">
        <v>887.49123561284296</v>
      </c>
      <c r="BT116" s="155">
        <v>975.5621951709694</v>
      </c>
      <c r="BU116" s="155">
        <v>880.03582602864867</v>
      </c>
      <c r="BV116" s="155">
        <v>843.05009225736455</v>
      </c>
      <c r="BW116" s="155">
        <v>709.84899935697979</v>
      </c>
      <c r="BX116" s="155">
        <v>537.93662018459804</v>
      </c>
      <c r="BY116" s="155">
        <v>365.13624541240489</v>
      </c>
      <c r="BZ116" s="155">
        <v>235.2123916701855</v>
      </c>
      <c r="CA116" s="155">
        <v>153.42138427479173</v>
      </c>
      <c r="CB116" s="155">
        <v>100.8298019734509</v>
      </c>
      <c r="CC116" s="155">
        <v>65.981518987943261</v>
      </c>
      <c r="CD116" s="156">
        <v>47.911745637768732</v>
      </c>
    </row>
    <row r="117" spans="1:82" s="1" customFormat="1" x14ac:dyDescent="0.4">
      <c r="A117" s="149"/>
      <c r="B117" s="237" t="s">
        <v>357</v>
      </c>
      <c r="C117" s="227"/>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5"/>
      <c r="AY117" s="155"/>
      <c r="AZ117" s="155"/>
      <c r="BA117" s="155"/>
      <c r="BB117" s="155"/>
      <c r="BC117" s="155"/>
      <c r="BD117" s="155"/>
      <c r="BE117" s="155"/>
      <c r="BF117" s="155"/>
      <c r="BG117" s="155"/>
      <c r="BH117" s="155"/>
      <c r="BI117" s="155"/>
      <c r="BJ117" s="155"/>
      <c r="BK117" s="155"/>
      <c r="BL117" s="155"/>
      <c r="BM117" s="155"/>
      <c r="BN117" s="155"/>
      <c r="BO117" s="155"/>
      <c r="BP117" s="155"/>
      <c r="BQ117" s="155"/>
      <c r="BR117" s="155"/>
      <c r="BS117" s="155"/>
      <c r="BT117" s="155">
        <v>1557.7466667299914</v>
      </c>
      <c r="BU117" s="155">
        <v>5017.2099345458209</v>
      </c>
      <c r="BV117" s="155">
        <v>8576.7967030320324</v>
      </c>
      <c r="BW117" s="155">
        <v>11387.681907409977</v>
      </c>
      <c r="BX117" s="155">
        <v>14284.947248716098</v>
      </c>
      <c r="BY117" s="155">
        <v>20231.820872443128</v>
      </c>
      <c r="BZ117" s="155">
        <v>25944.419616662977</v>
      </c>
      <c r="CA117" s="155">
        <v>33674.168661985168</v>
      </c>
      <c r="CB117" s="155">
        <v>40816.089746512167</v>
      </c>
      <c r="CC117" s="155">
        <v>47826.914454987338</v>
      </c>
      <c r="CD117" s="156">
        <v>53172.490807180366</v>
      </c>
    </row>
    <row r="118" spans="1:82" s="1" customFormat="1" x14ac:dyDescent="0.4">
      <c r="A118" s="149"/>
      <c r="B118" s="237" t="s">
        <v>358</v>
      </c>
      <c r="C118" s="227"/>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c r="BK118" s="155"/>
      <c r="BL118" s="155"/>
      <c r="BM118" s="155"/>
      <c r="BN118" s="155"/>
      <c r="BO118" s="155"/>
      <c r="BP118" s="155"/>
      <c r="BQ118" s="155"/>
      <c r="BR118" s="155"/>
      <c r="BS118" s="155"/>
      <c r="BT118" s="155">
        <v>72.412226200332782</v>
      </c>
      <c r="BU118" s="155">
        <v>220.59010931280116</v>
      </c>
      <c r="BV118" s="155">
        <v>364.07706902478606</v>
      </c>
      <c r="BW118" s="155">
        <v>456.0240948072348</v>
      </c>
      <c r="BX118" s="155">
        <v>524.46041545766275</v>
      </c>
      <c r="BY118" s="155">
        <v>673.33719287119436</v>
      </c>
      <c r="BZ118" s="155">
        <v>801.84285722180653</v>
      </c>
      <c r="CA118" s="155">
        <v>970.60732909421085</v>
      </c>
      <c r="CB118" s="155">
        <v>1110.9990825578054</v>
      </c>
      <c r="CC118" s="155">
        <v>1221.7482805409436</v>
      </c>
      <c r="CD118" s="156">
        <v>1288.7525860252308</v>
      </c>
    </row>
    <row r="119" spans="1:82" s="1" customFormat="1" x14ac:dyDescent="0.4">
      <c r="A119" s="149"/>
      <c r="B119" s="71" t="s">
        <v>359</v>
      </c>
      <c r="C119" s="227" t="s">
        <v>221</v>
      </c>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v>201.74922252052636</v>
      </c>
      <c r="AI119" s="155">
        <v>167.97329657086806</v>
      </c>
      <c r="AJ119" s="155">
        <v>148.84656462697694</v>
      </c>
      <c r="AK119" s="155">
        <v>138.20554213308586</v>
      </c>
      <c r="AL119" s="155">
        <v>132.03608889148705</v>
      </c>
      <c r="AM119" s="155">
        <v>129.16885096857467</v>
      </c>
      <c r="AN119" s="155">
        <v>116.25132499997923</v>
      </c>
      <c r="AO119" s="155">
        <v>115.76880272494394</v>
      </c>
      <c r="AP119" s="155">
        <v>100.30014342107985</v>
      </c>
      <c r="AQ119" s="155">
        <v>95.280269571501819</v>
      </c>
      <c r="AR119" s="155">
        <v>86.816776175578909</v>
      </c>
      <c r="AS119" s="155">
        <v>76.98943351494971</v>
      </c>
      <c r="AT119" s="155">
        <v>73.615805820261357</v>
      </c>
      <c r="AU119" s="155">
        <v>69.507236295107759</v>
      </c>
      <c r="AV119" s="155">
        <v>67.128173230244386</v>
      </c>
      <c r="AW119" s="155">
        <v>66.531449056427007</v>
      </c>
      <c r="AX119" s="155">
        <v>62.937964926620928</v>
      </c>
      <c r="AY119" s="155">
        <v>62.954976430913881</v>
      </c>
      <c r="AZ119" s="155">
        <v>50.5056239473315</v>
      </c>
      <c r="BA119" s="155">
        <v>49.897642993627912</v>
      </c>
      <c r="BB119" s="155">
        <v>48.011063721739959</v>
      </c>
      <c r="BC119" s="155">
        <v>45.910440882620868</v>
      </c>
      <c r="BD119" s="155">
        <v>44.798038360510844</v>
      </c>
      <c r="BE119" s="155">
        <v>45.56800609202606</v>
      </c>
      <c r="BF119" s="155">
        <v>45.022132199665748</v>
      </c>
      <c r="BG119" s="155">
        <v>45.183963445452889</v>
      </c>
      <c r="BH119" s="155">
        <v>44.751913403050537</v>
      </c>
      <c r="BI119" s="155">
        <v>43.801990734608694</v>
      </c>
      <c r="BJ119" s="155">
        <v>47.51093353729226</v>
      </c>
      <c r="BK119" s="155">
        <v>53.682904847515573</v>
      </c>
      <c r="BL119" s="155">
        <v>59.276293913856229</v>
      </c>
      <c r="BM119" s="155">
        <v>61.816593593258162</v>
      </c>
      <c r="BN119" s="155">
        <v>74.086272208776819</v>
      </c>
      <c r="BO119" s="155">
        <v>78.596300215724725</v>
      </c>
      <c r="BP119" s="155">
        <v>92.383279400405755</v>
      </c>
      <c r="BQ119" s="155">
        <v>115.14743419861642</v>
      </c>
      <c r="BR119" s="155">
        <v>104.86281758206738</v>
      </c>
      <c r="BS119" s="155">
        <v>109.87241939070442</v>
      </c>
      <c r="BT119" s="155">
        <v>114.85213237044759</v>
      </c>
      <c r="BU119" s="155">
        <v>118.98601808547268</v>
      </c>
      <c r="BV119" s="155">
        <v>126.19264088798664</v>
      </c>
      <c r="BW119" s="155">
        <v>129.34665645349682</v>
      </c>
      <c r="BX119" s="155">
        <v>283.33671047969557</v>
      </c>
      <c r="BY119" s="155">
        <v>154.92332583030989</v>
      </c>
      <c r="BZ119" s="155">
        <v>271.25537819370743</v>
      </c>
      <c r="CA119" s="155">
        <v>182.32647401818807</v>
      </c>
      <c r="CB119" s="155">
        <v>167.12650048186185</v>
      </c>
      <c r="CC119" s="155">
        <v>169.31115630873555</v>
      </c>
      <c r="CD119" s="156">
        <v>173.23923775648652</v>
      </c>
    </row>
    <row r="120" spans="1:82" s="1" customFormat="1" ht="26.25" customHeight="1" x14ac:dyDescent="0.4">
      <c r="A120" s="149"/>
      <c r="B120" s="73" t="s">
        <v>360</v>
      </c>
      <c r="C120" s="227" t="s">
        <v>224</v>
      </c>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v>0</v>
      </c>
      <c r="AI120" s="155">
        <v>0</v>
      </c>
      <c r="AJ120" s="155">
        <v>0</v>
      </c>
      <c r="AK120" s="155">
        <v>0</v>
      </c>
      <c r="AL120" s="155">
        <v>0</v>
      </c>
      <c r="AM120" s="155">
        <v>0</v>
      </c>
      <c r="AN120" s="155">
        <v>0</v>
      </c>
      <c r="AO120" s="155">
        <v>0</v>
      </c>
      <c r="AP120" s="155">
        <v>0</v>
      </c>
      <c r="AQ120" s="155">
        <v>0</v>
      </c>
      <c r="AR120" s="155">
        <v>0</v>
      </c>
      <c r="AS120" s="155">
        <v>0</v>
      </c>
      <c r="AT120" s="155">
        <v>0</v>
      </c>
      <c r="AU120" s="155">
        <v>0</v>
      </c>
      <c r="AV120" s="155">
        <v>0</v>
      </c>
      <c r="AW120" s="155">
        <v>0</v>
      </c>
      <c r="AX120" s="155">
        <v>0</v>
      </c>
      <c r="AY120" s="155">
        <v>0</v>
      </c>
      <c r="AZ120" s="155">
        <v>0</v>
      </c>
      <c r="BA120" s="155">
        <v>0</v>
      </c>
      <c r="BB120" s="155">
        <v>0</v>
      </c>
      <c r="BC120" s="155">
        <v>0</v>
      </c>
      <c r="BD120" s="155">
        <v>0</v>
      </c>
      <c r="BE120" s="155">
        <v>0</v>
      </c>
      <c r="BF120" s="155">
        <v>0</v>
      </c>
      <c r="BG120" s="155">
        <v>0</v>
      </c>
      <c r="BH120" s="155">
        <v>0</v>
      </c>
      <c r="BI120" s="155">
        <v>0</v>
      </c>
      <c r="BJ120" s="155">
        <v>0</v>
      </c>
      <c r="BK120" s="155">
        <v>0</v>
      </c>
      <c r="BL120" s="155">
        <v>12.957891824989929</v>
      </c>
      <c r="BM120" s="155">
        <v>0.32597693967767366</v>
      </c>
      <c r="BN120" s="155">
        <v>-2.2611856198513531</v>
      </c>
      <c r="BO120" s="155">
        <v>6.4852265832314551</v>
      </c>
      <c r="BP120" s="155">
        <v>2.5135570380103718</v>
      </c>
      <c r="BQ120" s="155">
        <v>3.064445832517086</v>
      </c>
      <c r="BR120" s="155">
        <v>2.1441441411072519</v>
      </c>
      <c r="BS120" s="155">
        <v>3.2525976186292747</v>
      </c>
      <c r="BT120" s="155">
        <v>2.2495078718650778</v>
      </c>
      <c r="BU120" s="155">
        <v>3.712520051157902</v>
      </c>
      <c r="BV120" s="155">
        <v>3.2008698770990982</v>
      </c>
      <c r="BW120" s="155">
        <v>3.5989575356374615</v>
      </c>
      <c r="BX120" s="155">
        <v>1.784457636095401</v>
      </c>
      <c r="BY120" s="155">
        <v>2.4848026655220661</v>
      </c>
      <c r="BZ120" s="155">
        <v>3.3017055800000001</v>
      </c>
      <c r="CA120" s="155">
        <v>3.2240000247869545</v>
      </c>
      <c r="CB120" s="155">
        <v>3.1653049192591718</v>
      </c>
      <c r="CC120" s="155">
        <v>3.1046682698876578</v>
      </c>
      <c r="CD120" s="156">
        <v>3.0437761295014201</v>
      </c>
    </row>
    <row r="121" spans="1:82" s="1" customFormat="1" x14ac:dyDescent="0.4">
      <c r="A121" s="149"/>
      <c r="B121" s="56" t="s">
        <v>273</v>
      </c>
      <c r="C121" s="227" t="s">
        <v>230</v>
      </c>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v>0</v>
      </c>
      <c r="AI121" s="155">
        <v>0</v>
      </c>
      <c r="AJ121" s="155">
        <v>0</v>
      </c>
      <c r="AK121" s="155">
        <v>0</v>
      </c>
      <c r="AL121" s="155">
        <v>0</v>
      </c>
      <c r="AM121" s="155">
        <v>0</v>
      </c>
      <c r="AN121" s="155">
        <v>0</v>
      </c>
      <c r="AO121" s="155">
        <v>0</v>
      </c>
      <c r="AP121" s="155">
        <v>0</v>
      </c>
      <c r="AQ121" s="155">
        <v>0</v>
      </c>
      <c r="AR121" s="155">
        <v>0</v>
      </c>
      <c r="AS121" s="155">
        <v>0</v>
      </c>
      <c r="AT121" s="155">
        <v>0</v>
      </c>
      <c r="AU121" s="155">
        <v>0</v>
      </c>
      <c r="AV121" s="155">
        <v>0</v>
      </c>
      <c r="AW121" s="155">
        <v>0</v>
      </c>
      <c r="AX121" s="155">
        <v>0</v>
      </c>
      <c r="AY121" s="155">
        <v>0</v>
      </c>
      <c r="AZ121" s="155">
        <v>0</v>
      </c>
      <c r="BA121" s="155">
        <v>0</v>
      </c>
      <c r="BB121" s="155">
        <v>0</v>
      </c>
      <c r="BC121" s="155">
        <v>0</v>
      </c>
      <c r="BD121" s="155">
        <v>0</v>
      </c>
      <c r="BE121" s="155">
        <v>0</v>
      </c>
      <c r="BF121" s="155">
        <v>0</v>
      </c>
      <c r="BG121" s="155">
        <v>0</v>
      </c>
      <c r="BH121" s="155">
        <v>0</v>
      </c>
      <c r="BI121" s="155">
        <v>0</v>
      </c>
      <c r="BJ121" s="155">
        <v>0</v>
      </c>
      <c r="BK121" s="155">
        <v>0</v>
      </c>
      <c r="BL121" s="155">
        <v>0</v>
      </c>
      <c r="BM121" s="155">
        <v>0</v>
      </c>
      <c r="BN121" s="155">
        <v>0</v>
      </c>
      <c r="BO121" s="155">
        <v>0</v>
      </c>
      <c r="BP121" s="155">
        <v>0</v>
      </c>
      <c r="BQ121" s="155">
        <v>0</v>
      </c>
      <c r="BR121" s="155">
        <v>0</v>
      </c>
      <c r="BS121" s="155">
        <v>0</v>
      </c>
      <c r="BT121" s="155">
        <v>0</v>
      </c>
      <c r="BU121" s="155">
        <v>0</v>
      </c>
      <c r="BV121" s="155">
        <v>7.0552847393078135</v>
      </c>
      <c r="BW121" s="155">
        <v>7.9143117611244209</v>
      </c>
      <c r="BX121" s="155">
        <v>0.23177299974240695</v>
      </c>
      <c r="BY121" s="155">
        <v>0.33830170700277312</v>
      </c>
      <c r="BZ121" s="155">
        <v>0.41702251226338527</v>
      </c>
      <c r="CA121" s="155">
        <v>0.50937151044518703</v>
      </c>
      <c r="CB121" s="155">
        <v>0.6159834197319185</v>
      </c>
      <c r="CC121" s="155">
        <v>0.71865915223173804</v>
      </c>
      <c r="CD121" s="156">
        <v>0.80745283010579472</v>
      </c>
    </row>
    <row r="122" spans="1:82" s="1" customFormat="1" x14ac:dyDescent="0.4">
      <c r="A122" s="149"/>
      <c r="B122" s="73" t="s">
        <v>274</v>
      </c>
      <c r="C122" s="227" t="s">
        <v>230</v>
      </c>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v>0</v>
      </c>
      <c r="AI122" s="155">
        <v>0</v>
      </c>
      <c r="AJ122" s="155">
        <v>0</v>
      </c>
      <c r="AK122" s="155">
        <v>0</v>
      </c>
      <c r="AL122" s="155">
        <v>0</v>
      </c>
      <c r="AM122" s="155">
        <v>0</v>
      </c>
      <c r="AN122" s="155">
        <v>0</v>
      </c>
      <c r="AO122" s="155">
        <v>0</v>
      </c>
      <c r="AP122" s="155">
        <v>0</v>
      </c>
      <c r="AQ122" s="155">
        <v>0</v>
      </c>
      <c r="AR122" s="155">
        <v>0</v>
      </c>
      <c r="AS122" s="155">
        <v>0</v>
      </c>
      <c r="AT122" s="155">
        <v>0</v>
      </c>
      <c r="AU122" s="155">
        <v>0</v>
      </c>
      <c r="AV122" s="155">
        <v>0</v>
      </c>
      <c r="AW122" s="155">
        <v>0</v>
      </c>
      <c r="AX122" s="155">
        <v>0</v>
      </c>
      <c r="AY122" s="155">
        <v>0</v>
      </c>
      <c r="AZ122" s="155">
        <v>0</v>
      </c>
      <c r="BA122" s="155">
        <v>0</v>
      </c>
      <c r="BB122" s="155">
        <v>0</v>
      </c>
      <c r="BC122" s="155">
        <v>0</v>
      </c>
      <c r="BD122" s="155">
        <v>0</v>
      </c>
      <c r="BE122" s="155">
        <v>0</v>
      </c>
      <c r="BF122" s="155">
        <v>0</v>
      </c>
      <c r="BG122" s="155">
        <v>0</v>
      </c>
      <c r="BH122" s="155">
        <v>0</v>
      </c>
      <c r="BI122" s="155">
        <v>0</v>
      </c>
      <c r="BJ122" s="155">
        <v>0.33480315576023734</v>
      </c>
      <c r="BK122" s="155">
        <v>0</v>
      </c>
      <c r="BL122" s="155">
        <v>0</v>
      </c>
      <c r="BM122" s="155">
        <v>0</v>
      </c>
      <c r="BN122" s="155">
        <v>0</v>
      </c>
      <c r="BO122" s="155">
        <v>0</v>
      </c>
      <c r="BP122" s="155">
        <v>0</v>
      </c>
      <c r="BQ122" s="155">
        <v>0</v>
      </c>
      <c r="BR122" s="155">
        <v>0</v>
      </c>
      <c r="BS122" s="155">
        <v>5.9137767995523218E-3</v>
      </c>
      <c r="BT122" s="155">
        <v>8.6766171046499772E-3</v>
      </c>
      <c r="BU122" s="155">
        <v>3.9805379143284889E-3</v>
      </c>
      <c r="BV122" s="155">
        <v>4.4620973103728957E-3</v>
      </c>
      <c r="BW122" s="155">
        <v>4.6055070303549338E-3</v>
      </c>
      <c r="BX122" s="155">
        <v>2.3766112521616959E-3</v>
      </c>
      <c r="BY122" s="155">
        <v>2.2270107451609769E-3</v>
      </c>
      <c r="BZ122" s="155">
        <v>2.0950255426228637E-3</v>
      </c>
      <c r="CA122" s="155">
        <v>2.1170521854400369E-3</v>
      </c>
      <c r="CB122" s="155">
        <v>2.1295277622700873E-3</v>
      </c>
      <c r="CC122" s="155">
        <v>2.0981770957332248E-3</v>
      </c>
      <c r="CD122" s="156">
        <v>2.0099733407439643E-3</v>
      </c>
    </row>
    <row r="123" spans="1:82" s="1" customFormat="1" x14ac:dyDescent="0.4">
      <c r="A123" s="149"/>
      <c r="B123" s="56" t="s">
        <v>345</v>
      </c>
      <c r="C123" s="227" t="s">
        <v>221</v>
      </c>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v>1327.6843699991352</v>
      </c>
      <c r="AI123" s="155">
        <v>1105.0123314914554</v>
      </c>
      <c r="AJ123" s="155">
        <v>1075.2519148058473</v>
      </c>
      <c r="AK123" s="155">
        <v>1127.7430488785824</v>
      </c>
      <c r="AL123" s="155">
        <v>1129.9648487333461</v>
      </c>
      <c r="AM123" s="155">
        <v>1111.8823186777111</v>
      </c>
      <c r="AN123" s="155">
        <v>1153.3770881760759</v>
      </c>
      <c r="AO123" s="155">
        <v>1222.8376268902352</v>
      </c>
      <c r="AP123" s="155">
        <v>1225.0063138219541</v>
      </c>
      <c r="AQ123" s="155">
        <v>1205.0207554831932</v>
      </c>
      <c r="AR123" s="155">
        <v>1177.5115530131243</v>
      </c>
      <c r="AS123" s="155">
        <v>1167.0246858660121</v>
      </c>
      <c r="AT123" s="155">
        <v>1397.7176070415519</v>
      </c>
      <c r="AU123" s="155">
        <v>1563.8352415994166</v>
      </c>
      <c r="AV123" s="155">
        <v>1807.0969831853231</v>
      </c>
      <c r="AW123" s="155">
        <v>1926.065552414389</v>
      </c>
      <c r="AX123" s="155">
        <v>1680.6412388006772</v>
      </c>
      <c r="AY123" s="155">
        <v>1783.1996829646946</v>
      </c>
      <c r="AZ123" s="155">
        <v>1897.9834008490132</v>
      </c>
      <c r="BA123" s="155">
        <v>1831.6960683334933</v>
      </c>
      <c r="BB123" s="155">
        <v>1749.6202900451344</v>
      </c>
      <c r="BC123" s="155">
        <v>1725.8646606478412</v>
      </c>
      <c r="BD123" s="155">
        <v>1928.5847938909205</v>
      </c>
      <c r="BE123" s="155">
        <v>1675.4802712754315</v>
      </c>
      <c r="BF123" s="155">
        <v>0</v>
      </c>
      <c r="BG123" s="155">
        <v>0</v>
      </c>
      <c r="BH123" s="155">
        <v>0</v>
      </c>
      <c r="BI123" s="155">
        <v>0</v>
      </c>
      <c r="BJ123" s="155">
        <v>0</v>
      </c>
      <c r="BK123" s="155">
        <v>0</v>
      </c>
      <c r="BL123" s="155">
        <v>0</v>
      </c>
      <c r="BM123" s="155">
        <v>0</v>
      </c>
      <c r="BN123" s="155">
        <v>0</v>
      </c>
      <c r="BO123" s="155">
        <v>0</v>
      </c>
      <c r="BP123" s="155">
        <v>0</v>
      </c>
      <c r="BQ123" s="155">
        <v>0</v>
      </c>
      <c r="BR123" s="155">
        <v>0</v>
      </c>
      <c r="BS123" s="155">
        <v>0</v>
      </c>
      <c r="BT123" s="155">
        <v>0</v>
      </c>
      <c r="BU123" s="155">
        <v>0</v>
      </c>
      <c r="BV123" s="155">
        <v>0</v>
      </c>
      <c r="BW123" s="155">
        <v>0</v>
      </c>
      <c r="BX123" s="155">
        <v>0</v>
      </c>
      <c r="BY123" s="155">
        <v>0</v>
      </c>
      <c r="BZ123" s="155">
        <v>0</v>
      </c>
      <c r="CA123" s="155">
        <v>0</v>
      </c>
      <c r="CB123" s="155">
        <v>0</v>
      </c>
      <c r="CC123" s="155">
        <v>0</v>
      </c>
      <c r="CD123" s="156">
        <v>0</v>
      </c>
    </row>
    <row r="124" spans="1:82" s="1" customFormat="1" x14ac:dyDescent="0.4">
      <c r="A124" s="149"/>
      <c r="B124" s="56" t="s">
        <v>361</v>
      </c>
      <c r="C124" s="227" t="s">
        <v>221</v>
      </c>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v>0</v>
      </c>
      <c r="AI124" s="155">
        <v>0</v>
      </c>
      <c r="AJ124" s="155">
        <v>0</v>
      </c>
      <c r="AK124" s="155">
        <v>0</v>
      </c>
      <c r="AL124" s="155">
        <v>0</v>
      </c>
      <c r="AM124" s="155">
        <v>0</v>
      </c>
      <c r="AN124" s="155">
        <v>0</v>
      </c>
      <c r="AO124" s="155">
        <v>0</v>
      </c>
      <c r="AP124" s="155">
        <v>0</v>
      </c>
      <c r="AQ124" s="155">
        <v>0</v>
      </c>
      <c r="AR124" s="155">
        <v>0</v>
      </c>
      <c r="AS124" s="155">
        <v>0</v>
      </c>
      <c r="AT124" s="155">
        <v>0</v>
      </c>
      <c r="AU124" s="155">
        <v>0</v>
      </c>
      <c r="AV124" s="155">
        <v>0</v>
      </c>
      <c r="AW124" s="155">
        <v>0</v>
      </c>
      <c r="AX124" s="155">
        <v>0</v>
      </c>
      <c r="AY124" s="155">
        <v>0</v>
      </c>
      <c r="AZ124" s="155">
        <v>0</v>
      </c>
      <c r="BA124" s="155">
        <v>325.2910665904738</v>
      </c>
      <c r="BB124" s="155">
        <v>324.33658898221427</v>
      </c>
      <c r="BC124" s="155">
        <v>1259.8142139599438</v>
      </c>
      <c r="BD124" s="155">
        <v>2845.1430478456991</v>
      </c>
      <c r="BE124" s="155">
        <v>2677.4990701171459</v>
      </c>
      <c r="BF124" s="155">
        <v>2660.7334497612833</v>
      </c>
      <c r="BG124" s="155">
        <v>2914.4971290796479</v>
      </c>
      <c r="BH124" s="155">
        <v>2899.5433600997849</v>
      </c>
      <c r="BI124" s="155">
        <v>2843.9259180421691</v>
      </c>
      <c r="BJ124" s="155">
        <v>2808.3858236525407</v>
      </c>
      <c r="BK124" s="155">
        <v>2806.9043907206656</v>
      </c>
      <c r="BL124" s="155">
        <v>3556.324279614124</v>
      </c>
      <c r="BM124" s="155">
        <v>3545.5400598844685</v>
      </c>
      <c r="BN124" s="155">
        <v>3518.8417079952414</v>
      </c>
      <c r="BO124" s="155">
        <v>2699.8888087309024</v>
      </c>
      <c r="BP124" s="155">
        <v>2640.1838816570371</v>
      </c>
      <c r="BQ124" s="155">
        <v>2576.2367481117417</v>
      </c>
      <c r="BR124" s="155">
        <v>2519.3143930386773</v>
      </c>
      <c r="BS124" s="155">
        <v>2452.044517797256</v>
      </c>
      <c r="BT124" s="155">
        <v>2370.2418589538911</v>
      </c>
      <c r="BU124" s="155">
        <v>2300.212626010587</v>
      </c>
      <c r="BV124" s="155">
        <v>2225.8980528691473</v>
      </c>
      <c r="BW124" s="155">
        <v>2151.2306217091541</v>
      </c>
      <c r="BX124" s="155">
        <v>2016.2461567121172</v>
      </c>
      <c r="BY124" s="155">
        <v>2054.1840705422319</v>
      </c>
      <c r="BZ124" s="155">
        <v>2004.5377073869947</v>
      </c>
      <c r="CA124" s="155">
        <v>1994.1066337540155</v>
      </c>
      <c r="CB124" s="155">
        <v>1997.1418283372934</v>
      </c>
      <c r="CC124" s="155">
        <v>1997.393719327127</v>
      </c>
      <c r="CD124" s="156">
        <v>1975.3312757577912</v>
      </c>
    </row>
    <row r="125" spans="1:82" s="1" customFormat="1" ht="24.75" customHeight="1" x14ac:dyDescent="0.4">
      <c r="A125" s="149"/>
      <c r="B125" s="106" t="s">
        <v>362</v>
      </c>
      <c r="C125" s="159"/>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f t="shared" ref="AH125:BM125" si="10">SUM(AH79:AH124)-AH112-AH111-AH95-AH92-AH80</f>
        <v>50942.260882482478</v>
      </c>
      <c r="AI125" s="123">
        <f t="shared" si="10"/>
        <v>50246.437904293314</v>
      </c>
      <c r="AJ125" s="123">
        <f t="shared" si="10"/>
        <v>50506.587367329383</v>
      </c>
      <c r="AK125" s="123">
        <f t="shared" si="10"/>
        <v>54096.793038276257</v>
      </c>
      <c r="AL125" s="123">
        <f t="shared" si="10"/>
        <v>56591.231938084326</v>
      </c>
      <c r="AM125" s="123">
        <f t="shared" si="10"/>
        <v>58696.592371824379</v>
      </c>
      <c r="AN125" s="123">
        <f t="shared" si="10"/>
        <v>59171.597705098815</v>
      </c>
      <c r="AO125" s="123">
        <f t="shared" si="10"/>
        <v>61508.551357343895</v>
      </c>
      <c r="AP125" s="123">
        <f t="shared" si="10"/>
        <v>63652.479348112545</v>
      </c>
      <c r="AQ125" s="123">
        <f t="shared" si="10"/>
        <v>63746.994420156334</v>
      </c>
      <c r="AR125" s="123">
        <f t="shared" si="10"/>
        <v>62616.924574623299</v>
      </c>
      <c r="AS125" s="123">
        <f t="shared" si="10"/>
        <v>63324.816404632693</v>
      </c>
      <c r="AT125" s="123">
        <f t="shared" si="10"/>
        <v>65209.02087172171</v>
      </c>
      <c r="AU125" s="123">
        <f t="shared" si="10"/>
        <v>68907.578565278556</v>
      </c>
      <c r="AV125" s="123">
        <f t="shared" si="10"/>
        <v>73147.880080054296</v>
      </c>
      <c r="AW125" s="123">
        <f t="shared" si="10"/>
        <v>76730.859227873138</v>
      </c>
      <c r="AX125" s="123">
        <f t="shared" si="10"/>
        <v>77597.463138110659</v>
      </c>
      <c r="AY125" s="123">
        <f t="shared" si="10"/>
        <v>78334.536064129396</v>
      </c>
      <c r="AZ125" s="123">
        <f t="shared" si="10"/>
        <v>79719.075049994586</v>
      </c>
      <c r="BA125" s="123">
        <f t="shared" si="10"/>
        <v>83182.247076723492</v>
      </c>
      <c r="BB125" s="123">
        <f t="shared" si="10"/>
        <v>84726.883342371759</v>
      </c>
      <c r="BC125" s="123">
        <f t="shared" si="10"/>
        <v>89422.78830017845</v>
      </c>
      <c r="BD125" s="123">
        <f t="shared" si="10"/>
        <v>92821.017022115891</v>
      </c>
      <c r="BE125" s="123">
        <f t="shared" si="10"/>
        <v>97565.633419912803</v>
      </c>
      <c r="BF125" s="123">
        <f t="shared" si="10"/>
        <v>98804.682593124002</v>
      </c>
      <c r="BG125" s="123">
        <f t="shared" si="10"/>
        <v>100963.6146112361</v>
      </c>
      <c r="BH125" s="123">
        <f t="shared" si="10"/>
        <v>105101.00455052849</v>
      </c>
      <c r="BI125" s="123">
        <f t="shared" si="10"/>
        <v>108200.7844488077</v>
      </c>
      <c r="BJ125" s="123">
        <f t="shared" si="10"/>
        <v>108618.5285792559</v>
      </c>
      <c r="BK125" s="123">
        <f t="shared" si="10"/>
        <v>112833.65425663721</v>
      </c>
      <c r="BL125" s="123">
        <f t="shared" si="10"/>
        <v>119015.86253967878</v>
      </c>
      <c r="BM125" s="123">
        <f t="shared" si="10"/>
        <v>125244.30344551656</v>
      </c>
      <c r="BN125" s="123">
        <f t="shared" ref="BN125:CD125" si="11">SUM(BN79:BN124)-BN112-BN111-BN95-BN92-BN80</f>
        <v>127941.77247052535</v>
      </c>
      <c r="BO125" s="123">
        <f t="shared" si="11"/>
        <v>130897.33418612655</v>
      </c>
      <c r="BP125" s="123">
        <f t="shared" si="11"/>
        <v>135286.98941323481</v>
      </c>
      <c r="BQ125" s="123">
        <f t="shared" si="11"/>
        <v>133244.87521866022</v>
      </c>
      <c r="BR125" s="123">
        <f t="shared" si="11"/>
        <v>135805.98641556414</v>
      </c>
      <c r="BS125" s="123">
        <f t="shared" si="11"/>
        <v>137456.34754764684</v>
      </c>
      <c r="BT125" s="123">
        <f t="shared" si="11"/>
        <v>136204.05783567572</v>
      </c>
      <c r="BU125" s="123">
        <f t="shared" si="11"/>
        <v>135754.22332447089</v>
      </c>
      <c r="BV125" s="123">
        <f t="shared" si="11"/>
        <v>135646.07125958492</v>
      </c>
      <c r="BW125" s="123">
        <f t="shared" si="11"/>
        <v>134833.10045035701</v>
      </c>
      <c r="BX125" s="123">
        <f t="shared" si="11"/>
        <v>129319.97154981787</v>
      </c>
      <c r="BY125" s="123">
        <f t="shared" si="11"/>
        <v>133369.58716621908</v>
      </c>
      <c r="BZ125" s="123">
        <f t="shared" si="11"/>
        <v>134637.57298492704</v>
      </c>
      <c r="CA125" s="123">
        <f t="shared" si="11"/>
        <v>143145.87580804375</v>
      </c>
      <c r="CB125" s="123">
        <f t="shared" si="11"/>
        <v>147885.53664606647</v>
      </c>
      <c r="CC125" s="123">
        <f t="shared" si="11"/>
        <v>151496.38883106888</v>
      </c>
      <c r="CD125" s="124">
        <f t="shared" si="11"/>
        <v>153621.93610510812</v>
      </c>
    </row>
    <row r="126" spans="1:82" s="1" customFormat="1" x14ac:dyDescent="0.4">
      <c r="A126" s="149"/>
      <c r="B126" s="228" t="s">
        <v>330</v>
      </c>
      <c r="C126" s="56"/>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f t="shared" ref="AH126:BM126" si="12">AH125-AH96-AH123-AH86-AH103</f>
        <v>48583.690276679103</v>
      </c>
      <c r="AI126" s="123">
        <f t="shared" si="12"/>
        <v>48090.833238545238</v>
      </c>
      <c r="AJ126" s="123">
        <f t="shared" si="12"/>
        <v>48233.103747892012</v>
      </c>
      <c r="AK126" s="123">
        <f t="shared" si="12"/>
        <v>51360.151659953743</v>
      </c>
      <c r="AL126" s="123">
        <f t="shared" si="12"/>
        <v>53604.403829788891</v>
      </c>
      <c r="AM126" s="123">
        <f t="shared" si="12"/>
        <v>55435.182034528334</v>
      </c>
      <c r="AN126" s="123">
        <f t="shared" si="12"/>
        <v>55556.032870660703</v>
      </c>
      <c r="AO126" s="123">
        <f t="shared" si="12"/>
        <v>57444.606583343426</v>
      </c>
      <c r="AP126" s="123">
        <f t="shared" si="12"/>
        <v>59170.019300887157</v>
      </c>
      <c r="AQ126" s="123">
        <f t="shared" si="12"/>
        <v>59029.47815315429</v>
      </c>
      <c r="AR126" s="123">
        <f t="shared" si="12"/>
        <v>57941.172999753217</v>
      </c>
      <c r="AS126" s="123">
        <f t="shared" si="12"/>
        <v>58123.718206294201</v>
      </c>
      <c r="AT126" s="123">
        <f t="shared" si="12"/>
        <v>59342.69074218483</v>
      </c>
      <c r="AU126" s="123">
        <f t="shared" si="12"/>
        <v>63551.759765369541</v>
      </c>
      <c r="AV126" s="123">
        <f t="shared" si="12"/>
        <v>67049.063703835433</v>
      </c>
      <c r="AW126" s="123">
        <f t="shared" si="12"/>
        <v>69955.67773213498</v>
      </c>
      <c r="AX126" s="123">
        <f t="shared" si="12"/>
        <v>71061.388245730399</v>
      </c>
      <c r="AY126" s="123">
        <f t="shared" si="12"/>
        <v>72166.688341798028</v>
      </c>
      <c r="AZ126" s="123">
        <f t="shared" si="12"/>
        <v>73647.050572265507</v>
      </c>
      <c r="BA126" s="123">
        <f t="shared" si="12"/>
        <v>77290.402385120979</v>
      </c>
      <c r="BB126" s="123">
        <f t="shared" si="12"/>
        <v>79129.477261206805</v>
      </c>
      <c r="BC126" s="123">
        <f t="shared" si="12"/>
        <v>83920.765484338233</v>
      </c>
      <c r="BD126" s="123">
        <f t="shared" si="12"/>
        <v>86642.96675983048</v>
      </c>
      <c r="BE126" s="123">
        <f t="shared" si="12"/>
        <v>91474.710678882999</v>
      </c>
      <c r="BF126" s="123">
        <f t="shared" si="12"/>
        <v>95039.63154660986</v>
      </c>
      <c r="BG126" s="123">
        <f t="shared" si="12"/>
        <v>97519.590417540137</v>
      </c>
      <c r="BH126" s="123">
        <f t="shared" si="12"/>
        <v>101755.69987933793</v>
      </c>
      <c r="BI126" s="123">
        <f t="shared" si="12"/>
        <v>104894.59421690396</v>
      </c>
      <c r="BJ126" s="123">
        <f t="shared" si="12"/>
        <v>105145.59706964786</v>
      </c>
      <c r="BK126" s="123">
        <f t="shared" si="12"/>
        <v>109367.68513315052</v>
      </c>
      <c r="BL126" s="123">
        <f t="shared" si="12"/>
        <v>115472.98439911936</v>
      </c>
      <c r="BM126" s="123">
        <f t="shared" si="12"/>
        <v>121629.03788250676</v>
      </c>
      <c r="BN126" s="123">
        <f t="shared" ref="BN126:CD126" si="13">BN125-BN96-BN123-BN86-BN103</f>
        <v>124306.0404520006</v>
      </c>
      <c r="BO126" s="123">
        <f t="shared" si="13"/>
        <v>127361.9725132278</v>
      </c>
      <c r="BP126" s="123">
        <f t="shared" si="13"/>
        <v>131922.14776205944</v>
      </c>
      <c r="BQ126" s="123">
        <f t="shared" si="13"/>
        <v>132514.89447233945</v>
      </c>
      <c r="BR126" s="123">
        <f t="shared" si="13"/>
        <v>135077.7219207788</v>
      </c>
      <c r="BS126" s="123">
        <f t="shared" si="13"/>
        <v>136720.96966152752</v>
      </c>
      <c r="BT126" s="123">
        <f t="shared" si="13"/>
        <v>135478.0552035904</v>
      </c>
      <c r="BU126" s="123">
        <f t="shared" si="13"/>
        <v>135009.57511264944</v>
      </c>
      <c r="BV126" s="123">
        <f t="shared" si="13"/>
        <v>135124.00587427148</v>
      </c>
      <c r="BW126" s="123">
        <f t="shared" si="13"/>
        <v>134557.27139571018</v>
      </c>
      <c r="BX126" s="123">
        <f t="shared" si="13"/>
        <v>129319.97154981787</v>
      </c>
      <c r="BY126" s="123">
        <f t="shared" si="13"/>
        <v>133369.27572284214</v>
      </c>
      <c r="BZ126" s="123">
        <f t="shared" si="13"/>
        <v>134637.57298492704</v>
      </c>
      <c r="CA126" s="123">
        <f t="shared" si="13"/>
        <v>143145.87580804375</v>
      </c>
      <c r="CB126" s="123">
        <f t="shared" si="13"/>
        <v>147885.53664606647</v>
      </c>
      <c r="CC126" s="123">
        <f t="shared" si="13"/>
        <v>151496.38883106888</v>
      </c>
      <c r="CD126" s="124">
        <f t="shared" si="13"/>
        <v>153621.93610510812</v>
      </c>
    </row>
    <row r="127" spans="1:82" s="1" customFormat="1" x14ac:dyDescent="0.4">
      <c r="A127" s="149"/>
      <c r="B127" s="56"/>
      <c r="C127" s="56"/>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c r="BM127" s="123"/>
      <c r="BN127" s="123"/>
      <c r="BO127" s="123"/>
      <c r="BP127" s="123"/>
      <c r="BQ127" s="123"/>
      <c r="BR127" s="123"/>
      <c r="BS127" s="123"/>
      <c r="BT127" s="123"/>
      <c r="BU127" s="123"/>
      <c r="BV127" s="123"/>
      <c r="BW127" s="123"/>
      <c r="BX127" s="123"/>
      <c r="BY127" s="123"/>
      <c r="BZ127" s="123"/>
      <c r="CA127" s="123"/>
      <c r="CB127" s="123"/>
      <c r="CC127" s="123"/>
      <c r="CD127" s="124"/>
    </row>
    <row r="128" spans="1:82" s="106" customFormat="1" ht="26.25" customHeight="1" x14ac:dyDescent="0.4">
      <c r="A128" s="166"/>
      <c r="B128" s="106" t="s">
        <v>284</v>
      </c>
      <c r="C128" s="238"/>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f t="shared" ref="AH128:BM128" si="14">SUM(AH16,AH75,AH125)</f>
        <v>86550.416461305809</v>
      </c>
      <c r="AI128" s="233">
        <f t="shared" si="14"/>
        <v>87612.351891916216</v>
      </c>
      <c r="AJ128" s="233">
        <f t="shared" si="14"/>
        <v>88751.957687155867</v>
      </c>
      <c r="AK128" s="233">
        <f t="shared" si="14"/>
        <v>98155.383326160809</v>
      </c>
      <c r="AL128" s="233">
        <f t="shared" si="14"/>
        <v>104401.1335406321</v>
      </c>
      <c r="AM128" s="233">
        <f t="shared" si="14"/>
        <v>111312.23396470091</v>
      </c>
      <c r="AN128" s="233">
        <f t="shared" si="14"/>
        <v>114018.88224753094</v>
      </c>
      <c r="AO128" s="233">
        <f t="shared" si="14"/>
        <v>117937.51947179568</v>
      </c>
      <c r="AP128" s="233">
        <f t="shared" si="14"/>
        <v>121763.44701456795</v>
      </c>
      <c r="AQ128" s="233">
        <f t="shared" si="14"/>
        <v>119762.59561580708</v>
      </c>
      <c r="AR128" s="233">
        <f t="shared" si="14"/>
        <v>113709.26329777049</v>
      </c>
      <c r="AS128" s="233">
        <f t="shared" si="14"/>
        <v>112043.08464038532</v>
      </c>
      <c r="AT128" s="233">
        <f t="shared" si="14"/>
        <v>116043.77327950276</v>
      </c>
      <c r="AU128" s="233">
        <f t="shared" si="14"/>
        <v>128586.23146831096</v>
      </c>
      <c r="AV128" s="233">
        <f t="shared" si="14"/>
        <v>142058.80644291104</v>
      </c>
      <c r="AW128" s="233">
        <f t="shared" si="14"/>
        <v>151653.2301793076</v>
      </c>
      <c r="AX128" s="233">
        <f t="shared" si="14"/>
        <v>153939.46197527775</v>
      </c>
      <c r="AY128" s="233">
        <f t="shared" si="14"/>
        <v>156108.66607817693</v>
      </c>
      <c r="AZ128" s="233">
        <f t="shared" si="14"/>
        <v>156687.13512602029</v>
      </c>
      <c r="BA128" s="233">
        <f t="shared" si="14"/>
        <v>159279.65421032032</v>
      </c>
      <c r="BB128" s="233">
        <f t="shared" si="14"/>
        <v>159422.95173604309</v>
      </c>
      <c r="BC128" s="233">
        <f t="shared" si="14"/>
        <v>164301.19656326724</v>
      </c>
      <c r="BD128" s="233">
        <f t="shared" si="14"/>
        <v>164882.15547485373</v>
      </c>
      <c r="BE128" s="233">
        <f t="shared" si="14"/>
        <v>170007.01355656242</v>
      </c>
      <c r="BF128" s="233">
        <f t="shared" si="14"/>
        <v>172087.96840324457</v>
      </c>
      <c r="BG128" s="233">
        <f t="shared" si="14"/>
        <v>160955.89428294334</v>
      </c>
      <c r="BH128" s="233">
        <f t="shared" si="14"/>
        <v>164149.77771757895</v>
      </c>
      <c r="BI128" s="233">
        <f t="shared" si="14"/>
        <v>166184.25651614217</v>
      </c>
      <c r="BJ128" s="233">
        <f t="shared" si="14"/>
        <v>166151.26331712463</v>
      </c>
      <c r="BK128" s="233">
        <f t="shared" si="14"/>
        <v>171162.61403517021</v>
      </c>
      <c r="BL128" s="233">
        <f t="shared" si="14"/>
        <v>178767.51642444552</v>
      </c>
      <c r="BM128" s="233">
        <f t="shared" si="14"/>
        <v>191879.33401403413</v>
      </c>
      <c r="BN128" s="233">
        <f t="shared" ref="BN128:CD128" si="15">SUM(BN16,BN75,BN125)</f>
        <v>195563.89775905386</v>
      </c>
      <c r="BO128" s="233">
        <f t="shared" si="15"/>
        <v>199687.20394901812</v>
      </c>
      <c r="BP128" s="233">
        <f t="shared" si="15"/>
        <v>205089.19791825424</v>
      </c>
      <c r="BQ128" s="233">
        <f t="shared" si="15"/>
        <v>197582.88087682414</v>
      </c>
      <c r="BR128" s="233">
        <f t="shared" si="15"/>
        <v>200277.39809096069</v>
      </c>
      <c r="BS128" s="233">
        <f t="shared" si="15"/>
        <v>203196.78670635802</v>
      </c>
      <c r="BT128" s="233">
        <f t="shared" si="15"/>
        <v>201097.81227754371</v>
      </c>
      <c r="BU128" s="233">
        <f t="shared" si="15"/>
        <v>202487.39747968008</v>
      </c>
      <c r="BV128" s="233">
        <f t="shared" si="15"/>
        <v>204952.37690074835</v>
      </c>
      <c r="BW128" s="233">
        <f t="shared" si="15"/>
        <v>209762.7903079997</v>
      </c>
      <c r="BX128" s="233">
        <f t="shared" si="15"/>
        <v>219618.51905275293</v>
      </c>
      <c r="BY128" s="233">
        <f t="shared" si="15"/>
        <v>224895.45278892072</v>
      </c>
      <c r="BZ128" s="233">
        <f t="shared" si="15"/>
        <v>223336.82601362767</v>
      </c>
      <c r="CA128" s="233">
        <f t="shared" si="15"/>
        <v>238324.29565083224</v>
      </c>
      <c r="CB128" s="233">
        <f t="shared" si="15"/>
        <v>248642.52156346521</v>
      </c>
      <c r="CC128" s="233">
        <f t="shared" si="15"/>
        <v>256438.00220242818</v>
      </c>
      <c r="CD128" s="234">
        <f t="shared" si="15"/>
        <v>262492.85267010471</v>
      </c>
    </row>
    <row r="129" spans="1:82" s="1" customFormat="1" x14ac:dyDescent="0.4">
      <c r="A129" s="149"/>
      <c r="B129" s="228" t="s">
        <v>330</v>
      </c>
      <c r="C129" s="56"/>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233">
        <f t="shared" ref="AH129:BM129" si="16">AH17+AH76+AH126</f>
        <v>71078.398012169695</v>
      </c>
      <c r="AI129" s="233">
        <f t="shared" si="16"/>
        <v>68990.270195419464</v>
      </c>
      <c r="AJ129" s="233">
        <f t="shared" si="16"/>
        <v>71180.676957169897</v>
      </c>
      <c r="AK129" s="233">
        <f t="shared" si="16"/>
        <v>78760.664607881277</v>
      </c>
      <c r="AL129" s="233">
        <f t="shared" si="16"/>
        <v>83841.574280270463</v>
      </c>
      <c r="AM129" s="233">
        <f t="shared" si="16"/>
        <v>89419.80689130399</v>
      </c>
      <c r="AN129" s="233">
        <f t="shared" si="16"/>
        <v>91237.2871537022</v>
      </c>
      <c r="AO129" s="233">
        <f t="shared" si="16"/>
        <v>94464.350787647796</v>
      </c>
      <c r="AP129" s="233">
        <f t="shared" si="16"/>
        <v>97922.982417202802</v>
      </c>
      <c r="AQ129" s="233">
        <f t="shared" si="16"/>
        <v>96160.165363624808</v>
      </c>
      <c r="AR129" s="233">
        <f t="shared" si="16"/>
        <v>91444.289272516806</v>
      </c>
      <c r="AS129" s="233">
        <f t="shared" si="16"/>
        <v>89716.297490117475</v>
      </c>
      <c r="AT129" s="233">
        <f t="shared" si="16"/>
        <v>93184.005161474168</v>
      </c>
      <c r="AU129" s="233">
        <f t="shared" si="16"/>
        <v>105066.42783979181</v>
      </c>
      <c r="AV129" s="233">
        <f t="shared" si="16"/>
        <v>115131.23581620115</v>
      </c>
      <c r="AW129" s="233">
        <f t="shared" si="16"/>
        <v>122582.45729991506</v>
      </c>
      <c r="AX129" s="233">
        <f t="shared" si="16"/>
        <v>124826.74217173469</v>
      </c>
      <c r="AY129" s="233">
        <f t="shared" si="16"/>
        <v>126941.7062585948</v>
      </c>
      <c r="AZ129" s="233">
        <f t="shared" si="16"/>
        <v>127314.79118168562</v>
      </c>
      <c r="BA129" s="233">
        <f t="shared" si="16"/>
        <v>129516.46943772845</v>
      </c>
      <c r="BB129" s="233">
        <f t="shared" si="16"/>
        <v>129951.55352711049</v>
      </c>
      <c r="BC129" s="233">
        <f t="shared" si="16"/>
        <v>133958.86634215328</v>
      </c>
      <c r="BD129" s="233">
        <f t="shared" si="16"/>
        <v>136003.6641125585</v>
      </c>
      <c r="BE129" s="233">
        <f t="shared" si="16"/>
        <v>140945.7298647296</v>
      </c>
      <c r="BF129" s="233">
        <f t="shared" si="16"/>
        <v>145791.82875584229</v>
      </c>
      <c r="BG129" s="233">
        <f t="shared" si="16"/>
        <v>148858.67969754775</v>
      </c>
      <c r="BH129" s="233">
        <f t="shared" si="16"/>
        <v>153195.879988231</v>
      </c>
      <c r="BI129" s="233">
        <f t="shared" si="16"/>
        <v>156447.68108407507</v>
      </c>
      <c r="BJ129" s="233">
        <f t="shared" si="16"/>
        <v>157104.47107279138</v>
      </c>
      <c r="BK129" s="233">
        <f t="shared" si="16"/>
        <v>162656.24084379344</v>
      </c>
      <c r="BL129" s="233">
        <f t="shared" si="16"/>
        <v>170579.81394787578</v>
      </c>
      <c r="BM129" s="233">
        <f t="shared" si="16"/>
        <v>183940.54175537216</v>
      </c>
      <c r="BN129" s="233">
        <f t="shared" ref="BN129:CD129" si="17">BN17+BN76+BN126</f>
        <v>187739.22024387566</v>
      </c>
      <c r="BO129" s="233">
        <f t="shared" si="17"/>
        <v>192204.45452835335</v>
      </c>
      <c r="BP129" s="233">
        <f t="shared" si="17"/>
        <v>197946.93670188542</v>
      </c>
      <c r="BQ129" s="233">
        <f t="shared" si="17"/>
        <v>196645.63565218064</v>
      </c>
      <c r="BR129" s="233">
        <f t="shared" si="17"/>
        <v>199406.92773245493</v>
      </c>
      <c r="BS129" s="233">
        <f t="shared" si="17"/>
        <v>202366.52250435983</v>
      </c>
      <c r="BT129" s="233">
        <f t="shared" si="17"/>
        <v>200303.35186635295</v>
      </c>
      <c r="BU129" s="233">
        <f t="shared" si="17"/>
        <v>201694.29156174889</v>
      </c>
      <c r="BV129" s="233">
        <f t="shared" si="17"/>
        <v>204393.85463370854</v>
      </c>
      <c r="BW129" s="233">
        <f t="shared" si="17"/>
        <v>209467.71449689154</v>
      </c>
      <c r="BX129" s="233">
        <f t="shared" si="17"/>
        <v>219607.41886976571</v>
      </c>
      <c r="BY129" s="233">
        <f t="shared" si="17"/>
        <v>224888.32573157211</v>
      </c>
      <c r="BZ129" s="233">
        <f t="shared" si="17"/>
        <v>223332.90565003641</v>
      </c>
      <c r="CA129" s="233">
        <f t="shared" si="17"/>
        <v>238322.0866840246</v>
      </c>
      <c r="CB129" s="233">
        <f t="shared" si="17"/>
        <v>248641.25244860249</v>
      </c>
      <c r="CC129" s="233">
        <f t="shared" si="17"/>
        <v>256437.53434351023</v>
      </c>
      <c r="CD129" s="234">
        <f t="shared" si="17"/>
        <v>262492.85267010471</v>
      </c>
    </row>
    <row r="130" spans="1:82" s="1" customFormat="1" x14ac:dyDescent="0.4">
      <c r="A130" s="149"/>
      <c r="B130" s="228"/>
      <c r="C130" s="56"/>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233"/>
      <c r="AI130" s="233"/>
      <c r="AJ130" s="233"/>
      <c r="AK130" s="233"/>
      <c r="AL130" s="233"/>
      <c r="AM130" s="233"/>
      <c r="AN130" s="233"/>
      <c r="AO130" s="233"/>
      <c r="AP130" s="233"/>
      <c r="AQ130" s="233"/>
      <c r="AR130" s="233"/>
      <c r="AS130" s="233"/>
      <c r="AT130" s="233"/>
      <c r="AU130" s="233"/>
      <c r="AV130" s="233"/>
      <c r="AW130" s="233"/>
      <c r="AX130" s="233"/>
      <c r="AY130" s="233"/>
      <c r="AZ130" s="233"/>
      <c r="BA130" s="233"/>
      <c r="BB130" s="233"/>
      <c r="BC130" s="233"/>
      <c r="BD130" s="233"/>
      <c r="BE130" s="233"/>
      <c r="BF130" s="233"/>
      <c r="BG130" s="233"/>
      <c r="BH130" s="233"/>
      <c r="BI130" s="233"/>
      <c r="BJ130" s="233"/>
      <c r="BK130" s="233"/>
      <c r="BL130" s="233"/>
      <c r="BM130" s="233"/>
      <c r="BN130" s="233"/>
      <c r="BO130" s="233"/>
      <c r="BP130" s="233"/>
      <c r="BQ130" s="233"/>
      <c r="BR130" s="233"/>
      <c r="BS130" s="233"/>
      <c r="BT130" s="233"/>
      <c r="BU130" s="233"/>
      <c r="BV130" s="233"/>
      <c r="BW130" s="233"/>
      <c r="BX130" s="233"/>
      <c r="BY130" s="233"/>
      <c r="BZ130" s="233"/>
      <c r="CA130" s="233"/>
      <c r="CB130" s="233"/>
      <c r="CC130" s="233"/>
      <c r="CD130" s="234"/>
    </row>
    <row r="131" spans="1:82" s="1" customFormat="1" x14ac:dyDescent="0.4">
      <c r="A131" s="149"/>
      <c r="B131" s="228"/>
      <c r="C131" s="56"/>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233"/>
      <c r="AI131" s="233"/>
      <c r="AJ131" s="233"/>
      <c r="AK131" s="233"/>
      <c r="AL131" s="233"/>
      <c r="AM131" s="233"/>
      <c r="AN131" s="233"/>
      <c r="AO131" s="233"/>
      <c r="AP131" s="233"/>
      <c r="AQ131" s="233"/>
      <c r="AR131" s="233"/>
      <c r="AS131" s="233"/>
      <c r="AT131" s="233"/>
      <c r="AU131" s="233"/>
      <c r="AV131" s="233"/>
      <c r="AW131" s="233"/>
      <c r="AX131" s="233"/>
      <c r="AY131" s="233"/>
      <c r="AZ131" s="233"/>
      <c r="BA131" s="233"/>
      <c r="BB131" s="233"/>
      <c r="BC131" s="233"/>
      <c r="BD131" s="233"/>
      <c r="BE131" s="233"/>
      <c r="BF131" s="233"/>
      <c r="BG131" s="233"/>
      <c r="BH131" s="233"/>
      <c r="BI131" s="233"/>
      <c r="BJ131" s="233"/>
      <c r="BK131" s="233"/>
      <c r="BL131" s="233"/>
      <c r="BM131" s="233"/>
      <c r="BN131" s="233"/>
      <c r="BO131" s="233"/>
      <c r="BP131" s="233"/>
      <c r="BQ131" s="233"/>
      <c r="BR131" s="233"/>
      <c r="BS131" s="233"/>
      <c r="BT131" s="233"/>
      <c r="BU131" s="233"/>
      <c r="BV131" s="233"/>
      <c r="BW131" s="233"/>
      <c r="BX131" s="233"/>
      <c r="BY131" s="233"/>
      <c r="BZ131" s="233"/>
      <c r="CA131" s="233"/>
      <c r="CB131" s="233"/>
      <c r="CC131" s="233"/>
      <c r="CD131" s="234"/>
    </row>
    <row r="132" spans="1:82" s="106" customFormat="1" x14ac:dyDescent="0.4">
      <c r="A132" s="166"/>
      <c r="B132" s="235" t="s">
        <v>285</v>
      </c>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53">
        <f t="shared" ref="AH132:BM132" si="18">SUM(AH133:AH135)</f>
        <v>56647.255208935152</v>
      </c>
      <c r="AI132" s="53">
        <f t="shared" si="18"/>
        <v>55308.262085241331</v>
      </c>
      <c r="AJ132" s="53">
        <f t="shared" si="18"/>
        <v>56540.659776191911</v>
      </c>
      <c r="AK132" s="53">
        <f t="shared" si="18"/>
        <v>59365.790572052632</v>
      </c>
      <c r="AL132" s="53">
        <f t="shared" si="18"/>
        <v>59684.886747146666</v>
      </c>
      <c r="AM132" s="53">
        <f t="shared" si="18"/>
        <v>61889.248477236732</v>
      </c>
      <c r="AN132" s="53">
        <f t="shared" si="18"/>
        <v>61618.248475717228</v>
      </c>
      <c r="AO132" s="53">
        <f t="shared" si="18"/>
        <v>62708.172404153636</v>
      </c>
      <c r="AP132" s="53">
        <f t="shared" si="18"/>
        <v>64912.206548275062</v>
      </c>
      <c r="AQ132" s="53">
        <f t="shared" si="18"/>
        <v>64152.4506661419</v>
      </c>
      <c r="AR132" s="53">
        <f t="shared" si="18"/>
        <v>61408.552613164829</v>
      </c>
      <c r="AS132" s="53">
        <f t="shared" si="18"/>
        <v>60364.712207215649</v>
      </c>
      <c r="AT132" s="53">
        <f t="shared" si="18"/>
        <v>61167.019722922596</v>
      </c>
      <c r="AU132" s="53">
        <f t="shared" si="18"/>
        <v>66551.12789189769</v>
      </c>
      <c r="AV132" s="53">
        <f t="shared" si="18"/>
        <v>68453.378385630873</v>
      </c>
      <c r="AW132" s="53">
        <f t="shared" si="18"/>
        <v>70577.757483537571</v>
      </c>
      <c r="AX132" s="53">
        <f t="shared" si="18"/>
        <v>69976.98117442982</v>
      </c>
      <c r="AY132" s="53">
        <f t="shared" si="18"/>
        <v>69738.251187759044</v>
      </c>
      <c r="AZ132" s="53">
        <f t="shared" si="18"/>
        <v>70155.280206820986</v>
      </c>
      <c r="BA132" s="53">
        <f t="shared" si="18"/>
        <v>72435.925476843651</v>
      </c>
      <c r="BB132" s="53">
        <f t="shared" si="18"/>
        <v>74381.216779953902</v>
      </c>
      <c r="BC132" s="53">
        <f t="shared" si="18"/>
        <v>77504.802128303592</v>
      </c>
      <c r="BD132" s="53">
        <f t="shared" si="18"/>
        <v>77735.302022882359</v>
      </c>
      <c r="BE132" s="53">
        <f t="shared" si="18"/>
        <v>81403.110610000615</v>
      </c>
      <c r="BF132" s="53">
        <f t="shared" si="18"/>
        <v>83758.958260082087</v>
      </c>
      <c r="BG132" s="53">
        <f t="shared" si="18"/>
        <v>85322.306092875719</v>
      </c>
      <c r="BH132" s="53">
        <f t="shared" si="18"/>
        <v>86304.152914672959</v>
      </c>
      <c r="BI132" s="53">
        <f t="shared" si="18"/>
        <v>87416.406024469703</v>
      </c>
      <c r="BJ132" s="53">
        <f t="shared" si="18"/>
        <v>87984.70062201671</v>
      </c>
      <c r="BK132" s="53">
        <f t="shared" si="18"/>
        <v>91398.992555800287</v>
      </c>
      <c r="BL132" s="53">
        <f t="shared" si="18"/>
        <v>95694.744249551892</v>
      </c>
      <c r="BM132" s="53">
        <f t="shared" si="18"/>
        <v>100882.77971658614</v>
      </c>
      <c r="BN132" s="53">
        <f t="shared" ref="BN132:CD132" si="19">SUM(BN133:BN135)</f>
        <v>102454.9680416203</v>
      </c>
      <c r="BO132" s="53">
        <f t="shared" si="19"/>
        <v>106151.8461824398</v>
      </c>
      <c r="BP132" s="53">
        <f t="shared" si="19"/>
        <v>110074.39340656674</v>
      </c>
      <c r="BQ132" s="53">
        <f t="shared" si="19"/>
        <v>110341.06214175321</v>
      </c>
      <c r="BR132" s="53">
        <f t="shared" si="19"/>
        <v>112488.74457360251</v>
      </c>
      <c r="BS132" s="53">
        <f t="shared" si="19"/>
        <v>115430.58105002565</v>
      </c>
      <c r="BT132" s="53">
        <f t="shared" si="19"/>
        <v>115527.82148554813</v>
      </c>
      <c r="BU132" s="53">
        <f t="shared" si="19"/>
        <v>116010.65406615044</v>
      </c>
      <c r="BV132" s="53">
        <f t="shared" si="19"/>
        <v>116875.91750008761</v>
      </c>
      <c r="BW132" s="53">
        <f t="shared" si="19"/>
        <v>116511.42704257093</v>
      </c>
      <c r="BX132" s="53">
        <f t="shared" si="19"/>
        <v>113804.78350431587</v>
      </c>
      <c r="BY132" s="53">
        <f t="shared" si="19"/>
        <v>117019.27329376969</v>
      </c>
      <c r="BZ132" s="53">
        <f t="shared" si="19"/>
        <v>118893.07714430291</v>
      </c>
      <c r="CA132" s="53">
        <f t="shared" si="19"/>
        <v>127133.87753081178</v>
      </c>
      <c r="CB132" s="53">
        <f t="shared" si="19"/>
        <v>131495.43937481873</v>
      </c>
      <c r="CC132" s="53">
        <f t="shared" si="19"/>
        <v>134575.0445602801</v>
      </c>
      <c r="CD132" s="54">
        <f t="shared" si="19"/>
        <v>136269.39650286792</v>
      </c>
    </row>
    <row r="133" spans="1:82" s="1" customFormat="1" x14ac:dyDescent="0.4">
      <c r="A133" s="149"/>
      <c r="B133" s="13" t="s">
        <v>363</v>
      </c>
      <c r="C133" s="56"/>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155">
        <f t="shared" ref="AH133:BM133" si="20">SUMIF($C$6:$C$15,"(C)",AH$6:AH$15)</f>
        <v>10.905363379487911</v>
      </c>
      <c r="AI133" s="155">
        <f t="shared" si="20"/>
        <v>9.3318498094926685</v>
      </c>
      <c r="AJ133" s="155">
        <f t="shared" si="20"/>
        <v>7.8340297172093125</v>
      </c>
      <c r="AK133" s="155">
        <f t="shared" si="20"/>
        <v>7.0874636991326083</v>
      </c>
      <c r="AL133" s="155">
        <f t="shared" si="20"/>
        <v>6.6018044445743529</v>
      </c>
      <c r="AM133" s="155">
        <f t="shared" si="20"/>
        <v>6.3009195594426659</v>
      </c>
      <c r="AN133" s="155">
        <f t="shared" si="20"/>
        <v>5.961606410255345</v>
      </c>
      <c r="AO133" s="155">
        <f t="shared" si="20"/>
        <v>2.8236293347547301</v>
      </c>
      <c r="AP133" s="155">
        <f t="shared" si="20"/>
        <v>5.421629374112424</v>
      </c>
      <c r="AQ133" s="155">
        <f t="shared" si="20"/>
        <v>3.6774480961816653</v>
      </c>
      <c r="AR133" s="155">
        <f t="shared" si="20"/>
        <v>3.2489905441742377</v>
      </c>
      <c r="AS133" s="155">
        <f t="shared" si="20"/>
        <v>3.0174032456760149</v>
      </c>
      <c r="AT133" s="155">
        <f t="shared" si="20"/>
        <v>3.1867513697626322</v>
      </c>
      <c r="AU133" s="155">
        <f t="shared" si="20"/>
        <v>2.8528221146792276</v>
      </c>
      <c r="AV133" s="155">
        <f t="shared" si="20"/>
        <v>3.7752754755213083</v>
      </c>
      <c r="AW133" s="155">
        <f t="shared" si="20"/>
        <v>1.8396131465029866</v>
      </c>
      <c r="AX133" s="155">
        <f t="shared" si="20"/>
        <v>1.8139833100824572</v>
      </c>
      <c r="AY133" s="155">
        <f t="shared" si="20"/>
        <v>3.0285259102055289</v>
      </c>
      <c r="AZ133" s="155">
        <f t="shared" si="20"/>
        <v>2.5418473818404683</v>
      </c>
      <c r="BA133" s="155">
        <f t="shared" si="20"/>
        <v>2.6823203770469202</v>
      </c>
      <c r="BB133" s="155">
        <f t="shared" si="20"/>
        <v>2.9644079302825541</v>
      </c>
      <c r="BC133" s="155">
        <f t="shared" si="20"/>
        <v>2.2543010138194801</v>
      </c>
      <c r="BD133" s="155">
        <f t="shared" si="20"/>
        <v>2.3616436735091222</v>
      </c>
      <c r="BE133" s="155">
        <f t="shared" si="20"/>
        <v>2.5753392519805471</v>
      </c>
      <c r="BF133" s="155">
        <f t="shared" si="20"/>
        <v>2.4974083035478416</v>
      </c>
      <c r="BG133" s="155">
        <f t="shared" si="20"/>
        <v>0</v>
      </c>
      <c r="BH133" s="155">
        <f t="shared" si="20"/>
        <v>0</v>
      </c>
      <c r="BI133" s="155">
        <f t="shared" si="20"/>
        <v>0</v>
      </c>
      <c r="BJ133" s="155">
        <f t="shared" si="20"/>
        <v>0</v>
      </c>
      <c r="BK133" s="155">
        <f t="shared" si="20"/>
        <v>0</v>
      </c>
      <c r="BL133" s="155">
        <f t="shared" si="20"/>
        <v>0</v>
      </c>
      <c r="BM133" s="155">
        <f t="shared" si="20"/>
        <v>0</v>
      </c>
      <c r="BN133" s="155">
        <f t="shared" ref="BN133:CD133" si="21">SUMIF($C$6:$C$15,"(C)",BN$6:BN$15)</f>
        <v>0</v>
      </c>
      <c r="BO133" s="155">
        <f t="shared" si="21"/>
        <v>0</v>
      </c>
      <c r="BP133" s="155">
        <f t="shared" si="21"/>
        <v>0</v>
      </c>
      <c r="BQ133" s="155">
        <f t="shared" si="21"/>
        <v>0</v>
      </c>
      <c r="BR133" s="155">
        <f t="shared" si="21"/>
        <v>0</v>
      </c>
      <c r="BS133" s="155">
        <f t="shared" si="21"/>
        <v>0</v>
      </c>
      <c r="BT133" s="155">
        <f t="shared" si="21"/>
        <v>0</v>
      </c>
      <c r="BU133" s="155">
        <f t="shared" si="21"/>
        <v>0</v>
      </c>
      <c r="BV133" s="155">
        <f t="shared" si="21"/>
        <v>0</v>
      </c>
      <c r="BW133" s="155">
        <f t="shared" si="21"/>
        <v>0</v>
      </c>
      <c r="BX133" s="155">
        <f t="shared" si="21"/>
        <v>0</v>
      </c>
      <c r="BY133" s="155">
        <f t="shared" si="21"/>
        <v>0</v>
      </c>
      <c r="BZ133" s="155">
        <f t="shared" si="21"/>
        <v>0</v>
      </c>
      <c r="CA133" s="155">
        <f t="shared" si="21"/>
        <v>0</v>
      </c>
      <c r="CB133" s="155">
        <f t="shared" si="21"/>
        <v>0</v>
      </c>
      <c r="CC133" s="155">
        <f t="shared" si="21"/>
        <v>0</v>
      </c>
      <c r="CD133" s="156">
        <f t="shared" si="21"/>
        <v>0</v>
      </c>
    </row>
    <row r="134" spans="1:82" s="1" customFormat="1" x14ac:dyDescent="0.4">
      <c r="A134" s="149"/>
      <c r="B134" s="13" t="s">
        <v>364</v>
      </c>
      <c r="C134" s="56"/>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155">
        <f t="shared" ref="AH134:BM134" si="22">SUMIF($C$20:$C$74,"(C)",AH$20:AH$74)</f>
        <v>14455.475082692408</v>
      </c>
      <c r="AI134" s="155">
        <f t="shared" si="22"/>
        <v>13308.826104908067</v>
      </c>
      <c r="AJ134" s="155">
        <f t="shared" si="22"/>
        <v>14537.669548471422</v>
      </c>
      <c r="AK134" s="155">
        <f t="shared" si="22"/>
        <v>15656.305746142838</v>
      </c>
      <c r="AL134" s="155">
        <f t="shared" si="22"/>
        <v>14277.440305297941</v>
      </c>
      <c r="AM134" s="155">
        <f t="shared" si="22"/>
        <v>15169.400082322183</v>
      </c>
      <c r="AN134" s="155">
        <f t="shared" si="22"/>
        <v>15455.921957536799</v>
      </c>
      <c r="AO134" s="155">
        <f t="shared" si="22"/>
        <v>15248.852130882406</v>
      </c>
      <c r="AP134" s="155">
        <f t="shared" si="22"/>
        <v>16098.583996396741</v>
      </c>
      <c r="AQ134" s="155">
        <f t="shared" si="22"/>
        <v>15535.088408268191</v>
      </c>
      <c r="AR134" s="155">
        <f t="shared" si="22"/>
        <v>14646.84870860145</v>
      </c>
      <c r="AS134" s="155">
        <f t="shared" si="22"/>
        <v>13749.974279148133</v>
      </c>
      <c r="AT134" s="155">
        <f t="shared" si="22"/>
        <v>14060.078627025099</v>
      </c>
      <c r="AU134" s="155">
        <f t="shared" si="22"/>
        <v>16503.955641198321</v>
      </c>
      <c r="AV134" s="155">
        <f t="shared" si="22"/>
        <v>17523.43185113644</v>
      </c>
      <c r="AW134" s="155">
        <f t="shared" si="22"/>
        <v>18198.453454320206</v>
      </c>
      <c r="AX134" s="155">
        <f t="shared" si="22"/>
        <v>17313.323719456825</v>
      </c>
      <c r="AY134" s="155">
        <f t="shared" si="22"/>
        <v>16500.386058763845</v>
      </c>
      <c r="AZ134" s="155">
        <f t="shared" si="22"/>
        <v>15315.210534988333</v>
      </c>
      <c r="BA134" s="155">
        <f t="shared" si="22"/>
        <v>14726.649057072053</v>
      </c>
      <c r="BB134" s="155">
        <f t="shared" si="22"/>
        <v>14600.578743685433</v>
      </c>
      <c r="BC134" s="155">
        <f t="shared" si="22"/>
        <v>14431.766868620667</v>
      </c>
      <c r="BD134" s="155">
        <f t="shared" si="22"/>
        <v>14370.959721462697</v>
      </c>
      <c r="BE134" s="155">
        <f t="shared" si="22"/>
        <v>14266.604952298729</v>
      </c>
      <c r="BF134" s="155">
        <f t="shared" si="22"/>
        <v>14193.157214685396</v>
      </c>
      <c r="BG134" s="155">
        <f t="shared" si="22"/>
        <v>14238.150104495897</v>
      </c>
      <c r="BH134" s="155">
        <f t="shared" si="22"/>
        <v>13882.699371212942</v>
      </c>
      <c r="BI134" s="155">
        <f t="shared" si="22"/>
        <v>13330.120117093518</v>
      </c>
      <c r="BJ134" s="155">
        <f t="shared" si="22"/>
        <v>12927.609296965735</v>
      </c>
      <c r="BK134" s="155">
        <f t="shared" si="22"/>
        <v>13085.921444124198</v>
      </c>
      <c r="BL134" s="155">
        <f t="shared" si="22"/>
        <v>13476.053733996985</v>
      </c>
      <c r="BM134" s="155">
        <f t="shared" si="22"/>
        <v>13993.449000904744</v>
      </c>
      <c r="BN134" s="155">
        <f t="shared" ref="BN134:CD134" si="23">SUMIF($C$20:$C$74,"(C)",BN$20:BN$74)</f>
        <v>13258.674064895107</v>
      </c>
      <c r="BO134" s="155">
        <f t="shared" si="23"/>
        <v>12873.695043741342</v>
      </c>
      <c r="BP134" s="155">
        <f t="shared" si="23"/>
        <v>11702.411529901419</v>
      </c>
      <c r="BQ134" s="155">
        <f t="shared" si="23"/>
        <v>10234.859058463064</v>
      </c>
      <c r="BR134" s="155">
        <f t="shared" si="23"/>
        <v>9466.7013465856307</v>
      </c>
      <c r="BS134" s="155">
        <f t="shared" si="23"/>
        <v>9677.9367402128992</v>
      </c>
      <c r="BT134" s="155">
        <f t="shared" si="23"/>
        <v>9540.9347694077915</v>
      </c>
      <c r="BU134" s="155">
        <f t="shared" si="23"/>
        <v>9299.9496341500817</v>
      </c>
      <c r="BV134" s="155">
        <f t="shared" si="23"/>
        <v>8937.3502346265741</v>
      </c>
      <c r="BW134" s="155">
        <f t="shared" si="23"/>
        <v>8808.7024552496187</v>
      </c>
      <c r="BX134" s="155">
        <f t="shared" si="23"/>
        <v>8872.211479593574</v>
      </c>
      <c r="BY134" s="155">
        <f t="shared" si="23"/>
        <v>8283.533780683214</v>
      </c>
      <c r="BZ134" s="155">
        <f t="shared" si="23"/>
        <v>8415.3507673905697</v>
      </c>
      <c r="CA134" s="155">
        <f t="shared" si="23"/>
        <v>8735.8003314756643</v>
      </c>
      <c r="CB134" s="155">
        <f t="shared" si="23"/>
        <v>8765.3870432886124</v>
      </c>
      <c r="CC134" s="155">
        <f t="shared" si="23"/>
        <v>8540.1052717737566</v>
      </c>
      <c r="CD134" s="156">
        <f t="shared" si="23"/>
        <v>8337.3685513654291</v>
      </c>
    </row>
    <row r="135" spans="1:82" s="1" customFormat="1" x14ac:dyDescent="0.4">
      <c r="A135" s="149"/>
      <c r="B135" s="73" t="s">
        <v>365</v>
      </c>
      <c r="C135" s="56"/>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155">
        <f t="shared" ref="AH135:BM135" si="24">SUMIF($C$79:$C$124,"(C)",AH$79:AH$124)</f>
        <v>42180.874762863255</v>
      </c>
      <c r="AI135" s="155">
        <f t="shared" si="24"/>
        <v>41990.104130523774</v>
      </c>
      <c r="AJ135" s="155">
        <f t="shared" si="24"/>
        <v>41995.156198003278</v>
      </c>
      <c r="AK135" s="155">
        <f t="shared" si="24"/>
        <v>43702.397362210664</v>
      </c>
      <c r="AL135" s="155">
        <f t="shared" si="24"/>
        <v>45400.844637404152</v>
      </c>
      <c r="AM135" s="155">
        <f t="shared" si="24"/>
        <v>46713.54747535511</v>
      </c>
      <c r="AN135" s="155">
        <f t="shared" si="24"/>
        <v>46156.364911770172</v>
      </c>
      <c r="AO135" s="155">
        <f t="shared" si="24"/>
        <v>47456.49664393648</v>
      </c>
      <c r="AP135" s="155">
        <f t="shared" si="24"/>
        <v>48808.200922504213</v>
      </c>
      <c r="AQ135" s="155">
        <f t="shared" si="24"/>
        <v>48613.684809777529</v>
      </c>
      <c r="AR135" s="155">
        <f t="shared" si="24"/>
        <v>46758.454914019203</v>
      </c>
      <c r="AS135" s="155">
        <f t="shared" si="24"/>
        <v>46611.720524821838</v>
      </c>
      <c r="AT135" s="155">
        <f t="shared" si="24"/>
        <v>47103.754344527733</v>
      </c>
      <c r="AU135" s="155">
        <f t="shared" si="24"/>
        <v>50044.319428584684</v>
      </c>
      <c r="AV135" s="155">
        <f t="shared" si="24"/>
        <v>50926.171259018913</v>
      </c>
      <c r="AW135" s="155">
        <f t="shared" si="24"/>
        <v>52377.464416070863</v>
      </c>
      <c r="AX135" s="155">
        <f t="shared" si="24"/>
        <v>52661.843471662905</v>
      </c>
      <c r="AY135" s="155">
        <f t="shared" si="24"/>
        <v>53234.836603084987</v>
      </c>
      <c r="AZ135" s="155">
        <f t="shared" si="24"/>
        <v>54837.527824450808</v>
      </c>
      <c r="BA135" s="155">
        <f t="shared" si="24"/>
        <v>57706.594099394548</v>
      </c>
      <c r="BB135" s="155">
        <f t="shared" si="24"/>
        <v>59777.673628338183</v>
      </c>
      <c r="BC135" s="155">
        <f t="shared" si="24"/>
        <v>63070.780958669107</v>
      </c>
      <c r="BD135" s="155">
        <f t="shared" si="24"/>
        <v>63361.98065774615</v>
      </c>
      <c r="BE135" s="155">
        <f t="shared" si="24"/>
        <v>67133.9303184499</v>
      </c>
      <c r="BF135" s="155">
        <f t="shared" si="24"/>
        <v>69563.303637093137</v>
      </c>
      <c r="BG135" s="155">
        <f t="shared" si="24"/>
        <v>71084.155988379818</v>
      </c>
      <c r="BH135" s="155">
        <f t="shared" si="24"/>
        <v>72421.453543460011</v>
      </c>
      <c r="BI135" s="155">
        <f t="shared" si="24"/>
        <v>74086.285907376179</v>
      </c>
      <c r="BJ135" s="155">
        <f t="shared" si="24"/>
        <v>75057.091325050977</v>
      </c>
      <c r="BK135" s="155">
        <f t="shared" si="24"/>
        <v>78313.071111676094</v>
      </c>
      <c r="BL135" s="155">
        <f t="shared" si="24"/>
        <v>82218.690515554903</v>
      </c>
      <c r="BM135" s="155">
        <f t="shared" si="24"/>
        <v>86889.330715681397</v>
      </c>
      <c r="BN135" s="155">
        <f t="shared" ref="BN135:CD135" si="25">SUMIF($C$79:$C$124,"(C)",BN$79:BN$124)</f>
        <v>89196.293976725196</v>
      </c>
      <c r="BO135" s="155">
        <f t="shared" si="25"/>
        <v>93278.151138698449</v>
      </c>
      <c r="BP135" s="155">
        <f t="shared" si="25"/>
        <v>98371.981876665319</v>
      </c>
      <c r="BQ135" s="155">
        <f t="shared" si="25"/>
        <v>100106.20308329015</v>
      </c>
      <c r="BR135" s="155">
        <f t="shared" si="25"/>
        <v>103022.04322701688</v>
      </c>
      <c r="BS135" s="155">
        <f t="shared" si="25"/>
        <v>105752.64430981275</v>
      </c>
      <c r="BT135" s="155">
        <f t="shared" si="25"/>
        <v>105986.88671614035</v>
      </c>
      <c r="BU135" s="155">
        <f t="shared" si="25"/>
        <v>106710.70443200036</v>
      </c>
      <c r="BV135" s="155">
        <f t="shared" si="25"/>
        <v>107938.56726546104</v>
      </c>
      <c r="BW135" s="155">
        <f t="shared" si="25"/>
        <v>107702.72458732131</v>
      </c>
      <c r="BX135" s="155">
        <f t="shared" si="25"/>
        <v>104932.57202472229</v>
      </c>
      <c r="BY135" s="155">
        <f t="shared" si="25"/>
        <v>108735.73951308648</v>
      </c>
      <c r="BZ135" s="155">
        <f t="shared" si="25"/>
        <v>110477.72637691234</v>
      </c>
      <c r="CA135" s="155">
        <f t="shared" si="25"/>
        <v>118398.07719933611</v>
      </c>
      <c r="CB135" s="155">
        <f t="shared" si="25"/>
        <v>122730.05233153011</v>
      </c>
      <c r="CC135" s="155">
        <f t="shared" si="25"/>
        <v>126034.93928850634</v>
      </c>
      <c r="CD135" s="156">
        <f t="shared" si="25"/>
        <v>127932.02795150249</v>
      </c>
    </row>
    <row r="136" spans="1:82" s="106" customFormat="1" ht="24.75" customHeight="1" x14ac:dyDescent="0.4">
      <c r="A136" s="166"/>
      <c r="B136" s="235" t="s">
        <v>286</v>
      </c>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53">
        <f t="shared" ref="AH136:BM136" si="26">SUM(AH137:AH139)</f>
        <v>15066.414374577351</v>
      </c>
      <c r="AI136" s="53">
        <f t="shared" si="26"/>
        <v>14106.702722669892</v>
      </c>
      <c r="AJ136" s="53">
        <f t="shared" si="26"/>
        <v>15371.816012930978</v>
      </c>
      <c r="AK136" s="53">
        <f t="shared" si="26"/>
        <v>21148.682983056187</v>
      </c>
      <c r="AL136" s="53">
        <f t="shared" si="26"/>
        <v>26557.785614550383</v>
      </c>
      <c r="AM136" s="53">
        <f t="shared" si="26"/>
        <v>30252.248700273092</v>
      </c>
      <c r="AN136" s="53">
        <f t="shared" si="26"/>
        <v>32712.249753753094</v>
      </c>
      <c r="AO136" s="53">
        <f t="shared" si="26"/>
        <v>35215.292925140413</v>
      </c>
      <c r="AP136" s="53">
        <f t="shared" si="26"/>
        <v>36563.340699482986</v>
      </c>
      <c r="AQ136" s="53">
        <f t="shared" si="26"/>
        <v>35369.901459020577</v>
      </c>
      <c r="AR136" s="53">
        <f t="shared" si="26"/>
        <v>33000.094372436186</v>
      </c>
      <c r="AS136" s="53">
        <f t="shared" si="26"/>
        <v>32946.179430268385</v>
      </c>
      <c r="AT136" s="53">
        <f t="shared" si="26"/>
        <v>36029.8894474306</v>
      </c>
      <c r="AU136" s="53">
        <f t="shared" si="26"/>
        <v>41176.442432370182</v>
      </c>
      <c r="AV136" s="53">
        <f t="shared" si="26"/>
        <v>50178.56202564649</v>
      </c>
      <c r="AW136" s="53">
        <f t="shared" si="26"/>
        <v>55194.280949146472</v>
      </c>
      <c r="AX136" s="53">
        <f t="shared" si="26"/>
        <v>57298.939664109974</v>
      </c>
      <c r="AY136" s="53">
        <f t="shared" si="26"/>
        <v>57999.149800945102</v>
      </c>
      <c r="AZ136" s="53">
        <f t="shared" si="26"/>
        <v>56590.615644303849</v>
      </c>
      <c r="BA136" s="53">
        <f t="shared" si="26"/>
        <v>55128.068133314759</v>
      </c>
      <c r="BB136" s="53">
        <f t="shared" si="26"/>
        <v>52788.33487272702</v>
      </c>
      <c r="BC136" s="53">
        <f t="shared" si="26"/>
        <v>51235.69484241707</v>
      </c>
      <c r="BD136" s="53">
        <f t="shared" si="26"/>
        <v>48256.993180237667</v>
      </c>
      <c r="BE136" s="53">
        <f t="shared" si="26"/>
        <v>49259.175825870218</v>
      </c>
      <c r="BF136" s="53">
        <f t="shared" si="26"/>
        <v>50385.548262527911</v>
      </c>
      <c r="BG136" s="53">
        <f t="shared" si="26"/>
        <v>50745.232887559643</v>
      </c>
      <c r="BH136" s="53">
        <f t="shared" si="26"/>
        <v>51757.224358492225</v>
      </c>
      <c r="BI136" s="53">
        <f t="shared" si="26"/>
        <v>51255.725731487793</v>
      </c>
      <c r="BJ136" s="53">
        <f t="shared" si="26"/>
        <v>51807.836492352872</v>
      </c>
      <c r="BK136" s="53">
        <f t="shared" si="26"/>
        <v>52465.199634588469</v>
      </c>
      <c r="BL136" s="53">
        <f t="shared" si="26"/>
        <v>53945.887015090499</v>
      </c>
      <c r="BM136" s="53">
        <f t="shared" si="26"/>
        <v>60538.652991999159</v>
      </c>
      <c r="BN136" s="53">
        <f t="shared" ref="BN136:CD136" si="27">SUM(BN137:BN139)</f>
        <v>62184.076581328191</v>
      </c>
      <c r="BO136" s="53">
        <f t="shared" si="27"/>
        <v>62734.995043687872</v>
      </c>
      <c r="BP136" s="53">
        <f t="shared" si="27"/>
        <v>63300.13191973255</v>
      </c>
      <c r="BQ136" s="53">
        <f t="shared" si="27"/>
        <v>55580.716738910349</v>
      </c>
      <c r="BR136" s="53">
        <f t="shared" si="27"/>
        <v>54554.706786039096</v>
      </c>
      <c r="BS136" s="53">
        <f t="shared" si="27"/>
        <v>53703.783293184897</v>
      </c>
      <c r="BT136" s="53">
        <f t="shared" si="27"/>
        <v>51981.075663994299</v>
      </c>
      <c r="BU136" s="53">
        <f t="shared" si="27"/>
        <v>51809.851357942789</v>
      </c>
      <c r="BV136" s="53">
        <f t="shared" si="27"/>
        <v>53298.938982611689</v>
      </c>
      <c r="BW136" s="53">
        <f t="shared" si="27"/>
        <v>58147.780708507315</v>
      </c>
      <c r="BX136" s="53">
        <f t="shared" si="27"/>
        <v>73619.159624688444</v>
      </c>
      <c r="BY136" s="53">
        <f t="shared" si="27"/>
        <v>74180.180535762091</v>
      </c>
      <c r="BZ136" s="53">
        <f t="shared" si="27"/>
        <v>69457.386156668348</v>
      </c>
      <c r="CA136" s="53">
        <f t="shared" si="27"/>
        <v>72700.77914479078</v>
      </c>
      <c r="CB136" s="53">
        <f t="shared" si="27"/>
        <v>76446.151709809259</v>
      </c>
      <c r="CC136" s="53">
        <f t="shared" si="27"/>
        <v>79563.443586050504</v>
      </c>
      <c r="CD136" s="54">
        <f t="shared" si="27"/>
        <v>82208.211072258651</v>
      </c>
    </row>
    <row r="137" spans="1:82" s="1" customFormat="1" x14ac:dyDescent="0.4">
      <c r="A137" s="149"/>
      <c r="B137" s="13" t="s">
        <v>363</v>
      </c>
      <c r="C137" s="56"/>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155">
        <f t="shared" ref="AH137:BM137" si="28">SUMIF($C$6:$C$15,"(IR)",AH$6:AH$15)</f>
        <v>1646.8092768690681</v>
      </c>
      <c r="AI137" s="155">
        <f t="shared" si="28"/>
        <v>1484.7616129431178</v>
      </c>
      <c r="AJ137" s="155">
        <f t="shared" si="28"/>
        <v>1647.5084932737057</v>
      </c>
      <c r="AK137" s="155">
        <f t="shared" si="28"/>
        <v>2135.5275373955715</v>
      </c>
      <c r="AL137" s="155">
        <f t="shared" si="28"/>
        <v>2670.9405484758922</v>
      </c>
      <c r="AM137" s="155">
        <f t="shared" si="28"/>
        <v>3000.4864516869961</v>
      </c>
      <c r="AN137" s="155">
        <f t="shared" si="28"/>
        <v>3253.7392810629699</v>
      </c>
      <c r="AO137" s="155">
        <f t="shared" si="28"/>
        <v>3515.5379338383859</v>
      </c>
      <c r="AP137" s="155">
        <f t="shared" si="28"/>
        <v>3621.3415744739546</v>
      </c>
      <c r="AQ137" s="155">
        <f t="shared" si="28"/>
        <v>3570.8468202312611</v>
      </c>
      <c r="AR137" s="155">
        <f t="shared" si="28"/>
        <v>3693.7116215834994</v>
      </c>
      <c r="AS137" s="155">
        <f t="shared" si="28"/>
        <v>3704.3446745469378</v>
      </c>
      <c r="AT137" s="155">
        <f t="shared" si="28"/>
        <v>3887.5900055556854</v>
      </c>
      <c r="AU137" s="155">
        <f t="shared" si="28"/>
        <v>4768.8008972545349</v>
      </c>
      <c r="AV137" s="155">
        <f t="shared" si="28"/>
        <v>5862.1125830865976</v>
      </c>
      <c r="AW137" s="155">
        <f t="shared" si="28"/>
        <v>6462.5023370043682</v>
      </c>
      <c r="AX137" s="155">
        <f t="shared" si="28"/>
        <v>6411.8355010904224</v>
      </c>
      <c r="AY137" s="155">
        <f t="shared" si="28"/>
        <v>6364.458176176815</v>
      </c>
      <c r="AZ137" s="155">
        <f t="shared" si="28"/>
        <v>6242.9419092308362</v>
      </c>
      <c r="BA137" s="155">
        <f t="shared" si="28"/>
        <v>6164.9035473791901</v>
      </c>
      <c r="BB137" s="155">
        <f t="shared" si="28"/>
        <v>6068.3598974520319</v>
      </c>
      <c r="BC137" s="155">
        <f t="shared" si="28"/>
        <v>6023.6682500768466</v>
      </c>
      <c r="BD137" s="155">
        <f t="shared" si="28"/>
        <v>5286.5745435271465</v>
      </c>
      <c r="BE137" s="155">
        <f t="shared" si="28"/>
        <v>5750.0215918656295</v>
      </c>
      <c r="BF137" s="155">
        <f t="shared" si="28"/>
        <v>6154.5050809806435</v>
      </c>
      <c r="BG137" s="155">
        <f t="shared" si="28"/>
        <v>6099.0941628694391</v>
      </c>
      <c r="BH137" s="155">
        <f t="shared" si="28"/>
        <v>5054.6759426202971</v>
      </c>
      <c r="BI137" s="155">
        <f t="shared" si="28"/>
        <v>3659.5804114081989</v>
      </c>
      <c r="BJ137" s="155">
        <f t="shared" si="28"/>
        <v>2874.1718395337243</v>
      </c>
      <c r="BK137" s="155">
        <f t="shared" si="28"/>
        <v>2355.7659695842872</v>
      </c>
      <c r="BL137" s="155">
        <f t="shared" si="28"/>
        <v>1916.8793002156124</v>
      </c>
      <c r="BM137" s="155">
        <f t="shared" si="28"/>
        <v>1136.948155121966</v>
      </c>
      <c r="BN137" s="155">
        <f t="shared" ref="BN137:CD137" si="29">SUMIF($C$6:$C$15,"(IR)",BN$6:BN$15)</f>
        <v>807.47039427349137</v>
      </c>
      <c r="BO137" s="155">
        <f t="shared" si="29"/>
        <v>566.62179566173825</v>
      </c>
      <c r="BP137" s="155">
        <f t="shared" si="29"/>
        <v>359.90110655353197</v>
      </c>
      <c r="BQ137" s="155">
        <f t="shared" si="29"/>
        <v>207.26447832272618</v>
      </c>
      <c r="BR137" s="155">
        <f t="shared" si="29"/>
        <v>142.2058637204226</v>
      </c>
      <c r="BS137" s="155">
        <f t="shared" si="29"/>
        <v>94.886315878846986</v>
      </c>
      <c r="BT137" s="155">
        <f t="shared" si="29"/>
        <v>68.457779105442626</v>
      </c>
      <c r="BU137" s="155">
        <f t="shared" si="29"/>
        <v>48.457706109733699</v>
      </c>
      <c r="BV137" s="155">
        <f t="shared" si="29"/>
        <v>36.456881726350638</v>
      </c>
      <c r="BW137" s="155">
        <f t="shared" si="29"/>
        <v>19.246756461331202</v>
      </c>
      <c r="BX137" s="155">
        <f t="shared" si="29"/>
        <v>11.100182987215618</v>
      </c>
      <c r="BY137" s="155">
        <f t="shared" si="29"/>
        <v>6.8156139716995439</v>
      </c>
      <c r="BZ137" s="155">
        <f t="shared" si="29"/>
        <v>3.9203635912424146</v>
      </c>
      <c r="CA137" s="155">
        <f t="shared" si="29"/>
        <v>2.2089668076267657</v>
      </c>
      <c r="CB137" s="155">
        <f t="shared" si="29"/>
        <v>1.2691148627174393</v>
      </c>
      <c r="CC137" s="155">
        <f t="shared" si="29"/>
        <v>0.46785891795517703</v>
      </c>
      <c r="CD137" s="156">
        <f t="shared" si="29"/>
        <v>0</v>
      </c>
    </row>
    <row r="138" spans="1:82" s="1" customFormat="1" x14ac:dyDescent="0.4">
      <c r="A138" s="149"/>
      <c r="B138" s="13" t="s">
        <v>364</v>
      </c>
      <c r="C138" s="56"/>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155">
        <f t="shared" ref="AH138:BM138" si="30">SUMIF($C$20:$C$74,"(IR)",AH$20:AH$74)</f>
        <v>7207.2715089727135</v>
      </c>
      <c r="AI138" s="155">
        <f t="shared" si="30"/>
        <v>6676.4904814453803</v>
      </c>
      <c r="AJ138" s="155">
        <f t="shared" si="30"/>
        <v>7590.4468695564137</v>
      </c>
      <c r="AK138" s="155">
        <f t="shared" si="30"/>
        <v>11202.98179805809</v>
      </c>
      <c r="AL138" s="155">
        <f t="shared" si="30"/>
        <v>15494.445900215243</v>
      </c>
      <c r="AM138" s="155">
        <f t="shared" si="30"/>
        <v>18264.552435242666</v>
      </c>
      <c r="AN138" s="155">
        <f t="shared" si="30"/>
        <v>19614.915002998718</v>
      </c>
      <c r="AO138" s="155">
        <f t="shared" si="30"/>
        <v>21115.010092349417</v>
      </c>
      <c r="AP138" s="155">
        <f t="shared" si="30"/>
        <v>21860.907757717931</v>
      </c>
      <c r="AQ138" s="155">
        <f t="shared" si="30"/>
        <v>20593.205355269194</v>
      </c>
      <c r="AR138" s="155">
        <f t="shared" si="30"/>
        <v>17479.401892677575</v>
      </c>
      <c r="AS138" s="155">
        <f t="shared" si="30"/>
        <v>16712.420727572808</v>
      </c>
      <c r="AT138" s="155">
        <f t="shared" si="30"/>
        <v>18726.665039389711</v>
      </c>
      <c r="AU138" s="155">
        <f t="shared" si="30"/>
        <v>22943.226745833625</v>
      </c>
      <c r="AV138" s="155">
        <f t="shared" si="30"/>
        <v>28617.561562055798</v>
      </c>
      <c r="AW138" s="155">
        <f t="shared" si="30"/>
        <v>31734.507691488052</v>
      </c>
      <c r="AX138" s="155">
        <f t="shared" si="30"/>
        <v>33510.499935898806</v>
      </c>
      <c r="AY138" s="155">
        <f t="shared" si="30"/>
        <v>34791.826436595446</v>
      </c>
      <c r="AZ138" s="155">
        <f t="shared" si="30"/>
        <v>34272.3299079555</v>
      </c>
      <c r="BA138" s="155">
        <f t="shared" si="30"/>
        <v>33131.067977277315</v>
      </c>
      <c r="BB138" s="155">
        <f t="shared" si="30"/>
        <v>31714.13420684477</v>
      </c>
      <c r="BC138" s="155">
        <f t="shared" si="30"/>
        <v>30166.900339612541</v>
      </c>
      <c r="BD138" s="155">
        <f t="shared" si="30"/>
        <v>27507.010047016967</v>
      </c>
      <c r="BE138" s="155">
        <f t="shared" si="30"/>
        <v>27175.330501943678</v>
      </c>
      <c r="BF138" s="155">
        <f t="shared" si="30"/>
        <v>27618.727817983487</v>
      </c>
      <c r="BG138" s="155">
        <f t="shared" si="30"/>
        <v>28077.817451360192</v>
      </c>
      <c r="BH138" s="155">
        <f t="shared" si="30"/>
        <v>28409.681957912711</v>
      </c>
      <c r="BI138" s="155">
        <f t="shared" si="30"/>
        <v>29120.648097190668</v>
      </c>
      <c r="BJ138" s="155">
        <f t="shared" si="30"/>
        <v>29728.72532905078</v>
      </c>
      <c r="BK138" s="155">
        <f t="shared" si="30"/>
        <v>30612.577637025719</v>
      </c>
      <c r="BL138" s="155">
        <f t="shared" si="30"/>
        <v>31547.235136718078</v>
      </c>
      <c r="BM138" s="155">
        <f t="shared" si="30"/>
        <v>38188.651771853773</v>
      </c>
      <c r="BN138" s="155">
        <f t="shared" ref="BN138:CD138" si="31">SUMIF($C$20:$C$74,"(IR)",BN$20:BN$74)</f>
        <v>39995.941760318317</v>
      </c>
      <c r="BO138" s="155">
        <f t="shared" si="31"/>
        <v>41277.663181036791</v>
      </c>
      <c r="BP138" s="155">
        <f t="shared" si="31"/>
        <v>43010.448524240768</v>
      </c>
      <c r="BQ138" s="155">
        <f t="shared" si="31"/>
        <v>38991.009233629957</v>
      </c>
      <c r="BR138" s="155">
        <f t="shared" si="31"/>
        <v>38730.628373073443</v>
      </c>
      <c r="BS138" s="155">
        <f t="shared" si="31"/>
        <v>38679.720226144469</v>
      </c>
      <c r="BT138" s="155">
        <f t="shared" si="31"/>
        <v>38019.016056476619</v>
      </c>
      <c r="BU138" s="155">
        <f t="shared" si="31"/>
        <v>38658.191258840023</v>
      </c>
      <c r="BV138" s="155">
        <f t="shared" si="31"/>
        <v>40976.936080982188</v>
      </c>
      <c r="BW138" s="155">
        <f t="shared" si="31"/>
        <v>46298.848104652687</v>
      </c>
      <c r="BX138" s="155">
        <f t="shared" si="31"/>
        <v>62596.467005289567</v>
      </c>
      <c r="BY138" s="155">
        <f t="shared" si="31"/>
        <v>63018.600063114602</v>
      </c>
      <c r="BZ138" s="155">
        <f t="shared" si="31"/>
        <v>59001.495563297758</v>
      </c>
      <c r="CA138" s="155">
        <f t="shared" si="31"/>
        <v>62582.974847675403</v>
      </c>
      <c r="CB138" s="155">
        <f t="shared" si="31"/>
        <v>66506.886326585387</v>
      </c>
      <c r="CC138" s="155">
        <f t="shared" si="31"/>
        <v>69737.71283860688</v>
      </c>
      <c r="CD138" s="156">
        <f t="shared" si="31"/>
        <v>72459.821376788022</v>
      </c>
    </row>
    <row r="139" spans="1:82" s="1" customFormat="1" x14ac:dyDescent="0.4">
      <c r="A139" s="149"/>
      <c r="B139" s="73" t="s">
        <v>365</v>
      </c>
      <c r="C139" s="56"/>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155">
        <f t="shared" ref="AH139:BM139" si="32">SUMIF($C$79:$C$124,"(IR)",AH$79:AH$124)</f>
        <v>6212.3335887355697</v>
      </c>
      <c r="AI139" s="155">
        <f t="shared" si="32"/>
        <v>5945.4506282813927</v>
      </c>
      <c r="AJ139" s="155">
        <f t="shared" si="32"/>
        <v>6133.860650100858</v>
      </c>
      <c r="AK139" s="155">
        <f t="shared" si="32"/>
        <v>7810.1736476025244</v>
      </c>
      <c r="AL139" s="155">
        <f t="shared" si="32"/>
        <v>8392.3991658592458</v>
      </c>
      <c r="AM139" s="155">
        <f t="shared" si="32"/>
        <v>8987.209813343432</v>
      </c>
      <c r="AN139" s="155">
        <f t="shared" si="32"/>
        <v>9843.595469691405</v>
      </c>
      <c r="AO139" s="155">
        <f t="shared" si="32"/>
        <v>10584.744898952606</v>
      </c>
      <c r="AP139" s="155">
        <f t="shared" si="32"/>
        <v>11081.091367291103</v>
      </c>
      <c r="AQ139" s="155">
        <f t="shared" si="32"/>
        <v>11205.84928352012</v>
      </c>
      <c r="AR139" s="155">
        <f t="shared" si="32"/>
        <v>11826.980858175109</v>
      </c>
      <c r="AS139" s="155">
        <f t="shared" si="32"/>
        <v>12529.414028148643</v>
      </c>
      <c r="AT139" s="155">
        <f t="shared" si="32"/>
        <v>13415.634402485204</v>
      </c>
      <c r="AU139" s="155">
        <f t="shared" si="32"/>
        <v>13464.414789282026</v>
      </c>
      <c r="AV139" s="155">
        <f t="shared" si="32"/>
        <v>15698.887880504097</v>
      </c>
      <c r="AW139" s="155">
        <f t="shared" si="32"/>
        <v>16997.270920654053</v>
      </c>
      <c r="AX139" s="155">
        <f t="shared" si="32"/>
        <v>17376.604227120752</v>
      </c>
      <c r="AY139" s="155">
        <f t="shared" si="32"/>
        <v>16842.865188172847</v>
      </c>
      <c r="AZ139" s="155">
        <f t="shared" si="32"/>
        <v>16075.343827117511</v>
      </c>
      <c r="BA139" s="155">
        <f t="shared" si="32"/>
        <v>15832.096608658254</v>
      </c>
      <c r="BB139" s="155">
        <f t="shared" si="32"/>
        <v>15005.840768430218</v>
      </c>
      <c r="BC139" s="155">
        <f t="shared" si="32"/>
        <v>15045.126252727683</v>
      </c>
      <c r="BD139" s="155">
        <f t="shared" si="32"/>
        <v>15463.40858969355</v>
      </c>
      <c r="BE139" s="155">
        <f t="shared" si="32"/>
        <v>16333.823732060908</v>
      </c>
      <c r="BF139" s="155">
        <f t="shared" si="32"/>
        <v>16612.315363563775</v>
      </c>
      <c r="BG139" s="155">
        <f t="shared" si="32"/>
        <v>16568.321273330006</v>
      </c>
      <c r="BH139" s="155">
        <f t="shared" si="32"/>
        <v>18292.866457959211</v>
      </c>
      <c r="BI139" s="155">
        <f t="shared" si="32"/>
        <v>18475.49722288892</v>
      </c>
      <c r="BJ139" s="155">
        <f t="shared" si="32"/>
        <v>19204.939323768373</v>
      </c>
      <c r="BK139" s="155">
        <f t="shared" si="32"/>
        <v>19496.856027978469</v>
      </c>
      <c r="BL139" s="155">
        <f t="shared" si="32"/>
        <v>20481.772578156804</v>
      </c>
      <c r="BM139" s="155">
        <f t="shared" si="32"/>
        <v>21213.053065023425</v>
      </c>
      <c r="BN139" s="155">
        <f t="shared" ref="BN139:CD139" si="33">SUMIF($C$79:$C$124,"(IR)",BN$79:BN$124)</f>
        <v>21380.664426736381</v>
      </c>
      <c r="BO139" s="155">
        <f t="shared" si="33"/>
        <v>20890.710066989344</v>
      </c>
      <c r="BP139" s="155">
        <f t="shared" si="33"/>
        <v>19929.782288938251</v>
      </c>
      <c r="BQ139" s="155">
        <f t="shared" si="33"/>
        <v>16382.443026957662</v>
      </c>
      <c r="BR139" s="155">
        <f t="shared" si="33"/>
        <v>15681.872549245232</v>
      </c>
      <c r="BS139" s="155">
        <f t="shared" si="33"/>
        <v>14929.176751161587</v>
      </c>
      <c r="BT139" s="155">
        <f t="shared" si="33"/>
        <v>13893.601828412244</v>
      </c>
      <c r="BU139" s="155">
        <f t="shared" si="33"/>
        <v>13103.202392993027</v>
      </c>
      <c r="BV139" s="155">
        <f t="shared" si="33"/>
        <v>12285.546019903149</v>
      </c>
      <c r="BW139" s="155">
        <f t="shared" si="33"/>
        <v>11829.685847393292</v>
      </c>
      <c r="BX139" s="155">
        <f t="shared" si="33"/>
        <v>11011.592436411651</v>
      </c>
      <c r="BY139" s="155">
        <f t="shared" si="33"/>
        <v>11154.764858675791</v>
      </c>
      <c r="BZ139" s="155">
        <f t="shared" si="33"/>
        <v>10451.970229779345</v>
      </c>
      <c r="CA139" s="155">
        <f t="shared" si="33"/>
        <v>10115.595330307749</v>
      </c>
      <c r="CB139" s="155">
        <f t="shared" si="33"/>
        <v>9937.9962683611575</v>
      </c>
      <c r="CC139" s="155">
        <f t="shared" si="33"/>
        <v>9825.2628885256636</v>
      </c>
      <c r="CD139" s="156">
        <f t="shared" si="33"/>
        <v>9748.3896954706252</v>
      </c>
    </row>
    <row r="140" spans="1:82" s="106" customFormat="1" ht="24.75" customHeight="1" x14ac:dyDescent="0.4">
      <c r="A140" s="166"/>
      <c r="B140" s="235" t="s">
        <v>287</v>
      </c>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53">
        <f t="shared" ref="AH140:BM140" si="34">SUM(AH141:AH143)</f>
        <v>14836.746877793303</v>
      </c>
      <c r="AI140" s="53">
        <f t="shared" si="34"/>
        <v>18197.387084004989</v>
      </c>
      <c r="AJ140" s="53">
        <f t="shared" si="34"/>
        <v>16839.481898032933</v>
      </c>
      <c r="AK140" s="53">
        <f t="shared" si="34"/>
        <v>17640.909771052036</v>
      </c>
      <c r="AL140" s="53">
        <f t="shared" si="34"/>
        <v>18158.461178935097</v>
      </c>
      <c r="AM140" s="53">
        <f t="shared" si="34"/>
        <v>19170.736787191097</v>
      </c>
      <c r="AN140" s="53">
        <f t="shared" si="34"/>
        <v>19688.384018060584</v>
      </c>
      <c r="AO140" s="53">
        <f t="shared" si="34"/>
        <v>20014.054142501616</v>
      </c>
      <c r="AP140" s="53">
        <f t="shared" si="34"/>
        <v>20287.899766809915</v>
      </c>
      <c r="AQ140" s="53">
        <f t="shared" si="34"/>
        <v>20240.243490644585</v>
      </c>
      <c r="AR140" s="53">
        <f t="shared" si="34"/>
        <v>19300.616312169484</v>
      </c>
      <c r="AS140" s="53">
        <f t="shared" si="34"/>
        <v>18732.193002901313</v>
      </c>
      <c r="AT140" s="53">
        <f t="shared" si="34"/>
        <v>18846.864109149501</v>
      </c>
      <c r="AU140" s="53">
        <f t="shared" si="34"/>
        <v>20858.661144043061</v>
      </c>
      <c r="AV140" s="53">
        <f t="shared" si="34"/>
        <v>23426.866031633661</v>
      </c>
      <c r="AW140" s="53">
        <f t="shared" si="34"/>
        <v>25881.191746623583</v>
      </c>
      <c r="AX140" s="53">
        <f t="shared" si="34"/>
        <v>26663.541136737931</v>
      </c>
      <c r="AY140" s="53">
        <f t="shared" si="34"/>
        <v>28371.265089472781</v>
      </c>
      <c r="AZ140" s="53">
        <f t="shared" si="34"/>
        <v>29941.23927489543</v>
      </c>
      <c r="BA140" s="53">
        <f t="shared" si="34"/>
        <v>31715.660600161937</v>
      </c>
      <c r="BB140" s="53">
        <f t="shared" si="34"/>
        <v>32253.400083362147</v>
      </c>
      <c r="BC140" s="53">
        <f t="shared" si="34"/>
        <v>35560.69959254656</v>
      </c>
      <c r="BD140" s="53">
        <f t="shared" si="34"/>
        <v>38889.860271733734</v>
      </c>
      <c r="BE140" s="53">
        <f t="shared" si="34"/>
        <v>39344.727120691619</v>
      </c>
      <c r="BF140" s="53">
        <f t="shared" si="34"/>
        <v>37943.461880634517</v>
      </c>
      <c r="BG140" s="53">
        <f t="shared" si="34"/>
        <v>24888.355302508066</v>
      </c>
      <c r="BH140" s="53">
        <f t="shared" si="34"/>
        <v>26088.400444413768</v>
      </c>
      <c r="BI140" s="53">
        <f t="shared" si="34"/>
        <v>27512.124760184692</v>
      </c>
      <c r="BJ140" s="53">
        <f t="shared" si="34"/>
        <v>26358.726202755046</v>
      </c>
      <c r="BK140" s="53">
        <f t="shared" si="34"/>
        <v>27298.421844781456</v>
      </c>
      <c r="BL140" s="53">
        <f t="shared" si="34"/>
        <v>29126.885159803202</v>
      </c>
      <c r="BM140" s="53">
        <f t="shared" si="34"/>
        <v>30457.901305448675</v>
      </c>
      <c r="BN140" s="53">
        <f t="shared" ref="BN140:CD140" si="35">SUM(BN141:BN143)</f>
        <v>30924.853136105445</v>
      </c>
      <c r="BO140" s="53">
        <f t="shared" si="35"/>
        <v>30800.362722890353</v>
      </c>
      <c r="BP140" s="53">
        <f t="shared" si="35"/>
        <v>31714.672591954943</v>
      </c>
      <c r="BQ140" s="53">
        <f t="shared" si="35"/>
        <v>31661.101996160571</v>
      </c>
      <c r="BR140" s="53">
        <f t="shared" si="35"/>
        <v>33233.946731318982</v>
      </c>
      <c r="BS140" s="53">
        <f t="shared" si="35"/>
        <v>34062.422363147489</v>
      </c>
      <c r="BT140" s="53">
        <f t="shared" si="35"/>
        <v>33588.91512800123</v>
      </c>
      <c r="BU140" s="53">
        <f t="shared" si="35"/>
        <v>34666.892055586883</v>
      </c>
      <c r="BV140" s="53">
        <f t="shared" si="35"/>
        <v>34777.520418049055</v>
      </c>
      <c r="BW140" s="53">
        <f t="shared" si="35"/>
        <v>35103.582556921479</v>
      </c>
      <c r="BX140" s="53">
        <f t="shared" si="35"/>
        <v>32194.575923748718</v>
      </c>
      <c r="BY140" s="53">
        <f t="shared" si="35"/>
        <v>33695.998959388962</v>
      </c>
      <c r="BZ140" s="53">
        <f t="shared" si="35"/>
        <v>34986.362712656446</v>
      </c>
      <c r="CA140" s="53">
        <f t="shared" si="35"/>
        <v>38489.638975229675</v>
      </c>
      <c r="CB140" s="53">
        <f t="shared" si="35"/>
        <v>40700.930478837188</v>
      </c>
      <c r="CC140" s="53">
        <f t="shared" si="35"/>
        <v>42299.514056097651</v>
      </c>
      <c r="CD140" s="54">
        <f t="shared" si="35"/>
        <v>44015.245094978221</v>
      </c>
    </row>
    <row r="141" spans="1:82" s="1" customFormat="1" x14ac:dyDescent="0.4">
      <c r="A141" s="149"/>
      <c r="B141" s="13" t="s">
        <v>363</v>
      </c>
      <c r="C141" s="56"/>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155">
        <f t="shared" ref="AH141:BM141" si="36">SUMIF($C$6:$C$15,"(NC / NIR)",AH$6:AH$15)</f>
        <v>10012.279600276603</v>
      </c>
      <c r="AI141" s="155">
        <f t="shared" si="36"/>
        <v>13415.419829646991</v>
      </c>
      <c r="AJ141" s="155">
        <f t="shared" si="36"/>
        <v>11982.14548104616</v>
      </c>
      <c r="AK141" s="155">
        <f t="shared" si="36"/>
        <v>12439.712217285345</v>
      </c>
      <c r="AL141" s="155">
        <f t="shared" si="36"/>
        <v>12618.885556198489</v>
      </c>
      <c r="AM141" s="155">
        <f t="shared" si="36"/>
        <v>13148.90786806791</v>
      </c>
      <c r="AN141" s="155">
        <f t="shared" si="36"/>
        <v>13354.102347952825</v>
      </c>
      <c r="AO141" s="155">
        <f t="shared" si="36"/>
        <v>13258.848323145146</v>
      </c>
      <c r="AP141" s="155">
        <f t="shared" si="36"/>
        <v>12908.883346262786</v>
      </c>
      <c r="AQ141" s="155">
        <f t="shared" si="36"/>
        <v>12493.039715808407</v>
      </c>
      <c r="AR141" s="155">
        <f t="shared" si="36"/>
        <v>11567.103174732791</v>
      </c>
      <c r="AS141" s="155">
        <f t="shared" si="36"/>
        <v>10837.926251873703</v>
      </c>
      <c r="AT141" s="155">
        <f t="shared" si="36"/>
        <v>10213.479425164443</v>
      </c>
      <c r="AU141" s="155">
        <f t="shared" si="36"/>
        <v>10900.542334995973</v>
      </c>
      <c r="AV141" s="155">
        <f t="shared" si="36"/>
        <v>11678.102617110942</v>
      </c>
      <c r="AW141" s="155">
        <f t="shared" si="36"/>
        <v>12245.631465471266</v>
      </c>
      <c r="AX141" s="155">
        <f t="shared" si="36"/>
        <v>12278.574492891787</v>
      </c>
      <c r="AY141" s="155">
        <f t="shared" si="36"/>
        <v>12458.339525242962</v>
      </c>
      <c r="AZ141" s="155">
        <f t="shared" si="36"/>
        <v>12547.214938802399</v>
      </c>
      <c r="BA141" s="155">
        <f t="shared" si="36"/>
        <v>12928.539804042079</v>
      </c>
      <c r="BB141" s="155">
        <f t="shared" si="36"/>
        <v>13051.288747401146</v>
      </c>
      <c r="BC141" s="155">
        <f t="shared" si="36"/>
        <v>14679.950983035858</v>
      </c>
      <c r="BD141" s="155">
        <f t="shared" si="36"/>
        <v>15170.650812477903</v>
      </c>
      <c r="BE141" s="155">
        <f t="shared" si="36"/>
        <v>15096.297440067803</v>
      </c>
      <c r="BF141" s="155">
        <f t="shared" si="36"/>
        <v>15145.757039110858</v>
      </c>
      <c r="BG141" s="155">
        <f t="shared" si="36"/>
        <v>1208.0753034380232</v>
      </c>
      <c r="BH141" s="155">
        <f t="shared" si="36"/>
        <v>1244.9607886208887</v>
      </c>
      <c r="BI141" s="155">
        <f t="shared" si="36"/>
        <v>1326.3754713690789</v>
      </c>
      <c r="BJ141" s="155">
        <f t="shared" si="36"/>
        <v>1356.2047295965285</v>
      </c>
      <c r="BK141" s="155">
        <f t="shared" si="36"/>
        <v>1410.0937781695723</v>
      </c>
      <c r="BL141" s="155">
        <f t="shared" si="36"/>
        <v>1456.3210927732705</v>
      </c>
      <c r="BM141" s="155">
        <f t="shared" si="36"/>
        <v>1545.8734095769264</v>
      </c>
      <c r="BN141" s="155">
        <f t="shared" ref="BN141:CD141" si="37">SUMIF($C$6:$C$15,"(NC / NIR)",BN$6:BN$15)</f>
        <v>1556.099445109505</v>
      </c>
      <c r="BO141" s="155">
        <f t="shared" si="37"/>
        <v>1651.5559800436031</v>
      </c>
      <c r="BP141" s="155">
        <f t="shared" si="37"/>
        <v>1712.3968380738468</v>
      </c>
      <c r="BQ141" s="155">
        <f t="shared" si="37"/>
        <v>1761.6358278169885</v>
      </c>
      <c r="BR141" s="155">
        <f t="shared" si="37"/>
        <v>2043.8703923649148</v>
      </c>
      <c r="BS141" s="155">
        <f t="shared" si="37"/>
        <v>2170.2958705303686</v>
      </c>
      <c r="BT141" s="155">
        <f t="shared" si="37"/>
        <v>2194.8509464189251</v>
      </c>
      <c r="BU141" s="155">
        <f t="shared" si="37"/>
        <v>2235.2904261238123</v>
      </c>
      <c r="BV141" s="155">
        <f t="shared" si="37"/>
        <v>2358.5791569104545</v>
      </c>
      <c r="BW141" s="155">
        <f t="shared" si="37"/>
        <v>2506.4831252955373</v>
      </c>
      <c r="BX141" s="155">
        <f t="shared" si="37"/>
        <v>2314.1216003950781</v>
      </c>
      <c r="BY141" s="155">
        <f t="shared" si="37"/>
        <v>2532.7466068044109</v>
      </c>
      <c r="BZ141" s="155">
        <f t="shared" si="37"/>
        <v>2689.8463629934081</v>
      </c>
      <c r="CA141" s="155">
        <f t="shared" si="37"/>
        <v>3014.4582803371377</v>
      </c>
      <c r="CB141" s="155">
        <f t="shared" si="37"/>
        <v>3234.6196513816094</v>
      </c>
      <c r="CC141" s="155">
        <f t="shared" si="37"/>
        <v>3400.6001799190517</v>
      </c>
      <c r="CD141" s="156">
        <f t="shared" si="37"/>
        <v>3559.5128912603495</v>
      </c>
    </row>
    <row r="142" spans="1:82" s="1" customFormat="1" x14ac:dyDescent="0.4">
      <c r="A142" s="149"/>
      <c r="B142" s="13" t="s">
        <v>364</v>
      </c>
      <c r="C142" s="56"/>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155">
        <f t="shared" ref="AH142:BM142" si="38">SUMIF($C$20:$C$74,"(NC / NIR)",AH$20:AH$74)</f>
        <v>2275.4147466330387</v>
      </c>
      <c r="AI142" s="155">
        <f t="shared" si="38"/>
        <v>2471.0841088698489</v>
      </c>
      <c r="AJ142" s="155">
        <f t="shared" si="38"/>
        <v>2479.7658977615597</v>
      </c>
      <c r="AK142" s="155">
        <f t="shared" si="38"/>
        <v>2616.9755253035928</v>
      </c>
      <c r="AL142" s="155">
        <f t="shared" si="38"/>
        <v>2741.5874879156422</v>
      </c>
      <c r="AM142" s="155">
        <f t="shared" si="38"/>
        <v>3025.9938359973285</v>
      </c>
      <c r="AN142" s="155">
        <f t="shared" si="38"/>
        <v>3162.644346470559</v>
      </c>
      <c r="AO142" s="155">
        <f t="shared" si="38"/>
        <v>3287.8960049016587</v>
      </c>
      <c r="AP142" s="155">
        <f t="shared" si="38"/>
        <v>3615.8293622298793</v>
      </c>
      <c r="AQ142" s="155">
        <f t="shared" si="38"/>
        <v>3819.7434479775038</v>
      </c>
      <c r="AR142" s="155">
        <f t="shared" si="38"/>
        <v>3702.024335007713</v>
      </c>
      <c r="AS142" s="155">
        <f t="shared" si="38"/>
        <v>3710.584899365409</v>
      </c>
      <c r="AT142" s="155">
        <f t="shared" si="38"/>
        <v>3943.7525592763291</v>
      </c>
      <c r="AU142" s="155">
        <f t="shared" si="38"/>
        <v>4559.2744616352347</v>
      </c>
      <c r="AV142" s="155">
        <f t="shared" si="38"/>
        <v>5225.9424739914157</v>
      </c>
      <c r="AW142" s="155">
        <f t="shared" si="38"/>
        <v>6279.4363900040562</v>
      </c>
      <c r="AX142" s="155">
        <f t="shared" si="38"/>
        <v>6825.9512045191859</v>
      </c>
      <c r="AY142" s="155">
        <f t="shared" si="38"/>
        <v>7656.0912913582633</v>
      </c>
      <c r="AZ142" s="155">
        <f t="shared" si="38"/>
        <v>8587.8209376668037</v>
      </c>
      <c r="BA142" s="155">
        <f t="shared" si="38"/>
        <v>9143.564427449166</v>
      </c>
      <c r="BB142" s="155">
        <f t="shared" si="38"/>
        <v>9258.7423903576582</v>
      </c>
      <c r="BC142" s="155">
        <f t="shared" si="38"/>
        <v>9573.8675207290344</v>
      </c>
      <c r="BD142" s="155">
        <f t="shared" si="38"/>
        <v>9723.5816845796107</v>
      </c>
      <c r="BE142" s="155">
        <f t="shared" si="38"/>
        <v>10150.550311221783</v>
      </c>
      <c r="BF142" s="155">
        <f t="shared" si="38"/>
        <v>10168.641249056605</v>
      </c>
      <c r="BG142" s="155">
        <f t="shared" si="38"/>
        <v>10369.142649543723</v>
      </c>
      <c r="BH142" s="155">
        <f t="shared" si="38"/>
        <v>10456.755106683617</v>
      </c>
      <c r="BI142" s="155">
        <f t="shared" si="38"/>
        <v>10546.74797027302</v>
      </c>
      <c r="BJ142" s="155">
        <f t="shared" si="38"/>
        <v>10646.023542721967</v>
      </c>
      <c r="BK142" s="155">
        <f t="shared" si="38"/>
        <v>10864.600949629217</v>
      </c>
      <c r="BL142" s="155">
        <f t="shared" si="38"/>
        <v>11355.164621062797</v>
      </c>
      <c r="BM142" s="155">
        <f t="shared" si="38"/>
        <v>11770.108231060151</v>
      </c>
      <c r="BN142" s="155">
        <f t="shared" ref="BN142:CD142" si="39">SUMIF($C$20:$C$74,"(NC / NIR)",BN$20:BN$74)</f>
        <v>12003.939623932109</v>
      </c>
      <c r="BO142" s="155">
        <f t="shared" si="39"/>
        <v>12420.33376240809</v>
      </c>
      <c r="BP142" s="155">
        <f t="shared" si="39"/>
        <v>13017.050506249841</v>
      </c>
      <c r="BQ142" s="155">
        <f t="shared" si="39"/>
        <v>13143.237059931183</v>
      </c>
      <c r="BR142" s="155">
        <f t="shared" si="39"/>
        <v>14088.005699652134</v>
      </c>
      <c r="BS142" s="155">
        <f t="shared" si="39"/>
        <v>15117.600005944583</v>
      </c>
      <c r="BT142" s="155">
        <f t="shared" si="39"/>
        <v>15070.494890459244</v>
      </c>
      <c r="BU142" s="155">
        <f t="shared" si="39"/>
        <v>16491.285129985572</v>
      </c>
      <c r="BV142" s="155">
        <f t="shared" si="39"/>
        <v>16996.983286917854</v>
      </c>
      <c r="BW142" s="155">
        <f t="shared" si="39"/>
        <v>17296.409415983526</v>
      </c>
      <c r="BX142" s="155">
        <f t="shared" si="39"/>
        <v>16504.647234669654</v>
      </c>
      <c r="BY142" s="155">
        <f t="shared" si="39"/>
        <v>17684.16955812776</v>
      </c>
      <c r="BZ142" s="155">
        <f t="shared" si="39"/>
        <v>18588.639971427641</v>
      </c>
      <c r="CA142" s="155">
        <f t="shared" si="39"/>
        <v>20842.977416492635</v>
      </c>
      <c r="CB142" s="155">
        <f t="shared" si="39"/>
        <v>22248.822781280414</v>
      </c>
      <c r="CC142" s="155">
        <f t="shared" si="39"/>
        <v>23262.727222141624</v>
      </c>
      <c r="CD142" s="156">
        <f t="shared" si="39"/>
        <v>24514.21374558274</v>
      </c>
    </row>
    <row r="143" spans="1:82" s="1" customFormat="1" x14ac:dyDescent="0.4">
      <c r="A143" s="149"/>
      <c r="B143" s="13" t="s">
        <v>365</v>
      </c>
      <c r="C143" s="56"/>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155">
        <f t="shared" ref="AH143:BM143" si="40">SUMIF($C$79:$C$124,"(NC / NIR)",AH$79:AH$124)</f>
        <v>2549.0525308836613</v>
      </c>
      <c r="AI143" s="155">
        <f t="shared" si="40"/>
        <v>2310.8831454881488</v>
      </c>
      <c r="AJ143" s="155">
        <f t="shared" si="40"/>
        <v>2377.5705192252135</v>
      </c>
      <c r="AK143" s="155">
        <f t="shared" si="40"/>
        <v>2584.2220284630989</v>
      </c>
      <c r="AL143" s="155">
        <f t="shared" si="40"/>
        <v>2797.9881348209638</v>
      </c>
      <c r="AM143" s="155">
        <f t="shared" si="40"/>
        <v>2995.8350831258558</v>
      </c>
      <c r="AN143" s="155">
        <f t="shared" si="40"/>
        <v>3171.637323637201</v>
      </c>
      <c r="AO143" s="155">
        <f t="shared" si="40"/>
        <v>3467.3098144548089</v>
      </c>
      <c r="AP143" s="155">
        <f t="shared" si="40"/>
        <v>3763.1870583172504</v>
      </c>
      <c r="AQ143" s="155">
        <f t="shared" si="40"/>
        <v>3927.4603268586761</v>
      </c>
      <c r="AR143" s="155">
        <f t="shared" si="40"/>
        <v>4031.4888024289817</v>
      </c>
      <c r="AS143" s="155">
        <f t="shared" si="40"/>
        <v>4183.6818516622006</v>
      </c>
      <c r="AT143" s="155">
        <f t="shared" si="40"/>
        <v>4689.632124708728</v>
      </c>
      <c r="AU143" s="155">
        <f t="shared" si="40"/>
        <v>5398.844347411854</v>
      </c>
      <c r="AV143" s="155">
        <f t="shared" si="40"/>
        <v>6522.8209405313028</v>
      </c>
      <c r="AW143" s="155">
        <f t="shared" si="40"/>
        <v>7356.1238911482633</v>
      </c>
      <c r="AX143" s="155">
        <f t="shared" si="40"/>
        <v>7559.0154393269586</v>
      </c>
      <c r="AY143" s="155">
        <f t="shared" si="40"/>
        <v>8256.8342728715543</v>
      </c>
      <c r="AZ143" s="155">
        <f t="shared" si="40"/>
        <v>8806.2033984262289</v>
      </c>
      <c r="BA143" s="155">
        <f t="shared" si="40"/>
        <v>9643.5563686706937</v>
      </c>
      <c r="BB143" s="155">
        <f t="shared" si="40"/>
        <v>9943.3689456033444</v>
      </c>
      <c r="BC143" s="155">
        <f t="shared" si="40"/>
        <v>11306.881088781669</v>
      </c>
      <c r="BD143" s="155">
        <f t="shared" si="40"/>
        <v>13995.627774676217</v>
      </c>
      <c r="BE143" s="155">
        <f t="shared" si="40"/>
        <v>14097.879369402037</v>
      </c>
      <c r="BF143" s="155">
        <f t="shared" si="40"/>
        <v>12629.063592467055</v>
      </c>
      <c r="BG143" s="155">
        <f t="shared" si="40"/>
        <v>13311.13734952632</v>
      </c>
      <c r="BH143" s="155">
        <f t="shared" si="40"/>
        <v>14386.684549109264</v>
      </c>
      <c r="BI143" s="155">
        <f t="shared" si="40"/>
        <v>15639.001318542594</v>
      </c>
      <c r="BJ143" s="155">
        <f t="shared" si="40"/>
        <v>14356.49793043655</v>
      </c>
      <c r="BK143" s="155">
        <f t="shared" si="40"/>
        <v>15023.727116982665</v>
      </c>
      <c r="BL143" s="155">
        <f t="shared" si="40"/>
        <v>16315.399445967134</v>
      </c>
      <c r="BM143" s="155">
        <f t="shared" si="40"/>
        <v>17141.919664811598</v>
      </c>
      <c r="BN143" s="155">
        <f t="shared" ref="BN143:CD143" si="41">SUMIF($C$79:$C$124,"(NC / NIR)",BN$79:BN$124)</f>
        <v>17364.814067063831</v>
      </c>
      <c r="BO143" s="155">
        <f t="shared" si="41"/>
        <v>16728.472980438659</v>
      </c>
      <c r="BP143" s="155">
        <f t="shared" si="41"/>
        <v>16985.225247631253</v>
      </c>
      <c r="BQ143" s="155">
        <f t="shared" si="41"/>
        <v>16756.229108412401</v>
      </c>
      <c r="BR143" s="155">
        <f t="shared" si="41"/>
        <v>17102.070639301928</v>
      </c>
      <c r="BS143" s="155">
        <f t="shared" si="41"/>
        <v>16774.526486672534</v>
      </c>
      <c r="BT143" s="155">
        <f t="shared" si="41"/>
        <v>16323.569291123058</v>
      </c>
      <c r="BU143" s="155">
        <f t="shared" si="41"/>
        <v>15940.316499477502</v>
      </c>
      <c r="BV143" s="155">
        <f t="shared" si="41"/>
        <v>15421.95797422075</v>
      </c>
      <c r="BW143" s="155">
        <f t="shared" si="41"/>
        <v>15300.690015642414</v>
      </c>
      <c r="BX143" s="155">
        <f t="shared" si="41"/>
        <v>13375.807088683985</v>
      </c>
      <c r="BY143" s="155">
        <f t="shared" si="41"/>
        <v>13479.082794456794</v>
      </c>
      <c r="BZ143" s="155">
        <f t="shared" si="41"/>
        <v>13707.876378235394</v>
      </c>
      <c r="CA143" s="155">
        <f t="shared" si="41"/>
        <v>14632.203278399902</v>
      </c>
      <c r="CB143" s="155">
        <f t="shared" si="41"/>
        <v>15217.488046175165</v>
      </c>
      <c r="CC143" s="155">
        <f t="shared" si="41"/>
        <v>15636.186654036972</v>
      </c>
      <c r="CD143" s="156">
        <f t="shared" si="41"/>
        <v>15941.518458135135</v>
      </c>
    </row>
    <row r="144" spans="1:82" s="1" customFormat="1" ht="27" customHeight="1" x14ac:dyDescent="0.4">
      <c r="A144" s="149"/>
      <c r="B144" s="106" t="s">
        <v>306</v>
      </c>
      <c r="C144" s="56"/>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155"/>
      <c r="AI144" s="155"/>
      <c r="AJ144" s="155"/>
      <c r="AK144" s="155"/>
      <c r="AL144" s="155"/>
      <c r="AM144" s="155"/>
      <c r="AN144" s="155"/>
      <c r="AO144" s="155"/>
      <c r="AP144" s="155"/>
      <c r="AQ144" s="155"/>
      <c r="AR144" s="155"/>
      <c r="AS144" s="155"/>
      <c r="AT144" s="155"/>
      <c r="AU144" s="155"/>
      <c r="AV144" s="155"/>
      <c r="AW144" s="155"/>
      <c r="AX144" s="155"/>
      <c r="AY144" s="155"/>
      <c r="AZ144" s="155"/>
      <c r="BA144" s="155"/>
      <c r="BB144" s="155"/>
      <c r="BC144" s="155"/>
      <c r="BD144" s="155"/>
      <c r="BE144" s="155"/>
      <c r="BF144" s="155"/>
      <c r="BG144" s="155"/>
      <c r="BH144" s="155"/>
      <c r="BI144" s="155"/>
      <c r="BJ144" s="155"/>
      <c r="BK144" s="155"/>
      <c r="BL144" s="155"/>
      <c r="BM144" s="155"/>
      <c r="BN144" s="155"/>
      <c r="BO144" s="155"/>
      <c r="BP144" s="155"/>
      <c r="BQ144" s="155"/>
      <c r="BR144" s="155"/>
      <c r="BS144" s="155"/>
      <c r="BT144" s="155"/>
      <c r="BU144" s="155"/>
      <c r="BV144" s="155"/>
      <c r="BW144" s="155"/>
      <c r="BX144" s="155"/>
      <c r="BY144" s="155"/>
      <c r="BZ144" s="155"/>
      <c r="CA144" s="155"/>
      <c r="CB144" s="155"/>
      <c r="CC144" s="155"/>
      <c r="CD144" s="156"/>
    </row>
    <row r="145" spans="1:82" s="1" customFormat="1" x14ac:dyDescent="0.4">
      <c r="A145" s="149"/>
      <c r="B145" s="56" t="s">
        <v>307</v>
      </c>
      <c r="C145" s="56"/>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6"/>
      <c r="BY145" s="56"/>
      <c r="BZ145" s="56"/>
      <c r="CA145" s="56"/>
      <c r="CB145" s="56"/>
      <c r="CC145" s="56"/>
      <c r="CD145" s="128"/>
    </row>
    <row r="146" spans="1:82" s="1" customFormat="1" x14ac:dyDescent="0.4">
      <c r="A146" s="149"/>
      <c r="B146" s="56" t="s">
        <v>308</v>
      </c>
      <c r="C146" s="56"/>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c r="BT146" s="59"/>
      <c r="BU146" s="59"/>
      <c r="BV146" s="59"/>
      <c r="BW146" s="59"/>
      <c r="BX146" s="56"/>
      <c r="BY146" s="56"/>
      <c r="BZ146" s="56"/>
      <c r="CA146" s="56"/>
      <c r="CB146" s="56"/>
      <c r="CC146" s="56"/>
      <c r="CD146" s="128"/>
    </row>
    <row r="147" spans="1:82" s="1" customFormat="1" ht="27" customHeight="1" thickBot="1" x14ac:dyDescent="0.45">
      <c r="A147" s="197"/>
      <c r="B147" s="86" t="s">
        <v>309</v>
      </c>
      <c r="C147" s="119"/>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19"/>
      <c r="BY147" s="119"/>
      <c r="BZ147" s="119"/>
      <c r="CA147" s="119"/>
      <c r="CB147" s="119"/>
      <c r="CC147" s="119"/>
      <c r="CD147" s="132"/>
    </row>
  </sheetData>
  <hyperlinks>
    <hyperlink ref="A1" location="Contents!A1" display="Contents page" xr:uid="{00000000-0004-0000-0900-000000000000}"/>
    <hyperlink ref="B1" location="Notes!A1" display="Information relating to this table can be found in the 'Notes' tab" xr:uid="{00000000-0004-0000-09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9C9C9"/>
  </sheetPr>
  <dimension ref="A1:CD88"/>
  <sheetViews>
    <sheetView zoomScale="70" zoomScaleNormal="70" workbookViewId="0">
      <pane xSplit="3" ySplit="4" topLeftCell="BW5" activePane="bottomRight" state="frozen"/>
      <selection pane="topRight" activeCell="D1" sqref="D1"/>
      <selection pane="bottomLeft" activeCell="A5" sqref="A5"/>
      <selection pane="bottomRight" activeCell="A5" sqref="A5"/>
    </sheetView>
  </sheetViews>
  <sheetFormatPr defaultColWidth="9.1328125" defaultRowHeight="15" x14ac:dyDescent="0.4"/>
  <cols>
    <col min="1" max="1" width="23.1328125" style="209" bestFit="1" customWidth="1"/>
    <col min="2" max="2" width="75.86328125" style="213" customWidth="1"/>
    <col min="3" max="3" width="25.86328125" style="213" customWidth="1"/>
    <col min="4" max="75" width="12.86328125" style="224" customWidth="1"/>
    <col min="76" max="82" width="12.86328125" style="213" customWidth="1"/>
    <col min="83" max="83" width="9.1328125" style="213" customWidth="1"/>
    <col min="84" max="16384" width="9.1328125" style="213"/>
  </cols>
  <sheetData>
    <row r="1" spans="1:82" s="199" customFormat="1" ht="25.5" customHeight="1" thickBot="1" x14ac:dyDescent="0.4">
      <c r="A1" s="43" t="s">
        <v>44</v>
      </c>
      <c r="B1" s="44" t="s">
        <v>88</v>
      </c>
      <c r="C1" s="10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row>
    <row r="2" spans="1:82" s="1" customFormat="1" ht="33" customHeight="1" x14ac:dyDescent="0.4">
      <c r="A2" s="46" t="s">
        <v>45</v>
      </c>
      <c r="B2" s="200" t="s">
        <v>369</v>
      </c>
      <c r="C2" s="239"/>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204" customFormat="1" x14ac:dyDescent="0.4">
      <c r="A3" s="110">
        <v>2022</v>
      </c>
      <c r="B3" s="202" t="s">
        <v>311</v>
      </c>
      <c r="C3" s="202"/>
      <c r="D3" s="53" t="s">
        <v>123</v>
      </c>
      <c r="E3" s="53" t="s">
        <v>123</v>
      </c>
      <c r="F3" s="53" t="s">
        <v>123</v>
      </c>
      <c r="G3" s="53" t="s">
        <v>123</v>
      </c>
      <c r="H3" s="53" t="s">
        <v>123</v>
      </c>
      <c r="I3" s="53" t="s">
        <v>123</v>
      </c>
      <c r="J3" s="53" t="s">
        <v>123</v>
      </c>
      <c r="K3" s="53" t="s">
        <v>123</v>
      </c>
      <c r="L3" s="53" t="s">
        <v>123</v>
      </c>
      <c r="M3" s="53" t="s">
        <v>123</v>
      </c>
      <c r="N3" s="53" t="s">
        <v>123</v>
      </c>
      <c r="O3" s="53" t="s">
        <v>123</v>
      </c>
      <c r="P3" s="53" t="s">
        <v>123</v>
      </c>
      <c r="Q3" s="53" t="s">
        <v>123</v>
      </c>
      <c r="R3" s="53" t="s">
        <v>123</v>
      </c>
      <c r="S3" s="53" t="s">
        <v>123</v>
      </c>
      <c r="T3" s="53" t="s">
        <v>123</v>
      </c>
      <c r="U3" s="53" t="s">
        <v>123</v>
      </c>
      <c r="V3" s="53" t="s">
        <v>123</v>
      </c>
      <c r="W3" s="53" t="s">
        <v>123</v>
      </c>
      <c r="X3" s="53" t="s">
        <v>123</v>
      </c>
      <c r="Y3" s="53" t="s">
        <v>123</v>
      </c>
      <c r="Z3" s="53" t="s">
        <v>123</v>
      </c>
      <c r="AA3" s="53" t="s">
        <v>123</v>
      </c>
      <c r="AB3" s="53" t="s">
        <v>123</v>
      </c>
      <c r="AC3" s="53" t="s">
        <v>123</v>
      </c>
      <c r="AD3" s="53" t="s">
        <v>123</v>
      </c>
      <c r="AE3" s="53" t="s">
        <v>123</v>
      </c>
      <c r="AF3" s="53" t="s">
        <v>123</v>
      </c>
      <c r="AG3" s="53" t="s">
        <v>123</v>
      </c>
      <c r="AH3" s="53" t="s">
        <v>123</v>
      </c>
      <c r="AI3" s="53" t="s">
        <v>123</v>
      </c>
      <c r="AJ3" s="53" t="s">
        <v>123</v>
      </c>
      <c r="AK3" s="53" t="s">
        <v>123</v>
      </c>
      <c r="AL3" s="53" t="s">
        <v>123</v>
      </c>
      <c r="AM3" s="53" t="s">
        <v>123</v>
      </c>
      <c r="AN3" s="53" t="s">
        <v>123</v>
      </c>
      <c r="AO3" s="53" t="s">
        <v>123</v>
      </c>
      <c r="AP3" s="53" t="s">
        <v>123</v>
      </c>
      <c r="AQ3" s="53" t="s">
        <v>123</v>
      </c>
      <c r="AR3" s="53" t="s">
        <v>123</v>
      </c>
      <c r="AS3" s="53" t="s">
        <v>123</v>
      </c>
      <c r="AT3" s="53" t="s">
        <v>123</v>
      </c>
      <c r="AU3" s="53" t="s">
        <v>123</v>
      </c>
      <c r="AV3" s="53" t="s">
        <v>123</v>
      </c>
      <c r="AW3" s="53" t="s">
        <v>123</v>
      </c>
      <c r="AX3" s="53" t="s">
        <v>123</v>
      </c>
      <c r="AY3" s="53" t="s">
        <v>123</v>
      </c>
      <c r="AZ3" s="53" t="s">
        <v>123</v>
      </c>
      <c r="BA3" s="53" t="s">
        <v>123</v>
      </c>
      <c r="BB3" s="53" t="s">
        <v>123</v>
      </c>
      <c r="BC3" s="53" t="s">
        <v>123</v>
      </c>
      <c r="BD3" s="53" t="s">
        <v>123</v>
      </c>
      <c r="BE3" s="53" t="s">
        <v>123</v>
      </c>
      <c r="BF3" s="53" t="s">
        <v>123</v>
      </c>
      <c r="BG3" s="53" t="s">
        <v>123</v>
      </c>
      <c r="BH3" s="53" t="s">
        <v>123</v>
      </c>
      <c r="BI3" s="53" t="s">
        <v>123</v>
      </c>
      <c r="BJ3" s="53" t="s">
        <v>123</v>
      </c>
      <c r="BK3" s="53" t="s">
        <v>123</v>
      </c>
      <c r="BL3" s="53" t="s">
        <v>123</v>
      </c>
      <c r="BM3" s="53" t="s">
        <v>123</v>
      </c>
      <c r="BN3" s="53" t="s">
        <v>123</v>
      </c>
      <c r="BO3" s="53" t="s">
        <v>123</v>
      </c>
      <c r="BP3" s="53" t="s">
        <v>123</v>
      </c>
      <c r="BQ3" s="53" t="s">
        <v>123</v>
      </c>
      <c r="BR3" s="53" t="s">
        <v>123</v>
      </c>
      <c r="BS3" s="53" t="s">
        <v>123</v>
      </c>
      <c r="BT3" s="53" t="s">
        <v>123</v>
      </c>
      <c r="BU3" s="53" t="s">
        <v>123</v>
      </c>
      <c r="BV3" s="53" t="s">
        <v>123</v>
      </c>
      <c r="BW3" s="53" t="s">
        <v>123</v>
      </c>
      <c r="BX3" s="53" t="s">
        <v>123</v>
      </c>
      <c r="BY3" s="53" t="s">
        <v>124</v>
      </c>
      <c r="BZ3" s="53" t="s">
        <v>124</v>
      </c>
      <c r="CA3" s="53" t="s">
        <v>124</v>
      </c>
      <c r="CB3" s="53" t="s">
        <v>124</v>
      </c>
      <c r="CC3" s="53" t="s">
        <v>124</v>
      </c>
      <c r="CD3" s="54" t="s">
        <v>124</v>
      </c>
    </row>
    <row r="4" spans="1:82" s="1" customFormat="1" x14ac:dyDescent="0.4">
      <c r="A4" s="112"/>
      <c r="B4" s="205"/>
      <c r="C4" s="205"/>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8"/>
    </row>
    <row r="5" spans="1:82" s="1" customFormat="1" ht="27" customHeight="1" x14ac:dyDescent="0.4">
      <c r="A5" s="209"/>
      <c r="B5" s="223" t="s">
        <v>370</v>
      </c>
      <c r="C5" s="213"/>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2"/>
    </row>
    <row r="6" spans="1:82" s="1" customFormat="1" x14ac:dyDescent="0.4">
      <c r="A6" s="209"/>
      <c r="B6" s="213" t="s">
        <v>371</v>
      </c>
      <c r="C6" s="213"/>
      <c r="D6" s="155">
        <v>0</v>
      </c>
      <c r="E6" s="155">
        <v>0</v>
      </c>
      <c r="F6" s="155">
        <v>0</v>
      </c>
      <c r="G6" s="155">
        <v>0</v>
      </c>
      <c r="H6" s="155">
        <v>0</v>
      </c>
      <c r="I6" s="155">
        <v>0</v>
      </c>
      <c r="J6" s="155">
        <v>0</v>
      </c>
      <c r="K6" s="155">
        <v>0</v>
      </c>
      <c r="L6" s="155">
        <v>0</v>
      </c>
      <c r="M6" s="155">
        <v>0</v>
      </c>
      <c r="N6" s="155">
        <v>0</v>
      </c>
      <c r="O6" s="155">
        <v>0</v>
      </c>
      <c r="P6" s="155">
        <v>0</v>
      </c>
      <c r="Q6" s="155">
        <v>0</v>
      </c>
      <c r="R6" s="155">
        <v>0</v>
      </c>
      <c r="S6" s="155">
        <v>0</v>
      </c>
      <c r="T6" s="155">
        <v>0</v>
      </c>
      <c r="U6" s="155">
        <v>0</v>
      </c>
      <c r="V6" s="155">
        <v>0</v>
      </c>
      <c r="W6" s="155">
        <v>0</v>
      </c>
      <c r="X6" s="155">
        <v>0</v>
      </c>
      <c r="Y6" s="155">
        <v>0</v>
      </c>
      <c r="Z6" s="155">
        <v>0</v>
      </c>
      <c r="AA6" s="155">
        <v>0</v>
      </c>
      <c r="AB6" s="155">
        <v>0</v>
      </c>
      <c r="AC6" s="155">
        <v>30</v>
      </c>
      <c r="AD6" s="155">
        <v>35</v>
      </c>
      <c r="AE6" s="155">
        <v>39</v>
      </c>
      <c r="AF6" s="155">
        <v>41</v>
      </c>
      <c r="AG6" s="155">
        <v>45</v>
      </c>
      <c r="AH6" s="155">
        <v>46</v>
      </c>
      <c r="AI6" s="155">
        <v>47</v>
      </c>
      <c r="AJ6" s="155">
        <v>49</v>
      </c>
      <c r="AK6" s="155">
        <v>50</v>
      </c>
      <c r="AL6" s="155">
        <v>53</v>
      </c>
      <c r="AM6" s="155">
        <v>54</v>
      </c>
      <c r="AN6" s="155">
        <v>58</v>
      </c>
      <c r="AO6" s="155">
        <v>61</v>
      </c>
      <c r="AP6" s="155">
        <v>64</v>
      </c>
      <c r="AQ6" s="155">
        <v>68</v>
      </c>
      <c r="AR6" s="155">
        <v>72</v>
      </c>
      <c r="AS6" s="155">
        <v>74</v>
      </c>
      <c r="AT6" s="155">
        <v>80</v>
      </c>
      <c r="AU6" s="155">
        <v>90</v>
      </c>
      <c r="AV6" s="155">
        <v>0</v>
      </c>
      <c r="AW6" s="155">
        <v>0</v>
      </c>
      <c r="AX6" s="155">
        <v>0</v>
      </c>
      <c r="AY6" s="155">
        <v>0</v>
      </c>
      <c r="AZ6" s="155">
        <v>0</v>
      </c>
      <c r="BA6" s="155">
        <v>0</v>
      </c>
      <c r="BB6" s="155">
        <v>0</v>
      </c>
      <c r="BC6" s="155">
        <v>0</v>
      </c>
      <c r="BD6" s="155">
        <v>0</v>
      </c>
      <c r="BE6" s="155">
        <v>0</v>
      </c>
      <c r="BF6" s="155">
        <v>0</v>
      </c>
      <c r="BG6" s="155">
        <v>0</v>
      </c>
      <c r="BH6" s="155">
        <v>0</v>
      </c>
      <c r="BI6" s="155">
        <v>0</v>
      </c>
      <c r="BJ6" s="155">
        <v>0</v>
      </c>
      <c r="BK6" s="155">
        <v>0</v>
      </c>
      <c r="BL6" s="155">
        <v>0</v>
      </c>
      <c r="BM6" s="155">
        <v>0</v>
      </c>
      <c r="BN6" s="155">
        <v>0</v>
      </c>
      <c r="BO6" s="155">
        <v>0</v>
      </c>
      <c r="BP6" s="155">
        <v>0</v>
      </c>
      <c r="BQ6" s="155">
        <v>0</v>
      </c>
      <c r="BR6" s="155">
        <v>0</v>
      </c>
      <c r="BS6" s="155">
        <v>0</v>
      </c>
      <c r="BT6" s="155">
        <v>0</v>
      </c>
      <c r="BU6" s="155">
        <v>0</v>
      </c>
      <c r="BV6" s="155">
        <v>0</v>
      </c>
      <c r="BW6" s="155">
        <v>0</v>
      </c>
      <c r="BX6" s="155">
        <v>0</v>
      </c>
      <c r="BY6" s="155">
        <v>0</v>
      </c>
      <c r="BZ6" s="155">
        <v>0</v>
      </c>
      <c r="CA6" s="155">
        <v>0</v>
      </c>
      <c r="CB6" s="155">
        <v>0</v>
      </c>
      <c r="CC6" s="155">
        <v>0</v>
      </c>
      <c r="CD6" s="156">
        <v>0</v>
      </c>
    </row>
    <row r="7" spans="1:82" s="1" customFormat="1" x14ac:dyDescent="0.4">
      <c r="A7" s="209"/>
      <c r="B7" s="213" t="s">
        <v>324</v>
      </c>
      <c r="C7" s="213"/>
      <c r="D7" s="155">
        <v>0</v>
      </c>
      <c r="E7" s="155">
        <v>0</v>
      </c>
      <c r="F7" s="155">
        <v>0</v>
      </c>
      <c r="G7" s="155">
        <v>0</v>
      </c>
      <c r="H7" s="155">
        <v>0</v>
      </c>
      <c r="I7" s="155">
        <v>0</v>
      </c>
      <c r="J7" s="155">
        <v>0</v>
      </c>
      <c r="K7" s="155">
        <v>0</v>
      </c>
      <c r="L7" s="155">
        <v>0</v>
      </c>
      <c r="M7" s="155">
        <v>0</v>
      </c>
      <c r="N7" s="155">
        <v>0</v>
      </c>
      <c r="O7" s="155">
        <v>0</v>
      </c>
      <c r="P7" s="155">
        <v>0</v>
      </c>
      <c r="Q7" s="155">
        <v>0</v>
      </c>
      <c r="R7" s="155">
        <v>0</v>
      </c>
      <c r="S7" s="155">
        <v>0</v>
      </c>
      <c r="T7" s="155">
        <v>0</v>
      </c>
      <c r="U7" s="155">
        <v>0</v>
      </c>
      <c r="V7" s="155">
        <v>0</v>
      </c>
      <c r="W7" s="155">
        <v>0</v>
      </c>
      <c r="X7" s="155">
        <v>0</v>
      </c>
      <c r="Y7" s="155">
        <v>0</v>
      </c>
      <c r="Z7" s="155">
        <v>0</v>
      </c>
      <c r="AA7" s="155">
        <v>0</v>
      </c>
      <c r="AB7" s="155">
        <v>0</v>
      </c>
      <c r="AC7" s="155">
        <v>0</v>
      </c>
      <c r="AD7" s="155">
        <v>0</v>
      </c>
      <c r="AE7" s="155">
        <v>0</v>
      </c>
      <c r="AF7" s="155">
        <v>0</v>
      </c>
      <c r="AG7" s="155">
        <v>0</v>
      </c>
      <c r="AH7" s="155">
        <v>7244</v>
      </c>
      <c r="AI7" s="155">
        <v>7250</v>
      </c>
      <c r="AJ7" s="155">
        <v>7230</v>
      </c>
      <c r="AK7" s="155">
        <v>7174</v>
      </c>
      <c r="AL7" s="155">
        <v>7091</v>
      </c>
      <c r="AM7" s="155">
        <v>6983</v>
      </c>
      <c r="AN7" s="155">
        <v>6924</v>
      </c>
      <c r="AO7" s="155">
        <v>6868</v>
      </c>
      <c r="AP7" s="155">
        <v>6816</v>
      </c>
      <c r="AQ7" s="155">
        <v>6768</v>
      </c>
      <c r="AR7" s="155">
        <v>6752</v>
      </c>
      <c r="AS7" s="155">
        <v>6745</v>
      </c>
      <c r="AT7" s="155">
        <v>6780</v>
      </c>
      <c r="AU7" s="155">
        <v>6854</v>
      </c>
      <c r="AV7" s="155">
        <v>6795</v>
      </c>
      <c r="AW7" s="155">
        <v>6849</v>
      </c>
      <c r="AX7" s="155">
        <v>6905</v>
      </c>
      <c r="AY7" s="155">
        <v>6943</v>
      </c>
      <c r="AZ7" s="155">
        <v>6970</v>
      </c>
      <c r="BA7" s="155">
        <v>7008</v>
      </c>
      <c r="BB7" s="155">
        <v>7021</v>
      </c>
      <c r="BC7" s="155">
        <v>7025</v>
      </c>
      <c r="BD7" s="155">
        <v>7012</v>
      </c>
      <c r="BE7" s="155">
        <v>6991</v>
      </c>
      <c r="BF7" s="155">
        <v>7042</v>
      </c>
      <c r="BG7" s="155">
        <v>0</v>
      </c>
      <c r="BH7" s="155">
        <v>0</v>
      </c>
      <c r="BI7" s="155">
        <v>0</v>
      </c>
      <c r="BJ7" s="155">
        <v>0</v>
      </c>
      <c r="BK7" s="155">
        <v>0</v>
      </c>
      <c r="BL7" s="155">
        <v>0</v>
      </c>
      <c r="BM7" s="155">
        <v>0</v>
      </c>
      <c r="BN7" s="155">
        <v>0</v>
      </c>
      <c r="BO7" s="155">
        <v>0</v>
      </c>
      <c r="BP7" s="155">
        <v>0</v>
      </c>
      <c r="BQ7" s="155">
        <v>0</v>
      </c>
      <c r="BR7" s="155">
        <v>0</v>
      </c>
      <c r="BS7" s="155">
        <v>0</v>
      </c>
      <c r="BT7" s="155">
        <v>0</v>
      </c>
      <c r="BU7" s="155">
        <v>0</v>
      </c>
      <c r="BV7" s="155">
        <v>0</v>
      </c>
      <c r="BW7" s="155">
        <v>0</v>
      </c>
      <c r="BX7" s="155">
        <v>0</v>
      </c>
      <c r="BY7" s="155">
        <v>0</v>
      </c>
      <c r="BZ7" s="155">
        <v>0</v>
      </c>
      <c r="CA7" s="155">
        <v>0</v>
      </c>
      <c r="CB7" s="155">
        <v>0</v>
      </c>
      <c r="CC7" s="155">
        <v>0</v>
      </c>
      <c r="CD7" s="156">
        <v>0</v>
      </c>
    </row>
    <row r="8" spans="1:82" s="1" customFormat="1" x14ac:dyDescent="0.4">
      <c r="A8" s="209"/>
      <c r="B8" s="214" t="s">
        <v>314</v>
      </c>
      <c r="C8" s="213"/>
      <c r="D8" s="155">
        <v>0</v>
      </c>
      <c r="E8" s="155">
        <v>0</v>
      </c>
      <c r="F8" s="155">
        <v>0</v>
      </c>
      <c r="G8" s="155">
        <v>0</v>
      </c>
      <c r="H8" s="155">
        <v>0</v>
      </c>
      <c r="I8" s="155">
        <v>0</v>
      </c>
      <c r="J8" s="155">
        <v>0</v>
      </c>
      <c r="K8" s="155">
        <v>0</v>
      </c>
      <c r="L8" s="155">
        <v>0</v>
      </c>
      <c r="M8" s="155">
        <v>0</v>
      </c>
      <c r="N8" s="155">
        <v>0</v>
      </c>
      <c r="O8" s="155">
        <v>0</v>
      </c>
      <c r="P8" s="155">
        <v>0</v>
      </c>
      <c r="Q8" s="155">
        <v>0</v>
      </c>
      <c r="R8" s="155">
        <v>0</v>
      </c>
      <c r="S8" s="155">
        <v>0</v>
      </c>
      <c r="T8" s="155">
        <v>0</v>
      </c>
      <c r="U8" s="155">
        <v>0</v>
      </c>
      <c r="V8" s="155">
        <v>0</v>
      </c>
      <c r="W8" s="155">
        <v>0</v>
      </c>
      <c r="X8" s="155">
        <v>0</v>
      </c>
      <c r="Y8" s="155">
        <v>0</v>
      </c>
      <c r="Z8" s="155">
        <v>0</v>
      </c>
      <c r="AA8" s="155">
        <v>0</v>
      </c>
      <c r="AB8" s="155">
        <v>0</v>
      </c>
      <c r="AC8" s="155">
        <v>0</v>
      </c>
      <c r="AD8" s="155">
        <v>0</v>
      </c>
      <c r="AE8" s="155">
        <v>0</v>
      </c>
      <c r="AF8" s="155">
        <v>0</v>
      </c>
      <c r="AG8" s="155">
        <v>0</v>
      </c>
      <c r="AH8" s="155">
        <v>13589</v>
      </c>
      <c r="AI8" s="155">
        <v>13438</v>
      </c>
      <c r="AJ8" s="155">
        <v>13273</v>
      </c>
      <c r="AK8" s="155">
        <v>13079</v>
      </c>
      <c r="AL8" s="155">
        <v>12856</v>
      </c>
      <c r="AM8" s="155">
        <v>12584</v>
      </c>
      <c r="AN8" s="155">
        <v>12449</v>
      </c>
      <c r="AO8" s="155">
        <v>12325</v>
      </c>
      <c r="AP8" s="155">
        <v>12217</v>
      </c>
      <c r="AQ8" s="155">
        <v>12141</v>
      </c>
      <c r="AR8" s="155">
        <v>12124</v>
      </c>
      <c r="AS8" s="155">
        <v>12137</v>
      </c>
      <c r="AT8" s="155">
        <v>12227</v>
      </c>
      <c r="AU8" s="155">
        <v>12405</v>
      </c>
      <c r="AV8" s="155">
        <v>12285</v>
      </c>
      <c r="AW8" s="155">
        <v>12414</v>
      </c>
      <c r="AX8" s="155">
        <v>12543</v>
      </c>
      <c r="AY8" s="155">
        <v>12579</v>
      </c>
      <c r="AZ8" s="155">
        <v>12625</v>
      </c>
      <c r="BA8" s="155">
        <v>12729</v>
      </c>
      <c r="BB8" s="155">
        <v>12716</v>
      </c>
      <c r="BC8" s="155">
        <v>12689</v>
      </c>
      <c r="BD8" s="155">
        <v>12656</v>
      </c>
      <c r="BE8" s="155">
        <v>12600</v>
      </c>
      <c r="BF8" s="155">
        <v>12622</v>
      </c>
      <c r="BG8" s="155">
        <v>0</v>
      </c>
      <c r="BH8" s="155">
        <v>0</v>
      </c>
      <c r="BI8" s="155">
        <v>0</v>
      </c>
      <c r="BJ8" s="155">
        <v>0</v>
      </c>
      <c r="BK8" s="155">
        <v>0</v>
      </c>
      <c r="BL8" s="155">
        <v>0</v>
      </c>
      <c r="BM8" s="155">
        <v>0</v>
      </c>
      <c r="BN8" s="155">
        <v>0</v>
      </c>
      <c r="BO8" s="155">
        <v>0</v>
      </c>
      <c r="BP8" s="155">
        <v>0</v>
      </c>
      <c r="BQ8" s="155">
        <v>0</v>
      </c>
      <c r="BR8" s="155">
        <v>0</v>
      </c>
      <c r="BS8" s="155">
        <v>0</v>
      </c>
      <c r="BT8" s="155">
        <v>0</v>
      </c>
      <c r="BU8" s="155">
        <v>0</v>
      </c>
      <c r="BV8" s="155">
        <v>0</v>
      </c>
      <c r="BW8" s="155">
        <v>0</v>
      </c>
      <c r="BX8" s="155">
        <v>0</v>
      </c>
      <c r="BY8" s="155">
        <v>0</v>
      </c>
      <c r="BZ8" s="155">
        <v>0</v>
      </c>
      <c r="CA8" s="155">
        <v>0</v>
      </c>
      <c r="CB8" s="155">
        <v>0</v>
      </c>
      <c r="CC8" s="155">
        <v>0</v>
      </c>
      <c r="CD8" s="156">
        <v>0</v>
      </c>
    </row>
    <row r="9" spans="1:82" s="1" customFormat="1" x14ac:dyDescent="0.4">
      <c r="A9" s="209"/>
      <c r="B9" s="213" t="s">
        <v>232</v>
      </c>
      <c r="C9" s="213"/>
      <c r="D9" s="155">
        <v>0</v>
      </c>
      <c r="E9" s="155">
        <v>0</v>
      </c>
      <c r="F9" s="155">
        <v>0</v>
      </c>
      <c r="G9" s="155">
        <v>0</v>
      </c>
      <c r="H9" s="155">
        <v>0</v>
      </c>
      <c r="I9" s="155">
        <v>0</v>
      </c>
      <c r="J9" s="155">
        <v>0</v>
      </c>
      <c r="K9" s="155">
        <v>0</v>
      </c>
      <c r="L9" s="155">
        <v>0</v>
      </c>
      <c r="M9" s="155">
        <v>0</v>
      </c>
      <c r="N9" s="155">
        <v>0</v>
      </c>
      <c r="O9" s="155">
        <v>0</v>
      </c>
      <c r="P9" s="155">
        <v>0</v>
      </c>
      <c r="Q9" s="155">
        <v>0</v>
      </c>
      <c r="R9" s="155">
        <v>0</v>
      </c>
      <c r="S9" s="155">
        <v>0</v>
      </c>
      <c r="T9" s="155">
        <v>0</v>
      </c>
      <c r="U9" s="155">
        <v>0</v>
      </c>
      <c r="V9" s="155">
        <v>0</v>
      </c>
      <c r="W9" s="155">
        <v>0</v>
      </c>
      <c r="X9" s="155">
        <v>0</v>
      </c>
      <c r="Y9" s="155">
        <v>0</v>
      </c>
      <c r="Z9" s="155">
        <v>0</v>
      </c>
      <c r="AA9" s="155">
        <v>0</v>
      </c>
      <c r="AB9" s="155">
        <v>0</v>
      </c>
      <c r="AC9" s="155">
        <v>0</v>
      </c>
      <c r="AD9" s="155">
        <v>0</v>
      </c>
      <c r="AE9" s="155">
        <v>0</v>
      </c>
      <c r="AF9" s="155">
        <v>0</v>
      </c>
      <c r="AG9" s="155">
        <v>0</v>
      </c>
      <c r="AH9" s="155">
        <v>0</v>
      </c>
      <c r="AI9" s="155">
        <v>0</v>
      </c>
      <c r="AJ9" s="155">
        <v>0</v>
      </c>
      <c r="AK9" s="155">
        <v>0</v>
      </c>
      <c r="AL9" s="155">
        <v>0</v>
      </c>
      <c r="AM9" s="155">
        <v>0</v>
      </c>
      <c r="AN9" s="155">
        <v>0</v>
      </c>
      <c r="AO9" s="155">
        <v>0</v>
      </c>
      <c r="AP9" s="155">
        <v>0</v>
      </c>
      <c r="AQ9" s="155">
        <v>0</v>
      </c>
      <c r="AR9" s="155">
        <v>0</v>
      </c>
      <c r="AS9" s="155">
        <v>0</v>
      </c>
      <c r="AT9" s="155">
        <v>0</v>
      </c>
      <c r="AU9" s="155">
        <v>0</v>
      </c>
      <c r="AV9" s="155">
        <v>106</v>
      </c>
      <c r="AW9" s="155">
        <v>129</v>
      </c>
      <c r="AX9" s="155">
        <v>147</v>
      </c>
      <c r="AY9" s="155">
        <v>166</v>
      </c>
      <c r="AZ9" s="155">
        <v>181</v>
      </c>
      <c r="BA9" s="155">
        <v>197</v>
      </c>
      <c r="BB9" s="155">
        <v>207</v>
      </c>
      <c r="BC9" s="155">
        <v>216</v>
      </c>
      <c r="BD9" s="155">
        <v>227</v>
      </c>
      <c r="BE9" s="155">
        <v>239</v>
      </c>
      <c r="BF9" s="155">
        <v>258</v>
      </c>
      <c r="BG9" s="155">
        <v>270</v>
      </c>
      <c r="BH9" s="155">
        <v>279</v>
      </c>
      <c r="BI9" s="155">
        <v>286</v>
      </c>
      <c r="BJ9" s="155">
        <v>292</v>
      </c>
      <c r="BK9" s="155">
        <v>300</v>
      </c>
      <c r="BL9" s="155">
        <v>310</v>
      </c>
      <c r="BM9" s="155">
        <v>322</v>
      </c>
      <c r="BN9" s="155">
        <v>331</v>
      </c>
      <c r="BO9" s="155">
        <v>339</v>
      </c>
      <c r="BP9" s="155">
        <v>350</v>
      </c>
      <c r="BQ9" s="155">
        <v>362</v>
      </c>
      <c r="BR9" s="155">
        <v>381</v>
      </c>
      <c r="BS9" s="155">
        <v>406</v>
      </c>
      <c r="BT9" s="155">
        <v>426</v>
      </c>
      <c r="BU9" s="155">
        <v>450</v>
      </c>
      <c r="BV9" s="155">
        <v>474</v>
      </c>
      <c r="BW9" s="155">
        <v>506</v>
      </c>
      <c r="BX9" s="155">
        <v>494</v>
      </c>
      <c r="BY9" s="155">
        <v>527</v>
      </c>
      <c r="BZ9" s="155">
        <v>571</v>
      </c>
      <c r="CA9" s="155">
        <v>610</v>
      </c>
      <c r="CB9" s="155">
        <v>644</v>
      </c>
      <c r="CC9" s="155">
        <v>677</v>
      </c>
      <c r="CD9" s="156">
        <v>705</v>
      </c>
    </row>
    <row r="10" spans="1:82" s="1" customFormat="1" x14ac:dyDescent="0.4">
      <c r="A10" s="209"/>
      <c r="B10" s="214" t="s">
        <v>312</v>
      </c>
      <c r="C10" s="213"/>
      <c r="D10" s="211">
        <v>0</v>
      </c>
      <c r="E10" s="211">
        <v>0</v>
      </c>
      <c r="F10" s="211">
        <v>0</v>
      </c>
      <c r="G10" s="211">
        <v>0</v>
      </c>
      <c r="H10" s="211">
        <v>0</v>
      </c>
      <c r="I10" s="211">
        <v>0</v>
      </c>
      <c r="J10" s="211">
        <v>0</v>
      </c>
      <c r="K10" s="211">
        <v>0</v>
      </c>
      <c r="L10" s="211">
        <v>0</v>
      </c>
      <c r="M10" s="211">
        <v>0</v>
      </c>
      <c r="N10" s="211">
        <v>0</v>
      </c>
      <c r="O10" s="211">
        <v>0</v>
      </c>
      <c r="P10" s="211">
        <v>0</v>
      </c>
      <c r="Q10" s="211">
        <v>0</v>
      </c>
      <c r="R10" s="211">
        <v>0</v>
      </c>
      <c r="S10" s="211">
        <v>0</v>
      </c>
      <c r="T10" s="211">
        <v>0</v>
      </c>
      <c r="U10" s="211">
        <v>0</v>
      </c>
      <c r="V10" s="211">
        <v>0</v>
      </c>
      <c r="W10" s="211">
        <v>0</v>
      </c>
      <c r="X10" s="211">
        <v>0</v>
      </c>
      <c r="Y10" s="211">
        <v>0</v>
      </c>
      <c r="Z10" s="211">
        <v>0</v>
      </c>
      <c r="AA10" s="211">
        <v>0</v>
      </c>
      <c r="AB10" s="211">
        <v>0</v>
      </c>
      <c r="AC10" s="211">
        <v>0</v>
      </c>
      <c r="AD10" s="211">
        <v>0</v>
      </c>
      <c r="AE10" s="211">
        <v>0</v>
      </c>
      <c r="AF10" s="211">
        <v>0</v>
      </c>
      <c r="AG10" s="211">
        <v>0</v>
      </c>
      <c r="AH10" s="211">
        <v>0</v>
      </c>
      <c r="AI10" s="211">
        <v>0</v>
      </c>
      <c r="AJ10" s="211">
        <v>0</v>
      </c>
      <c r="AK10" s="211">
        <v>0</v>
      </c>
      <c r="AL10" s="211">
        <v>0</v>
      </c>
      <c r="AM10" s="211">
        <v>0</v>
      </c>
      <c r="AN10" s="211">
        <v>0</v>
      </c>
      <c r="AO10" s="211">
        <v>0</v>
      </c>
      <c r="AP10" s="211">
        <v>0</v>
      </c>
      <c r="AQ10" s="211">
        <v>0</v>
      </c>
      <c r="AR10" s="211">
        <v>0</v>
      </c>
      <c r="AS10" s="211">
        <v>0</v>
      </c>
      <c r="AT10" s="211">
        <v>0</v>
      </c>
      <c r="AU10" s="211">
        <v>0</v>
      </c>
      <c r="AV10" s="211">
        <v>99</v>
      </c>
      <c r="AW10" s="211">
        <v>128</v>
      </c>
      <c r="AX10" s="211">
        <v>145</v>
      </c>
      <c r="AY10" s="211">
        <v>164</v>
      </c>
      <c r="AZ10" s="211">
        <v>181</v>
      </c>
      <c r="BA10" s="211">
        <v>197</v>
      </c>
      <c r="BB10" s="211">
        <v>207</v>
      </c>
      <c r="BC10" s="211">
        <v>216</v>
      </c>
      <c r="BD10" s="211">
        <v>226</v>
      </c>
      <c r="BE10" s="211">
        <v>239</v>
      </c>
      <c r="BF10" s="211">
        <v>258</v>
      </c>
      <c r="BG10" s="211">
        <v>270</v>
      </c>
      <c r="BH10" s="211">
        <v>279</v>
      </c>
      <c r="BI10" s="211">
        <v>286</v>
      </c>
      <c r="BJ10" s="211">
        <v>292</v>
      </c>
      <c r="BK10" s="211">
        <v>300</v>
      </c>
      <c r="BL10" s="211">
        <v>310</v>
      </c>
      <c r="BM10" s="211">
        <v>322</v>
      </c>
      <c r="BN10" s="211">
        <v>331</v>
      </c>
      <c r="BO10" s="211">
        <v>339</v>
      </c>
      <c r="BP10" s="211">
        <v>350</v>
      </c>
      <c r="BQ10" s="211">
        <v>362</v>
      </c>
      <c r="BR10" s="211">
        <v>381</v>
      </c>
      <c r="BS10" s="211">
        <v>406</v>
      </c>
      <c r="BT10" s="211">
        <v>426</v>
      </c>
      <c r="BU10" s="211">
        <v>449</v>
      </c>
      <c r="BV10" s="211">
        <v>473</v>
      </c>
      <c r="BW10" s="211">
        <v>506</v>
      </c>
      <c r="BX10" s="211">
        <v>494</v>
      </c>
      <c r="BY10" s="211">
        <v>527</v>
      </c>
      <c r="BZ10" s="211">
        <v>571</v>
      </c>
      <c r="CA10" s="211">
        <v>610</v>
      </c>
      <c r="CB10" s="211">
        <v>644</v>
      </c>
      <c r="CC10" s="211">
        <v>676</v>
      </c>
      <c r="CD10" s="212">
        <v>705</v>
      </c>
    </row>
    <row r="11" spans="1:82" s="1" customFormat="1" x14ac:dyDescent="0.4">
      <c r="A11" s="209"/>
      <c r="B11" s="214" t="s">
        <v>313</v>
      </c>
      <c r="C11" s="213"/>
      <c r="D11" s="211">
        <v>0</v>
      </c>
      <c r="E11" s="211">
        <v>0</v>
      </c>
      <c r="F11" s="211">
        <v>0</v>
      </c>
      <c r="G11" s="211">
        <v>0</v>
      </c>
      <c r="H11" s="211">
        <v>0</v>
      </c>
      <c r="I11" s="211">
        <v>0</v>
      </c>
      <c r="J11" s="211">
        <v>0</v>
      </c>
      <c r="K11" s="211">
        <v>0</v>
      </c>
      <c r="L11" s="211">
        <v>0</v>
      </c>
      <c r="M11" s="211">
        <v>0</v>
      </c>
      <c r="N11" s="211">
        <v>0</v>
      </c>
      <c r="O11" s="211">
        <v>0</v>
      </c>
      <c r="P11" s="211">
        <v>0</v>
      </c>
      <c r="Q11" s="211">
        <v>0</v>
      </c>
      <c r="R11" s="211">
        <v>0</v>
      </c>
      <c r="S11" s="211">
        <v>0</v>
      </c>
      <c r="T11" s="211">
        <v>0</v>
      </c>
      <c r="U11" s="211">
        <v>0</v>
      </c>
      <c r="V11" s="211">
        <v>0</v>
      </c>
      <c r="W11" s="211">
        <v>0</v>
      </c>
      <c r="X11" s="211">
        <v>0</v>
      </c>
      <c r="Y11" s="211">
        <v>0</v>
      </c>
      <c r="Z11" s="211">
        <v>0</v>
      </c>
      <c r="AA11" s="211">
        <v>0</v>
      </c>
      <c r="AB11" s="211">
        <v>0</v>
      </c>
      <c r="AC11" s="211">
        <v>0</v>
      </c>
      <c r="AD11" s="211">
        <v>0</v>
      </c>
      <c r="AE11" s="211">
        <v>0</v>
      </c>
      <c r="AF11" s="211">
        <v>0</v>
      </c>
      <c r="AG11" s="211">
        <v>0</v>
      </c>
      <c r="AH11" s="211">
        <v>0</v>
      </c>
      <c r="AI11" s="211">
        <v>0</v>
      </c>
      <c r="AJ11" s="211">
        <v>0</v>
      </c>
      <c r="AK11" s="211">
        <v>0</v>
      </c>
      <c r="AL11" s="211">
        <v>0</v>
      </c>
      <c r="AM11" s="211">
        <v>0</v>
      </c>
      <c r="AN11" s="211">
        <v>0</v>
      </c>
      <c r="AO11" s="211">
        <v>0</v>
      </c>
      <c r="AP11" s="211">
        <v>0</v>
      </c>
      <c r="AQ11" s="211">
        <v>0</v>
      </c>
      <c r="AR11" s="211">
        <v>0</v>
      </c>
      <c r="AS11" s="211">
        <v>0</v>
      </c>
      <c r="AT11" s="211">
        <v>0</v>
      </c>
      <c r="AU11" s="211">
        <v>0</v>
      </c>
      <c r="AV11" s="211">
        <v>7</v>
      </c>
      <c r="AW11" s="211">
        <v>1</v>
      </c>
      <c r="AX11" s="211">
        <v>2</v>
      </c>
      <c r="AY11" s="211">
        <v>2</v>
      </c>
      <c r="AZ11" s="211">
        <v>0</v>
      </c>
      <c r="BA11" s="211">
        <v>0</v>
      </c>
      <c r="BB11" s="211">
        <v>0</v>
      </c>
      <c r="BC11" s="211">
        <v>0</v>
      </c>
      <c r="BD11" s="211">
        <v>1</v>
      </c>
      <c r="BE11" s="211">
        <v>0</v>
      </c>
      <c r="BF11" s="211">
        <v>0</v>
      </c>
      <c r="BG11" s="211">
        <v>0</v>
      </c>
      <c r="BH11" s="211">
        <v>0</v>
      </c>
      <c r="BI11" s="211">
        <v>0</v>
      </c>
      <c r="BJ11" s="211">
        <v>0</v>
      </c>
      <c r="BK11" s="211">
        <v>0</v>
      </c>
      <c r="BL11" s="211">
        <v>0</v>
      </c>
      <c r="BM11" s="211">
        <v>0</v>
      </c>
      <c r="BN11" s="211">
        <v>0</v>
      </c>
      <c r="BO11" s="211">
        <v>0</v>
      </c>
      <c r="BP11" s="211">
        <v>0</v>
      </c>
      <c r="BQ11" s="211">
        <v>0</v>
      </c>
      <c r="BR11" s="211">
        <v>0</v>
      </c>
      <c r="BS11" s="211">
        <v>0</v>
      </c>
      <c r="BT11" s="211">
        <v>0</v>
      </c>
      <c r="BU11" s="211">
        <v>0</v>
      </c>
      <c r="BV11" s="211">
        <v>1</v>
      </c>
      <c r="BW11" s="211">
        <v>0</v>
      </c>
      <c r="BX11" s="211">
        <v>0</v>
      </c>
      <c r="BY11" s="211">
        <v>0</v>
      </c>
      <c r="BZ11" s="211">
        <v>0</v>
      </c>
      <c r="CA11" s="211">
        <v>0</v>
      </c>
      <c r="CB11" s="211">
        <v>0</v>
      </c>
      <c r="CC11" s="211">
        <v>0</v>
      </c>
      <c r="CD11" s="212">
        <v>0</v>
      </c>
    </row>
    <row r="12" spans="1:82" s="1" customFormat="1" x14ac:dyDescent="0.4">
      <c r="A12" s="209"/>
      <c r="B12" s="213" t="s">
        <v>328</v>
      </c>
      <c r="C12" s="213"/>
      <c r="D12" s="155">
        <v>0</v>
      </c>
      <c r="E12" s="155">
        <v>0</v>
      </c>
      <c r="F12" s="155">
        <v>0</v>
      </c>
      <c r="G12" s="155">
        <v>0</v>
      </c>
      <c r="H12" s="155">
        <v>0</v>
      </c>
      <c r="I12" s="155">
        <v>0</v>
      </c>
      <c r="J12" s="155">
        <v>0</v>
      </c>
      <c r="K12" s="155">
        <v>0</v>
      </c>
      <c r="L12" s="155">
        <v>0</v>
      </c>
      <c r="M12" s="155">
        <v>0</v>
      </c>
      <c r="N12" s="155">
        <v>0</v>
      </c>
      <c r="O12" s="155">
        <v>0</v>
      </c>
      <c r="P12" s="155">
        <v>0</v>
      </c>
      <c r="Q12" s="155">
        <v>0</v>
      </c>
      <c r="R12" s="155">
        <v>0</v>
      </c>
      <c r="S12" s="155">
        <v>0</v>
      </c>
      <c r="T12" s="155">
        <v>0</v>
      </c>
      <c r="U12" s="155">
        <v>0</v>
      </c>
      <c r="V12" s="155">
        <v>0</v>
      </c>
      <c r="W12" s="155">
        <v>0</v>
      </c>
      <c r="X12" s="155">
        <v>0</v>
      </c>
      <c r="Y12" s="155">
        <v>0</v>
      </c>
      <c r="Z12" s="155">
        <v>0</v>
      </c>
      <c r="AA12" s="155">
        <v>0</v>
      </c>
      <c r="AB12" s="155">
        <v>0</v>
      </c>
      <c r="AC12" s="155">
        <v>0</v>
      </c>
      <c r="AD12" s="155">
        <v>0</v>
      </c>
      <c r="AE12" s="155">
        <v>0</v>
      </c>
      <c r="AF12" s="155">
        <v>3</v>
      </c>
      <c r="AG12" s="155">
        <v>11</v>
      </c>
      <c r="AH12" s="155">
        <v>15</v>
      </c>
      <c r="AI12" s="155">
        <v>15</v>
      </c>
      <c r="AJ12" s="155">
        <v>16</v>
      </c>
      <c r="AK12" s="155">
        <v>16</v>
      </c>
      <c r="AL12" s="155">
        <v>16</v>
      </c>
      <c r="AM12" s="155">
        <v>16</v>
      </c>
      <c r="AN12" s="155">
        <v>17</v>
      </c>
      <c r="AO12" s="155">
        <v>17</v>
      </c>
      <c r="AP12" s="155">
        <v>17</v>
      </c>
      <c r="AQ12" s="155">
        <v>17</v>
      </c>
      <c r="AR12" s="155">
        <v>17</v>
      </c>
      <c r="AS12" s="155">
        <v>18</v>
      </c>
      <c r="AT12" s="155">
        <v>18</v>
      </c>
      <c r="AU12" s="155">
        <v>19</v>
      </c>
      <c r="AV12" s="155">
        <v>0</v>
      </c>
      <c r="AW12" s="155">
        <v>0</v>
      </c>
      <c r="AX12" s="155">
        <v>0</v>
      </c>
      <c r="AY12" s="155">
        <v>0</v>
      </c>
      <c r="AZ12" s="155">
        <v>0</v>
      </c>
      <c r="BA12" s="155">
        <v>0</v>
      </c>
      <c r="BB12" s="155">
        <v>0</v>
      </c>
      <c r="BC12" s="155">
        <v>0</v>
      </c>
      <c r="BD12" s="155">
        <v>0</v>
      </c>
      <c r="BE12" s="155">
        <v>0</v>
      </c>
      <c r="BF12" s="155">
        <v>0</v>
      </c>
      <c r="BG12" s="155">
        <v>0</v>
      </c>
      <c r="BH12" s="155">
        <v>0</v>
      </c>
      <c r="BI12" s="155">
        <v>0</v>
      </c>
      <c r="BJ12" s="155">
        <v>0</v>
      </c>
      <c r="BK12" s="155">
        <v>0</v>
      </c>
      <c r="BL12" s="155">
        <v>0</v>
      </c>
      <c r="BM12" s="155">
        <v>0</v>
      </c>
      <c r="BN12" s="155">
        <v>0</v>
      </c>
      <c r="BO12" s="155">
        <v>0</v>
      </c>
      <c r="BP12" s="155">
        <v>0</v>
      </c>
      <c r="BQ12" s="155">
        <v>0</v>
      </c>
      <c r="BR12" s="155">
        <v>0</v>
      </c>
      <c r="BS12" s="155">
        <v>0</v>
      </c>
      <c r="BT12" s="155">
        <v>0</v>
      </c>
      <c r="BU12" s="155">
        <v>0</v>
      </c>
      <c r="BV12" s="155">
        <v>0</v>
      </c>
      <c r="BW12" s="155">
        <v>0</v>
      </c>
      <c r="BX12" s="155">
        <v>0</v>
      </c>
      <c r="BY12" s="155">
        <v>0</v>
      </c>
      <c r="BZ12" s="155">
        <v>0</v>
      </c>
      <c r="CA12" s="155">
        <v>0</v>
      </c>
      <c r="CB12" s="155">
        <v>0</v>
      </c>
      <c r="CC12" s="155">
        <v>0</v>
      </c>
      <c r="CD12" s="156">
        <v>0</v>
      </c>
    </row>
    <row r="13" spans="1:82" s="1" customFormat="1" ht="26.25" customHeight="1" x14ac:dyDescent="0.4">
      <c r="A13" s="209"/>
      <c r="B13" s="223" t="s">
        <v>372</v>
      </c>
      <c r="C13" s="213"/>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2"/>
    </row>
    <row r="14" spans="1:82" s="1" customFormat="1" x14ac:dyDescent="0.4">
      <c r="A14" s="209"/>
      <c r="B14" s="73" t="s">
        <v>220</v>
      </c>
      <c r="C14" s="213"/>
      <c r="D14" s="211"/>
      <c r="E14" s="21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v>1</v>
      </c>
      <c r="BR14" s="211">
        <v>1</v>
      </c>
      <c r="BS14" s="211">
        <v>1</v>
      </c>
      <c r="BT14" s="211">
        <v>1</v>
      </c>
      <c r="BU14" s="211">
        <v>1</v>
      </c>
      <c r="BV14" s="211">
        <v>1</v>
      </c>
      <c r="BW14" s="211">
        <v>1</v>
      </c>
      <c r="BX14" s="211">
        <v>1</v>
      </c>
      <c r="BY14" s="211">
        <v>1</v>
      </c>
      <c r="BZ14" s="211">
        <v>1</v>
      </c>
      <c r="CA14" s="211">
        <v>1</v>
      </c>
      <c r="CB14" s="211">
        <v>2</v>
      </c>
      <c r="CC14" s="211">
        <v>2</v>
      </c>
      <c r="CD14" s="212">
        <v>2</v>
      </c>
    </row>
    <row r="15" spans="1:82" s="1" customFormat="1" x14ac:dyDescent="0.4">
      <c r="A15" s="209"/>
      <c r="B15" s="213" t="s">
        <v>371</v>
      </c>
      <c r="C15" s="213"/>
      <c r="D15" s="211">
        <v>0</v>
      </c>
      <c r="E15" s="211">
        <v>0</v>
      </c>
      <c r="F15" s="211">
        <v>0</v>
      </c>
      <c r="G15" s="211">
        <v>0</v>
      </c>
      <c r="H15" s="211">
        <v>0</v>
      </c>
      <c r="I15" s="211">
        <v>0</v>
      </c>
      <c r="J15" s="211">
        <v>0</v>
      </c>
      <c r="K15" s="211">
        <v>0</v>
      </c>
      <c r="L15" s="211">
        <v>0</v>
      </c>
      <c r="M15" s="211">
        <v>0</v>
      </c>
      <c r="N15" s="211">
        <v>0</v>
      </c>
      <c r="O15" s="211">
        <v>0</v>
      </c>
      <c r="P15" s="211">
        <v>0</v>
      </c>
      <c r="Q15" s="211">
        <v>0</v>
      </c>
      <c r="R15" s="211">
        <v>0</v>
      </c>
      <c r="S15" s="211">
        <v>0</v>
      </c>
      <c r="T15" s="211">
        <v>0</v>
      </c>
      <c r="U15" s="211">
        <v>0</v>
      </c>
      <c r="V15" s="211">
        <v>0</v>
      </c>
      <c r="W15" s="211">
        <v>0</v>
      </c>
      <c r="X15" s="211">
        <v>0</v>
      </c>
      <c r="Y15" s="211">
        <v>0</v>
      </c>
      <c r="Z15" s="211">
        <v>0</v>
      </c>
      <c r="AA15" s="211">
        <v>0</v>
      </c>
      <c r="AB15" s="211">
        <v>0</v>
      </c>
      <c r="AC15" s="211">
        <v>41</v>
      </c>
      <c r="AD15" s="211">
        <v>51</v>
      </c>
      <c r="AE15" s="211">
        <v>56</v>
      </c>
      <c r="AF15" s="211">
        <v>64</v>
      </c>
      <c r="AG15" s="211">
        <v>70</v>
      </c>
      <c r="AH15" s="211">
        <v>76</v>
      </c>
      <c r="AI15" s="211">
        <v>80</v>
      </c>
      <c r="AJ15" s="211">
        <v>86</v>
      </c>
      <c r="AK15" s="211">
        <v>97</v>
      </c>
      <c r="AL15" s="211">
        <v>105</v>
      </c>
      <c r="AM15" s="211">
        <v>118</v>
      </c>
      <c r="AN15" s="211">
        <v>132</v>
      </c>
      <c r="AO15" s="211">
        <v>142</v>
      </c>
      <c r="AP15" s="211">
        <v>154</v>
      </c>
      <c r="AQ15" s="211">
        <v>166</v>
      </c>
      <c r="AR15" s="211">
        <v>176</v>
      </c>
      <c r="AS15" s="211">
        <v>186</v>
      </c>
      <c r="AT15" s="211">
        <v>199</v>
      </c>
      <c r="AU15" s="211">
        <v>212</v>
      </c>
      <c r="AV15" s="211">
        <v>0</v>
      </c>
      <c r="AW15" s="211">
        <v>0</v>
      </c>
      <c r="AX15" s="211">
        <v>0</v>
      </c>
      <c r="AY15" s="211">
        <v>0</v>
      </c>
      <c r="AZ15" s="211">
        <v>0</v>
      </c>
      <c r="BA15" s="211">
        <v>0</v>
      </c>
      <c r="BB15" s="211">
        <v>0</v>
      </c>
      <c r="BC15" s="211">
        <v>0</v>
      </c>
      <c r="BD15" s="211">
        <v>0</v>
      </c>
      <c r="BE15" s="211">
        <v>0</v>
      </c>
      <c r="BF15" s="211">
        <v>0</v>
      </c>
      <c r="BG15" s="211">
        <v>0</v>
      </c>
      <c r="BH15" s="211">
        <v>0</v>
      </c>
      <c r="BI15" s="211">
        <v>0</v>
      </c>
      <c r="BJ15" s="211">
        <v>0</v>
      </c>
      <c r="BK15" s="211">
        <v>0</v>
      </c>
      <c r="BL15" s="211">
        <v>0</v>
      </c>
      <c r="BM15" s="211">
        <v>0</v>
      </c>
      <c r="BN15" s="211">
        <v>0</v>
      </c>
      <c r="BO15" s="211">
        <v>0</v>
      </c>
      <c r="BP15" s="211">
        <v>0</v>
      </c>
      <c r="BQ15" s="211">
        <v>0</v>
      </c>
      <c r="BR15" s="211">
        <v>0</v>
      </c>
      <c r="BS15" s="211">
        <v>0</v>
      </c>
      <c r="BT15" s="211">
        <v>0</v>
      </c>
      <c r="BU15" s="211">
        <v>0</v>
      </c>
      <c r="BV15" s="211">
        <v>0</v>
      </c>
      <c r="BW15" s="211">
        <v>0</v>
      </c>
      <c r="BX15" s="211">
        <v>0</v>
      </c>
      <c r="BY15" s="211">
        <v>0</v>
      </c>
      <c r="BZ15" s="211">
        <v>0</v>
      </c>
      <c r="CA15" s="211">
        <v>0</v>
      </c>
      <c r="CB15" s="211">
        <v>0</v>
      </c>
      <c r="CC15" s="211">
        <v>0</v>
      </c>
      <c r="CD15" s="212">
        <v>0</v>
      </c>
    </row>
    <row r="16" spans="1:82" s="1" customFormat="1" x14ac:dyDescent="0.4">
      <c r="A16" s="209"/>
      <c r="B16" s="213" t="s">
        <v>223</v>
      </c>
      <c r="C16" s="213"/>
      <c r="D16" s="155">
        <v>0</v>
      </c>
      <c r="E16" s="155">
        <v>0</v>
      </c>
      <c r="F16" s="155">
        <v>0</v>
      </c>
      <c r="G16" s="155">
        <v>0</v>
      </c>
      <c r="H16" s="155">
        <v>0</v>
      </c>
      <c r="I16" s="155">
        <v>0</v>
      </c>
      <c r="J16" s="155">
        <v>0</v>
      </c>
      <c r="K16" s="155">
        <v>0</v>
      </c>
      <c r="L16" s="155">
        <v>0</v>
      </c>
      <c r="M16" s="155">
        <v>0</v>
      </c>
      <c r="N16" s="155">
        <v>0</v>
      </c>
      <c r="O16" s="155">
        <v>0</v>
      </c>
      <c r="P16" s="155">
        <v>0</v>
      </c>
      <c r="Q16" s="155">
        <v>0</v>
      </c>
      <c r="R16" s="155">
        <v>0</v>
      </c>
      <c r="S16" s="155">
        <v>0</v>
      </c>
      <c r="T16" s="155">
        <v>0</v>
      </c>
      <c r="U16" s="155">
        <v>0</v>
      </c>
      <c r="V16" s="155">
        <v>0</v>
      </c>
      <c r="W16" s="155">
        <v>0</v>
      </c>
      <c r="X16" s="155">
        <v>0</v>
      </c>
      <c r="Y16" s="155">
        <v>0</v>
      </c>
      <c r="Z16" s="155">
        <v>0</v>
      </c>
      <c r="AA16" s="155">
        <v>0</v>
      </c>
      <c r="AB16" s="155">
        <v>0</v>
      </c>
      <c r="AC16" s="155">
        <v>0</v>
      </c>
      <c r="AD16" s="155">
        <v>0</v>
      </c>
      <c r="AE16" s="155">
        <v>0</v>
      </c>
      <c r="AF16" s="155">
        <v>0</v>
      </c>
      <c r="AG16" s="155">
        <v>0</v>
      </c>
      <c r="AH16" s="155">
        <v>407</v>
      </c>
      <c r="AI16" s="155">
        <v>408</v>
      </c>
      <c r="AJ16" s="155">
        <v>393</v>
      </c>
      <c r="AK16" s="155">
        <v>377</v>
      </c>
      <c r="AL16" s="155">
        <v>374</v>
      </c>
      <c r="AM16" s="155">
        <v>367</v>
      </c>
      <c r="AN16" s="155">
        <v>362</v>
      </c>
      <c r="AO16" s="155">
        <v>347</v>
      </c>
      <c r="AP16" s="155">
        <v>340</v>
      </c>
      <c r="AQ16" s="155">
        <v>330</v>
      </c>
      <c r="AR16" s="155">
        <v>337</v>
      </c>
      <c r="AS16" s="155">
        <v>327</v>
      </c>
      <c r="AT16" s="155">
        <v>317</v>
      </c>
      <c r="AU16" s="155">
        <v>304</v>
      </c>
      <c r="AV16" s="155">
        <v>295</v>
      </c>
      <c r="AW16" s="155">
        <v>288</v>
      </c>
      <c r="AX16" s="155">
        <v>281</v>
      </c>
      <c r="AY16" s="155">
        <v>271</v>
      </c>
      <c r="AZ16" s="155">
        <v>263</v>
      </c>
      <c r="BA16" s="155">
        <v>252</v>
      </c>
      <c r="BB16" s="155">
        <v>244</v>
      </c>
      <c r="BC16" s="155">
        <v>237</v>
      </c>
      <c r="BD16" s="155">
        <v>233</v>
      </c>
      <c r="BE16" s="155">
        <v>214</v>
      </c>
      <c r="BF16" s="155">
        <v>227</v>
      </c>
      <c r="BG16" s="155">
        <v>203</v>
      </c>
      <c r="BH16" s="155">
        <v>180</v>
      </c>
      <c r="BI16" s="155">
        <v>163</v>
      </c>
      <c r="BJ16" s="155">
        <v>147</v>
      </c>
      <c r="BK16" s="155">
        <v>129</v>
      </c>
      <c r="BL16" s="155">
        <v>117</v>
      </c>
      <c r="BM16" s="155">
        <v>108</v>
      </c>
      <c r="BN16" s="155">
        <v>103</v>
      </c>
      <c r="BO16" s="155">
        <v>100</v>
      </c>
      <c r="BP16" s="155">
        <v>97</v>
      </c>
      <c r="BQ16" s="155">
        <v>95</v>
      </c>
      <c r="BR16" s="155">
        <v>92</v>
      </c>
      <c r="BS16" s="155">
        <v>92</v>
      </c>
      <c r="BT16" s="155">
        <v>90</v>
      </c>
      <c r="BU16" s="155">
        <v>86</v>
      </c>
      <c r="BV16" s="155">
        <v>101</v>
      </c>
      <c r="BW16" s="155">
        <v>100</v>
      </c>
      <c r="BX16" s="155">
        <v>100</v>
      </c>
      <c r="BY16" s="155">
        <v>96</v>
      </c>
      <c r="BZ16" s="155">
        <v>94</v>
      </c>
      <c r="CA16" s="155">
        <v>81</v>
      </c>
      <c r="CB16" s="155">
        <v>76</v>
      </c>
      <c r="CC16" s="155">
        <v>72</v>
      </c>
      <c r="CD16" s="156">
        <v>69</v>
      </c>
    </row>
    <row r="17" spans="1:82" s="1" customFormat="1" x14ac:dyDescent="0.4">
      <c r="A17" s="209"/>
      <c r="B17" s="240" t="s">
        <v>225</v>
      </c>
      <c r="C17" s="213"/>
      <c r="D17" s="155">
        <v>0</v>
      </c>
      <c r="E17" s="155">
        <v>0</v>
      </c>
      <c r="F17" s="155">
        <v>0</v>
      </c>
      <c r="G17" s="155">
        <v>0</v>
      </c>
      <c r="H17" s="155">
        <v>0</v>
      </c>
      <c r="I17" s="155">
        <v>0</v>
      </c>
      <c r="J17" s="155">
        <v>0</v>
      </c>
      <c r="K17" s="155">
        <v>0</v>
      </c>
      <c r="L17" s="155">
        <v>0</v>
      </c>
      <c r="M17" s="155">
        <v>0</v>
      </c>
      <c r="N17" s="155">
        <v>0</v>
      </c>
      <c r="O17" s="155">
        <v>0</v>
      </c>
      <c r="P17" s="155">
        <v>0</v>
      </c>
      <c r="Q17" s="155">
        <v>0</v>
      </c>
      <c r="R17" s="155">
        <v>0</v>
      </c>
      <c r="S17" s="155">
        <v>0</v>
      </c>
      <c r="T17" s="155">
        <v>0</v>
      </c>
      <c r="U17" s="155">
        <v>0</v>
      </c>
      <c r="V17" s="155">
        <v>0</v>
      </c>
      <c r="W17" s="155">
        <v>0</v>
      </c>
      <c r="X17" s="155">
        <v>0</v>
      </c>
      <c r="Y17" s="155">
        <v>0</v>
      </c>
      <c r="Z17" s="155">
        <v>0</v>
      </c>
      <c r="AA17" s="155">
        <v>0</v>
      </c>
      <c r="AB17" s="155">
        <v>0</v>
      </c>
      <c r="AC17" s="155">
        <v>0</v>
      </c>
      <c r="AD17" s="155">
        <v>0</v>
      </c>
      <c r="AE17" s="155">
        <v>0</v>
      </c>
      <c r="AF17" s="155">
        <v>0</v>
      </c>
      <c r="AG17" s="155">
        <v>0</v>
      </c>
      <c r="AH17" s="155">
        <v>0</v>
      </c>
      <c r="AI17" s="155">
        <v>0</v>
      </c>
      <c r="AJ17" s="155">
        <v>0</v>
      </c>
      <c r="AK17" s="155">
        <v>0</v>
      </c>
      <c r="AL17" s="155">
        <v>0</v>
      </c>
      <c r="AM17" s="155">
        <v>0</v>
      </c>
      <c r="AN17" s="155">
        <v>0</v>
      </c>
      <c r="AO17" s="155">
        <v>0</v>
      </c>
      <c r="AP17" s="155">
        <v>0</v>
      </c>
      <c r="AQ17" s="155">
        <v>0</v>
      </c>
      <c r="AR17" s="155">
        <v>0</v>
      </c>
      <c r="AS17" s="155">
        <v>0</v>
      </c>
      <c r="AT17" s="155">
        <v>0</v>
      </c>
      <c r="AU17" s="155">
        <v>0</v>
      </c>
      <c r="AV17" s="155">
        <v>0</v>
      </c>
      <c r="AW17" s="155">
        <v>0</v>
      </c>
      <c r="AX17" s="155">
        <v>0</v>
      </c>
      <c r="AY17" s="155">
        <v>0</v>
      </c>
      <c r="AZ17" s="155">
        <v>0</v>
      </c>
      <c r="BA17" s="155">
        <v>0</v>
      </c>
      <c r="BB17" s="155">
        <v>0</v>
      </c>
      <c r="BC17" s="155">
        <v>383</v>
      </c>
      <c r="BD17" s="155">
        <v>384</v>
      </c>
      <c r="BE17" s="155">
        <v>408</v>
      </c>
      <c r="BF17" s="155">
        <v>433</v>
      </c>
      <c r="BG17" s="155">
        <v>455</v>
      </c>
      <c r="BH17" s="155">
        <v>467</v>
      </c>
      <c r="BI17" s="155">
        <v>475</v>
      </c>
      <c r="BJ17" s="155">
        <v>485</v>
      </c>
      <c r="BK17" s="155">
        <v>496</v>
      </c>
      <c r="BL17" s="155">
        <v>519</v>
      </c>
      <c r="BM17" s="155">
        <v>550</v>
      </c>
      <c r="BN17" s="155">
        <v>584</v>
      </c>
      <c r="BO17" s="155">
        <v>615</v>
      </c>
      <c r="BP17" s="155">
        <v>650</v>
      </c>
      <c r="BQ17" s="155">
        <v>675</v>
      </c>
      <c r="BR17" s="155">
        <v>730</v>
      </c>
      <c r="BS17" s="155">
        <v>793</v>
      </c>
      <c r="BT17" s="155">
        <v>844</v>
      </c>
      <c r="BU17" s="155">
        <v>884</v>
      </c>
      <c r="BV17" s="155">
        <v>894</v>
      </c>
      <c r="BW17" s="155">
        <v>875</v>
      </c>
      <c r="BX17" s="155">
        <v>899</v>
      </c>
      <c r="BY17" s="155">
        <v>916</v>
      </c>
      <c r="BZ17" s="155">
        <v>968</v>
      </c>
      <c r="CA17" s="155">
        <v>1027</v>
      </c>
      <c r="CB17" s="155">
        <v>1093</v>
      </c>
      <c r="CC17" s="155">
        <v>1166</v>
      </c>
      <c r="CD17" s="156">
        <v>1244</v>
      </c>
    </row>
    <row r="18" spans="1:82" s="1" customFormat="1" x14ac:dyDescent="0.4">
      <c r="A18" s="209"/>
      <c r="B18" s="214" t="s">
        <v>312</v>
      </c>
      <c r="C18" s="213"/>
      <c r="D18" s="155">
        <v>0</v>
      </c>
      <c r="E18" s="155">
        <v>0</v>
      </c>
      <c r="F18" s="155">
        <v>0</v>
      </c>
      <c r="G18" s="155">
        <v>0</v>
      </c>
      <c r="H18" s="155">
        <v>0</v>
      </c>
      <c r="I18" s="155">
        <v>0</v>
      </c>
      <c r="J18" s="155">
        <v>0</v>
      </c>
      <c r="K18" s="155">
        <v>0</v>
      </c>
      <c r="L18" s="155">
        <v>0</v>
      </c>
      <c r="M18" s="155">
        <v>0</v>
      </c>
      <c r="N18" s="155">
        <v>0</v>
      </c>
      <c r="O18" s="155">
        <v>0</v>
      </c>
      <c r="P18" s="155">
        <v>0</v>
      </c>
      <c r="Q18" s="155">
        <v>0</v>
      </c>
      <c r="R18" s="155">
        <v>0</v>
      </c>
      <c r="S18" s="155">
        <v>0</v>
      </c>
      <c r="T18" s="155">
        <v>0</v>
      </c>
      <c r="U18" s="155">
        <v>0</v>
      </c>
      <c r="V18" s="155">
        <v>0</v>
      </c>
      <c r="W18" s="155">
        <v>0</v>
      </c>
      <c r="X18" s="155">
        <v>0</v>
      </c>
      <c r="Y18" s="155">
        <v>0</v>
      </c>
      <c r="Z18" s="155">
        <v>0</v>
      </c>
      <c r="AA18" s="155">
        <v>0</v>
      </c>
      <c r="AB18" s="155">
        <v>0</v>
      </c>
      <c r="AC18" s="155">
        <v>0</v>
      </c>
      <c r="AD18" s="155">
        <v>0</v>
      </c>
      <c r="AE18" s="155">
        <v>0</v>
      </c>
      <c r="AF18" s="155">
        <v>0</v>
      </c>
      <c r="AG18" s="155">
        <v>0</v>
      </c>
      <c r="AH18" s="155">
        <v>0</v>
      </c>
      <c r="AI18" s="155">
        <v>0</v>
      </c>
      <c r="AJ18" s="155">
        <v>0</v>
      </c>
      <c r="AK18" s="155">
        <v>0</v>
      </c>
      <c r="AL18" s="155">
        <v>0</v>
      </c>
      <c r="AM18" s="155">
        <v>0</v>
      </c>
      <c r="AN18" s="155">
        <v>0</v>
      </c>
      <c r="AO18" s="155">
        <v>0</v>
      </c>
      <c r="AP18" s="155">
        <v>0</v>
      </c>
      <c r="AQ18" s="155">
        <v>0</v>
      </c>
      <c r="AR18" s="155">
        <v>0</v>
      </c>
      <c r="AS18" s="155">
        <v>0</v>
      </c>
      <c r="AT18" s="155">
        <v>0</v>
      </c>
      <c r="AU18" s="155">
        <v>0</v>
      </c>
      <c r="AV18" s="155">
        <v>0</v>
      </c>
      <c r="AW18" s="155">
        <v>0</v>
      </c>
      <c r="AX18" s="155">
        <v>0</v>
      </c>
      <c r="AY18" s="155">
        <v>0</v>
      </c>
      <c r="AZ18" s="155">
        <v>0</v>
      </c>
      <c r="BA18" s="155">
        <v>0</v>
      </c>
      <c r="BB18" s="155">
        <v>0</v>
      </c>
      <c r="BC18" s="155">
        <v>0</v>
      </c>
      <c r="BD18" s="155">
        <v>0</v>
      </c>
      <c r="BE18" s="155">
        <v>0</v>
      </c>
      <c r="BF18" s="155">
        <v>0</v>
      </c>
      <c r="BG18" s="155">
        <v>386</v>
      </c>
      <c r="BH18" s="155">
        <v>407</v>
      </c>
      <c r="BI18" s="155">
        <v>422</v>
      </c>
      <c r="BJ18" s="155">
        <v>432</v>
      </c>
      <c r="BK18" s="155">
        <v>442</v>
      </c>
      <c r="BL18" s="155">
        <v>462</v>
      </c>
      <c r="BM18" s="155">
        <v>491</v>
      </c>
      <c r="BN18" s="155">
        <v>523</v>
      </c>
      <c r="BO18" s="155">
        <v>558</v>
      </c>
      <c r="BP18" s="155">
        <v>595</v>
      </c>
      <c r="BQ18" s="155">
        <v>631</v>
      </c>
      <c r="BR18" s="155">
        <v>679</v>
      </c>
      <c r="BS18" s="155">
        <v>740</v>
      </c>
      <c r="BT18" s="155">
        <v>780</v>
      </c>
      <c r="BU18" s="155">
        <v>809</v>
      </c>
      <c r="BV18" s="155">
        <v>803</v>
      </c>
      <c r="BW18" s="155">
        <v>797</v>
      </c>
      <c r="BX18" s="155">
        <v>839</v>
      </c>
      <c r="BY18" s="155">
        <v>850</v>
      </c>
      <c r="BZ18" s="155">
        <v>899</v>
      </c>
      <c r="CA18" s="155">
        <v>953</v>
      </c>
      <c r="CB18" s="155">
        <v>1013</v>
      </c>
      <c r="CC18" s="155">
        <v>1081</v>
      </c>
      <c r="CD18" s="156">
        <v>1154</v>
      </c>
    </row>
    <row r="19" spans="1:82" s="1" customFormat="1" x14ac:dyDescent="0.4">
      <c r="A19" s="209"/>
      <c r="B19" s="214" t="s">
        <v>313</v>
      </c>
      <c r="C19" s="213"/>
      <c r="D19" s="155">
        <v>0</v>
      </c>
      <c r="E19" s="155">
        <v>0</v>
      </c>
      <c r="F19" s="155">
        <v>0</v>
      </c>
      <c r="G19" s="155">
        <v>0</v>
      </c>
      <c r="H19" s="155">
        <v>0</v>
      </c>
      <c r="I19" s="155">
        <v>0</v>
      </c>
      <c r="J19" s="155">
        <v>0</v>
      </c>
      <c r="K19" s="155">
        <v>0</v>
      </c>
      <c r="L19" s="155">
        <v>0</v>
      </c>
      <c r="M19" s="155">
        <v>0</v>
      </c>
      <c r="N19" s="155">
        <v>0</v>
      </c>
      <c r="O19" s="155">
        <v>0</v>
      </c>
      <c r="P19" s="155">
        <v>0</v>
      </c>
      <c r="Q19" s="155">
        <v>0</v>
      </c>
      <c r="R19" s="155">
        <v>0</v>
      </c>
      <c r="S19" s="155">
        <v>0</v>
      </c>
      <c r="T19" s="155">
        <v>0</v>
      </c>
      <c r="U19" s="155">
        <v>0</v>
      </c>
      <c r="V19" s="155">
        <v>0</v>
      </c>
      <c r="W19" s="155">
        <v>0</v>
      </c>
      <c r="X19" s="155">
        <v>0</v>
      </c>
      <c r="Y19" s="155">
        <v>0</v>
      </c>
      <c r="Z19" s="155">
        <v>0</v>
      </c>
      <c r="AA19" s="155">
        <v>0</v>
      </c>
      <c r="AB19" s="155">
        <v>0</v>
      </c>
      <c r="AC19" s="155">
        <v>0</v>
      </c>
      <c r="AD19" s="155">
        <v>0</v>
      </c>
      <c r="AE19" s="155">
        <v>0</v>
      </c>
      <c r="AF19" s="155">
        <v>0</v>
      </c>
      <c r="AG19" s="155">
        <v>0</v>
      </c>
      <c r="AH19" s="155">
        <v>0</v>
      </c>
      <c r="AI19" s="155">
        <v>0</v>
      </c>
      <c r="AJ19" s="155">
        <v>0</v>
      </c>
      <c r="AK19" s="155">
        <v>0</v>
      </c>
      <c r="AL19" s="155">
        <v>0</v>
      </c>
      <c r="AM19" s="155">
        <v>0</v>
      </c>
      <c r="AN19" s="155">
        <v>0</v>
      </c>
      <c r="AO19" s="155">
        <v>0</v>
      </c>
      <c r="AP19" s="155">
        <v>0</v>
      </c>
      <c r="AQ19" s="155">
        <v>0</v>
      </c>
      <c r="AR19" s="155">
        <v>0</v>
      </c>
      <c r="AS19" s="155">
        <v>0</v>
      </c>
      <c r="AT19" s="155">
        <v>0</v>
      </c>
      <c r="AU19" s="155">
        <v>0</v>
      </c>
      <c r="AV19" s="155">
        <v>0</v>
      </c>
      <c r="AW19" s="155">
        <v>0</v>
      </c>
      <c r="AX19" s="155">
        <v>0</v>
      </c>
      <c r="AY19" s="155">
        <v>0</v>
      </c>
      <c r="AZ19" s="155">
        <v>0</v>
      </c>
      <c r="BA19" s="155">
        <v>0</v>
      </c>
      <c r="BB19" s="155">
        <v>0</v>
      </c>
      <c r="BC19" s="155">
        <v>0</v>
      </c>
      <c r="BD19" s="155">
        <v>0</v>
      </c>
      <c r="BE19" s="155">
        <v>0</v>
      </c>
      <c r="BF19" s="155">
        <v>0</v>
      </c>
      <c r="BG19" s="155">
        <v>69</v>
      </c>
      <c r="BH19" s="155">
        <v>60</v>
      </c>
      <c r="BI19" s="155">
        <v>53</v>
      </c>
      <c r="BJ19" s="155">
        <v>52</v>
      </c>
      <c r="BK19" s="155">
        <v>54</v>
      </c>
      <c r="BL19" s="155">
        <v>57</v>
      </c>
      <c r="BM19" s="155">
        <v>59</v>
      </c>
      <c r="BN19" s="155">
        <v>61</v>
      </c>
      <c r="BO19" s="155">
        <v>57</v>
      </c>
      <c r="BP19" s="155">
        <v>55</v>
      </c>
      <c r="BQ19" s="155">
        <v>44</v>
      </c>
      <c r="BR19" s="155">
        <v>52</v>
      </c>
      <c r="BS19" s="155">
        <v>52</v>
      </c>
      <c r="BT19" s="155">
        <v>65</v>
      </c>
      <c r="BU19" s="155">
        <v>75</v>
      </c>
      <c r="BV19" s="155">
        <v>91</v>
      </c>
      <c r="BW19" s="155">
        <v>79</v>
      </c>
      <c r="BX19" s="155">
        <v>61</v>
      </c>
      <c r="BY19" s="155">
        <v>65</v>
      </c>
      <c r="BZ19" s="155">
        <v>70</v>
      </c>
      <c r="CA19" s="155">
        <v>74</v>
      </c>
      <c r="CB19" s="155">
        <v>79</v>
      </c>
      <c r="CC19" s="155">
        <v>85</v>
      </c>
      <c r="CD19" s="156">
        <v>90</v>
      </c>
    </row>
    <row r="20" spans="1:82" s="1" customFormat="1" ht="26.25" customHeight="1" x14ac:dyDescent="0.4">
      <c r="A20" s="209"/>
      <c r="B20" s="213" t="s">
        <v>335</v>
      </c>
      <c r="C20" s="213"/>
      <c r="D20" s="211">
        <v>0</v>
      </c>
      <c r="E20" s="211">
        <v>0</v>
      </c>
      <c r="F20" s="211">
        <v>0</v>
      </c>
      <c r="G20" s="211">
        <v>0</v>
      </c>
      <c r="H20" s="211">
        <v>0</v>
      </c>
      <c r="I20" s="211">
        <v>0</v>
      </c>
      <c r="J20" s="211">
        <v>0</v>
      </c>
      <c r="K20" s="211">
        <v>0</v>
      </c>
      <c r="L20" s="211">
        <v>0</v>
      </c>
      <c r="M20" s="211">
        <v>0</v>
      </c>
      <c r="N20" s="211">
        <v>0</v>
      </c>
      <c r="O20" s="211">
        <v>0</v>
      </c>
      <c r="P20" s="211">
        <v>0</v>
      </c>
      <c r="Q20" s="211">
        <v>0</v>
      </c>
      <c r="R20" s="211">
        <v>0</v>
      </c>
      <c r="S20" s="211">
        <v>0</v>
      </c>
      <c r="T20" s="211">
        <v>0</v>
      </c>
      <c r="U20" s="211">
        <v>0</v>
      </c>
      <c r="V20" s="211">
        <v>0</v>
      </c>
      <c r="W20" s="211">
        <v>0</v>
      </c>
      <c r="X20" s="211">
        <v>0</v>
      </c>
      <c r="Y20" s="211">
        <v>0</v>
      </c>
      <c r="Z20" s="211">
        <v>0</v>
      </c>
      <c r="AA20" s="211">
        <v>0</v>
      </c>
      <c r="AB20" s="211">
        <v>8050</v>
      </c>
      <c r="AC20" s="211">
        <v>260</v>
      </c>
      <c r="AD20" s="211">
        <v>340</v>
      </c>
      <c r="AE20" s="211">
        <v>0</v>
      </c>
      <c r="AF20" s="211">
        <v>0</v>
      </c>
      <c r="AG20" s="211">
        <v>9800</v>
      </c>
      <c r="AH20" s="211">
        <v>500</v>
      </c>
      <c r="AI20" s="211">
        <v>500</v>
      </c>
      <c r="AJ20" s="211">
        <v>500</v>
      </c>
      <c r="AK20" s="211">
        <v>600</v>
      </c>
      <c r="AL20" s="211">
        <v>600</v>
      </c>
      <c r="AM20" s="211">
        <v>600</v>
      </c>
      <c r="AN20" s="211">
        <v>600</v>
      </c>
      <c r="AO20" s="211">
        <v>700</v>
      </c>
      <c r="AP20" s="211">
        <v>800</v>
      </c>
      <c r="AQ20" s="211">
        <v>887</v>
      </c>
      <c r="AR20" s="211">
        <v>861</v>
      </c>
      <c r="AS20" s="211">
        <v>877</v>
      </c>
      <c r="AT20" s="211">
        <v>934</v>
      </c>
      <c r="AU20" s="211">
        <v>1067</v>
      </c>
      <c r="AV20" s="211">
        <v>1265</v>
      </c>
      <c r="AW20" s="211">
        <v>1392</v>
      </c>
      <c r="AX20" s="211">
        <v>1260</v>
      </c>
      <c r="AY20" s="211">
        <v>1476</v>
      </c>
      <c r="AZ20" s="211">
        <v>1544</v>
      </c>
      <c r="BA20" s="211">
        <v>1578</v>
      </c>
      <c r="BB20" s="211">
        <v>1607</v>
      </c>
      <c r="BC20" s="211">
        <v>1612</v>
      </c>
      <c r="BD20" s="211">
        <v>1622</v>
      </c>
      <c r="BE20" s="211">
        <v>1635</v>
      </c>
      <c r="BF20" s="211">
        <v>1719</v>
      </c>
      <c r="BG20" s="211">
        <v>1854</v>
      </c>
      <c r="BH20" s="211">
        <v>1921</v>
      </c>
      <c r="BI20" s="211">
        <v>1912</v>
      </c>
      <c r="BJ20" s="211">
        <v>1920</v>
      </c>
      <c r="BK20" s="211">
        <v>2003</v>
      </c>
      <c r="BL20" s="211">
        <v>3164</v>
      </c>
      <c r="BM20" s="211">
        <v>3246</v>
      </c>
      <c r="BN20" s="211">
        <v>3227</v>
      </c>
      <c r="BO20" s="211">
        <v>3212</v>
      </c>
      <c r="BP20" s="211">
        <v>3240</v>
      </c>
      <c r="BQ20" s="211">
        <v>3215</v>
      </c>
      <c r="BR20" s="211">
        <v>3329</v>
      </c>
      <c r="BS20" s="211">
        <v>3565</v>
      </c>
      <c r="BT20" s="211">
        <v>3310</v>
      </c>
      <c r="BU20" s="211">
        <v>3317</v>
      </c>
      <c r="BV20" s="211">
        <v>3241</v>
      </c>
      <c r="BW20" s="211">
        <v>3479</v>
      </c>
      <c r="BX20" s="211">
        <v>3577</v>
      </c>
      <c r="BY20" s="211">
        <v>3732</v>
      </c>
      <c r="BZ20" s="211">
        <v>3919</v>
      </c>
      <c r="CA20" s="211">
        <v>4075</v>
      </c>
      <c r="CB20" s="211">
        <v>4240</v>
      </c>
      <c r="CC20" s="211">
        <v>4419</v>
      </c>
      <c r="CD20" s="212">
        <v>4609</v>
      </c>
    </row>
    <row r="21" spans="1:82" s="1" customFormat="1" x14ac:dyDescent="0.4">
      <c r="A21" s="209"/>
      <c r="B21" s="213" t="s">
        <v>23</v>
      </c>
      <c r="C21" s="213"/>
      <c r="D21" s="211">
        <v>0</v>
      </c>
      <c r="E21" s="211">
        <v>0</v>
      </c>
      <c r="F21" s="211">
        <v>0</v>
      </c>
      <c r="G21" s="211">
        <v>0</v>
      </c>
      <c r="H21" s="211">
        <v>0</v>
      </c>
      <c r="I21" s="211">
        <v>0</v>
      </c>
      <c r="J21" s="211">
        <v>0</v>
      </c>
      <c r="K21" s="211">
        <v>0</v>
      </c>
      <c r="L21" s="211">
        <v>0</v>
      </c>
      <c r="M21" s="211">
        <v>0</v>
      </c>
      <c r="N21" s="211">
        <v>0</v>
      </c>
      <c r="O21" s="211">
        <v>0</v>
      </c>
      <c r="P21" s="211">
        <v>0</v>
      </c>
      <c r="Q21" s="211">
        <v>0</v>
      </c>
      <c r="R21" s="211">
        <v>0</v>
      </c>
      <c r="S21" s="211">
        <v>0</v>
      </c>
      <c r="T21" s="211">
        <v>0</v>
      </c>
      <c r="U21" s="211">
        <v>0</v>
      </c>
      <c r="V21" s="211">
        <v>0</v>
      </c>
      <c r="W21" s="211">
        <v>0</v>
      </c>
      <c r="X21" s="211">
        <v>0</v>
      </c>
      <c r="Y21" s="211">
        <v>0</v>
      </c>
      <c r="Z21" s="211">
        <v>0</v>
      </c>
      <c r="AA21" s="211">
        <v>0</v>
      </c>
      <c r="AB21" s="211">
        <v>0</v>
      </c>
      <c r="AC21" s="211">
        <v>0</v>
      </c>
      <c r="AD21" s="211">
        <v>0</v>
      </c>
      <c r="AE21" s="211">
        <v>0</v>
      </c>
      <c r="AF21" s="211">
        <v>0</v>
      </c>
      <c r="AG21" s="211">
        <v>0</v>
      </c>
      <c r="AH21" s="211">
        <v>0</v>
      </c>
      <c r="AI21" s="211">
        <v>0</v>
      </c>
      <c r="AJ21" s="211">
        <v>0</v>
      </c>
      <c r="AK21" s="211">
        <v>0</v>
      </c>
      <c r="AL21" s="211">
        <v>0</v>
      </c>
      <c r="AM21" s="211">
        <v>0</v>
      </c>
      <c r="AN21" s="211">
        <v>0</v>
      </c>
      <c r="AO21" s="211">
        <v>0</v>
      </c>
      <c r="AP21" s="211">
        <v>0</v>
      </c>
      <c r="AQ21" s="211">
        <v>0</v>
      </c>
      <c r="AR21" s="211">
        <v>2131</v>
      </c>
      <c r="AS21" s="211">
        <v>2221</v>
      </c>
      <c r="AT21" s="211">
        <v>2991</v>
      </c>
      <c r="AU21" s="211">
        <v>3209</v>
      </c>
      <c r="AV21" s="211">
        <v>3708</v>
      </c>
      <c r="AW21" s="211">
        <v>2628</v>
      </c>
      <c r="AX21" s="211">
        <v>2814</v>
      </c>
      <c r="AY21" s="211">
        <v>2921</v>
      </c>
      <c r="AZ21" s="211">
        <v>2927</v>
      </c>
      <c r="BA21" s="211">
        <v>2856</v>
      </c>
      <c r="BB21" s="211">
        <v>2740</v>
      </c>
      <c r="BC21" s="211">
        <v>2580</v>
      </c>
      <c r="BD21" s="211">
        <v>2374</v>
      </c>
      <c r="BE21" s="211">
        <v>2293</v>
      </c>
      <c r="BF21" s="211">
        <v>2268</v>
      </c>
      <c r="BG21" s="211">
        <v>2358</v>
      </c>
      <c r="BH21" s="211">
        <v>2473</v>
      </c>
      <c r="BI21" s="211">
        <v>2603</v>
      </c>
      <c r="BJ21" s="211">
        <v>2570</v>
      </c>
      <c r="BK21" s="211">
        <v>2533</v>
      </c>
      <c r="BL21" s="211">
        <v>2566</v>
      </c>
      <c r="BM21" s="211">
        <v>2940</v>
      </c>
      <c r="BN21" s="211">
        <v>3172</v>
      </c>
      <c r="BO21" s="211">
        <v>3254</v>
      </c>
      <c r="BP21" s="211">
        <v>3368</v>
      </c>
      <c r="BQ21" s="211">
        <v>0</v>
      </c>
      <c r="BR21" s="211">
        <v>0</v>
      </c>
      <c r="BS21" s="211">
        <v>0</v>
      </c>
      <c r="BT21" s="211">
        <v>0</v>
      </c>
      <c r="BU21" s="211">
        <v>0</v>
      </c>
      <c r="BV21" s="211">
        <v>0</v>
      </c>
      <c r="BW21" s="211">
        <v>0</v>
      </c>
      <c r="BX21" s="211">
        <v>0</v>
      </c>
      <c r="BY21" s="211">
        <v>0</v>
      </c>
      <c r="BZ21" s="211">
        <v>0</v>
      </c>
      <c r="CA21" s="211">
        <v>0</v>
      </c>
      <c r="CB21" s="211">
        <v>0</v>
      </c>
      <c r="CC21" s="211">
        <v>0</v>
      </c>
      <c r="CD21" s="212">
        <v>0</v>
      </c>
    </row>
    <row r="22" spans="1:82" s="1" customFormat="1" x14ac:dyDescent="0.4">
      <c r="A22" s="209"/>
      <c r="B22" s="240" t="s">
        <v>232</v>
      </c>
      <c r="C22" s="213"/>
      <c r="D22" s="211">
        <v>0</v>
      </c>
      <c r="E22" s="211">
        <v>0</v>
      </c>
      <c r="F22" s="211">
        <v>0</v>
      </c>
      <c r="G22" s="211">
        <v>0</v>
      </c>
      <c r="H22" s="211">
        <v>0</v>
      </c>
      <c r="I22" s="211">
        <v>0</v>
      </c>
      <c r="J22" s="211">
        <v>0</v>
      </c>
      <c r="K22" s="211">
        <v>0</v>
      </c>
      <c r="L22" s="211">
        <v>0</v>
      </c>
      <c r="M22" s="211">
        <v>0</v>
      </c>
      <c r="N22" s="211">
        <v>0</v>
      </c>
      <c r="O22" s="211">
        <v>0</v>
      </c>
      <c r="P22" s="211">
        <v>0</v>
      </c>
      <c r="Q22" s="211">
        <v>0</v>
      </c>
      <c r="R22" s="211">
        <v>0</v>
      </c>
      <c r="S22" s="211">
        <v>0</v>
      </c>
      <c r="T22" s="211">
        <v>0</v>
      </c>
      <c r="U22" s="211">
        <v>0</v>
      </c>
      <c r="V22" s="211">
        <v>0</v>
      </c>
      <c r="W22" s="211">
        <v>0</v>
      </c>
      <c r="X22" s="211">
        <v>0</v>
      </c>
      <c r="Y22" s="211">
        <v>0</v>
      </c>
      <c r="Z22" s="211">
        <v>0</v>
      </c>
      <c r="AA22" s="211">
        <v>0</v>
      </c>
      <c r="AB22" s="211">
        <v>0</v>
      </c>
      <c r="AC22" s="211">
        <v>0</v>
      </c>
      <c r="AD22" s="211">
        <v>0</v>
      </c>
      <c r="AE22" s="211">
        <v>0</v>
      </c>
      <c r="AF22" s="211">
        <v>0</v>
      </c>
      <c r="AG22" s="211">
        <v>0</v>
      </c>
      <c r="AH22" s="211">
        <v>0</v>
      </c>
      <c r="AI22" s="211">
        <v>0</v>
      </c>
      <c r="AJ22" s="211">
        <v>0</v>
      </c>
      <c r="AK22" s="211">
        <v>0</v>
      </c>
      <c r="AL22" s="211">
        <v>0</v>
      </c>
      <c r="AM22" s="211">
        <v>0</v>
      </c>
      <c r="AN22" s="211">
        <v>0</v>
      </c>
      <c r="AO22" s="211">
        <v>0</v>
      </c>
      <c r="AP22" s="211">
        <v>0</v>
      </c>
      <c r="AQ22" s="211">
        <v>0</v>
      </c>
      <c r="AR22" s="211">
        <v>0</v>
      </c>
      <c r="AS22" s="211">
        <v>0</v>
      </c>
      <c r="AT22" s="211">
        <v>0</v>
      </c>
      <c r="AU22" s="211">
        <v>0</v>
      </c>
      <c r="AV22" s="211">
        <v>629</v>
      </c>
      <c r="AW22" s="211">
        <v>799</v>
      </c>
      <c r="AX22" s="211">
        <v>915</v>
      </c>
      <c r="AY22" s="211">
        <v>1048</v>
      </c>
      <c r="AZ22" s="211">
        <v>1160</v>
      </c>
      <c r="BA22" s="211">
        <v>1251</v>
      </c>
      <c r="BB22" s="211">
        <v>1288</v>
      </c>
      <c r="BC22" s="211">
        <v>1314</v>
      </c>
      <c r="BD22" s="211">
        <v>1351</v>
      </c>
      <c r="BE22" s="211">
        <v>1410</v>
      </c>
      <c r="BF22" s="211">
        <v>1491</v>
      </c>
      <c r="BG22" s="211">
        <v>1553</v>
      </c>
      <c r="BH22" s="211">
        <v>1596</v>
      </c>
      <c r="BI22" s="211">
        <v>1627</v>
      </c>
      <c r="BJ22" s="211">
        <v>1657</v>
      </c>
      <c r="BK22" s="211">
        <v>1692</v>
      </c>
      <c r="BL22" s="211">
        <v>1733</v>
      </c>
      <c r="BM22" s="211">
        <v>1780</v>
      </c>
      <c r="BN22" s="211">
        <v>1819</v>
      </c>
      <c r="BO22" s="211">
        <v>1847</v>
      </c>
      <c r="BP22" s="211">
        <v>1877</v>
      </c>
      <c r="BQ22" s="211">
        <v>1866</v>
      </c>
      <c r="BR22" s="211">
        <v>1761</v>
      </c>
      <c r="BS22" s="211">
        <v>1563</v>
      </c>
      <c r="BT22" s="211">
        <v>1236</v>
      </c>
      <c r="BU22" s="211">
        <v>837</v>
      </c>
      <c r="BV22" s="211">
        <v>570</v>
      </c>
      <c r="BW22" s="211">
        <v>375</v>
      </c>
      <c r="BX22" s="211">
        <v>204</v>
      </c>
      <c r="BY22" s="211">
        <v>183</v>
      </c>
      <c r="BZ22" s="211">
        <v>159</v>
      </c>
      <c r="CA22" s="211">
        <v>140</v>
      </c>
      <c r="CB22" s="211">
        <v>95</v>
      </c>
      <c r="CC22" s="211">
        <v>45</v>
      </c>
      <c r="CD22" s="212">
        <v>42</v>
      </c>
    </row>
    <row r="23" spans="1:82" s="1" customFormat="1" x14ac:dyDescent="0.4">
      <c r="A23" s="209"/>
      <c r="B23" s="214" t="s">
        <v>312</v>
      </c>
      <c r="C23" s="213"/>
      <c r="D23" s="211">
        <v>0</v>
      </c>
      <c r="E23" s="211">
        <v>0</v>
      </c>
      <c r="F23" s="211">
        <v>0</v>
      </c>
      <c r="G23" s="211">
        <v>0</v>
      </c>
      <c r="H23" s="211">
        <v>0</v>
      </c>
      <c r="I23" s="211">
        <v>0</v>
      </c>
      <c r="J23" s="211">
        <v>0</v>
      </c>
      <c r="K23" s="211">
        <v>0</v>
      </c>
      <c r="L23" s="211">
        <v>0</v>
      </c>
      <c r="M23" s="211">
        <v>0</v>
      </c>
      <c r="N23" s="211">
        <v>0</v>
      </c>
      <c r="O23" s="211">
        <v>0</v>
      </c>
      <c r="P23" s="211">
        <v>0</v>
      </c>
      <c r="Q23" s="211">
        <v>0</v>
      </c>
      <c r="R23" s="211">
        <v>0</v>
      </c>
      <c r="S23" s="211">
        <v>0</v>
      </c>
      <c r="T23" s="211">
        <v>0</v>
      </c>
      <c r="U23" s="211">
        <v>0</v>
      </c>
      <c r="V23" s="211">
        <v>0</v>
      </c>
      <c r="W23" s="211">
        <v>0</v>
      </c>
      <c r="X23" s="211">
        <v>0</v>
      </c>
      <c r="Y23" s="211">
        <v>0</v>
      </c>
      <c r="Z23" s="211">
        <v>0</v>
      </c>
      <c r="AA23" s="211">
        <v>0</v>
      </c>
      <c r="AB23" s="211">
        <v>0</v>
      </c>
      <c r="AC23" s="211">
        <v>0</v>
      </c>
      <c r="AD23" s="211">
        <v>0</v>
      </c>
      <c r="AE23" s="211">
        <v>0</v>
      </c>
      <c r="AF23" s="211">
        <v>0</v>
      </c>
      <c r="AG23" s="211">
        <v>0</v>
      </c>
      <c r="AH23" s="211">
        <v>0</v>
      </c>
      <c r="AI23" s="211">
        <v>0</v>
      </c>
      <c r="AJ23" s="211">
        <v>0</v>
      </c>
      <c r="AK23" s="211">
        <v>0</v>
      </c>
      <c r="AL23" s="211">
        <v>0</v>
      </c>
      <c r="AM23" s="211">
        <v>0</v>
      </c>
      <c r="AN23" s="211">
        <v>0</v>
      </c>
      <c r="AO23" s="211">
        <v>0</v>
      </c>
      <c r="AP23" s="211">
        <v>0</v>
      </c>
      <c r="AQ23" s="211">
        <v>0</v>
      </c>
      <c r="AR23" s="211">
        <v>0</v>
      </c>
      <c r="AS23" s="211">
        <v>0</v>
      </c>
      <c r="AT23" s="211">
        <v>0</v>
      </c>
      <c r="AU23" s="211">
        <v>0</v>
      </c>
      <c r="AV23" s="211">
        <v>591</v>
      </c>
      <c r="AW23" s="211">
        <v>796</v>
      </c>
      <c r="AX23" s="211">
        <v>908</v>
      </c>
      <c r="AY23" s="211">
        <v>1039</v>
      </c>
      <c r="AZ23" s="211">
        <v>1151</v>
      </c>
      <c r="BA23" s="211">
        <v>1243</v>
      </c>
      <c r="BB23" s="211">
        <v>1278</v>
      </c>
      <c r="BC23" s="211">
        <v>1302</v>
      </c>
      <c r="BD23" s="211">
        <v>1339</v>
      </c>
      <c r="BE23" s="211">
        <v>1396</v>
      </c>
      <c r="BF23" s="211">
        <v>1477</v>
      </c>
      <c r="BG23" s="211">
        <v>1539</v>
      </c>
      <c r="BH23" s="211">
        <v>1582</v>
      </c>
      <c r="BI23" s="211">
        <v>1612</v>
      </c>
      <c r="BJ23" s="211">
        <v>1641</v>
      </c>
      <c r="BK23" s="211">
        <v>1676</v>
      </c>
      <c r="BL23" s="211">
        <v>1715</v>
      </c>
      <c r="BM23" s="211">
        <v>1761</v>
      </c>
      <c r="BN23" s="211">
        <v>1800</v>
      </c>
      <c r="BO23" s="211">
        <v>1828</v>
      </c>
      <c r="BP23" s="211">
        <v>1858</v>
      </c>
      <c r="BQ23" s="211">
        <v>1846</v>
      </c>
      <c r="BR23" s="211">
        <v>1742</v>
      </c>
      <c r="BS23" s="211">
        <v>1555</v>
      </c>
      <c r="BT23" s="211">
        <v>1227</v>
      </c>
      <c r="BU23" s="211">
        <v>829</v>
      </c>
      <c r="BV23" s="211">
        <v>563</v>
      </c>
      <c r="BW23" s="211">
        <v>369</v>
      </c>
      <c r="BX23" s="211">
        <v>198</v>
      </c>
      <c r="BY23" s="211">
        <v>177</v>
      </c>
      <c r="BZ23" s="211">
        <v>154</v>
      </c>
      <c r="CA23" s="211">
        <v>135</v>
      </c>
      <c r="CB23" s="211">
        <v>92</v>
      </c>
      <c r="CC23" s="211">
        <v>43</v>
      </c>
      <c r="CD23" s="212">
        <v>41</v>
      </c>
    </row>
    <row r="24" spans="1:82" s="1" customFormat="1" x14ac:dyDescent="0.4">
      <c r="A24" s="209"/>
      <c r="B24" s="214" t="s">
        <v>313</v>
      </c>
      <c r="C24" s="213"/>
      <c r="D24" s="211">
        <v>0</v>
      </c>
      <c r="E24" s="211">
        <v>0</v>
      </c>
      <c r="F24" s="211">
        <v>0</v>
      </c>
      <c r="G24" s="211">
        <v>0</v>
      </c>
      <c r="H24" s="211">
        <v>0</v>
      </c>
      <c r="I24" s="211">
        <v>0</v>
      </c>
      <c r="J24" s="211">
        <v>0</v>
      </c>
      <c r="K24" s="211">
        <v>0</v>
      </c>
      <c r="L24" s="211">
        <v>0</v>
      </c>
      <c r="M24" s="211">
        <v>0</v>
      </c>
      <c r="N24" s="211">
        <v>0</v>
      </c>
      <c r="O24" s="211">
        <v>0</v>
      </c>
      <c r="P24" s="211">
        <v>0</v>
      </c>
      <c r="Q24" s="211">
        <v>0</v>
      </c>
      <c r="R24" s="211">
        <v>0</v>
      </c>
      <c r="S24" s="211">
        <v>0</v>
      </c>
      <c r="T24" s="211">
        <v>0</v>
      </c>
      <c r="U24" s="211">
        <v>0</v>
      </c>
      <c r="V24" s="211">
        <v>0</v>
      </c>
      <c r="W24" s="211">
        <v>0</v>
      </c>
      <c r="X24" s="211">
        <v>0</v>
      </c>
      <c r="Y24" s="211">
        <v>0</v>
      </c>
      <c r="Z24" s="211">
        <v>0</v>
      </c>
      <c r="AA24" s="211">
        <v>0</v>
      </c>
      <c r="AB24" s="211">
        <v>0</v>
      </c>
      <c r="AC24" s="211">
        <v>0</v>
      </c>
      <c r="AD24" s="211">
        <v>0</v>
      </c>
      <c r="AE24" s="211">
        <v>0</v>
      </c>
      <c r="AF24" s="211">
        <v>0</v>
      </c>
      <c r="AG24" s="211">
        <v>0</v>
      </c>
      <c r="AH24" s="211">
        <v>0</v>
      </c>
      <c r="AI24" s="211">
        <v>0</v>
      </c>
      <c r="AJ24" s="211">
        <v>0</v>
      </c>
      <c r="AK24" s="211">
        <v>0</v>
      </c>
      <c r="AL24" s="211">
        <v>0</v>
      </c>
      <c r="AM24" s="211">
        <v>0</v>
      </c>
      <c r="AN24" s="211">
        <v>0</v>
      </c>
      <c r="AO24" s="211">
        <v>0</v>
      </c>
      <c r="AP24" s="211">
        <v>0</v>
      </c>
      <c r="AQ24" s="211">
        <v>0</v>
      </c>
      <c r="AR24" s="211">
        <v>0</v>
      </c>
      <c r="AS24" s="211">
        <v>0</v>
      </c>
      <c r="AT24" s="211">
        <v>0</v>
      </c>
      <c r="AU24" s="211">
        <v>0</v>
      </c>
      <c r="AV24" s="211">
        <v>38</v>
      </c>
      <c r="AW24" s="211">
        <v>3</v>
      </c>
      <c r="AX24" s="211">
        <v>7</v>
      </c>
      <c r="AY24" s="211">
        <v>9</v>
      </c>
      <c r="AZ24" s="211">
        <v>9</v>
      </c>
      <c r="BA24" s="211">
        <v>8</v>
      </c>
      <c r="BB24" s="211">
        <v>10</v>
      </c>
      <c r="BC24" s="211">
        <v>12</v>
      </c>
      <c r="BD24" s="211">
        <v>12</v>
      </c>
      <c r="BE24" s="211">
        <v>14</v>
      </c>
      <c r="BF24" s="211">
        <v>14</v>
      </c>
      <c r="BG24" s="211">
        <v>14</v>
      </c>
      <c r="BH24" s="211">
        <v>14</v>
      </c>
      <c r="BI24" s="211">
        <v>15</v>
      </c>
      <c r="BJ24" s="211">
        <v>16</v>
      </c>
      <c r="BK24" s="211">
        <v>16</v>
      </c>
      <c r="BL24" s="211">
        <v>17</v>
      </c>
      <c r="BM24" s="211">
        <v>19</v>
      </c>
      <c r="BN24" s="211">
        <v>19</v>
      </c>
      <c r="BO24" s="211">
        <v>20</v>
      </c>
      <c r="BP24" s="211">
        <v>20</v>
      </c>
      <c r="BQ24" s="211">
        <v>20</v>
      </c>
      <c r="BR24" s="211">
        <v>19</v>
      </c>
      <c r="BS24" s="211">
        <v>8</v>
      </c>
      <c r="BT24" s="211">
        <v>9</v>
      </c>
      <c r="BU24" s="211">
        <v>8</v>
      </c>
      <c r="BV24" s="211">
        <v>7</v>
      </c>
      <c r="BW24" s="211">
        <v>7</v>
      </c>
      <c r="BX24" s="211">
        <v>7</v>
      </c>
      <c r="BY24" s="211">
        <v>6</v>
      </c>
      <c r="BZ24" s="211">
        <v>5</v>
      </c>
      <c r="CA24" s="211">
        <v>4</v>
      </c>
      <c r="CB24" s="211">
        <v>3</v>
      </c>
      <c r="CC24" s="211">
        <v>1</v>
      </c>
      <c r="CD24" s="212">
        <v>1</v>
      </c>
    </row>
    <row r="25" spans="1:82" s="1" customFormat="1" ht="26.25" customHeight="1" x14ac:dyDescent="0.4">
      <c r="A25" s="209"/>
      <c r="B25" s="240" t="s">
        <v>233</v>
      </c>
      <c r="C25" s="213"/>
      <c r="D25" s="211">
        <v>0</v>
      </c>
      <c r="E25" s="211">
        <v>0</v>
      </c>
      <c r="F25" s="211">
        <v>0</v>
      </c>
      <c r="G25" s="211">
        <v>0</v>
      </c>
      <c r="H25" s="211">
        <v>0</v>
      </c>
      <c r="I25" s="211">
        <v>0</v>
      </c>
      <c r="J25" s="211">
        <v>0</v>
      </c>
      <c r="K25" s="211">
        <v>0</v>
      </c>
      <c r="L25" s="211">
        <v>0</v>
      </c>
      <c r="M25" s="211">
        <v>0</v>
      </c>
      <c r="N25" s="211">
        <v>0</v>
      </c>
      <c r="O25" s="211">
        <v>0</v>
      </c>
      <c r="P25" s="211">
        <v>0</v>
      </c>
      <c r="Q25" s="211">
        <v>0</v>
      </c>
      <c r="R25" s="211">
        <v>0</v>
      </c>
      <c r="S25" s="211">
        <v>0</v>
      </c>
      <c r="T25" s="211">
        <v>0</v>
      </c>
      <c r="U25" s="211">
        <v>0</v>
      </c>
      <c r="V25" s="211">
        <v>0</v>
      </c>
      <c r="W25" s="211">
        <v>0</v>
      </c>
      <c r="X25" s="211">
        <v>0</v>
      </c>
      <c r="Y25" s="211">
        <v>0</v>
      </c>
      <c r="Z25" s="211">
        <v>0</v>
      </c>
      <c r="AA25" s="211">
        <v>0</v>
      </c>
      <c r="AB25" s="211">
        <v>0</v>
      </c>
      <c r="AC25" s="211">
        <v>0</v>
      </c>
      <c r="AD25" s="211">
        <v>0</v>
      </c>
      <c r="AE25" s="211">
        <v>0</v>
      </c>
      <c r="AF25" s="211">
        <v>0</v>
      </c>
      <c r="AG25" s="211">
        <v>0</v>
      </c>
      <c r="AH25" s="211">
        <v>0</v>
      </c>
      <c r="AI25" s="211">
        <v>0</v>
      </c>
      <c r="AJ25" s="211">
        <v>0</v>
      </c>
      <c r="AK25" s="211">
        <v>0</v>
      </c>
      <c r="AL25" s="211">
        <v>0</v>
      </c>
      <c r="AM25" s="211">
        <v>0</v>
      </c>
      <c r="AN25" s="211">
        <v>0</v>
      </c>
      <c r="AO25" s="211">
        <v>0</v>
      </c>
      <c r="AP25" s="211">
        <v>0</v>
      </c>
      <c r="AQ25" s="211">
        <v>0</v>
      </c>
      <c r="AR25" s="211">
        <v>0</v>
      </c>
      <c r="AS25" s="211">
        <v>0</v>
      </c>
      <c r="AT25" s="211">
        <v>0</v>
      </c>
      <c r="AU25" s="211">
        <v>0</v>
      </c>
      <c r="AV25" s="211">
        <v>1</v>
      </c>
      <c r="AW25" s="211">
        <v>3</v>
      </c>
      <c r="AX25" s="211">
        <v>5</v>
      </c>
      <c r="AY25" s="211">
        <v>7</v>
      </c>
      <c r="AZ25" s="211">
        <v>11</v>
      </c>
      <c r="BA25" s="211">
        <v>14</v>
      </c>
      <c r="BB25" s="211">
        <v>16</v>
      </c>
      <c r="BC25" s="211">
        <v>13</v>
      </c>
      <c r="BD25" s="211">
        <v>0</v>
      </c>
      <c r="BE25" s="211">
        <v>0</v>
      </c>
      <c r="BF25" s="211">
        <v>0</v>
      </c>
      <c r="BG25" s="211">
        <v>0</v>
      </c>
      <c r="BH25" s="211">
        <v>0</v>
      </c>
      <c r="BI25" s="211">
        <v>0</v>
      </c>
      <c r="BJ25" s="211">
        <v>0</v>
      </c>
      <c r="BK25" s="211">
        <v>0</v>
      </c>
      <c r="BL25" s="211">
        <v>0</v>
      </c>
      <c r="BM25" s="211">
        <v>0</v>
      </c>
      <c r="BN25" s="211">
        <v>0</v>
      </c>
      <c r="BO25" s="211">
        <v>0</v>
      </c>
      <c r="BP25" s="211">
        <v>0</v>
      </c>
      <c r="BQ25" s="211">
        <v>0</v>
      </c>
      <c r="BR25" s="211">
        <v>0</v>
      </c>
      <c r="BS25" s="211">
        <v>0</v>
      </c>
      <c r="BT25" s="211">
        <v>0</v>
      </c>
      <c r="BU25" s="211">
        <v>0</v>
      </c>
      <c r="BV25" s="211">
        <v>0</v>
      </c>
      <c r="BW25" s="211">
        <v>0</v>
      </c>
      <c r="BX25" s="211">
        <v>0</v>
      </c>
      <c r="BY25" s="211">
        <v>0</v>
      </c>
      <c r="BZ25" s="211">
        <v>0</v>
      </c>
      <c r="CA25" s="211">
        <v>0</v>
      </c>
      <c r="CB25" s="211">
        <v>0</v>
      </c>
      <c r="CC25" s="211">
        <v>0</v>
      </c>
      <c r="CD25" s="212">
        <v>0</v>
      </c>
    </row>
    <row r="26" spans="1:82" s="1" customFormat="1" x14ac:dyDescent="0.4">
      <c r="A26" s="209"/>
      <c r="B26" s="213" t="s">
        <v>236</v>
      </c>
      <c r="C26" s="213"/>
      <c r="D26" s="211">
        <v>0</v>
      </c>
      <c r="E26" s="211">
        <v>0</v>
      </c>
      <c r="F26" s="211">
        <v>0</v>
      </c>
      <c r="G26" s="211">
        <v>0</v>
      </c>
      <c r="H26" s="211">
        <v>0</v>
      </c>
      <c r="I26" s="211">
        <v>0</v>
      </c>
      <c r="J26" s="211">
        <v>0</v>
      </c>
      <c r="K26" s="211">
        <v>0</v>
      </c>
      <c r="L26" s="211">
        <v>0</v>
      </c>
      <c r="M26" s="211">
        <v>0</v>
      </c>
      <c r="N26" s="211">
        <v>0</v>
      </c>
      <c r="O26" s="211">
        <v>0</v>
      </c>
      <c r="P26" s="211">
        <v>0</v>
      </c>
      <c r="Q26" s="211">
        <v>0</v>
      </c>
      <c r="R26" s="211">
        <v>0</v>
      </c>
      <c r="S26" s="211">
        <v>0</v>
      </c>
      <c r="T26" s="211">
        <v>0</v>
      </c>
      <c r="U26" s="211">
        <v>0</v>
      </c>
      <c r="V26" s="211">
        <v>0</v>
      </c>
      <c r="W26" s="211">
        <v>0</v>
      </c>
      <c r="X26" s="211">
        <v>0</v>
      </c>
      <c r="Y26" s="211">
        <v>0</v>
      </c>
      <c r="Z26" s="211">
        <v>0</v>
      </c>
      <c r="AA26" s="211">
        <v>0</v>
      </c>
      <c r="AB26" s="211">
        <v>0</v>
      </c>
      <c r="AC26" s="211">
        <v>0</v>
      </c>
      <c r="AD26" s="211">
        <v>0</v>
      </c>
      <c r="AE26" s="211">
        <v>0</v>
      </c>
      <c r="AF26" s="211">
        <v>0</v>
      </c>
      <c r="AG26" s="211">
        <v>0</v>
      </c>
      <c r="AH26" s="211">
        <v>0</v>
      </c>
      <c r="AI26" s="211">
        <v>0</v>
      </c>
      <c r="AJ26" s="211">
        <v>0</v>
      </c>
      <c r="AK26" s="211">
        <v>0</v>
      </c>
      <c r="AL26" s="211">
        <v>0</v>
      </c>
      <c r="AM26" s="211">
        <v>0</v>
      </c>
      <c r="AN26" s="211">
        <v>0</v>
      </c>
      <c r="AO26" s="211">
        <v>0</v>
      </c>
      <c r="AP26" s="211">
        <v>0</v>
      </c>
      <c r="AQ26" s="211">
        <v>0</v>
      </c>
      <c r="AR26" s="211">
        <v>0</v>
      </c>
      <c r="AS26" s="211">
        <v>0</v>
      </c>
      <c r="AT26" s="211">
        <v>0</v>
      </c>
      <c r="AU26" s="211">
        <v>0</v>
      </c>
      <c r="AV26" s="211">
        <v>0</v>
      </c>
      <c r="AW26" s="211">
        <v>0</v>
      </c>
      <c r="AX26" s="211">
        <v>0</v>
      </c>
      <c r="AY26" s="211">
        <v>0</v>
      </c>
      <c r="AZ26" s="211">
        <v>0</v>
      </c>
      <c r="BA26" s="211">
        <v>0</v>
      </c>
      <c r="BB26" s="211">
        <v>0</v>
      </c>
      <c r="BC26" s="211">
        <v>0</v>
      </c>
      <c r="BD26" s="211">
        <v>0</v>
      </c>
      <c r="BE26" s="211">
        <v>0</v>
      </c>
      <c r="BF26" s="211">
        <v>0</v>
      </c>
      <c r="BG26" s="211">
        <v>0</v>
      </c>
      <c r="BH26" s="211">
        <v>0</v>
      </c>
      <c r="BI26" s="211">
        <v>0</v>
      </c>
      <c r="BJ26" s="211">
        <v>0</v>
      </c>
      <c r="BK26" s="211">
        <v>0</v>
      </c>
      <c r="BL26" s="211">
        <v>136</v>
      </c>
      <c r="BM26" s="211">
        <v>391</v>
      </c>
      <c r="BN26" s="211">
        <v>579</v>
      </c>
      <c r="BO26" s="211">
        <v>811</v>
      </c>
      <c r="BP26" s="211">
        <v>1365</v>
      </c>
      <c r="BQ26" s="211">
        <v>1912</v>
      </c>
      <c r="BR26" s="211">
        <v>2235</v>
      </c>
      <c r="BS26" s="211">
        <v>2356</v>
      </c>
      <c r="BT26" s="211">
        <v>2381</v>
      </c>
      <c r="BU26" s="211">
        <v>2326</v>
      </c>
      <c r="BV26" s="211">
        <v>2168</v>
      </c>
      <c r="BW26" s="211">
        <v>1961</v>
      </c>
      <c r="BX26" s="211">
        <v>1875</v>
      </c>
      <c r="BY26" s="211">
        <v>1772</v>
      </c>
      <c r="BZ26" s="211">
        <v>1706</v>
      </c>
      <c r="CA26" s="211">
        <v>1631</v>
      </c>
      <c r="CB26" s="211">
        <v>1447</v>
      </c>
      <c r="CC26" s="211">
        <v>1158</v>
      </c>
      <c r="CD26" s="212">
        <v>902</v>
      </c>
    </row>
    <row r="27" spans="1:82" s="1" customFormat="1" x14ac:dyDescent="0.4">
      <c r="A27" s="209"/>
      <c r="B27" s="214" t="s">
        <v>227</v>
      </c>
      <c r="C27" s="213"/>
      <c r="D27" s="211">
        <v>0</v>
      </c>
      <c r="E27" s="211">
        <v>0</v>
      </c>
      <c r="F27" s="211">
        <v>0</v>
      </c>
      <c r="G27" s="211">
        <v>0</v>
      </c>
      <c r="H27" s="211">
        <v>0</v>
      </c>
      <c r="I27" s="211">
        <v>0</v>
      </c>
      <c r="J27" s="211">
        <v>0</v>
      </c>
      <c r="K27" s="211">
        <v>0</v>
      </c>
      <c r="L27" s="211">
        <v>0</v>
      </c>
      <c r="M27" s="211">
        <v>0</v>
      </c>
      <c r="N27" s="211">
        <v>0</v>
      </c>
      <c r="O27" s="211">
        <v>0</v>
      </c>
      <c r="P27" s="211">
        <v>0</v>
      </c>
      <c r="Q27" s="211">
        <v>0</v>
      </c>
      <c r="R27" s="211">
        <v>0</v>
      </c>
      <c r="S27" s="211">
        <v>0</v>
      </c>
      <c r="T27" s="211">
        <v>0</v>
      </c>
      <c r="U27" s="211">
        <v>0</v>
      </c>
      <c r="V27" s="211">
        <v>0</v>
      </c>
      <c r="W27" s="211">
        <v>0</v>
      </c>
      <c r="X27" s="211">
        <v>0</v>
      </c>
      <c r="Y27" s="211">
        <v>0</v>
      </c>
      <c r="Z27" s="211">
        <v>0</v>
      </c>
      <c r="AA27" s="211">
        <v>0</v>
      </c>
      <c r="AB27" s="211">
        <v>0</v>
      </c>
      <c r="AC27" s="211">
        <v>0</v>
      </c>
      <c r="AD27" s="211">
        <v>0</v>
      </c>
      <c r="AE27" s="211">
        <v>0</v>
      </c>
      <c r="AF27" s="211">
        <v>0</v>
      </c>
      <c r="AG27" s="211">
        <v>0</v>
      </c>
      <c r="AH27" s="211">
        <v>0</v>
      </c>
      <c r="AI27" s="211">
        <v>0</v>
      </c>
      <c r="AJ27" s="211">
        <v>0</v>
      </c>
      <c r="AK27" s="211">
        <v>0</v>
      </c>
      <c r="AL27" s="211">
        <v>0</v>
      </c>
      <c r="AM27" s="211">
        <v>0</v>
      </c>
      <c r="AN27" s="211">
        <v>0</v>
      </c>
      <c r="AO27" s="211">
        <v>0</v>
      </c>
      <c r="AP27" s="211">
        <v>0</v>
      </c>
      <c r="AQ27" s="211">
        <v>0</v>
      </c>
      <c r="AR27" s="211">
        <v>0</v>
      </c>
      <c r="AS27" s="211">
        <v>0</v>
      </c>
      <c r="AT27" s="211">
        <v>0</v>
      </c>
      <c r="AU27" s="211">
        <v>0</v>
      </c>
      <c r="AV27" s="211">
        <v>0</v>
      </c>
      <c r="AW27" s="211">
        <v>0</v>
      </c>
      <c r="AX27" s="211">
        <v>0</v>
      </c>
      <c r="AY27" s="211">
        <v>0</v>
      </c>
      <c r="AZ27" s="211">
        <v>0</v>
      </c>
      <c r="BA27" s="211">
        <v>0</v>
      </c>
      <c r="BB27" s="211">
        <v>0</v>
      </c>
      <c r="BC27" s="211">
        <v>0</v>
      </c>
      <c r="BD27" s="211">
        <v>0</v>
      </c>
      <c r="BE27" s="211">
        <v>0</v>
      </c>
      <c r="BF27" s="211">
        <v>0</v>
      </c>
      <c r="BG27" s="211">
        <v>0</v>
      </c>
      <c r="BH27" s="211">
        <v>0</v>
      </c>
      <c r="BI27" s="211">
        <v>0</v>
      </c>
      <c r="BJ27" s="211">
        <v>0</v>
      </c>
      <c r="BK27" s="211">
        <v>0</v>
      </c>
      <c r="BL27" s="211">
        <v>59</v>
      </c>
      <c r="BM27" s="211">
        <v>145</v>
      </c>
      <c r="BN27" s="211">
        <v>199</v>
      </c>
      <c r="BO27" s="211">
        <v>262</v>
      </c>
      <c r="BP27" s="211">
        <v>364</v>
      </c>
      <c r="BQ27" s="211">
        <v>492</v>
      </c>
      <c r="BR27" s="211">
        <v>507</v>
      </c>
      <c r="BS27" s="211">
        <v>489</v>
      </c>
      <c r="BT27" s="211">
        <v>483</v>
      </c>
      <c r="BU27" s="211">
        <v>460</v>
      </c>
      <c r="BV27" s="211">
        <v>404</v>
      </c>
      <c r="BW27" s="211">
        <v>360</v>
      </c>
      <c r="BX27" s="211">
        <v>384</v>
      </c>
      <c r="BY27" s="211">
        <v>404</v>
      </c>
      <c r="BZ27" s="211">
        <v>468</v>
      </c>
      <c r="CA27" s="211">
        <v>528</v>
      </c>
      <c r="CB27" s="211">
        <v>600</v>
      </c>
      <c r="CC27" s="211">
        <v>699</v>
      </c>
      <c r="CD27" s="212">
        <v>777</v>
      </c>
    </row>
    <row r="28" spans="1:82" s="1" customFormat="1" x14ac:dyDescent="0.4">
      <c r="A28" s="209"/>
      <c r="B28" s="214" t="s">
        <v>316</v>
      </c>
      <c r="C28" s="213"/>
      <c r="D28" s="211">
        <v>0</v>
      </c>
      <c r="E28" s="211">
        <v>0</v>
      </c>
      <c r="F28" s="211">
        <v>0</v>
      </c>
      <c r="G28" s="211">
        <v>0</v>
      </c>
      <c r="H28" s="211">
        <v>0</v>
      </c>
      <c r="I28" s="211">
        <v>0</v>
      </c>
      <c r="J28" s="211">
        <v>0</v>
      </c>
      <c r="K28" s="211">
        <v>0</v>
      </c>
      <c r="L28" s="211">
        <v>0</v>
      </c>
      <c r="M28" s="211">
        <v>0</v>
      </c>
      <c r="N28" s="211">
        <v>0</v>
      </c>
      <c r="O28" s="211">
        <v>0</v>
      </c>
      <c r="P28" s="211">
        <v>0</v>
      </c>
      <c r="Q28" s="211">
        <v>0</v>
      </c>
      <c r="R28" s="211">
        <v>0</v>
      </c>
      <c r="S28" s="211">
        <v>0</v>
      </c>
      <c r="T28" s="211">
        <v>0</v>
      </c>
      <c r="U28" s="211">
        <v>0</v>
      </c>
      <c r="V28" s="211">
        <v>0</v>
      </c>
      <c r="W28" s="211">
        <v>0</v>
      </c>
      <c r="X28" s="211">
        <v>0</v>
      </c>
      <c r="Y28" s="211">
        <v>0</v>
      </c>
      <c r="Z28" s="211">
        <v>0</v>
      </c>
      <c r="AA28" s="211">
        <v>0</v>
      </c>
      <c r="AB28" s="211">
        <v>0</v>
      </c>
      <c r="AC28" s="211">
        <v>0</v>
      </c>
      <c r="AD28" s="211">
        <v>0</v>
      </c>
      <c r="AE28" s="211">
        <v>0</v>
      </c>
      <c r="AF28" s="211">
        <v>0</v>
      </c>
      <c r="AG28" s="211">
        <v>0</v>
      </c>
      <c r="AH28" s="211">
        <v>0</v>
      </c>
      <c r="AI28" s="211">
        <v>0</v>
      </c>
      <c r="AJ28" s="211">
        <v>0</v>
      </c>
      <c r="AK28" s="211">
        <v>0</v>
      </c>
      <c r="AL28" s="211">
        <v>0</v>
      </c>
      <c r="AM28" s="211">
        <v>0</v>
      </c>
      <c r="AN28" s="211">
        <v>0</v>
      </c>
      <c r="AO28" s="211">
        <v>0</v>
      </c>
      <c r="AP28" s="211">
        <v>0</v>
      </c>
      <c r="AQ28" s="211">
        <v>0</v>
      </c>
      <c r="AR28" s="211">
        <v>0</v>
      </c>
      <c r="AS28" s="211">
        <v>0</v>
      </c>
      <c r="AT28" s="211">
        <v>0</v>
      </c>
      <c r="AU28" s="211">
        <v>0</v>
      </c>
      <c r="AV28" s="211">
        <v>0</v>
      </c>
      <c r="AW28" s="211">
        <v>0</v>
      </c>
      <c r="AX28" s="211">
        <v>0</v>
      </c>
      <c r="AY28" s="211">
        <v>0</v>
      </c>
      <c r="AZ28" s="211">
        <v>0</v>
      </c>
      <c r="BA28" s="211">
        <v>0</v>
      </c>
      <c r="BB28" s="211">
        <v>0</v>
      </c>
      <c r="BC28" s="211">
        <v>0</v>
      </c>
      <c r="BD28" s="211">
        <v>0</v>
      </c>
      <c r="BE28" s="211">
        <v>0</v>
      </c>
      <c r="BF28" s="211">
        <v>0</v>
      </c>
      <c r="BG28" s="211">
        <v>0</v>
      </c>
      <c r="BH28" s="211">
        <v>0</v>
      </c>
      <c r="BI28" s="211">
        <v>0</v>
      </c>
      <c r="BJ28" s="211">
        <v>0</v>
      </c>
      <c r="BK28" s="211">
        <v>0</v>
      </c>
      <c r="BL28" s="211">
        <v>6</v>
      </c>
      <c r="BM28" s="211">
        <v>22</v>
      </c>
      <c r="BN28" s="211">
        <v>38</v>
      </c>
      <c r="BO28" s="211">
        <v>59</v>
      </c>
      <c r="BP28" s="211">
        <v>103</v>
      </c>
      <c r="BQ28" s="211">
        <v>180</v>
      </c>
      <c r="BR28" s="211">
        <v>248</v>
      </c>
      <c r="BS28" s="211">
        <v>325</v>
      </c>
      <c r="BT28" s="211">
        <v>379</v>
      </c>
      <c r="BU28" s="211">
        <v>398</v>
      </c>
      <c r="BV28" s="211">
        <v>414</v>
      </c>
      <c r="BW28" s="211">
        <v>437</v>
      </c>
      <c r="BX28" s="211">
        <v>422</v>
      </c>
      <c r="BY28" s="211">
        <v>391</v>
      </c>
      <c r="BZ28" s="211">
        <v>357</v>
      </c>
      <c r="CA28" s="211">
        <v>319</v>
      </c>
      <c r="CB28" s="211">
        <v>239</v>
      </c>
      <c r="CC28" s="211">
        <v>116</v>
      </c>
      <c r="CD28" s="212">
        <v>10</v>
      </c>
    </row>
    <row r="29" spans="1:82" s="1" customFormat="1" x14ac:dyDescent="0.4">
      <c r="A29" s="209"/>
      <c r="B29" s="214" t="s">
        <v>237</v>
      </c>
      <c r="C29" s="213"/>
      <c r="D29" s="211">
        <v>0</v>
      </c>
      <c r="E29" s="211">
        <v>0</v>
      </c>
      <c r="F29" s="211">
        <v>0</v>
      </c>
      <c r="G29" s="211">
        <v>0</v>
      </c>
      <c r="H29" s="211">
        <v>0</v>
      </c>
      <c r="I29" s="211">
        <v>0</v>
      </c>
      <c r="J29" s="211">
        <v>0</v>
      </c>
      <c r="K29" s="211">
        <v>0</v>
      </c>
      <c r="L29" s="211">
        <v>0</v>
      </c>
      <c r="M29" s="211">
        <v>0</v>
      </c>
      <c r="N29" s="211">
        <v>0</v>
      </c>
      <c r="O29" s="211">
        <v>0</v>
      </c>
      <c r="P29" s="211">
        <v>0</v>
      </c>
      <c r="Q29" s="211">
        <v>0</v>
      </c>
      <c r="R29" s="211">
        <v>0</v>
      </c>
      <c r="S29" s="211">
        <v>0</v>
      </c>
      <c r="T29" s="211">
        <v>0</v>
      </c>
      <c r="U29" s="211">
        <v>0</v>
      </c>
      <c r="V29" s="211">
        <v>0</v>
      </c>
      <c r="W29" s="211">
        <v>0</v>
      </c>
      <c r="X29" s="211">
        <v>0</v>
      </c>
      <c r="Y29" s="211">
        <v>0</v>
      </c>
      <c r="Z29" s="211">
        <v>0</v>
      </c>
      <c r="AA29" s="211">
        <v>0</v>
      </c>
      <c r="AB29" s="211">
        <v>0</v>
      </c>
      <c r="AC29" s="211">
        <v>0</v>
      </c>
      <c r="AD29" s="211">
        <v>0</v>
      </c>
      <c r="AE29" s="211">
        <v>0</v>
      </c>
      <c r="AF29" s="211">
        <v>0</v>
      </c>
      <c r="AG29" s="211">
        <v>0</v>
      </c>
      <c r="AH29" s="211">
        <v>0</v>
      </c>
      <c r="AI29" s="211">
        <v>0</v>
      </c>
      <c r="AJ29" s="211">
        <v>0</v>
      </c>
      <c r="AK29" s="211">
        <v>0</v>
      </c>
      <c r="AL29" s="211">
        <v>0</v>
      </c>
      <c r="AM29" s="211">
        <v>0</v>
      </c>
      <c r="AN29" s="211">
        <v>0</v>
      </c>
      <c r="AO29" s="211">
        <v>0</v>
      </c>
      <c r="AP29" s="211">
        <v>0</v>
      </c>
      <c r="AQ29" s="211">
        <v>0</v>
      </c>
      <c r="AR29" s="211">
        <v>0</v>
      </c>
      <c r="AS29" s="211">
        <v>0</v>
      </c>
      <c r="AT29" s="211">
        <v>0</v>
      </c>
      <c r="AU29" s="211">
        <v>0</v>
      </c>
      <c r="AV29" s="211">
        <v>0</v>
      </c>
      <c r="AW29" s="211">
        <v>0</v>
      </c>
      <c r="AX29" s="211">
        <v>0</v>
      </c>
      <c r="AY29" s="211">
        <v>0</v>
      </c>
      <c r="AZ29" s="211">
        <v>0</v>
      </c>
      <c r="BA29" s="211">
        <v>0</v>
      </c>
      <c r="BB29" s="211">
        <v>0</v>
      </c>
      <c r="BC29" s="211">
        <v>0</v>
      </c>
      <c r="BD29" s="211">
        <v>0</v>
      </c>
      <c r="BE29" s="211">
        <v>0</v>
      </c>
      <c r="BF29" s="211">
        <v>0</v>
      </c>
      <c r="BG29" s="211">
        <v>0</v>
      </c>
      <c r="BH29" s="211">
        <v>0</v>
      </c>
      <c r="BI29" s="211">
        <v>0</v>
      </c>
      <c r="BJ29" s="211">
        <v>0</v>
      </c>
      <c r="BK29" s="211">
        <v>0</v>
      </c>
      <c r="BL29" s="211">
        <v>56</v>
      </c>
      <c r="BM29" s="211">
        <v>168</v>
      </c>
      <c r="BN29" s="211">
        <v>275</v>
      </c>
      <c r="BO29" s="211">
        <v>424</v>
      </c>
      <c r="BP29" s="211">
        <v>784</v>
      </c>
      <c r="BQ29" s="211">
        <v>1116</v>
      </c>
      <c r="BR29" s="211">
        <v>1340</v>
      </c>
      <c r="BS29" s="211">
        <v>1398</v>
      </c>
      <c r="BT29" s="211">
        <v>1381</v>
      </c>
      <c r="BU29" s="211">
        <v>1335</v>
      </c>
      <c r="BV29" s="211">
        <v>1227</v>
      </c>
      <c r="BW29" s="211">
        <v>1056</v>
      </c>
      <c r="BX29" s="211">
        <v>961</v>
      </c>
      <c r="BY29" s="211">
        <v>870</v>
      </c>
      <c r="BZ29" s="211">
        <v>779</v>
      </c>
      <c r="CA29" s="211">
        <v>685</v>
      </c>
      <c r="CB29" s="211">
        <v>510</v>
      </c>
      <c r="CC29" s="211">
        <v>247</v>
      </c>
      <c r="CD29" s="212">
        <v>21</v>
      </c>
    </row>
    <row r="30" spans="1:82" s="1" customFormat="1" x14ac:dyDescent="0.4">
      <c r="A30" s="209"/>
      <c r="B30" s="214" t="s">
        <v>318</v>
      </c>
      <c r="C30" s="213"/>
      <c r="D30" s="211">
        <v>0</v>
      </c>
      <c r="E30" s="211">
        <v>0</v>
      </c>
      <c r="F30" s="211">
        <v>0</v>
      </c>
      <c r="G30" s="211">
        <v>0</v>
      </c>
      <c r="H30" s="211">
        <v>0</v>
      </c>
      <c r="I30" s="211">
        <v>0</v>
      </c>
      <c r="J30" s="211">
        <v>0</v>
      </c>
      <c r="K30" s="211">
        <v>0</v>
      </c>
      <c r="L30" s="211">
        <v>0</v>
      </c>
      <c r="M30" s="211">
        <v>0</v>
      </c>
      <c r="N30" s="211">
        <v>0</v>
      </c>
      <c r="O30" s="211">
        <v>0</v>
      </c>
      <c r="P30" s="211">
        <v>0</v>
      </c>
      <c r="Q30" s="211">
        <v>0</v>
      </c>
      <c r="R30" s="211">
        <v>0</v>
      </c>
      <c r="S30" s="211">
        <v>0</v>
      </c>
      <c r="T30" s="211">
        <v>0</v>
      </c>
      <c r="U30" s="211">
        <v>0</v>
      </c>
      <c r="V30" s="211">
        <v>0</v>
      </c>
      <c r="W30" s="211">
        <v>0</v>
      </c>
      <c r="X30" s="211">
        <v>0</v>
      </c>
      <c r="Y30" s="211">
        <v>0</v>
      </c>
      <c r="Z30" s="211">
        <v>0</v>
      </c>
      <c r="AA30" s="211">
        <v>0</v>
      </c>
      <c r="AB30" s="211">
        <v>0</v>
      </c>
      <c r="AC30" s="211">
        <v>0</v>
      </c>
      <c r="AD30" s="211">
        <v>0</v>
      </c>
      <c r="AE30" s="211">
        <v>0</v>
      </c>
      <c r="AF30" s="211">
        <v>0</v>
      </c>
      <c r="AG30" s="211">
        <v>0</v>
      </c>
      <c r="AH30" s="211">
        <v>0</v>
      </c>
      <c r="AI30" s="211">
        <v>0</v>
      </c>
      <c r="AJ30" s="211">
        <v>0</v>
      </c>
      <c r="AK30" s="211">
        <v>0</v>
      </c>
      <c r="AL30" s="211">
        <v>0</v>
      </c>
      <c r="AM30" s="211">
        <v>0</v>
      </c>
      <c r="AN30" s="211">
        <v>0</v>
      </c>
      <c r="AO30" s="211">
        <v>0</v>
      </c>
      <c r="AP30" s="211">
        <v>0</v>
      </c>
      <c r="AQ30" s="211">
        <v>0</v>
      </c>
      <c r="AR30" s="211">
        <v>0</v>
      </c>
      <c r="AS30" s="211">
        <v>0</v>
      </c>
      <c r="AT30" s="211">
        <v>0</v>
      </c>
      <c r="AU30" s="211">
        <v>0</v>
      </c>
      <c r="AV30" s="211">
        <v>0</v>
      </c>
      <c r="AW30" s="211">
        <v>0</v>
      </c>
      <c r="AX30" s="211">
        <v>0</v>
      </c>
      <c r="AY30" s="211">
        <v>0</v>
      </c>
      <c r="AZ30" s="211">
        <v>0</v>
      </c>
      <c r="BA30" s="211">
        <v>0</v>
      </c>
      <c r="BB30" s="211">
        <v>0</v>
      </c>
      <c r="BC30" s="211">
        <v>0</v>
      </c>
      <c r="BD30" s="211">
        <v>0</v>
      </c>
      <c r="BE30" s="211">
        <v>0</v>
      </c>
      <c r="BF30" s="211">
        <v>0</v>
      </c>
      <c r="BG30" s="211">
        <v>0</v>
      </c>
      <c r="BH30" s="211">
        <v>0</v>
      </c>
      <c r="BI30" s="211">
        <v>0</v>
      </c>
      <c r="BJ30" s="211">
        <v>0</v>
      </c>
      <c r="BK30" s="211">
        <v>0</v>
      </c>
      <c r="BL30" s="211">
        <v>16</v>
      </c>
      <c r="BM30" s="211">
        <v>56</v>
      </c>
      <c r="BN30" s="211">
        <v>67</v>
      </c>
      <c r="BO30" s="211">
        <v>65</v>
      </c>
      <c r="BP30" s="211">
        <v>114</v>
      </c>
      <c r="BQ30" s="211">
        <v>124</v>
      </c>
      <c r="BR30" s="211">
        <v>141</v>
      </c>
      <c r="BS30" s="211">
        <v>144</v>
      </c>
      <c r="BT30" s="211">
        <v>137</v>
      </c>
      <c r="BU30" s="211">
        <v>133</v>
      </c>
      <c r="BV30" s="211">
        <v>123</v>
      </c>
      <c r="BW30" s="211">
        <v>108</v>
      </c>
      <c r="BX30" s="211">
        <v>108</v>
      </c>
      <c r="BY30" s="211">
        <v>107</v>
      </c>
      <c r="BZ30" s="211">
        <v>102</v>
      </c>
      <c r="CA30" s="211">
        <v>100</v>
      </c>
      <c r="CB30" s="211">
        <v>98</v>
      </c>
      <c r="CC30" s="211">
        <v>96</v>
      </c>
      <c r="CD30" s="212">
        <v>94</v>
      </c>
    </row>
    <row r="31" spans="1:82" s="1" customFormat="1" ht="26.25" customHeight="1" x14ac:dyDescent="0.4">
      <c r="A31" s="209"/>
      <c r="B31" s="213" t="s">
        <v>238</v>
      </c>
      <c r="C31" s="213"/>
      <c r="D31" s="211">
        <v>0</v>
      </c>
      <c r="E31" s="211">
        <v>0</v>
      </c>
      <c r="F31" s="211">
        <v>0</v>
      </c>
      <c r="G31" s="211">
        <v>0</v>
      </c>
      <c r="H31" s="211">
        <v>0</v>
      </c>
      <c r="I31" s="211">
        <v>0</v>
      </c>
      <c r="J31" s="211">
        <v>0</v>
      </c>
      <c r="K31" s="211">
        <v>0</v>
      </c>
      <c r="L31" s="211">
        <v>0</v>
      </c>
      <c r="M31" s="211">
        <v>0</v>
      </c>
      <c r="N31" s="211">
        <v>0</v>
      </c>
      <c r="O31" s="211">
        <v>0</v>
      </c>
      <c r="P31" s="211">
        <v>0</v>
      </c>
      <c r="Q31" s="211">
        <v>0</v>
      </c>
      <c r="R31" s="211">
        <v>0</v>
      </c>
      <c r="S31" s="211">
        <v>0</v>
      </c>
      <c r="T31" s="211">
        <v>0</v>
      </c>
      <c r="U31" s="211">
        <v>0</v>
      </c>
      <c r="V31" s="211">
        <v>0</v>
      </c>
      <c r="W31" s="211">
        <v>0</v>
      </c>
      <c r="X31" s="211">
        <v>0</v>
      </c>
      <c r="Y31" s="211">
        <v>0</v>
      </c>
      <c r="Z31" s="211">
        <v>0</v>
      </c>
      <c r="AA31" s="211">
        <v>0</v>
      </c>
      <c r="AB31" s="211">
        <v>0</v>
      </c>
      <c r="AC31" s="211">
        <v>0</v>
      </c>
      <c r="AD31" s="211">
        <v>0</v>
      </c>
      <c r="AE31" s="211">
        <v>0</v>
      </c>
      <c r="AF31" s="211">
        <v>0</v>
      </c>
      <c r="AG31" s="211">
        <v>0</v>
      </c>
      <c r="AH31" s="211">
        <v>0</v>
      </c>
      <c r="AI31" s="211">
        <v>0</v>
      </c>
      <c r="AJ31" s="211">
        <v>96</v>
      </c>
      <c r="AK31" s="211">
        <v>124</v>
      </c>
      <c r="AL31" s="211">
        <v>165</v>
      </c>
      <c r="AM31" s="211">
        <v>195</v>
      </c>
      <c r="AN31" s="211">
        <v>201</v>
      </c>
      <c r="AO31" s="211">
        <v>200</v>
      </c>
      <c r="AP31" s="211">
        <v>210</v>
      </c>
      <c r="AQ31" s="211">
        <v>217</v>
      </c>
      <c r="AR31" s="211">
        <v>277</v>
      </c>
      <c r="AS31" s="211">
        <v>308</v>
      </c>
      <c r="AT31" s="211">
        <v>327</v>
      </c>
      <c r="AU31" s="211">
        <v>365</v>
      </c>
      <c r="AV31" s="211">
        <v>431</v>
      </c>
      <c r="AW31" s="211">
        <v>512</v>
      </c>
      <c r="AX31" s="211">
        <v>575</v>
      </c>
      <c r="AY31" s="211">
        <v>638</v>
      </c>
      <c r="AZ31" s="211">
        <v>714</v>
      </c>
      <c r="BA31" s="211">
        <v>758</v>
      </c>
      <c r="BB31" s="211">
        <v>782</v>
      </c>
      <c r="BC31" s="211">
        <v>537</v>
      </c>
      <c r="BD31" s="211">
        <v>0</v>
      </c>
      <c r="BE31" s="211">
        <v>0</v>
      </c>
      <c r="BF31" s="211">
        <v>0</v>
      </c>
      <c r="BG31" s="211">
        <v>0</v>
      </c>
      <c r="BH31" s="211">
        <v>0</v>
      </c>
      <c r="BI31" s="211">
        <v>0</v>
      </c>
      <c r="BJ31" s="211">
        <v>0</v>
      </c>
      <c r="BK31" s="211">
        <v>0</v>
      </c>
      <c r="BL31" s="211">
        <v>0</v>
      </c>
      <c r="BM31" s="211">
        <v>0</v>
      </c>
      <c r="BN31" s="211">
        <v>0</v>
      </c>
      <c r="BO31" s="211">
        <v>0</v>
      </c>
      <c r="BP31" s="211">
        <v>0</v>
      </c>
      <c r="BQ31" s="211">
        <v>0</v>
      </c>
      <c r="BR31" s="211">
        <v>0</v>
      </c>
      <c r="BS31" s="211">
        <v>0</v>
      </c>
      <c r="BT31" s="211">
        <v>0</v>
      </c>
      <c r="BU31" s="211">
        <v>0</v>
      </c>
      <c r="BV31" s="211">
        <v>0</v>
      </c>
      <c r="BW31" s="211">
        <v>0</v>
      </c>
      <c r="BX31" s="211">
        <v>0</v>
      </c>
      <c r="BY31" s="211">
        <v>0</v>
      </c>
      <c r="BZ31" s="211">
        <v>0</v>
      </c>
      <c r="CA31" s="211">
        <v>0</v>
      </c>
      <c r="CB31" s="211">
        <v>0</v>
      </c>
      <c r="CC31" s="211">
        <v>0</v>
      </c>
      <c r="CD31" s="212">
        <v>0</v>
      </c>
    </row>
    <row r="32" spans="1:82" s="1" customFormat="1" x14ac:dyDescent="0.4">
      <c r="A32" s="209"/>
      <c r="B32" s="213" t="s">
        <v>338</v>
      </c>
      <c r="C32" s="213"/>
      <c r="D32" s="211">
        <v>0</v>
      </c>
      <c r="E32" s="211">
        <v>0</v>
      </c>
      <c r="F32" s="211">
        <v>0</v>
      </c>
      <c r="G32" s="211">
        <v>0</v>
      </c>
      <c r="H32" s="211">
        <v>0</v>
      </c>
      <c r="I32" s="211">
        <v>0</v>
      </c>
      <c r="J32" s="211">
        <v>0</v>
      </c>
      <c r="K32" s="211">
        <v>0</v>
      </c>
      <c r="L32" s="211">
        <v>0</v>
      </c>
      <c r="M32" s="211">
        <v>0</v>
      </c>
      <c r="N32" s="211">
        <v>0</v>
      </c>
      <c r="O32" s="211">
        <v>0</v>
      </c>
      <c r="P32" s="211">
        <v>0</v>
      </c>
      <c r="Q32" s="211">
        <v>0</v>
      </c>
      <c r="R32" s="211">
        <v>0</v>
      </c>
      <c r="S32" s="211">
        <v>0</v>
      </c>
      <c r="T32" s="211">
        <v>0</v>
      </c>
      <c r="U32" s="211">
        <v>0</v>
      </c>
      <c r="V32" s="211">
        <v>0</v>
      </c>
      <c r="W32" s="211">
        <v>0</v>
      </c>
      <c r="X32" s="211">
        <v>0</v>
      </c>
      <c r="Y32" s="211">
        <v>0</v>
      </c>
      <c r="Z32" s="211">
        <v>0</v>
      </c>
      <c r="AA32" s="211">
        <v>0</v>
      </c>
      <c r="AB32" s="211">
        <v>0</v>
      </c>
      <c r="AC32" s="211">
        <v>0</v>
      </c>
      <c r="AD32" s="211">
        <v>0</v>
      </c>
      <c r="AE32" s="211">
        <v>0</v>
      </c>
      <c r="AF32" s="211">
        <v>0</v>
      </c>
      <c r="AG32" s="211">
        <v>0</v>
      </c>
      <c r="AH32" s="211">
        <v>0</v>
      </c>
      <c r="AI32" s="211">
        <v>0</v>
      </c>
      <c r="AJ32" s="211">
        <v>0</v>
      </c>
      <c r="AK32" s="211">
        <v>0</v>
      </c>
      <c r="AL32" s="211">
        <v>0</v>
      </c>
      <c r="AM32" s="211">
        <v>0</v>
      </c>
      <c r="AN32" s="211">
        <v>0</v>
      </c>
      <c r="AO32" s="211">
        <v>0</v>
      </c>
      <c r="AP32" s="211">
        <v>0</v>
      </c>
      <c r="AQ32" s="211">
        <v>0</v>
      </c>
      <c r="AR32" s="211">
        <v>1818</v>
      </c>
      <c r="AS32" s="211">
        <v>1771</v>
      </c>
      <c r="AT32" s="211">
        <v>1875</v>
      </c>
      <c r="AU32" s="211">
        <v>2138</v>
      </c>
      <c r="AV32" s="211">
        <v>2450</v>
      </c>
      <c r="AW32" s="211">
        <v>2646</v>
      </c>
      <c r="AX32" s="211">
        <v>2755</v>
      </c>
      <c r="AY32" s="211">
        <v>2840</v>
      </c>
      <c r="AZ32" s="211">
        <v>2854</v>
      </c>
      <c r="BA32" s="211">
        <v>2744</v>
      </c>
      <c r="BB32" s="211">
        <v>2625</v>
      </c>
      <c r="BC32" s="211">
        <v>2461</v>
      </c>
      <c r="BD32" s="211">
        <v>2282</v>
      </c>
      <c r="BE32" s="211">
        <v>2209</v>
      </c>
      <c r="BF32" s="211">
        <v>2194</v>
      </c>
      <c r="BG32" s="211">
        <v>2267</v>
      </c>
      <c r="BH32" s="211">
        <v>2387</v>
      </c>
      <c r="BI32" s="211">
        <v>2495</v>
      </c>
      <c r="BJ32" s="211">
        <v>2518</v>
      </c>
      <c r="BK32" s="211">
        <v>2527</v>
      </c>
      <c r="BL32" s="211">
        <v>2625</v>
      </c>
      <c r="BM32" s="211">
        <v>2981</v>
      </c>
      <c r="BN32" s="211">
        <v>3224</v>
      </c>
      <c r="BO32" s="211">
        <v>3356</v>
      </c>
      <c r="BP32" s="211">
        <v>3502</v>
      </c>
      <c r="BQ32" s="211">
        <v>3520</v>
      </c>
      <c r="BR32" s="211">
        <v>3457</v>
      </c>
      <c r="BS32" s="211">
        <v>3360</v>
      </c>
      <c r="BT32" s="211">
        <v>3230</v>
      </c>
      <c r="BU32" s="211">
        <v>3063</v>
      </c>
      <c r="BV32" s="211">
        <v>2736</v>
      </c>
      <c r="BW32" s="211">
        <v>2187</v>
      </c>
      <c r="BX32" s="211">
        <v>1864</v>
      </c>
      <c r="BY32" s="211">
        <v>1627</v>
      </c>
      <c r="BZ32" s="211">
        <v>1433</v>
      </c>
      <c r="CA32" s="211">
        <v>1215</v>
      </c>
      <c r="CB32" s="211">
        <v>930</v>
      </c>
      <c r="CC32" s="211">
        <v>559</v>
      </c>
      <c r="CD32" s="212">
        <v>246</v>
      </c>
    </row>
    <row r="33" spans="1:82" s="1" customFormat="1" x14ac:dyDescent="0.4">
      <c r="A33" s="209"/>
      <c r="B33" s="213" t="s">
        <v>339</v>
      </c>
      <c r="C33" s="213"/>
      <c r="D33" s="211">
        <v>0</v>
      </c>
      <c r="E33" s="211">
        <v>0</v>
      </c>
      <c r="F33" s="211">
        <v>0</v>
      </c>
      <c r="G33" s="211">
        <v>0</v>
      </c>
      <c r="H33" s="211">
        <v>0</v>
      </c>
      <c r="I33" s="211">
        <v>0</v>
      </c>
      <c r="J33" s="211">
        <v>0</v>
      </c>
      <c r="K33" s="211">
        <v>0</v>
      </c>
      <c r="L33" s="211">
        <v>0</v>
      </c>
      <c r="M33" s="211">
        <v>0</v>
      </c>
      <c r="N33" s="211">
        <v>0</v>
      </c>
      <c r="O33" s="211">
        <v>0</v>
      </c>
      <c r="P33" s="211">
        <v>0</v>
      </c>
      <c r="Q33" s="211">
        <v>0</v>
      </c>
      <c r="R33" s="211">
        <v>0</v>
      </c>
      <c r="S33" s="211">
        <v>0</v>
      </c>
      <c r="T33" s="211">
        <v>0</v>
      </c>
      <c r="U33" s="211">
        <v>0</v>
      </c>
      <c r="V33" s="211">
        <v>0</v>
      </c>
      <c r="W33" s="211">
        <v>0</v>
      </c>
      <c r="X33" s="211">
        <v>0</v>
      </c>
      <c r="Y33" s="211">
        <v>0</v>
      </c>
      <c r="Z33" s="211">
        <v>0</v>
      </c>
      <c r="AA33" s="211">
        <v>0</v>
      </c>
      <c r="AB33" s="211">
        <v>0</v>
      </c>
      <c r="AC33" s="211">
        <v>0</v>
      </c>
      <c r="AD33" s="211">
        <v>0</v>
      </c>
      <c r="AE33" s="211">
        <v>0</v>
      </c>
      <c r="AF33" s="211">
        <v>0</v>
      </c>
      <c r="AG33" s="211">
        <v>0</v>
      </c>
      <c r="AH33" s="211">
        <v>1094</v>
      </c>
      <c r="AI33" s="211">
        <v>1067</v>
      </c>
      <c r="AJ33" s="211">
        <v>1037</v>
      </c>
      <c r="AK33" s="211">
        <v>1096</v>
      </c>
      <c r="AL33" s="211">
        <v>1129</v>
      </c>
      <c r="AM33" s="211">
        <v>1055</v>
      </c>
      <c r="AN33" s="211">
        <v>1022</v>
      </c>
      <c r="AO33" s="211">
        <v>1058</v>
      </c>
      <c r="AP33" s="211">
        <v>1071</v>
      </c>
      <c r="AQ33" s="211">
        <v>1130</v>
      </c>
      <c r="AR33" s="211">
        <v>1227</v>
      </c>
      <c r="AS33" s="211">
        <v>1324</v>
      </c>
      <c r="AT33" s="211">
        <v>1443</v>
      </c>
      <c r="AU33" s="211">
        <v>1617</v>
      </c>
      <c r="AV33" s="211">
        <v>1821</v>
      </c>
      <c r="AW33" s="211">
        <v>1975</v>
      </c>
      <c r="AX33" s="211">
        <v>2123</v>
      </c>
      <c r="AY33" s="211">
        <v>2218</v>
      </c>
      <c r="AZ33" s="211">
        <v>2240</v>
      </c>
      <c r="BA33" s="211">
        <v>2285</v>
      </c>
      <c r="BB33" s="211">
        <v>2288</v>
      </c>
      <c r="BC33" s="211">
        <v>2328</v>
      </c>
      <c r="BD33" s="211">
        <v>2384</v>
      </c>
      <c r="BE33" s="211">
        <v>2427</v>
      </c>
      <c r="BF33" s="211">
        <v>2483</v>
      </c>
      <c r="BG33" s="211">
        <v>2504</v>
      </c>
      <c r="BH33" s="211">
        <v>2510</v>
      </c>
      <c r="BI33" s="211">
        <v>2475</v>
      </c>
      <c r="BJ33" s="211">
        <v>2443</v>
      </c>
      <c r="BK33" s="211">
        <v>2415</v>
      </c>
      <c r="BL33" s="211">
        <v>2332</v>
      </c>
      <c r="BM33" s="211">
        <v>2031</v>
      </c>
      <c r="BN33" s="211">
        <v>1827</v>
      </c>
      <c r="BO33" s="211">
        <v>1577</v>
      </c>
      <c r="BP33" s="211">
        <v>965</v>
      </c>
      <c r="BQ33" s="211">
        <v>366</v>
      </c>
      <c r="BR33" s="211">
        <v>133</v>
      </c>
      <c r="BS33" s="211">
        <v>74</v>
      </c>
      <c r="BT33" s="211">
        <v>52</v>
      </c>
      <c r="BU33" s="211">
        <v>40</v>
      </c>
      <c r="BV33" s="211">
        <v>32</v>
      </c>
      <c r="BW33" s="211">
        <v>26</v>
      </c>
      <c r="BX33" s="211">
        <v>23</v>
      </c>
      <c r="BY33" s="211">
        <v>21</v>
      </c>
      <c r="BZ33" s="211">
        <v>19</v>
      </c>
      <c r="CA33" s="211">
        <v>16</v>
      </c>
      <c r="CB33" s="211">
        <v>14</v>
      </c>
      <c r="CC33" s="211">
        <v>11</v>
      </c>
      <c r="CD33" s="212">
        <v>9</v>
      </c>
    </row>
    <row r="34" spans="1:82" s="1" customFormat="1" x14ac:dyDescent="0.4">
      <c r="A34" s="209"/>
      <c r="B34" s="214" t="s">
        <v>312</v>
      </c>
      <c r="C34" s="213"/>
      <c r="D34" s="211">
        <v>0</v>
      </c>
      <c r="E34" s="211">
        <v>0</v>
      </c>
      <c r="F34" s="211">
        <v>0</v>
      </c>
      <c r="G34" s="211">
        <v>0</v>
      </c>
      <c r="H34" s="211">
        <v>0</v>
      </c>
      <c r="I34" s="211">
        <v>0</v>
      </c>
      <c r="J34" s="211">
        <v>0</v>
      </c>
      <c r="K34" s="211">
        <v>0</v>
      </c>
      <c r="L34" s="211">
        <v>0</v>
      </c>
      <c r="M34" s="211">
        <v>0</v>
      </c>
      <c r="N34" s="211">
        <v>0</v>
      </c>
      <c r="O34" s="211">
        <v>0</v>
      </c>
      <c r="P34" s="211">
        <v>0</v>
      </c>
      <c r="Q34" s="211">
        <v>0</v>
      </c>
      <c r="R34" s="211">
        <v>0</v>
      </c>
      <c r="S34" s="211">
        <v>0</v>
      </c>
      <c r="T34" s="211">
        <v>0</v>
      </c>
      <c r="U34" s="211">
        <v>0</v>
      </c>
      <c r="V34" s="211">
        <v>0</v>
      </c>
      <c r="W34" s="211">
        <v>0</v>
      </c>
      <c r="X34" s="211">
        <v>0</v>
      </c>
      <c r="Y34" s="211">
        <v>0</v>
      </c>
      <c r="Z34" s="211">
        <v>0</v>
      </c>
      <c r="AA34" s="211">
        <v>0</v>
      </c>
      <c r="AB34" s="211">
        <v>0</v>
      </c>
      <c r="AC34" s="211">
        <v>0</v>
      </c>
      <c r="AD34" s="211">
        <v>0</v>
      </c>
      <c r="AE34" s="211">
        <v>0</v>
      </c>
      <c r="AF34" s="211">
        <v>0</v>
      </c>
      <c r="AG34" s="211">
        <v>0</v>
      </c>
      <c r="AH34" s="211">
        <v>0</v>
      </c>
      <c r="AI34" s="211">
        <v>0</v>
      </c>
      <c r="AJ34" s="211">
        <v>0</v>
      </c>
      <c r="AK34" s="211">
        <v>0</v>
      </c>
      <c r="AL34" s="211">
        <v>0</v>
      </c>
      <c r="AM34" s="211">
        <v>0</v>
      </c>
      <c r="AN34" s="211">
        <v>975</v>
      </c>
      <c r="AO34" s="211">
        <v>1001</v>
      </c>
      <c r="AP34" s="211">
        <v>997</v>
      </c>
      <c r="AQ34" s="211">
        <v>1029</v>
      </c>
      <c r="AR34" s="211">
        <v>1081</v>
      </c>
      <c r="AS34" s="211">
        <v>1126</v>
      </c>
      <c r="AT34" s="211">
        <v>1187</v>
      </c>
      <c r="AU34" s="211">
        <v>1302</v>
      </c>
      <c r="AV34" s="211">
        <v>1440</v>
      </c>
      <c r="AW34" s="211">
        <v>1533</v>
      </c>
      <c r="AX34" s="211">
        <v>1611</v>
      </c>
      <c r="AY34" s="211">
        <v>1634</v>
      </c>
      <c r="AZ34" s="211">
        <v>1622</v>
      </c>
      <c r="BA34" s="211">
        <v>1618</v>
      </c>
      <c r="BB34" s="211">
        <v>1581</v>
      </c>
      <c r="BC34" s="211">
        <v>1569</v>
      </c>
      <c r="BD34" s="211">
        <v>1573</v>
      </c>
      <c r="BE34" s="211">
        <v>1572</v>
      </c>
      <c r="BF34" s="211">
        <v>1586</v>
      </c>
      <c r="BG34" s="211">
        <v>1570</v>
      </c>
      <c r="BH34" s="211">
        <v>1543</v>
      </c>
      <c r="BI34" s="211">
        <v>1500</v>
      </c>
      <c r="BJ34" s="211">
        <v>1456</v>
      </c>
      <c r="BK34" s="211">
        <v>1413</v>
      </c>
      <c r="BL34" s="211">
        <v>1346</v>
      </c>
      <c r="BM34" s="211">
        <v>1177</v>
      </c>
      <c r="BN34" s="211">
        <v>1054</v>
      </c>
      <c r="BO34" s="211">
        <v>909</v>
      </c>
      <c r="BP34" s="211">
        <v>566</v>
      </c>
      <c r="BQ34" s="211">
        <v>192</v>
      </c>
      <c r="BR34" s="211">
        <v>38</v>
      </c>
      <c r="BS34" s="211">
        <v>10</v>
      </c>
      <c r="BT34" s="211">
        <v>3</v>
      </c>
      <c r="BU34" s="211">
        <v>2</v>
      </c>
      <c r="BV34" s="211">
        <v>0</v>
      </c>
      <c r="BW34" s="211">
        <v>0</v>
      </c>
      <c r="BX34" s="211">
        <v>0</v>
      </c>
      <c r="BY34" s="211">
        <v>0</v>
      </c>
      <c r="BZ34" s="211">
        <v>0</v>
      </c>
      <c r="CA34" s="211">
        <v>0</v>
      </c>
      <c r="CB34" s="211">
        <v>0</v>
      </c>
      <c r="CC34" s="211">
        <v>0</v>
      </c>
      <c r="CD34" s="212">
        <v>0</v>
      </c>
    </row>
    <row r="35" spans="1:82" s="1" customFormat="1" x14ac:dyDescent="0.4">
      <c r="A35" s="209"/>
      <c r="B35" s="214" t="s">
        <v>318</v>
      </c>
      <c r="C35" s="213"/>
      <c r="D35" s="211">
        <v>0</v>
      </c>
      <c r="E35" s="211">
        <v>0</v>
      </c>
      <c r="F35" s="211">
        <v>0</v>
      </c>
      <c r="G35" s="211">
        <v>0</v>
      </c>
      <c r="H35" s="211">
        <v>0</v>
      </c>
      <c r="I35" s="211">
        <v>0</v>
      </c>
      <c r="J35" s="211">
        <v>0</v>
      </c>
      <c r="K35" s="211">
        <v>0</v>
      </c>
      <c r="L35" s="211">
        <v>0</v>
      </c>
      <c r="M35" s="211">
        <v>0</v>
      </c>
      <c r="N35" s="211">
        <v>0</v>
      </c>
      <c r="O35" s="211">
        <v>0</v>
      </c>
      <c r="P35" s="211">
        <v>0</v>
      </c>
      <c r="Q35" s="211">
        <v>0</v>
      </c>
      <c r="R35" s="211">
        <v>0</v>
      </c>
      <c r="S35" s="211">
        <v>0</v>
      </c>
      <c r="T35" s="211">
        <v>0</v>
      </c>
      <c r="U35" s="211">
        <v>0</v>
      </c>
      <c r="V35" s="211">
        <v>0</v>
      </c>
      <c r="W35" s="211">
        <v>0</v>
      </c>
      <c r="X35" s="211">
        <v>0</v>
      </c>
      <c r="Y35" s="211">
        <v>0</v>
      </c>
      <c r="Z35" s="211">
        <v>0</v>
      </c>
      <c r="AA35" s="211">
        <v>0</v>
      </c>
      <c r="AB35" s="211">
        <v>0</v>
      </c>
      <c r="AC35" s="211">
        <v>0</v>
      </c>
      <c r="AD35" s="211">
        <v>0</v>
      </c>
      <c r="AE35" s="211">
        <v>0</v>
      </c>
      <c r="AF35" s="211">
        <v>0</v>
      </c>
      <c r="AG35" s="211">
        <v>0</v>
      </c>
      <c r="AH35" s="211">
        <v>0</v>
      </c>
      <c r="AI35" s="211">
        <v>0</v>
      </c>
      <c r="AJ35" s="211">
        <v>0</v>
      </c>
      <c r="AK35" s="211">
        <v>0</v>
      </c>
      <c r="AL35" s="211">
        <v>0</v>
      </c>
      <c r="AM35" s="211">
        <v>0</v>
      </c>
      <c r="AN35" s="211">
        <v>47</v>
      </c>
      <c r="AO35" s="211">
        <v>56</v>
      </c>
      <c r="AP35" s="211">
        <v>74</v>
      </c>
      <c r="AQ35" s="211">
        <v>101</v>
      </c>
      <c r="AR35" s="211">
        <v>146</v>
      </c>
      <c r="AS35" s="211">
        <v>199</v>
      </c>
      <c r="AT35" s="211">
        <v>256</v>
      </c>
      <c r="AU35" s="211">
        <v>315</v>
      </c>
      <c r="AV35" s="211">
        <v>381</v>
      </c>
      <c r="AW35" s="211">
        <v>442</v>
      </c>
      <c r="AX35" s="211">
        <v>511</v>
      </c>
      <c r="AY35" s="211">
        <v>584</v>
      </c>
      <c r="AZ35" s="211">
        <v>618</v>
      </c>
      <c r="BA35" s="211">
        <v>667</v>
      </c>
      <c r="BB35" s="211">
        <v>707</v>
      </c>
      <c r="BC35" s="211">
        <v>759</v>
      </c>
      <c r="BD35" s="211">
        <v>811</v>
      </c>
      <c r="BE35" s="211">
        <v>856</v>
      </c>
      <c r="BF35" s="211">
        <v>898</v>
      </c>
      <c r="BG35" s="211">
        <v>934</v>
      </c>
      <c r="BH35" s="211">
        <v>967</v>
      </c>
      <c r="BI35" s="211">
        <v>975</v>
      </c>
      <c r="BJ35" s="211">
        <v>987</v>
      </c>
      <c r="BK35" s="211">
        <v>1002</v>
      </c>
      <c r="BL35" s="211">
        <v>986</v>
      </c>
      <c r="BM35" s="211">
        <v>854</v>
      </c>
      <c r="BN35" s="211">
        <v>773</v>
      </c>
      <c r="BO35" s="211">
        <v>668</v>
      </c>
      <c r="BP35" s="211">
        <v>399</v>
      </c>
      <c r="BQ35" s="211">
        <v>174</v>
      </c>
      <c r="BR35" s="211">
        <v>95</v>
      </c>
      <c r="BS35" s="211">
        <v>65</v>
      </c>
      <c r="BT35" s="211">
        <v>49</v>
      </c>
      <c r="BU35" s="211">
        <v>39</v>
      </c>
      <c r="BV35" s="211">
        <v>32</v>
      </c>
      <c r="BW35" s="211">
        <v>25</v>
      </c>
      <c r="BX35" s="211">
        <v>23</v>
      </c>
      <c r="BY35" s="211">
        <v>21</v>
      </c>
      <c r="BZ35" s="211">
        <v>19</v>
      </c>
      <c r="CA35" s="211">
        <v>16</v>
      </c>
      <c r="CB35" s="211">
        <v>14</v>
      </c>
      <c r="CC35" s="211">
        <v>11</v>
      </c>
      <c r="CD35" s="212">
        <v>9</v>
      </c>
    </row>
    <row r="36" spans="1:82" s="1" customFormat="1" x14ac:dyDescent="0.4">
      <c r="A36" s="209"/>
      <c r="B36" s="213" t="s">
        <v>326</v>
      </c>
      <c r="C36" s="213"/>
      <c r="D36" s="211">
        <v>0</v>
      </c>
      <c r="E36" s="211">
        <v>0</v>
      </c>
      <c r="F36" s="211">
        <v>0</v>
      </c>
      <c r="G36" s="211">
        <v>0</v>
      </c>
      <c r="H36" s="211">
        <v>0</v>
      </c>
      <c r="I36" s="211">
        <v>0</v>
      </c>
      <c r="J36" s="211">
        <v>0</v>
      </c>
      <c r="K36" s="211">
        <v>0</v>
      </c>
      <c r="L36" s="211">
        <v>0</v>
      </c>
      <c r="M36" s="211">
        <v>0</v>
      </c>
      <c r="N36" s="211">
        <v>0</v>
      </c>
      <c r="O36" s="211">
        <v>0</v>
      </c>
      <c r="P36" s="211">
        <v>0</v>
      </c>
      <c r="Q36" s="211">
        <v>0</v>
      </c>
      <c r="R36" s="211">
        <v>0</v>
      </c>
      <c r="S36" s="211">
        <v>0</v>
      </c>
      <c r="T36" s="211">
        <v>0</v>
      </c>
      <c r="U36" s="211">
        <v>0</v>
      </c>
      <c r="V36" s="211">
        <v>0</v>
      </c>
      <c r="W36" s="211">
        <v>0</v>
      </c>
      <c r="X36" s="211">
        <v>0</v>
      </c>
      <c r="Y36" s="211">
        <v>0</v>
      </c>
      <c r="Z36" s="211">
        <v>0</v>
      </c>
      <c r="AA36" s="211">
        <v>0</v>
      </c>
      <c r="AB36" s="211">
        <v>0</v>
      </c>
      <c r="AC36" s="211">
        <v>0</v>
      </c>
      <c r="AD36" s="211">
        <v>0</v>
      </c>
      <c r="AE36" s="211">
        <v>0</v>
      </c>
      <c r="AF36" s="211">
        <v>0</v>
      </c>
      <c r="AG36" s="211">
        <v>0</v>
      </c>
      <c r="AH36" s="211">
        <v>0</v>
      </c>
      <c r="AI36" s="211">
        <v>1115</v>
      </c>
      <c r="AJ36" s="211">
        <v>1316</v>
      </c>
      <c r="AK36" s="211">
        <v>1846</v>
      </c>
      <c r="AL36" s="211">
        <v>2376</v>
      </c>
      <c r="AM36" s="211">
        <v>2685</v>
      </c>
      <c r="AN36" s="211">
        <v>2858</v>
      </c>
      <c r="AO36" s="211">
        <v>2992</v>
      </c>
      <c r="AP36" s="211">
        <v>2988</v>
      </c>
      <c r="AQ36" s="211">
        <v>2790</v>
      </c>
      <c r="AR36" s="211">
        <v>2370</v>
      </c>
      <c r="AS36" s="211">
        <v>2370</v>
      </c>
      <c r="AT36" s="211">
        <v>2449</v>
      </c>
      <c r="AU36" s="211">
        <v>3018</v>
      </c>
      <c r="AV36" s="211">
        <v>3536</v>
      </c>
      <c r="AW36" s="211">
        <v>3776</v>
      </c>
      <c r="AX36" s="211">
        <v>3882</v>
      </c>
      <c r="AY36" s="211">
        <v>3876</v>
      </c>
      <c r="AZ36" s="211">
        <v>3750</v>
      </c>
      <c r="BA36" s="211">
        <v>2238</v>
      </c>
      <c r="BB36" s="211">
        <v>2192</v>
      </c>
      <c r="BC36" s="211">
        <v>2202</v>
      </c>
      <c r="BD36" s="211">
        <v>2230</v>
      </c>
      <c r="BE36" s="211">
        <v>2235</v>
      </c>
      <c r="BF36" s="211">
        <v>2213</v>
      </c>
      <c r="BG36" s="211">
        <v>2218</v>
      </c>
      <c r="BH36" s="211">
        <v>2187</v>
      </c>
      <c r="BI36" s="211">
        <v>2142</v>
      </c>
      <c r="BJ36" s="211">
        <v>2135</v>
      </c>
      <c r="BK36" s="211">
        <v>2117</v>
      </c>
      <c r="BL36" s="211">
        <v>2087</v>
      </c>
      <c r="BM36" s="211">
        <v>1935</v>
      </c>
      <c r="BN36" s="211">
        <v>1803</v>
      </c>
      <c r="BO36" s="211">
        <v>1619</v>
      </c>
      <c r="BP36" s="211">
        <v>1254</v>
      </c>
      <c r="BQ36" s="211">
        <v>939</v>
      </c>
      <c r="BR36" s="211">
        <v>799</v>
      </c>
      <c r="BS36" s="211">
        <v>706</v>
      </c>
      <c r="BT36" s="211">
        <v>625</v>
      </c>
      <c r="BU36" s="211">
        <v>588</v>
      </c>
      <c r="BV36" s="211">
        <v>494</v>
      </c>
      <c r="BW36" s="211">
        <v>360</v>
      </c>
      <c r="BX36" s="211">
        <v>272</v>
      </c>
      <c r="BY36" s="211">
        <v>209</v>
      </c>
      <c r="BZ36" s="211">
        <v>153</v>
      </c>
      <c r="CA36" s="211">
        <v>110</v>
      </c>
      <c r="CB36" s="211">
        <v>70</v>
      </c>
      <c r="CC36" s="211">
        <v>30</v>
      </c>
      <c r="CD36" s="212">
        <v>2</v>
      </c>
    </row>
    <row r="37" spans="1:82" s="1" customFormat="1" x14ac:dyDescent="0.4">
      <c r="A37" s="209"/>
      <c r="B37" s="213" t="s">
        <v>319</v>
      </c>
      <c r="C37" s="213"/>
      <c r="D37" s="211">
        <v>0</v>
      </c>
      <c r="E37" s="211">
        <v>0</v>
      </c>
      <c r="F37" s="211">
        <v>0</v>
      </c>
      <c r="G37" s="211">
        <v>0</v>
      </c>
      <c r="H37" s="211">
        <v>0</v>
      </c>
      <c r="I37" s="211">
        <v>0</v>
      </c>
      <c r="J37" s="211">
        <v>0</v>
      </c>
      <c r="K37" s="211">
        <v>0</v>
      </c>
      <c r="L37" s="211">
        <v>0</v>
      </c>
      <c r="M37" s="211">
        <v>0</v>
      </c>
      <c r="N37" s="211">
        <v>0</v>
      </c>
      <c r="O37" s="211">
        <v>0</v>
      </c>
      <c r="P37" s="211">
        <v>0</v>
      </c>
      <c r="Q37" s="211">
        <v>0</v>
      </c>
      <c r="R37" s="211">
        <v>0</v>
      </c>
      <c r="S37" s="211">
        <v>0</v>
      </c>
      <c r="T37" s="211">
        <v>0</v>
      </c>
      <c r="U37" s="211">
        <v>0</v>
      </c>
      <c r="V37" s="211">
        <v>0</v>
      </c>
      <c r="W37" s="211">
        <v>0</v>
      </c>
      <c r="X37" s="211">
        <v>0</v>
      </c>
      <c r="Y37" s="211">
        <v>0</v>
      </c>
      <c r="Z37" s="211">
        <v>0</v>
      </c>
      <c r="AA37" s="211">
        <v>0</v>
      </c>
      <c r="AB37" s="211">
        <v>0</v>
      </c>
      <c r="AC37" s="211">
        <v>0</v>
      </c>
      <c r="AD37" s="211">
        <v>0</v>
      </c>
      <c r="AE37" s="211">
        <v>0</v>
      </c>
      <c r="AF37" s="211">
        <v>0</v>
      </c>
      <c r="AG37" s="211">
        <v>0</v>
      </c>
      <c r="AH37" s="211">
        <v>0</v>
      </c>
      <c r="AI37" s="211">
        <v>0</v>
      </c>
      <c r="AJ37" s="211">
        <v>0</v>
      </c>
      <c r="AK37" s="211">
        <v>0</v>
      </c>
      <c r="AL37" s="211">
        <v>0</v>
      </c>
      <c r="AM37" s="211">
        <v>0</v>
      </c>
      <c r="AN37" s="211">
        <v>0</v>
      </c>
      <c r="AO37" s="211">
        <v>0</v>
      </c>
      <c r="AP37" s="211">
        <v>0</v>
      </c>
      <c r="AQ37" s="211">
        <v>0</v>
      </c>
      <c r="AR37" s="211">
        <v>0</v>
      </c>
      <c r="AS37" s="211">
        <v>0</v>
      </c>
      <c r="AT37" s="211">
        <v>0</v>
      </c>
      <c r="AU37" s="211">
        <v>0</v>
      </c>
      <c r="AV37" s="211">
        <v>0</v>
      </c>
      <c r="AW37" s="211">
        <v>0</v>
      </c>
      <c r="AX37" s="211">
        <v>0</v>
      </c>
      <c r="AY37" s="211">
        <v>0</v>
      </c>
      <c r="AZ37" s="211">
        <v>0</v>
      </c>
      <c r="BA37" s="211">
        <v>0</v>
      </c>
      <c r="BB37" s="211">
        <v>0</v>
      </c>
      <c r="BC37" s="211">
        <v>0</v>
      </c>
      <c r="BD37" s="211">
        <v>0</v>
      </c>
      <c r="BE37" s="211">
        <v>0</v>
      </c>
      <c r="BF37" s="211">
        <v>0</v>
      </c>
      <c r="BG37" s="211">
        <v>192</v>
      </c>
      <c r="BH37" s="211">
        <v>187</v>
      </c>
      <c r="BI37" s="211">
        <v>182</v>
      </c>
      <c r="BJ37" s="211">
        <v>176</v>
      </c>
      <c r="BK37" s="211">
        <v>170</v>
      </c>
      <c r="BL37" s="211">
        <v>164</v>
      </c>
      <c r="BM37" s="211">
        <v>157</v>
      </c>
      <c r="BN37" s="211">
        <v>152</v>
      </c>
      <c r="BO37" s="211">
        <v>146</v>
      </c>
      <c r="BP37" s="211">
        <v>137</v>
      </c>
      <c r="BQ37" s="211">
        <v>137</v>
      </c>
      <c r="BR37" s="211">
        <v>131</v>
      </c>
      <c r="BS37" s="211">
        <v>126</v>
      </c>
      <c r="BT37" s="211">
        <v>120</v>
      </c>
      <c r="BU37" s="211">
        <v>114</v>
      </c>
      <c r="BV37" s="211">
        <v>108</v>
      </c>
      <c r="BW37" s="211">
        <v>105</v>
      </c>
      <c r="BX37" s="211">
        <v>89</v>
      </c>
      <c r="BY37" s="211">
        <v>83</v>
      </c>
      <c r="BZ37" s="211">
        <v>79</v>
      </c>
      <c r="CA37" s="211">
        <v>74</v>
      </c>
      <c r="CB37" s="211">
        <v>69</v>
      </c>
      <c r="CC37" s="211">
        <v>64</v>
      </c>
      <c r="CD37" s="212">
        <v>61</v>
      </c>
    </row>
    <row r="38" spans="1:82" s="1" customFormat="1" x14ac:dyDescent="0.4">
      <c r="A38" s="209"/>
      <c r="B38" s="240" t="s">
        <v>252</v>
      </c>
      <c r="C38" s="213"/>
      <c r="D38" s="211">
        <v>0</v>
      </c>
      <c r="E38" s="211">
        <v>0</v>
      </c>
      <c r="F38" s="211">
        <v>0</v>
      </c>
      <c r="G38" s="211">
        <v>0</v>
      </c>
      <c r="H38" s="211">
        <v>0</v>
      </c>
      <c r="I38" s="211">
        <v>0</v>
      </c>
      <c r="J38" s="211">
        <v>0</v>
      </c>
      <c r="K38" s="211">
        <v>0</v>
      </c>
      <c r="L38" s="211">
        <v>0</v>
      </c>
      <c r="M38" s="211">
        <v>0</v>
      </c>
      <c r="N38" s="211">
        <v>0</v>
      </c>
      <c r="O38" s="211">
        <v>0</v>
      </c>
      <c r="P38" s="211">
        <v>0</v>
      </c>
      <c r="Q38" s="211">
        <v>0</v>
      </c>
      <c r="R38" s="211">
        <v>0</v>
      </c>
      <c r="S38" s="211">
        <v>0</v>
      </c>
      <c r="T38" s="211">
        <v>0</v>
      </c>
      <c r="U38" s="211">
        <v>0</v>
      </c>
      <c r="V38" s="211">
        <v>0</v>
      </c>
      <c r="W38" s="211">
        <v>0</v>
      </c>
      <c r="X38" s="211">
        <v>0</v>
      </c>
      <c r="Y38" s="211">
        <v>0</v>
      </c>
      <c r="Z38" s="211">
        <v>0</v>
      </c>
      <c r="AA38" s="211">
        <v>0</v>
      </c>
      <c r="AB38" s="211">
        <v>0</v>
      </c>
      <c r="AC38" s="211">
        <v>0</v>
      </c>
      <c r="AD38" s="211">
        <v>0</v>
      </c>
      <c r="AE38" s="211">
        <v>0</v>
      </c>
      <c r="AF38" s="211">
        <v>0</v>
      </c>
      <c r="AG38" s="211">
        <v>0</v>
      </c>
      <c r="AH38" s="211">
        <v>0</v>
      </c>
      <c r="AI38" s="211">
        <v>0</v>
      </c>
      <c r="AJ38" s="211">
        <v>0</v>
      </c>
      <c r="AK38" s="211">
        <v>0</v>
      </c>
      <c r="AL38" s="211">
        <v>0</v>
      </c>
      <c r="AM38" s="211">
        <v>0</v>
      </c>
      <c r="AN38" s="211">
        <v>0</v>
      </c>
      <c r="AO38" s="211">
        <v>0</v>
      </c>
      <c r="AP38" s="211">
        <v>0</v>
      </c>
      <c r="AQ38" s="211">
        <v>0</v>
      </c>
      <c r="AR38" s="211">
        <v>0</v>
      </c>
      <c r="AS38" s="211">
        <v>0</v>
      </c>
      <c r="AT38" s="211">
        <v>0</v>
      </c>
      <c r="AU38" s="211">
        <v>0</v>
      </c>
      <c r="AV38" s="211">
        <v>0</v>
      </c>
      <c r="AW38" s="211">
        <v>0</v>
      </c>
      <c r="AX38" s="211">
        <v>0</v>
      </c>
      <c r="AY38" s="211">
        <v>0</v>
      </c>
      <c r="AZ38" s="211">
        <v>1931</v>
      </c>
      <c r="BA38" s="211">
        <v>1252</v>
      </c>
      <c r="BB38" s="211">
        <v>1110</v>
      </c>
      <c r="BC38" s="211">
        <v>1177</v>
      </c>
      <c r="BD38" s="211">
        <v>1022</v>
      </c>
      <c r="BE38" s="211">
        <v>932</v>
      </c>
      <c r="BF38" s="211">
        <v>920</v>
      </c>
      <c r="BG38" s="211">
        <v>898</v>
      </c>
      <c r="BH38" s="211">
        <v>819</v>
      </c>
      <c r="BI38" s="211">
        <v>870</v>
      </c>
      <c r="BJ38" s="211">
        <v>927</v>
      </c>
      <c r="BK38" s="211">
        <v>818</v>
      </c>
      <c r="BL38" s="211">
        <v>1025</v>
      </c>
      <c r="BM38" s="211">
        <v>1538</v>
      </c>
      <c r="BN38" s="211">
        <v>1415</v>
      </c>
      <c r="BO38" s="211">
        <v>1515</v>
      </c>
      <c r="BP38" s="211">
        <v>1507</v>
      </c>
      <c r="BQ38" s="211">
        <v>1273</v>
      </c>
      <c r="BR38" s="211">
        <v>885</v>
      </c>
      <c r="BS38" s="211">
        <v>652</v>
      </c>
      <c r="BT38" s="211">
        <v>564</v>
      </c>
      <c r="BU38" s="211">
        <v>443</v>
      </c>
      <c r="BV38" s="211">
        <v>333</v>
      </c>
      <c r="BW38" s="211">
        <v>171</v>
      </c>
      <c r="BX38" s="211">
        <v>277</v>
      </c>
      <c r="BY38" s="211">
        <v>127</v>
      </c>
      <c r="BZ38" s="211">
        <v>71</v>
      </c>
      <c r="CA38" s="211">
        <v>26</v>
      </c>
      <c r="CB38" s="211">
        <v>21</v>
      </c>
      <c r="CC38" s="211">
        <v>21</v>
      </c>
      <c r="CD38" s="212">
        <v>21</v>
      </c>
    </row>
    <row r="39" spans="1:82" s="1" customFormat="1" x14ac:dyDescent="0.4">
      <c r="A39" s="209"/>
      <c r="B39" s="214" t="s">
        <v>227</v>
      </c>
      <c r="C39" s="213"/>
      <c r="D39" s="211">
        <v>0</v>
      </c>
      <c r="E39" s="211">
        <v>0</v>
      </c>
      <c r="F39" s="211">
        <v>0</v>
      </c>
      <c r="G39" s="211">
        <v>0</v>
      </c>
      <c r="H39" s="211">
        <v>0</v>
      </c>
      <c r="I39" s="211">
        <v>0</v>
      </c>
      <c r="J39" s="211">
        <v>0</v>
      </c>
      <c r="K39" s="211">
        <v>0</v>
      </c>
      <c r="L39" s="211">
        <v>0</v>
      </c>
      <c r="M39" s="211">
        <v>0</v>
      </c>
      <c r="N39" s="211">
        <v>0</v>
      </c>
      <c r="O39" s="211">
        <v>0</v>
      </c>
      <c r="P39" s="211">
        <v>0</v>
      </c>
      <c r="Q39" s="211">
        <v>0</v>
      </c>
      <c r="R39" s="211">
        <v>0</v>
      </c>
      <c r="S39" s="211">
        <v>0</v>
      </c>
      <c r="T39" s="211">
        <v>0</v>
      </c>
      <c r="U39" s="211">
        <v>0</v>
      </c>
      <c r="V39" s="211">
        <v>0</v>
      </c>
      <c r="W39" s="211">
        <v>0</v>
      </c>
      <c r="X39" s="211">
        <v>0</v>
      </c>
      <c r="Y39" s="211">
        <v>0</v>
      </c>
      <c r="Z39" s="211">
        <v>0</v>
      </c>
      <c r="AA39" s="211">
        <v>0</v>
      </c>
      <c r="AB39" s="211">
        <v>0</v>
      </c>
      <c r="AC39" s="211">
        <v>0</v>
      </c>
      <c r="AD39" s="211">
        <v>0</v>
      </c>
      <c r="AE39" s="211">
        <v>0</v>
      </c>
      <c r="AF39" s="211">
        <v>0</v>
      </c>
      <c r="AG39" s="211">
        <v>0</v>
      </c>
      <c r="AH39" s="211">
        <v>0</v>
      </c>
      <c r="AI39" s="211">
        <v>0</v>
      </c>
      <c r="AJ39" s="211">
        <v>0</v>
      </c>
      <c r="AK39" s="211">
        <v>0</v>
      </c>
      <c r="AL39" s="211">
        <v>0</v>
      </c>
      <c r="AM39" s="211">
        <v>0</v>
      </c>
      <c r="AN39" s="211">
        <v>0</v>
      </c>
      <c r="AO39" s="211">
        <v>0</v>
      </c>
      <c r="AP39" s="211">
        <v>0</v>
      </c>
      <c r="AQ39" s="211">
        <v>0</v>
      </c>
      <c r="AR39" s="211">
        <v>0</v>
      </c>
      <c r="AS39" s="211">
        <v>0</v>
      </c>
      <c r="AT39" s="211">
        <v>0</v>
      </c>
      <c r="AU39" s="211">
        <v>0</v>
      </c>
      <c r="AV39" s="211">
        <v>0</v>
      </c>
      <c r="AW39" s="211">
        <v>0</v>
      </c>
      <c r="AX39" s="211">
        <v>0</v>
      </c>
      <c r="AY39" s="211">
        <v>0</v>
      </c>
      <c r="AZ39" s="211">
        <v>308</v>
      </c>
      <c r="BA39" s="211">
        <v>170</v>
      </c>
      <c r="BB39" s="211">
        <v>162</v>
      </c>
      <c r="BC39" s="211">
        <v>178</v>
      </c>
      <c r="BD39" s="211">
        <v>168</v>
      </c>
      <c r="BE39" s="211">
        <v>178</v>
      </c>
      <c r="BF39" s="211">
        <v>190</v>
      </c>
      <c r="BG39" s="211">
        <v>185</v>
      </c>
      <c r="BH39" s="211">
        <v>158</v>
      </c>
      <c r="BI39" s="211">
        <v>165</v>
      </c>
      <c r="BJ39" s="211">
        <v>157</v>
      </c>
      <c r="BK39" s="211">
        <v>142</v>
      </c>
      <c r="BL39" s="211">
        <v>244</v>
      </c>
      <c r="BM39" s="211">
        <v>321</v>
      </c>
      <c r="BN39" s="211">
        <v>234</v>
      </c>
      <c r="BO39" s="211">
        <v>212</v>
      </c>
      <c r="BP39" s="211">
        <v>178</v>
      </c>
      <c r="BQ39" s="211">
        <v>145</v>
      </c>
      <c r="BR39" s="211">
        <v>111</v>
      </c>
      <c r="BS39" s="211">
        <v>86</v>
      </c>
      <c r="BT39" s="211">
        <v>92</v>
      </c>
      <c r="BU39" s="211">
        <v>68</v>
      </c>
      <c r="BV39" s="211">
        <v>38</v>
      </c>
      <c r="BW39" s="211">
        <v>24</v>
      </c>
      <c r="BX39" s="211">
        <v>156</v>
      </c>
      <c r="BY39" s="211">
        <v>49</v>
      </c>
      <c r="BZ39" s="211">
        <v>25</v>
      </c>
      <c r="CA39" s="211">
        <v>18</v>
      </c>
      <c r="CB39" s="211">
        <v>18</v>
      </c>
      <c r="CC39" s="211">
        <v>18</v>
      </c>
      <c r="CD39" s="212">
        <v>18</v>
      </c>
    </row>
    <row r="40" spans="1:82" s="1" customFormat="1" x14ac:dyDescent="0.4">
      <c r="A40" s="209"/>
      <c r="B40" s="214" t="s">
        <v>316</v>
      </c>
      <c r="C40" s="213"/>
      <c r="D40" s="211">
        <v>0</v>
      </c>
      <c r="E40" s="211">
        <v>0</v>
      </c>
      <c r="F40" s="211">
        <v>0</v>
      </c>
      <c r="G40" s="211">
        <v>0</v>
      </c>
      <c r="H40" s="211">
        <v>0</v>
      </c>
      <c r="I40" s="211">
        <v>0</v>
      </c>
      <c r="J40" s="211">
        <v>0</v>
      </c>
      <c r="K40" s="211">
        <v>0</v>
      </c>
      <c r="L40" s="211">
        <v>0</v>
      </c>
      <c r="M40" s="211">
        <v>0</v>
      </c>
      <c r="N40" s="211">
        <v>0</v>
      </c>
      <c r="O40" s="211">
        <v>0</v>
      </c>
      <c r="P40" s="211">
        <v>0</v>
      </c>
      <c r="Q40" s="211">
        <v>0</v>
      </c>
      <c r="R40" s="211">
        <v>0</v>
      </c>
      <c r="S40" s="211">
        <v>0</v>
      </c>
      <c r="T40" s="211">
        <v>0</v>
      </c>
      <c r="U40" s="211">
        <v>0</v>
      </c>
      <c r="V40" s="211">
        <v>0</v>
      </c>
      <c r="W40" s="211">
        <v>0</v>
      </c>
      <c r="X40" s="211">
        <v>0</v>
      </c>
      <c r="Y40" s="211">
        <v>0</v>
      </c>
      <c r="Z40" s="211">
        <v>0</v>
      </c>
      <c r="AA40" s="211">
        <v>0</v>
      </c>
      <c r="AB40" s="211">
        <v>0</v>
      </c>
      <c r="AC40" s="211">
        <v>0</v>
      </c>
      <c r="AD40" s="211">
        <v>0</v>
      </c>
      <c r="AE40" s="211">
        <v>0</v>
      </c>
      <c r="AF40" s="211">
        <v>0</v>
      </c>
      <c r="AG40" s="211">
        <v>0</v>
      </c>
      <c r="AH40" s="211">
        <v>0</v>
      </c>
      <c r="AI40" s="211">
        <v>0</v>
      </c>
      <c r="AJ40" s="211">
        <v>0</v>
      </c>
      <c r="AK40" s="211">
        <v>0</v>
      </c>
      <c r="AL40" s="211">
        <v>0</v>
      </c>
      <c r="AM40" s="211">
        <v>0</v>
      </c>
      <c r="AN40" s="211">
        <v>0</v>
      </c>
      <c r="AO40" s="211">
        <v>0</v>
      </c>
      <c r="AP40" s="211">
        <v>0</v>
      </c>
      <c r="AQ40" s="211">
        <v>0</v>
      </c>
      <c r="AR40" s="211">
        <v>0</v>
      </c>
      <c r="AS40" s="211">
        <v>0</v>
      </c>
      <c r="AT40" s="211">
        <v>0</v>
      </c>
      <c r="AU40" s="211">
        <v>0</v>
      </c>
      <c r="AV40" s="211">
        <v>0</v>
      </c>
      <c r="AW40" s="211">
        <v>0</v>
      </c>
      <c r="AX40" s="211">
        <v>0</v>
      </c>
      <c r="AY40" s="211">
        <v>0</v>
      </c>
      <c r="AZ40" s="211">
        <v>48</v>
      </c>
      <c r="BA40" s="211">
        <v>25</v>
      </c>
      <c r="BB40" s="211">
        <v>23</v>
      </c>
      <c r="BC40" s="211">
        <v>24</v>
      </c>
      <c r="BD40" s="211">
        <v>21</v>
      </c>
      <c r="BE40" s="211">
        <v>20</v>
      </c>
      <c r="BF40" s="211">
        <v>19</v>
      </c>
      <c r="BG40" s="211">
        <v>18</v>
      </c>
      <c r="BH40" s="211">
        <v>14</v>
      </c>
      <c r="BI40" s="211">
        <v>15</v>
      </c>
      <c r="BJ40" s="211">
        <v>15</v>
      </c>
      <c r="BK40" s="211">
        <v>13</v>
      </c>
      <c r="BL40" s="211">
        <v>21</v>
      </c>
      <c r="BM40" s="211">
        <v>30</v>
      </c>
      <c r="BN40" s="211">
        <v>22</v>
      </c>
      <c r="BO40" s="211">
        <v>19</v>
      </c>
      <c r="BP40" s="211">
        <v>18</v>
      </c>
      <c r="BQ40" s="211">
        <v>15</v>
      </c>
      <c r="BR40" s="211">
        <v>11</v>
      </c>
      <c r="BS40" s="211">
        <v>9</v>
      </c>
      <c r="BT40" s="211">
        <v>8</v>
      </c>
      <c r="BU40" s="211">
        <v>6</v>
      </c>
      <c r="BV40" s="211">
        <v>3</v>
      </c>
      <c r="BW40" s="211">
        <v>0</v>
      </c>
      <c r="BX40" s="211">
        <v>0</v>
      </c>
      <c r="BY40" s="211">
        <v>0</v>
      </c>
      <c r="BZ40" s="211">
        <v>0</v>
      </c>
      <c r="CA40" s="211">
        <v>0</v>
      </c>
      <c r="CB40" s="211">
        <v>0</v>
      </c>
      <c r="CC40" s="211">
        <v>0</v>
      </c>
      <c r="CD40" s="212">
        <v>0</v>
      </c>
    </row>
    <row r="41" spans="1:82" s="1" customFormat="1" x14ac:dyDescent="0.4">
      <c r="A41" s="209"/>
      <c r="B41" s="214" t="s">
        <v>237</v>
      </c>
      <c r="C41" s="213"/>
      <c r="D41" s="211">
        <v>0</v>
      </c>
      <c r="E41" s="211">
        <v>0</v>
      </c>
      <c r="F41" s="211">
        <v>0</v>
      </c>
      <c r="G41" s="211">
        <v>0</v>
      </c>
      <c r="H41" s="211">
        <v>0</v>
      </c>
      <c r="I41" s="211">
        <v>0</v>
      </c>
      <c r="J41" s="211">
        <v>0</v>
      </c>
      <c r="K41" s="211">
        <v>0</v>
      </c>
      <c r="L41" s="211">
        <v>0</v>
      </c>
      <c r="M41" s="211">
        <v>0</v>
      </c>
      <c r="N41" s="211">
        <v>0</v>
      </c>
      <c r="O41" s="211">
        <v>0</v>
      </c>
      <c r="P41" s="211">
        <v>0</v>
      </c>
      <c r="Q41" s="211">
        <v>0</v>
      </c>
      <c r="R41" s="211">
        <v>0</v>
      </c>
      <c r="S41" s="211">
        <v>0</v>
      </c>
      <c r="T41" s="211">
        <v>0</v>
      </c>
      <c r="U41" s="211">
        <v>0</v>
      </c>
      <c r="V41" s="211">
        <v>0</v>
      </c>
      <c r="W41" s="211">
        <v>0</v>
      </c>
      <c r="X41" s="211">
        <v>0</v>
      </c>
      <c r="Y41" s="211">
        <v>0</v>
      </c>
      <c r="Z41" s="211">
        <v>0</v>
      </c>
      <c r="AA41" s="211">
        <v>0</v>
      </c>
      <c r="AB41" s="211">
        <v>0</v>
      </c>
      <c r="AC41" s="211">
        <v>0</v>
      </c>
      <c r="AD41" s="211">
        <v>0</v>
      </c>
      <c r="AE41" s="211">
        <v>0</v>
      </c>
      <c r="AF41" s="211">
        <v>0</v>
      </c>
      <c r="AG41" s="211">
        <v>0</v>
      </c>
      <c r="AH41" s="211">
        <v>0</v>
      </c>
      <c r="AI41" s="211">
        <v>0</v>
      </c>
      <c r="AJ41" s="211">
        <v>0</v>
      </c>
      <c r="AK41" s="211">
        <v>0</v>
      </c>
      <c r="AL41" s="211">
        <v>0</v>
      </c>
      <c r="AM41" s="211">
        <v>0</v>
      </c>
      <c r="AN41" s="211">
        <v>0</v>
      </c>
      <c r="AO41" s="211">
        <v>0</v>
      </c>
      <c r="AP41" s="211">
        <v>0</v>
      </c>
      <c r="AQ41" s="211">
        <v>0</v>
      </c>
      <c r="AR41" s="211">
        <v>0</v>
      </c>
      <c r="AS41" s="211">
        <v>0</v>
      </c>
      <c r="AT41" s="211">
        <v>0</v>
      </c>
      <c r="AU41" s="211">
        <v>0</v>
      </c>
      <c r="AV41" s="211">
        <v>0</v>
      </c>
      <c r="AW41" s="211">
        <v>0</v>
      </c>
      <c r="AX41" s="211">
        <v>0</v>
      </c>
      <c r="AY41" s="211">
        <v>0</v>
      </c>
      <c r="AZ41" s="211">
        <v>1389</v>
      </c>
      <c r="BA41" s="211">
        <v>962</v>
      </c>
      <c r="BB41" s="211">
        <v>846</v>
      </c>
      <c r="BC41" s="211">
        <v>888</v>
      </c>
      <c r="BD41" s="211">
        <v>764</v>
      </c>
      <c r="BE41" s="211">
        <v>666</v>
      </c>
      <c r="BF41" s="211">
        <v>646</v>
      </c>
      <c r="BG41" s="211">
        <v>631</v>
      </c>
      <c r="BH41" s="211">
        <v>588</v>
      </c>
      <c r="BI41" s="211">
        <v>632</v>
      </c>
      <c r="BJ41" s="211">
        <v>691</v>
      </c>
      <c r="BK41" s="211">
        <v>609</v>
      </c>
      <c r="BL41" s="211">
        <v>695</v>
      </c>
      <c r="BM41" s="211">
        <v>1072</v>
      </c>
      <c r="BN41" s="211">
        <v>1069</v>
      </c>
      <c r="BO41" s="211">
        <v>1208</v>
      </c>
      <c r="BP41" s="211">
        <v>1242</v>
      </c>
      <c r="BQ41" s="211">
        <v>1045</v>
      </c>
      <c r="BR41" s="211">
        <v>710</v>
      </c>
      <c r="BS41" s="211">
        <v>522</v>
      </c>
      <c r="BT41" s="211">
        <v>424</v>
      </c>
      <c r="BU41" s="211">
        <v>333</v>
      </c>
      <c r="BV41" s="211">
        <v>274</v>
      </c>
      <c r="BW41" s="211">
        <v>138</v>
      </c>
      <c r="BX41" s="211">
        <v>97</v>
      </c>
      <c r="BY41" s="211">
        <v>66</v>
      </c>
      <c r="BZ41" s="211">
        <v>41</v>
      </c>
      <c r="CA41" s="211">
        <v>4</v>
      </c>
      <c r="CB41" s="211">
        <v>0</v>
      </c>
      <c r="CC41" s="211">
        <v>0</v>
      </c>
      <c r="CD41" s="212">
        <v>0</v>
      </c>
    </row>
    <row r="42" spans="1:82" s="1" customFormat="1" x14ac:dyDescent="0.4">
      <c r="A42" s="209"/>
      <c r="B42" s="214" t="s">
        <v>318</v>
      </c>
      <c r="C42" s="213"/>
      <c r="D42" s="211">
        <v>0</v>
      </c>
      <c r="E42" s="211">
        <v>0</v>
      </c>
      <c r="F42" s="211">
        <v>0</v>
      </c>
      <c r="G42" s="211">
        <v>0</v>
      </c>
      <c r="H42" s="211">
        <v>0</v>
      </c>
      <c r="I42" s="211">
        <v>0</v>
      </c>
      <c r="J42" s="211">
        <v>0</v>
      </c>
      <c r="K42" s="211">
        <v>0</v>
      </c>
      <c r="L42" s="211">
        <v>0</v>
      </c>
      <c r="M42" s="211">
        <v>0</v>
      </c>
      <c r="N42" s="211">
        <v>0</v>
      </c>
      <c r="O42" s="211">
        <v>0</v>
      </c>
      <c r="P42" s="211">
        <v>0</v>
      </c>
      <c r="Q42" s="211">
        <v>0</v>
      </c>
      <c r="R42" s="211">
        <v>0</v>
      </c>
      <c r="S42" s="211">
        <v>0</v>
      </c>
      <c r="T42" s="211">
        <v>0</v>
      </c>
      <c r="U42" s="211">
        <v>0</v>
      </c>
      <c r="V42" s="211">
        <v>0</v>
      </c>
      <c r="W42" s="211">
        <v>0</v>
      </c>
      <c r="X42" s="211">
        <v>0</v>
      </c>
      <c r="Y42" s="211">
        <v>0</v>
      </c>
      <c r="Z42" s="211">
        <v>0</v>
      </c>
      <c r="AA42" s="211">
        <v>0</v>
      </c>
      <c r="AB42" s="211">
        <v>0</v>
      </c>
      <c r="AC42" s="211">
        <v>0</v>
      </c>
      <c r="AD42" s="211">
        <v>0</v>
      </c>
      <c r="AE42" s="211">
        <v>0</v>
      </c>
      <c r="AF42" s="211">
        <v>0</v>
      </c>
      <c r="AG42" s="211">
        <v>0</v>
      </c>
      <c r="AH42" s="211">
        <v>0</v>
      </c>
      <c r="AI42" s="211">
        <v>0</v>
      </c>
      <c r="AJ42" s="211">
        <v>0</v>
      </c>
      <c r="AK42" s="211">
        <v>0</v>
      </c>
      <c r="AL42" s="211">
        <v>0</v>
      </c>
      <c r="AM42" s="211">
        <v>0</v>
      </c>
      <c r="AN42" s="211">
        <v>0</v>
      </c>
      <c r="AO42" s="211">
        <v>0</v>
      </c>
      <c r="AP42" s="211">
        <v>0</v>
      </c>
      <c r="AQ42" s="211">
        <v>0</v>
      </c>
      <c r="AR42" s="211">
        <v>0</v>
      </c>
      <c r="AS42" s="211">
        <v>0</v>
      </c>
      <c r="AT42" s="211">
        <v>0</v>
      </c>
      <c r="AU42" s="211">
        <v>0</v>
      </c>
      <c r="AV42" s="211">
        <v>0</v>
      </c>
      <c r="AW42" s="211">
        <v>0</v>
      </c>
      <c r="AX42" s="211">
        <v>0</v>
      </c>
      <c r="AY42" s="211">
        <v>0</v>
      </c>
      <c r="AZ42" s="211">
        <v>187</v>
      </c>
      <c r="BA42" s="211">
        <v>96</v>
      </c>
      <c r="BB42" s="211">
        <v>79</v>
      </c>
      <c r="BC42" s="211">
        <v>87</v>
      </c>
      <c r="BD42" s="211">
        <v>69</v>
      </c>
      <c r="BE42" s="211">
        <v>67</v>
      </c>
      <c r="BF42" s="211">
        <v>65</v>
      </c>
      <c r="BG42" s="211">
        <v>64</v>
      </c>
      <c r="BH42" s="211">
        <v>59</v>
      </c>
      <c r="BI42" s="211">
        <v>58</v>
      </c>
      <c r="BJ42" s="211">
        <v>64</v>
      </c>
      <c r="BK42" s="211">
        <v>54</v>
      </c>
      <c r="BL42" s="211">
        <v>66</v>
      </c>
      <c r="BM42" s="211">
        <v>114</v>
      </c>
      <c r="BN42" s="211">
        <v>91</v>
      </c>
      <c r="BO42" s="211">
        <v>77</v>
      </c>
      <c r="BP42" s="211">
        <v>69</v>
      </c>
      <c r="BQ42" s="211">
        <v>68</v>
      </c>
      <c r="BR42" s="211">
        <v>53</v>
      </c>
      <c r="BS42" s="211">
        <v>35</v>
      </c>
      <c r="BT42" s="211">
        <v>41</v>
      </c>
      <c r="BU42" s="211">
        <v>36</v>
      </c>
      <c r="BV42" s="211">
        <v>19</v>
      </c>
      <c r="BW42" s="211">
        <v>8</v>
      </c>
      <c r="BX42" s="211">
        <v>24</v>
      </c>
      <c r="BY42" s="211">
        <v>13</v>
      </c>
      <c r="BZ42" s="211">
        <v>6</v>
      </c>
      <c r="CA42" s="211">
        <v>4</v>
      </c>
      <c r="CB42" s="211">
        <v>3</v>
      </c>
      <c r="CC42" s="211">
        <v>3</v>
      </c>
      <c r="CD42" s="212">
        <v>3</v>
      </c>
    </row>
    <row r="43" spans="1:82" s="1" customFormat="1" ht="26.25" customHeight="1" x14ac:dyDescent="0.4">
      <c r="A43" s="209"/>
      <c r="B43" s="213" t="s">
        <v>253</v>
      </c>
      <c r="C43" s="213"/>
      <c r="D43" s="211">
        <v>0</v>
      </c>
      <c r="E43" s="211">
        <v>0</v>
      </c>
      <c r="F43" s="211">
        <v>0</v>
      </c>
      <c r="G43" s="211">
        <v>0</v>
      </c>
      <c r="H43" s="211">
        <v>0</v>
      </c>
      <c r="I43" s="211">
        <v>0</v>
      </c>
      <c r="J43" s="211">
        <v>0</v>
      </c>
      <c r="K43" s="211">
        <v>0</v>
      </c>
      <c r="L43" s="211">
        <v>0</v>
      </c>
      <c r="M43" s="211">
        <v>0</v>
      </c>
      <c r="N43" s="211">
        <v>0</v>
      </c>
      <c r="O43" s="211">
        <v>0</v>
      </c>
      <c r="P43" s="211">
        <v>0</v>
      </c>
      <c r="Q43" s="211">
        <v>0</v>
      </c>
      <c r="R43" s="211">
        <v>0</v>
      </c>
      <c r="S43" s="211">
        <v>0</v>
      </c>
      <c r="T43" s="211">
        <v>0</v>
      </c>
      <c r="U43" s="211">
        <v>0</v>
      </c>
      <c r="V43" s="211">
        <v>0</v>
      </c>
      <c r="W43" s="211">
        <v>0</v>
      </c>
      <c r="X43" s="211">
        <v>0</v>
      </c>
      <c r="Y43" s="211">
        <v>0</v>
      </c>
      <c r="Z43" s="211">
        <v>0</v>
      </c>
      <c r="AA43" s="211">
        <v>0</v>
      </c>
      <c r="AB43" s="211">
        <v>0</v>
      </c>
      <c r="AC43" s="211">
        <v>0</v>
      </c>
      <c r="AD43" s="211">
        <v>0</v>
      </c>
      <c r="AE43" s="211">
        <v>0</v>
      </c>
      <c r="AF43" s="211">
        <v>0</v>
      </c>
      <c r="AG43" s="211">
        <v>0</v>
      </c>
      <c r="AH43" s="211">
        <v>0</v>
      </c>
      <c r="AI43" s="211">
        <v>0</v>
      </c>
      <c r="AJ43" s="211">
        <v>0</v>
      </c>
      <c r="AK43" s="211">
        <v>0</v>
      </c>
      <c r="AL43" s="211">
        <v>0</v>
      </c>
      <c r="AM43" s="211">
        <v>0</v>
      </c>
      <c r="AN43" s="211">
        <v>0</v>
      </c>
      <c r="AO43" s="211">
        <v>0</v>
      </c>
      <c r="AP43" s="211">
        <v>0</v>
      </c>
      <c r="AQ43" s="211">
        <v>0</v>
      </c>
      <c r="AR43" s="211">
        <v>0</v>
      </c>
      <c r="AS43" s="211">
        <v>0</v>
      </c>
      <c r="AT43" s="211">
        <v>0</v>
      </c>
      <c r="AU43" s="211">
        <v>11</v>
      </c>
      <c r="AV43" s="211">
        <v>13</v>
      </c>
      <c r="AW43" s="211">
        <v>12</v>
      </c>
      <c r="AX43" s="211">
        <v>11</v>
      </c>
      <c r="AY43" s="211">
        <v>13</v>
      </c>
      <c r="AZ43" s="211">
        <v>12</v>
      </c>
      <c r="BA43" s="211">
        <v>11</v>
      </c>
      <c r="BB43" s="211">
        <v>13</v>
      </c>
      <c r="BC43" s="211">
        <v>13</v>
      </c>
      <c r="BD43" s="211">
        <v>15</v>
      </c>
      <c r="BE43" s="211">
        <v>17</v>
      </c>
      <c r="BF43" s="211">
        <v>17</v>
      </c>
      <c r="BG43" s="211">
        <v>25</v>
      </c>
      <c r="BH43" s="211">
        <v>29</v>
      </c>
      <c r="BI43" s="211">
        <v>31</v>
      </c>
      <c r="BJ43" s="211">
        <v>30</v>
      </c>
      <c r="BK43" s="211">
        <v>44</v>
      </c>
      <c r="BL43" s="211">
        <v>54</v>
      </c>
      <c r="BM43" s="211">
        <v>56</v>
      </c>
      <c r="BN43" s="211">
        <v>54</v>
      </c>
      <c r="BO43" s="211">
        <v>57</v>
      </c>
      <c r="BP43" s="211">
        <v>60</v>
      </c>
      <c r="BQ43" s="211">
        <v>58</v>
      </c>
      <c r="BR43" s="211">
        <v>59</v>
      </c>
      <c r="BS43" s="211">
        <v>62</v>
      </c>
      <c r="BT43" s="211">
        <v>61</v>
      </c>
      <c r="BU43" s="211">
        <v>59</v>
      </c>
      <c r="BV43" s="211">
        <v>58</v>
      </c>
      <c r="BW43" s="211">
        <v>55</v>
      </c>
      <c r="BX43" s="211">
        <v>49</v>
      </c>
      <c r="BY43" s="211">
        <v>44</v>
      </c>
      <c r="BZ43" s="211">
        <v>43</v>
      </c>
      <c r="CA43" s="211">
        <v>43</v>
      </c>
      <c r="CB43" s="211">
        <v>44</v>
      </c>
      <c r="CC43" s="211">
        <v>44</v>
      </c>
      <c r="CD43" s="212">
        <v>46</v>
      </c>
    </row>
    <row r="44" spans="1:82" s="1" customFormat="1" x14ac:dyDescent="0.4">
      <c r="A44" s="209"/>
      <c r="B44" s="213" t="s">
        <v>328</v>
      </c>
      <c r="C44" s="213"/>
      <c r="D44" s="211">
        <v>0</v>
      </c>
      <c r="E44" s="211">
        <v>0</v>
      </c>
      <c r="F44" s="211">
        <v>0</v>
      </c>
      <c r="G44" s="211">
        <v>0</v>
      </c>
      <c r="H44" s="211">
        <v>0</v>
      </c>
      <c r="I44" s="211">
        <v>0</v>
      </c>
      <c r="J44" s="211">
        <v>0</v>
      </c>
      <c r="K44" s="211">
        <v>0</v>
      </c>
      <c r="L44" s="211">
        <v>0</v>
      </c>
      <c r="M44" s="211">
        <v>0</v>
      </c>
      <c r="N44" s="211">
        <v>0</v>
      </c>
      <c r="O44" s="211">
        <v>0</v>
      </c>
      <c r="P44" s="211">
        <v>0</v>
      </c>
      <c r="Q44" s="211">
        <v>0</v>
      </c>
      <c r="R44" s="211">
        <v>0</v>
      </c>
      <c r="S44" s="211">
        <v>0</v>
      </c>
      <c r="T44" s="211">
        <v>0</v>
      </c>
      <c r="U44" s="211">
        <v>0</v>
      </c>
      <c r="V44" s="211">
        <v>0</v>
      </c>
      <c r="W44" s="211">
        <v>0</v>
      </c>
      <c r="X44" s="211">
        <v>0</v>
      </c>
      <c r="Y44" s="211">
        <v>0</v>
      </c>
      <c r="Z44" s="211">
        <v>0</v>
      </c>
      <c r="AA44" s="211">
        <v>0</v>
      </c>
      <c r="AB44" s="211">
        <v>0</v>
      </c>
      <c r="AC44" s="211">
        <v>0</v>
      </c>
      <c r="AD44" s="211">
        <v>0</v>
      </c>
      <c r="AE44" s="211">
        <v>0</v>
      </c>
      <c r="AF44" s="211">
        <v>31</v>
      </c>
      <c r="AG44" s="211">
        <v>44</v>
      </c>
      <c r="AH44" s="211">
        <v>61</v>
      </c>
      <c r="AI44" s="211">
        <v>86</v>
      </c>
      <c r="AJ44" s="211">
        <v>114</v>
      </c>
      <c r="AK44" s="211">
        <v>131</v>
      </c>
      <c r="AL44" s="211">
        <v>154</v>
      </c>
      <c r="AM44" s="211">
        <v>185</v>
      </c>
      <c r="AN44" s="211">
        <v>216</v>
      </c>
      <c r="AO44" s="211">
        <v>246</v>
      </c>
      <c r="AP44" s="211">
        <v>275</v>
      </c>
      <c r="AQ44" s="211">
        <v>303</v>
      </c>
      <c r="AR44" s="211">
        <v>325</v>
      </c>
      <c r="AS44" s="211">
        <v>345</v>
      </c>
      <c r="AT44" s="211">
        <v>364</v>
      </c>
      <c r="AU44" s="211">
        <v>387</v>
      </c>
      <c r="AV44" s="211">
        <v>0</v>
      </c>
      <c r="AW44" s="211">
        <v>0</v>
      </c>
      <c r="AX44" s="211">
        <v>0</v>
      </c>
      <c r="AY44" s="211">
        <v>0</v>
      </c>
      <c r="AZ44" s="211">
        <v>0</v>
      </c>
      <c r="BA44" s="211">
        <v>0</v>
      </c>
      <c r="BB44" s="211">
        <v>0</v>
      </c>
      <c r="BC44" s="211">
        <v>0</v>
      </c>
      <c r="BD44" s="211">
        <v>0</v>
      </c>
      <c r="BE44" s="211">
        <v>0</v>
      </c>
      <c r="BF44" s="211">
        <v>0</v>
      </c>
      <c r="BG44" s="211">
        <v>0</v>
      </c>
      <c r="BH44" s="211">
        <v>0</v>
      </c>
      <c r="BI44" s="211">
        <v>0</v>
      </c>
      <c r="BJ44" s="211">
        <v>0</v>
      </c>
      <c r="BK44" s="211">
        <v>0</v>
      </c>
      <c r="BL44" s="211">
        <v>0</v>
      </c>
      <c r="BM44" s="211">
        <v>0</v>
      </c>
      <c r="BN44" s="211">
        <v>0</v>
      </c>
      <c r="BO44" s="211">
        <v>0</v>
      </c>
      <c r="BP44" s="211">
        <v>0</v>
      </c>
      <c r="BQ44" s="211">
        <v>0</v>
      </c>
      <c r="BR44" s="211">
        <v>0</v>
      </c>
      <c r="BS44" s="211">
        <v>0</v>
      </c>
      <c r="BT44" s="211">
        <v>0</v>
      </c>
      <c r="BU44" s="211">
        <v>0</v>
      </c>
      <c r="BV44" s="211">
        <v>0</v>
      </c>
      <c r="BW44" s="211">
        <v>0</v>
      </c>
      <c r="BX44" s="211">
        <v>0</v>
      </c>
      <c r="BY44" s="211">
        <v>0</v>
      </c>
      <c r="BZ44" s="211">
        <v>0</v>
      </c>
      <c r="CA44" s="211">
        <v>0</v>
      </c>
      <c r="CB44" s="211">
        <v>0</v>
      </c>
      <c r="CC44" s="211">
        <v>0</v>
      </c>
      <c r="CD44" s="212">
        <v>0</v>
      </c>
    </row>
    <row r="45" spans="1:82" s="1" customFormat="1" x14ac:dyDescent="0.4">
      <c r="A45" s="209"/>
      <c r="B45" s="13" t="s">
        <v>262</v>
      </c>
      <c r="C45" s="213"/>
      <c r="D45" s="211">
        <v>0</v>
      </c>
      <c r="E45" s="211">
        <v>0</v>
      </c>
      <c r="F45" s="211">
        <v>0</v>
      </c>
      <c r="G45" s="211">
        <v>0</v>
      </c>
      <c r="H45" s="211">
        <v>0</v>
      </c>
      <c r="I45" s="211">
        <v>0</v>
      </c>
      <c r="J45" s="211">
        <v>0</v>
      </c>
      <c r="K45" s="211">
        <v>0</v>
      </c>
      <c r="L45" s="211">
        <v>0</v>
      </c>
      <c r="M45" s="211">
        <v>0</v>
      </c>
      <c r="N45" s="211">
        <v>0</v>
      </c>
      <c r="O45" s="211">
        <v>0</v>
      </c>
      <c r="P45" s="211">
        <v>0</v>
      </c>
      <c r="Q45" s="211">
        <v>0</v>
      </c>
      <c r="R45" s="211">
        <v>0</v>
      </c>
      <c r="S45" s="211">
        <v>0</v>
      </c>
      <c r="T45" s="211">
        <v>0</v>
      </c>
      <c r="U45" s="211">
        <v>0</v>
      </c>
      <c r="V45" s="211">
        <v>0</v>
      </c>
      <c r="W45" s="211">
        <v>0</v>
      </c>
      <c r="X45" s="211">
        <v>0</v>
      </c>
      <c r="Y45" s="211">
        <v>0</v>
      </c>
      <c r="Z45" s="211">
        <v>0</v>
      </c>
      <c r="AA45" s="211">
        <v>0</v>
      </c>
      <c r="AB45" s="211">
        <v>0</v>
      </c>
      <c r="AC45" s="211">
        <v>0</v>
      </c>
      <c r="AD45" s="211">
        <v>0</v>
      </c>
      <c r="AE45" s="211">
        <v>0</v>
      </c>
      <c r="AF45" s="211">
        <v>0</v>
      </c>
      <c r="AG45" s="211">
        <v>0</v>
      </c>
      <c r="AH45" s="211">
        <v>0</v>
      </c>
      <c r="AI45" s="211">
        <v>0</v>
      </c>
      <c r="AJ45" s="211">
        <v>0</v>
      </c>
      <c r="AK45" s="211">
        <v>0</v>
      </c>
      <c r="AL45" s="211">
        <v>0</v>
      </c>
      <c r="AM45" s="211">
        <v>0</v>
      </c>
      <c r="AN45" s="211">
        <v>0</v>
      </c>
      <c r="AO45" s="211">
        <v>0</v>
      </c>
      <c r="AP45" s="211">
        <v>0</v>
      </c>
      <c r="AQ45" s="211">
        <v>0</v>
      </c>
      <c r="AR45" s="211">
        <v>0</v>
      </c>
      <c r="AS45" s="211">
        <v>0</v>
      </c>
      <c r="AT45" s="211">
        <v>0</v>
      </c>
      <c r="AU45" s="211">
        <v>0</v>
      </c>
      <c r="AV45" s="211">
        <v>0</v>
      </c>
      <c r="AW45" s="211">
        <v>0</v>
      </c>
      <c r="AX45" s="211">
        <v>0</v>
      </c>
      <c r="AY45" s="211">
        <v>0</v>
      </c>
      <c r="AZ45" s="211">
        <v>0</v>
      </c>
      <c r="BA45" s="211">
        <v>0</v>
      </c>
      <c r="BB45" s="211">
        <v>0</v>
      </c>
      <c r="BC45" s="211">
        <v>0</v>
      </c>
      <c r="BD45" s="211">
        <v>0</v>
      </c>
      <c r="BE45" s="211">
        <v>0</v>
      </c>
      <c r="BF45" s="211">
        <v>0</v>
      </c>
      <c r="BG45" s="211">
        <v>0</v>
      </c>
      <c r="BH45" s="211">
        <v>0</v>
      </c>
      <c r="BI45" s="211">
        <v>0</v>
      </c>
      <c r="BJ45" s="211">
        <v>0</v>
      </c>
      <c r="BK45" s="211">
        <v>0</v>
      </c>
      <c r="BL45" s="211">
        <v>0</v>
      </c>
      <c r="BM45" s="211">
        <v>0</v>
      </c>
      <c r="BN45" s="211">
        <v>0</v>
      </c>
      <c r="BO45" s="211">
        <v>0</v>
      </c>
      <c r="BP45" s="211">
        <v>0</v>
      </c>
      <c r="BQ45" s="211">
        <v>12</v>
      </c>
      <c r="BR45" s="211">
        <v>184</v>
      </c>
      <c r="BS45" s="211">
        <v>570</v>
      </c>
      <c r="BT45" s="211">
        <v>969</v>
      </c>
      <c r="BU45" s="211">
        <v>1394</v>
      </c>
      <c r="BV45" s="211">
        <v>1717</v>
      </c>
      <c r="BW45" s="211">
        <v>1937</v>
      </c>
      <c r="BX45" s="211">
        <v>1920</v>
      </c>
      <c r="BY45" s="211">
        <v>2027</v>
      </c>
      <c r="BZ45" s="211">
        <v>2199</v>
      </c>
      <c r="CA45" s="211">
        <v>2390</v>
      </c>
      <c r="CB45" s="211">
        <v>2543</v>
      </c>
      <c r="CC45" s="211">
        <v>2701</v>
      </c>
      <c r="CD45" s="212">
        <v>2842</v>
      </c>
    </row>
    <row r="46" spans="1:82" s="1" customFormat="1" x14ac:dyDescent="0.4">
      <c r="A46" s="209"/>
      <c r="B46" s="214" t="s">
        <v>312</v>
      </c>
      <c r="C46" s="213"/>
      <c r="D46" s="211">
        <v>0</v>
      </c>
      <c r="E46" s="211">
        <v>0</v>
      </c>
      <c r="F46" s="211">
        <v>0</v>
      </c>
      <c r="G46" s="211">
        <v>0</v>
      </c>
      <c r="H46" s="211">
        <v>0</v>
      </c>
      <c r="I46" s="211">
        <v>0</v>
      </c>
      <c r="J46" s="211">
        <v>0</v>
      </c>
      <c r="K46" s="211">
        <v>0</v>
      </c>
      <c r="L46" s="211">
        <v>0</v>
      </c>
      <c r="M46" s="211">
        <v>0</v>
      </c>
      <c r="N46" s="211">
        <v>0</v>
      </c>
      <c r="O46" s="211">
        <v>0</v>
      </c>
      <c r="P46" s="211">
        <v>0</v>
      </c>
      <c r="Q46" s="211">
        <v>0</v>
      </c>
      <c r="R46" s="211">
        <v>0</v>
      </c>
      <c r="S46" s="211">
        <v>0</v>
      </c>
      <c r="T46" s="211">
        <v>0</v>
      </c>
      <c r="U46" s="211">
        <v>0</v>
      </c>
      <c r="V46" s="211">
        <v>0</v>
      </c>
      <c r="W46" s="211">
        <v>0</v>
      </c>
      <c r="X46" s="211">
        <v>0</v>
      </c>
      <c r="Y46" s="211">
        <v>0</v>
      </c>
      <c r="Z46" s="211">
        <v>0</v>
      </c>
      <c r="AA46" s="211">
        <v>0</v>
      </c>
      <c r="AB46" s="211">
        <v>0</v>
      </c>
      <c r="AC46" s="211">
        <v>0</v>
      </c>
      <c r="AD46" s="211">
        <v>0</v>
      </c>
      <c r="AE46" s="211">
        <v>0</v>
      </c>
      <c r="AF46" s="211">
        <v>0</v>
      </c>
      <c r="AG46" s="211">
        <v>0</v>
      </c>
      <c r="AH46" s="211">
        <v>0</v>
      </c>
      <c r="AI46" s="211">
        <v>0</v>
      </c>
      <c r="AJ46" s="211">
        <v>0</v>
      </c>
      <c r="AK46" s="211">
        <v>0</v>
      </c>
      <c r="AL46" s="211">
        <v>0</v>
      </c>
      <c r="AM46" s="211">
        <v>0</v>
      </c>
      <c r="AN46" s="211">
        <v>0</v>
      </c>
      <c r="AO46" s="211">
        <v>0</v>
      </c>
      <c r="AP46" s="211">
        <v>0</v>
      </c>
      <c r="AQ46" s="211">
        <v>0</v>
      </c>
      <c r="AR46" s="211">
        <v>0</v>
      </c>
      <c r="AS46" s="211">
        <v>0</v>
      </c>
      <c r="AT46" s="211">
        <v>0</v>
      </c>
      <c r="AU46" s="211">
        <v>0</v>
      </c>
      <c r="AV46" s="211">
        <v>0</v>
      </c>
      <c r="AW46" s="211">
        <v>0</v>
      </c>
      <c r="AX46" s="211">
        <v>0</v>
      </c>
      <c r="AY46" s="211">
        <v>0</v>
      </c>
      <c r="AZ46" s="211">
        <v>0</v>
      </c>
      <c r="BA46" s="211">
        <v>0</v>
      </c>
      <c r="BB46" s="211">
        <v>0</v>
      </c>
      <c r="BC46" s="211">
        <v>0</v>
      </c>
      <c r="BD46" s="211">
        <v>0</v>
      </c>
      <c r="BE46" s="211">
        <v>0</v>
      </c>
      <c r="BF46" s="211">
        <v>0</v>
      </c>
      <c r="BG46" s="211">
        <v>0</v>
      </c>
      <c r="BH46" s="211">
        <v>0</v>
      </c>
      <c r="BI46" s="211">
        <v>0</v>
      </c>
      <c r="BJ46" s="211">
        <v>0</v>
      </c>
      <c r="BK46" s="211">
        <v>0</v>
      </c>
      <c r="BL46" s="211">
        <v>0</v>
      </c>
      <c r="BM46" s="211">
        <v>0</v>
      </c>
      <c r="BN46" s="211">
        <v>0</v>
      </c>
      <c r="BO46" s="211">
        <v>0</v>
      </c>
      <c r="BP46" s="211">
        <v>0</v>
      </c>
      <c r="BQ46" s="211">
        <v>12</v>
      </c>
      <c r="BR46" s="211">
        <v>182</v>
      </c>
      <c r="BS46" s="211">
        <v>564</v>
      </c>
      <c r="BT46" s="211">
        <v>958</v>
      </c>
      <c r="BU46" s="211">
        <v>1379</v>
      </c>
      <c r="BV46" s="211">
        <v>1699</v>
      </c>
      <c r="BW46" s="211">
        <v>1916</v>
      </c>
      <c r="BX46" s="211">
        <v>1899</v>
      </c>
      <c r="BY46" s="211">
        <v>2005</v>
      </c>
      <c r="BZ46" s="211">
        <v>2175</v>
      </c>
      <c r="CA46" s="211">
        <v>2364</v>
      </c>
      <c r="CB46" s="211">
        <v>2515</v>
      </c>
      <c r="CC46" s="211">
        <v>2671</v>
      </c>
      <c r="CD46" s="212">
        <v>2811</v>
      </c>
    </row>
    <row r="47" spans="1:82" s="1" customFormat="1" x14ac:dyDescent="0.4">
      <c r="A47" s="209"/>
      <c r="B47" s="214" t="s">
        <v>313</v>
      </c>
      <c r="C47" s="213"/>
      <c r="D47" s="211">
        <v>0</v>
      </c>
      <c r="E47" s="211">
        <v>0</v>
      </c>
      <c r="F47" s="211">
        <v>0</v>
      </c>
      <c r="G47" s="211">
        <v>0</v>
      </c>
      <c r="H47" s="211">
        <v>0</v>
      </c>
      <c r="I47" s="211">
        <v>0</v>
      </c>
      <c r="J47" s="211">
        <v>0</v>
      </c>
      <c r="K47" s="211">
        <v>0</v>
      </c>
      <c r="L47" s="211">
        <v>0</v>
      </c>
      <c r="M47" s="211">
        <v>0</v>
      </c>
      <c r="N47" s="211">
        <v>0</v>
      </c>
      <c r="O47" s="211">
        <v>0</v>
      </c>
      <c r="P47" s="211">
        <v>0</v>
      </c>
      <c r="Q47" s="211">
        <v>0</v>
      </c>
      <c r="R47" s="211">
        <v>0</v>
      </c>
      <c r="S47" s="211">
        <v>0</v>
      </c>
      <c r="T47" s="211">
        <v>0</v>
      </c>
      <c r="U47" s="211">
        <v>0</v>
      </c>
      <c r="V47" s="211">
        <v>0</v>
      </c>
      <c r="W47" s="211">
        <v>0</v>
      </c>
      <c r="X47" s="211">
        <v>0</v>
      </c>
      <c r="Y47" s="211">
        <v>0</v>
      </c>
      <c r="Z47" s="211">
        <v>0</v>
      </c>
      <c r="AA47" s="211">
        <v>0</v>
      </c>
      <c r="AB47" s="211">
        <v>0</v>
      </c>
      <c r="AC47" s="211">
        <v>0</v>
      </c>
      <c r="AD47" s="211">
        <v>0</v>
      </c>
      <c r="AE47" s="211">
        <v>0</v>
      </c>
      <c r="AF47" s="211">
        <v>0</v>
      </c>
      <c r="AG47" s="211">
        <v>0</v>
      </c>
      <c r="AH47" s="211">
        <v>0</v>
      </c>
      <c r="AI47" s="211">
        <v>0</v>
      </c>
      <c r="AJ47" s="211">
        <v>0</v>
      </c>
      <c r="AK47" s="211">
        <v>0</v>
      </c>
      <c r="AL47" s="211">
        <v>0</v>
      </c>
      <c r="AM47" s="211">
        <v>0</v>
      </c>
      <c r="AN47" s="211">
        <v>0</v>
      </c>
      <c r="AO47" s="211">
        <v>0</v>
      </c>
      <c r="AP47" s="211">
        <v>0</v>
      </c>
      <c r="AQ47" s="211">
        <v>0</v>
      </c>
      <c r="AR47" s="211">
        <v>0</v>
      </c>
      <c r="AS47" s="211">
        <v>0</v>
      </c>
      <c r="AT47" s="211">
        <v>0</v>
      </c>
      <c r="AU47" s="211">
        <v>0</v>
      </c>
      <c r="AV47" s="211">
        <v>0</v>
      </c>
      <c r="AW47" s="211">
        <v>0</v>
      </c>
      <c r="AX47" s="211">
        <v>0</v>
      </c>
      <c r="AY47" s="211">
        <v>0</v>
      </c>
      <c r="AZ47" s="211">
        <v>0</v>
      </c>
      <c r="BA47" s="211">
        <v>0</v>
      </c>
      <c r="BB47" s="211">
        <v>0</v>
      </c>
      <c r="BC47" s="211">
        <v>0</v>
      </c>
      <c r="BD47" s="211">
        <v>0</v>
      </c>
      <c r="BE47" s="211">
        <v>0</v>
      </c>
      <c r="BF47" s="211">
        <v>0</v>
      </c>
      <c r="BG47" s="211">
        <v>0</v>
      </c>
      <c r="BH47" s="211">
        <v>0</v>
      </c>
      <c r="BI47" s="211">
        <v>0</v>
      </c>
      <c r="BJ47" s="211">
        <v>0</v>
      </c>
      <c r="BK47" s="211">
        <v>0</v>
      </c>
      <c r="BL47" s="211">
        <v>0</v>
      </c>
      <c r="BM47" s="211">
        <v>0</v>
      </c>
      <c r="BN47" s="211">
        <v>0</v>
      </c>
      <c r="BO47" s="211">
        <v>0</v>
      </c>
      <c r="BP47" s="211">
        <v>0</v>
      </c>
      <c r="BQ47" s="211">
        <v>0</v>
      </c>
      <c r="BR47" s="211">
        <v>2</v>
      </c>
      <c r="BS47" s="211">
        <v>6</v>
      </c>
      <c r="BT47" s="211">
        <v>11</v>
      </c>
      <c r="BU47" s="211">
        <v>15</v>
      </c>
      <c r="BV47" s="211">
        <v>19</v>
      </c>
      <c r="BW47" s="211">
        <v>21</v>
      </c>
      <c r="BX47" s="211">
        <v>21</v>
      </c>
      <c r="BY47" s="211">
        <v>22</v>
      </c>
      <c r="BZ47" s="211">
        <v>24</v>
      </c>
      <c r="CA47" s="211">
        <v>26</v>
      </c>
      <c r="CB47" s="211">
        <v>28</v>
      </c>
      <c r="CC47" s="211">
        <v>29</v>
      </c>
      <c r="CD47" s="212">
        <v>31</v>
      </c>
    </row>
    <row r="48" spans="1:82" s="1" customFormat="1" ht="25.5" customHeight="1" x14ac:dyDescent="0.4">
      <c r="A48" s="209"/>
      <c r="B48" s="213" t="s">
        <v>266</v>
      </c>
      <c r="C48" s="213"/>
      <c r="D48" s="211">
        <v>0</v>
      </c>
      <c r="E48" s="211">
        <v>0</v>
      </c>
      <c r="F48" s="211">
        <v>0</v>
      </c>
      <c r="G48" s="211">
        <v>0</v>
      </c>
      <c r="H48" s="211">
        <v>0</v>
      </c>
      <c r="I48" s="211">
        <v>0</v>
      </c>
      <c r="J48" s="211">
        <v>0</v>
      </c>
      <c r="K48" s="211">
        <v>0</v>
      </c>
      <c r="L48" s="211">
        <v>0</v>
      </c>
      <c r="M48" s="211">
        <v>0</v>
      </c>
      <c r="N48" s="211">
        <v>0</v>
      </c>
      <c r="O48" s="211">
        <v>0</v>
      </c>
      <c r="P48" s="211">
        <v>0</v>
      </c>
      <c r="Q48" s="211">
        <v>0</v>
      </c>
      <c r="R48" s="211">
        <v>0</v>
      </c>
      <c r="S48" s="211">
        <v>0</v>
      </c>
      <c r="T48" s="211">
        <v>0</v>
      </c>
      <c r="U48" s="211">
        <v>0</v>
      </c>
      <c r="V48" s="211">
        <v>0</v>
      </c>
      <c r="W48" s="211">
        <v>0</v>
      </c>
      <c r="X48" s="211">
        <v>0</v>
      </c>
      <c r="Y48" s="211">
        <v>0</v>
      </c>
      <c r="Z48" s="211">
        <v>0</v>
      </c>
      <c r="AA48" s="211">
        <v>0</v>
      </c>
      <c r="AB48" s="211">
        <v>0</v>
      </c>
      <c r="AC48" s="211">
        <v>0</v>
      </c>
      <c r="AD48" s="211">
        <v>0</v>
      </c>
      <c r="AE48" s="211">
        <v>0</v>
      </c>
      <c r="AF48" s="211">
        <v>100</v>
      </c>
      <c r="AG48" s="211">
        <v>103</v>
      </c>
      <c r="AH48" s="211">
        <v>110</v>
      </c>
      <c r="AI48" s="211">
        <v>143</v>
      </c>
      <c r="AJ48" s="211">
        <v>164</v>
      </c>
      <c r="AK48" s="211">
        <v>169</v>
      </c>
      <c r="AL48" s="211">
        <v>177</v>
      </c>
      <c r="AM48" s="211">
        <v>188</v>
      </c>
      <c r="AN48" s="211">
        <v>212</v>
      </c>
      <c r="AO48" s="211">
        <v>227</v>
      </c>
      <c r="AP48" s="211">
        <v>228</v>
      </c>
      <c r="AQ48" s="211">
        <v>228</v>
      </c>
      <c r="AR48" s="211">
        <v>233</v>
      </c>
      <c r="AS48" s="211">
        <v>240</v>
      </c>
      <c r="AT48" s="211">
        <v>247</v>
      </c>
      <c r="AU48" s="211">
        <v>257</v>
      </c>
      <c r="AV48" s="211">
        <v>265</v>
      </c>
      <c r="AW48" s="211">
        <v>273</v>
      </c>
      <c r="AX48" s="211">
        <v>289</v>
      </c>
      <c r="AY48" s="211">
        <v>308</v>
      </c>
      <c r="AZ48" s="211">
        <v>328</v>
      </c>
      <c r="BA48" s="211">
        <v>339</v>
      </c>
      <c r="BB48" s="211">
        <v>338</v>
      </c>
      <c r="BC48" s="211">
        <v>337</v>
      </c>
      <c r="BD48" s="211">
        <v>336</v>
      </c>
      <c r="BE48" s="211">
        <v>326</v>
      </c>
      <c r="BF48" s="211">
        <v>289</v>
      </c>
      <c r="BG48" s="211">
        <v>274</v>
      </c>
      <c r="BH48" s="211">
        <v>260</v>
      </c>
      <c r="BI48" s="211">
        <v>246</v>
      </c>
      <c r="BJ48" s="211">
        <v>234</v>
      </c>
      <c r="BK48" s="211">
        <v>221</v>
      </c>
      <c r="BL48" s="211">
        <v>210</v>
      </c>
      <c r="BM48" s="211">
        <v>200</v>
      </c>
      <c r="BN48" s="211">
        <v>191</v>
      </c>
      <c r="BO48" s="211">
        <v>184</v>
      </c>
      <c r="BP48" s="211">
        <v>177</v>
      </c>
      <c r="BQ48" s="211">
        <v>167</v>
      </c>
      <c r="BR48" s="211">
        <v>134</v>
      </c>
      <c r="BS48" s="211">
        <v>75</v>
      </c>
      <c r="BT48" s="211">
        <v>25</v>
      </c>
      <c r="BU48" s="211">
        <v>3</v>
      </c>
      <c r="BV48" s="211">
        <v>0</v>
      </c>
      <c r="BW48" s="211">
        <v>0</v>
      </c>
      <c r="BX48" s="211">
        <v>0</v>
      </c>
      <c r="BY48" s="211">
        <v>0</v>
      </c>
      <c r="BZ48" s="211">
        <v>0</v>
      </c>
      <c r="CA48" s="211">
        <v>0</v>
      </c>
      <c r="CB48" s="211">
        <v>0</v>
      </c>
      <c r="CC48" s="211">
        <v>0</v>
      </c>
      <c r="CD48" s="212">
        <v>0</v>
      </c>
    </row>
    <row r="49" spans="1:82" s="1" customFormat="1" x14ac:dyDescent="0.4">
      <c r="A49" s="209"/>
      <c r="B49" s="213" t="s">
        <v>271</v>
      </c>
      <c r="C49" s="213"/>
      <c r="D49" s="211">
        <v>0</v>
      </c>
      <c r="E49" s="211">
        <v>0</v>
      </c>
      <c r="F49" s="211">
        <v>0</v>
      </c>
      <c r="G49" s="211">
        <v>0</v>
      </c>
      <c r="H49" s="211">
        <v>0</v>
      </c>
      <c r="I49" s="211">
        <v>0</v>
      </c>
      <c r="J49" s="211">
        <v>0</v>
      </c>
      <c r="K49" s="211">
        <v>0</v>
      </c>
      <c r="L49" s="211">
        <v>0</v>
      </c>
      <c r="M49" s="211">
        <v>0</v>
      </c>
      <c r="N49" s="211">
        <v>0</v>
      </c>
      <c r="O49" s="211">
        <v>0</v>
      </c>
      <c r="P49" s="211">
        <v>0</v>
      </c>
      <c r="Q49" s="211">
        <v>0</v>
      </c>
      <c r="R49" s="211">
        <v>0</v>
      </c>
      <c r="S49" s="211">
        <v>0</v>
      </c>
      <c r="T49" s="211">
        <v>0</v>
      </c>
      <c r="U49" s="211">
        <v>0</v>
      </c>
      <c r="V49" s="211">
        <v>0</v>
      </c>
      <c r="W49" s="211">
        <v>0</v>
      </c>
      <c r="X49" s="211">
        <v>0</v>
      </c>
      <c r="Y49" s="211">
        <v>0</v>
      </c>
      <c r="Z49" s="211">
        <v>0</v>
      </c>
      <c r="AA49" s="211">
        <v>0</v>
      </c>
      <c r="AB49" s="211">
        <v>0</v>
      </c>
      <c r="AC49" s="211">
        <v>0</v>
      </c>
      <c r="AD49" s="211">
        <v>0</v>
      </c>
      <c r="AE49" s="211">
        <v>0</v>
      </c>
      <c r="AF49" s="211">
        <v>0</v>
      </c>
      <c r="AG49" s="211">
        <v>0</v>
      </c>
      <c r="AH49" s="211">
        <v>0</v>
      </c>
      <c r="AI49" s="211">
        <v>0</v>
      </c>
      <c r="AJ49" s="211">
        <v>0</v>
      </c>
      <c r="AK49" s="211">
        <v>0</v>
      </c>
      <c r="AL49" s="211">
        <v>0</v>
      </c>
      <c r="AM49" s="211">
        <v>0</v>
      </c>
      <c r="AN49" s="211">
        <v>0</v>
      </c>
      <c r="AO49" s="211">
        <v>0</v>
      </c>
      <c r="AP49" s="211">
        <v>0</v>
      </c>
      <c r="AQ49" s="211">
        <v>0</v>
      </c>
      <c r="AR49" s="211">
        <v>0</v>
      </c>
      <c r="AS49" s="211">
        <v>0</v>
      </c>
      <c r="AT49" s="211">
        <v>0</v>
      </c>
      <c r="AU49" s="211">
        <v>0</v>
      </c>
      <c r="AV49" s="211">
        <v>0</v>
      </c>
      <c r="AW49" s="211">
        <v>0</v>
      </c>
      <c r="AX49" s="211">
        <v>0</v>
      </c>
      <c r="AY49" s="211">
        <v>0</v>
      </c>
      <c r="AZ49" s="211">
        <v>0</v>
      </c>
      <c r="BA49" s="211">
        <v>0</v>
      </c>
      <c r="BB49" s="211">
        <v>0</v>
      </c>
      <c r="BC49" s="211">
        <v>0</v>
      </c>
      <c r="BD49" s="211">
        <v>80</v>
      </c>
      <c r="BE49" s="211">
        <v>82</v>
      </c>
      <c r="BF49" s="211">
        <v>86</v>
      </c>
      <c r="BG49" s="211">
        <v>104</v>
      </c>
      <c r="BH49" s="211">
        <v>137</v>
      </c>
      <c r="BI49" s="211">
        <v>154</v>
      </c>
      <c r="BJ49" s="211">
        <v>154</v>
      </c>
      <c r="BK49" s="211">
        <v>193</v>
      </c>
      <c r="BL49" s="211">
        <v>245</v>
      </c>
      <c r="BM49" s="211">
        <v>250</v>
      </c>
      <c r="BN49" s="211">
        <v>269</v>
      </c>
      <c r="BO49" s="211">
        <v>266</v>
      </c>
      <c r="BP49" s="211">
        <v>275</v>
      </c>
      <c r="BQ49" s="211">
        <v>271</v>
      </c>
      <c r="BR49" s="211">
        <v>264</v>
      </c>
      <c r="BS49" s="211">
        <v>264</v>
      </c>
      <c r="BT49" s="211">
        <v>270</v>
      </c>
      <c r="BU49" s="211">
        <v>271</v>
      </c>
      <c r="BV49" s="211">
        <v>270</v>
      </c>
      <c r="BW49" s="211">
        <v>263</v>
      </c>
      <c r="BX49" s="211">
        <v>256</v>
      </c>
      <c r="BY49" s="211">
        <v>253</v>
      </c>
      <c r="BZ49" s="211">
        <v>252</v>
      </c>
      <c r="CA49" s="211">
        <v>254</v>
      </c>
      <c r="CB49" s="211">
        <v>256</v>
      </c>
      <c r="CC49" s="211">
        <v>257</v>
      </c>
      <c r="CD49" s="212">
        <v>257</v>
      </c>
    </row>
    <row r="50" spans="1:82" s="242" customFormat="1" x14ac:dyDescent="0.4">
      <c r="A50" s="241"/>
      <c r="B50" s="213" t="s">
        <v>275</v>
      </c>
      <c r="D50" s="211">
        <v>0</v>
      </c>
      <c r="E50" s="211">
        <v>0</v>
      </c>
      <c r="F50" s="211">
        <v>0</v>
      </c>
      <c r="G50" s="211">
        <v>0</v>
      </c>
      <c r="H50" s="211">
        <v>0</v>
      </c>
      <c r="I50" s="211">
        <v>0</v>
      </c>
      <c r="J50" s="211">
        <v>0</v>
      </c>
      <c r="K50" s="211">
        <v>0</v>
      </c>
      <c r="L50" s="211">
        <v>0</v>
      </c>
      <c r="M50" s="211">
        <v>0</v>
      </c>
      <c r="N50" s="211">
        <v>0</v>
      </c>
      <c r="O50" s="211">
        <v>0</v>
      </c>
      <c r="P50" s="211">
        <v>0</v>
      </c>
      <c r="Q50" s="211">
        <v>0</v>
      </c>
      <c r="R50" s="211">
        <v>0</v>
      </c>
      <c r="S50" s="211">
        <v>0</v>
      </c>
      <c r="T50" s="211">
        <v>0</v>
      </c>
      <c r="U50" s="211">
        <v>0</v>
      </c>
      <c r="V50" s="211">
        <v>0</v>
      </c>
      <c r="W50" s="211">
        <v>0</v>
      </c>
      <c r="X50" s="211">
        <v>0</v>
      </c>
      <c r="Y50" s="211">
        <v>0</v>
      </c>
      <c r="Z50" s="211">
        <v>0</v>
      </c>
      <c r="AA50" s="211">
        <v>0</v>
      </c>
      <c r="AB50" s="211">
        <v>0</v>
      </c>
      <c r="AC50" s="211">
        <v>0</v>
      </c>
      <c r="AD50" s="211">
        <v>0</v>
      </c>
      <c r="AE50" s="211">
        <v>0</v>
      </c>
      <c r="AF50" s="211">
        <v>572</v>
      </c>
      <c r="AG50" s="211">
        <v>552</v>
      </c>
      <c r="AH50" s="211">
        <v>503</v>
      </c>
      <c r="AI50" s="211">
        <v>461</v>
      </c>
      <c r="AJ50" s="211">
        <v>823</v>
      </c>
      <c r="AK50" s="211">
        <v>901</v>
      </c>
      <c r="AL50" s="211">
        <v>978</v>
      </c>
      <c r="AM50" s="211">
        <v>925</v>
      </c>
      <c r="AN50" s="211">
        <v>913</v>
      </c>
      <c r="AO50" s="211">
        <v>886</v>
      </c>
      <c r="AP50" s="211">
        <v>924</v>
      </c>
      <c r="AQ50" s="211">
        <v>716</v>
      </c>
      <c r="AR50" s="211">
        <v>546</v>
      </c>
      <c r="AS50" s="211">
        <v>319</v>
      </c>
      <c r="AT50" s="211">
        <v>328</v>
      </c>
      <c r="AU50" s="211">
        <v>603</v>
      </c>
      <c r="AV50" s="211">
        <v>660</v>
      </c>
      <c r="AW50" s="211">
        <v>609</v>
      </c>
      <c r="AX50" s="211">
        <v>487</v>
      </c>
      <c r="AY50" s="211">
        <v>395</v>
      </c>
      <c r="AZ50" s="211">
        <v>0</v>
      </c>
      <c r="BA50" s="211">
        <v>0</v>
      </c>
      <c r="BB50" s="211">
        <v>0</v>
      </c>
      <c r="BC50" s="211">
        <v>0</v>
      </c>
      <c r="BD50" s="211">
        <v>0</v>
      </c>
      <c r="BE50" s="211">
        <v>0</v>
      </c>
      <c r="BF50" s="211">
        <v>0</v>
      </c>
      <c r="BG50" s="211">
        <v>0</v>
      </c>
      <c r="BH50" s="211">
        <v>0</v>
      </c>
      <c r="BI50" s="211">
        <v>0</v>
      </c>
      <c r="BJ50" s="211">
        <v>0</v>
      </c>
      <c r="BK50" s="211">
        <v>0</v>
      </c>
      <c r="BL50" s="211">
        <v>0</v>
      </c>
      <c r="BM50" s="211">
        <v>0</v>
      </c>
      <c r="BN50" s="211">
        <v>0</v>
      </c>
      <c r="BO50" s="211">
        <v>0</v>
      </c>
      <c r="BP50" s="211">
        <v>0</v>
      </c>
      <c r="BQ50" s="211">
        <v>0</v>
      </c>
      <c r="BR50" s="211">
        <v>0</v>
      </c>
      <c r="BS50" s="211">
        <v>0</v>
      </c>
      <c r="BT50" s="211">
        <v>0</v>
      </c>
      <c r="BU50" s="211">
        <v>0</v>
      </c>
      <c r="BV50" s="211">
        <v>0</v>
      </c>
      <c r="BW50" s="211">
        <v>0</v>
      </c>
      <c r="BX50" s="211">
        <v>0</v>
      </c>
      <c r="BY50" s="211">
        <v>0</v>
      </c>
      <c r="BZ50" s="211">
        <v>0</v>
      </c>
      <c r="CA50" s="211">
        <v>0</v>
      </c>
      <c r="CB50" s="211">
        <v>0</v>
      </c>
      <c r="CC50" s="211">
        <v>0</v>
      </c>
      <c r="CD50" s="212">
        <v>0</v>
      </c>
    </row>
    <row r="51" spans="1:82" s="242" customFormat="1" x14ac:dyDescent="0.4">
      <c r="A51" s="241"/>
      <c r="B51" s="213" t="s">
        <v>373</v>
      </c>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c r="AJ51" s="211"/>
      <c r="AK51" s="211"/>
      <c r="AL51" s="211"/>
      <c r="AM51" s="211"/>
      <c r="AN51" s="211"/>
      <c r="AO51" s="211"/>
      <c r="AP51" s="211"/>
      <c r="AQ51" s="211"/>
      <c r="AR51" s="211"/>
      <c r="AS51" s="211"/>
      <c r="AT51" s="211"/>
      <c r="AU51" s="211"/>
      <c r="AV51" s="211"/>
      <c r="AW51" s="211"/>
      <c r="AX51" s="211"/>
      <c r="AY51" s="211"/>
      <c r="AZ51" s="211"/>
      <c r="BA51" s="211"/>
      <c r="BB51" s="211"/>
      <c r="BC51" s="211"/>
      <c r="BD51" s="211"/>
      <c r="BE51" s="211"/>
      <c r="BF51" s="211"/>
      <c r="BG51" s="211"/>
      <c r="BH51" s="211"/>
      <c r="BI51" s="211"/>
      <c r="BJ51" s="211"/>
      <c r="BK51" s="211"/>
      <c r="BL51" s="211"/>
      <c r="BM51" s="211"/>
      <c r="BN51" s="211"/>
      <c r="BO51" s="211"/>
      <c r="BP51" s="211"/>
      <c r="BQ51" s="211">
        <v>2</v>
      </c>
      <c r="BR51" s="211">
        <v>13</v>
      </c>
      <c r="BS51" s="211">
        <v>130</v>
      </c>
      <c r="BT51" s="211">
        <v>373</v>
      </c>
      <c r="BU51" s="211">
        <v>627</v>
      </c>
      <c r="BV51" s="211">
        <v>1282</v>
      </c>
      <c r="BW51" s="211">
        <v>2132</v>
      </c>
      <c r="BX51" s="211">
        <v>4031</v>
      </c>
      <c r="BY51" s="211">
        <v>4120</v>
      </c>
      <c r="BZ51" s="211">
        <v>4166</v>
      </c>
      <c r="CA51" s="211">
        <v>4524</v>
      </c>
      <c r="CB51" s="211">
        <v>5083</v>
      </c>
      <c r="CC51" s="211">
        <v>5761</v>
      </c>
      <c r="CD51" s="212">
        <v>6390</v>
      </c>
    </row>
    <row r="52" spans="1:82" s="1" customFormat="1" ht="26.25" customHeight="1" x14ac:dyDescent="0.4">
      <c r="A52" s="209"/>
      <c r="B52" s="223" t="s">
        <v>374</v>
      </c>
      <c r="C52" s="213"/>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211"/>
      <c r="AB52" s="211"/>
      <c r="AC52" s="211"/>
      <c r="AD52" s="211"/>
      <c r="AE52" s="211"/>
      <c r="AF52" s="211"/>
      <c r="AG52" s="211"/>
      <c r="AH52" s="211"/>
      <c r="AI52" s="211"/>
      <c r="AJ52" s="211"/>
      <c r="AK52" s="211"/>
      <c r="AL52" s="211"/>
      <c r="AM52" s="211"/>
      <c r="AN52" s="211"/>
      <c r="AO52" s="211"/>
      <c r="AP52" s="211"/>
      <c r="AQ52" s="211"/>
      <c r="AR52" s="211"/>
      <c r="AS52" s="211"/>
      <c r="AT52" s="211"/>
      <c r="AU52" s="211"/>
      <c r="AV52" s="211"/>
      <c r="AW52" s="211"/>
      <c r="AX52" s="211"/>
      <c r="AY52" s="211"/>
      <c r="AZ52" s="211"/>
      <c r="BA52" s="211"/>
      <c r="BB52" s="211"/>
      <c r="BC52" s="211"/>
      <c r="BD52" s="211"/>
      <c r="BE52" s="211"/>
      <c r="BF52" s="211"/>
      <c r="BG52" s="211"/>
      <c r="BH52" s="211"/>
      <c r="BI52" s="211"/>
      <c r="BJ52" s="211"/>
      <c r="BK52" s="211"/>
      <c r="BL52" s="211"/>
      <c r="BM52" s="211"/>
      <c r="BN52" s="211"/>
      <c r="BO52" s="211"/>
      <c r="BP52" s="211"/>
      <c r="BQ52" s="211"/>
      <c r="BR52" s="211"/>
      <c r="BS52" s="211"/>
      <c r="BT52" s="211"/>
      <c r="BU52" s="211"/>
      <c r="BV52" s="211"/>
      <c r="BW52" s="211"/>
      <c r="BX52" s="211"/>
      <c r="BY52" s="211"/>
      <c r="BZ52" s="211"/>
      <c r="CA52" s="211"/>
      <c r="CB52" s="211"/>
      <c r="CC52" s="211"/>
      <c r="CD52" s="212"/>
    </row>
    <row r="53" spans="1:82" s="1" customFormat="1" x14ac:dyDescent="0.4">
      <c r="A53" s="209"/>
      <c r="B53" s="213" t="s">
        <v>222</v>
      </c>
      <c r="C53" s="213"/>
      <c r="D53" s="211">
        <v>0</v>
      </c>
      <c r="E53" s="211">
        <v>0</v>
      </c>
      <c r="F53" s="211">
        <v>0</v>
      </c>
      <c r="G53" s="211">
        <v>0</v>
      </c>
      <c r="H53" s="211">
        <v>0</v>
      </c>
      <c r="I53" s="211">
        <v>0</v>
      </c>
      <c r="J53" s="211">
        <v>0</v>
      </c>
      <c r="K53" s="211">
        <v>0</v>
      </c>
      <c r="L53" s="211">
        <v>0</v>
      </c>
      <c r="M53" s="211">
        <v>0</v>
      </c>
      <c r="N53" s="211">
        <v>0</v>
      </c>
      <c r="O53" s="211">
        <v>0</v>
      </c>
      <c r="P53" s="211">
        <v>0</v>
      </c>
      <c r="Q53" s="211">
        <v>0</v>
      </c>
      <c r="R53" s="211">
        <v>0</v>
      </c>
      <c r="S53" s="211">
        <v>0</v>
      </c>
      <c r="T53" s="211">
        <v>0</v>
      </c>
      <c r="U53" s="211">
        <v>0</v>
      </c>
      <c r="V53" s="211">
        <v>0</v>
      </c>
      <c r="W53" s="211">
        <v>0</v>
      </c>
      <c r="X53" s="211">
        <v>0</v>
      </c>
      <c r="Y53" s="211">
        <v>0</v>
      </c>
      <c r="Z53" s="211">
        <v>0</v>
      </c>
      <c r="AA53" s="211">
        <v>0</v>
      </c>
      <c r="AB53" s="211">
        <v>0</v>
      </c>
      <c r="AC53" s="211">
        <v>0</v>
      </c>
      <c r="AD53" s="211">
        <v>0</v>
      </c>
      <c r="AE53" s="211">
        <v>0</v>
      </c>
      <c r="AF53" s="211">
        <v>0</v>
      </c>
      <c r="AG53" s="211">
        <v>0</v>
      </c>
      <c r="AH53" s="211">
        <v>0</v>
      </c>
      <c r="AI53" s="211">
        <v>0</v>
      </c>
      <c r="AJ53" s="211">
        <v>0</v>
      </c>
      <c r="AK53" s="211">
        <v>0</v>
      </c>
      <c r="AL53" s="211">
        <v>0</v>
      </c>
      <c r="AM53" s="211">
        <v>0</v>
      </c>
      <c r="AN53" s="211">
        <v>0</v>
      </c>
      <c r="AO53" s="211">
        <v>0</v>
      </c>
      <c r="AP53" s="211">
        <v>0</v>
      </c>
      <c r="AQ53" s="211">
        <v>0</v>
      </c>
      <c r="AR53" s="211">
        <v>0</v>
      </c>
      <c r="AS53" s="211">
        <v>0</v>
      </c>
      <c r="AT53" s="211">
        <v>0</v>
      </c>
      <c r="AU53" s="211">
        <v>0</v>
      </c>
      <c r="AV53" s="211">
        <v>0</v>
      </c>
      <c r="AW53" s="211">
        <v>0</v>
      </c>
      <c r="AX53" s="211">
        <v>0</v>
      </c>
      <c r="AY53" s="211">
        <v>1268</v>
      </c>
      <c r="AZ53" s="211">
        <v>1298</v>
      </c>
      <c r="BA53" s="211">
        <v>1365</v>
      </c>
      <c r="BB53" s="211">
        <v>1404</v>
      </c>
      <c r="BC53" s="211">
        <v>1434</v>
      </c>
      <c r="BD53" s="211">
        <v>1464</v>
      </c>
      <c r="BE53" s="211">
        <v>1495</v>
      </c>
      <c r="BF53" s="211">
        <v>1510</v>
      </c>
      <c r="BG53" s="211">
        <v>1547</v>
      </c>
      <c r="BH53" s="211">
        <v>1589</v>
      </c>
      <c r="BI53" s="211">
        <v>1629</v>
      </c>
      <c r="BJ53" s="211">
        <v>1666</v>
      </c>
      <c r="BK53" s="211">
        <v>1700</v>
      </c>
      <c r="BL53" s="211">
        <v>1737</v>
      </c>
      <c r="BM53" s="211">
        <v>1776</v>
      </c>
      <c r="BN53" s="211">
        <v>1782</v>
      </c>
      <c r="BO53" s="211">
        <v>1756</v>
      </c>
      <c r="BP53" s="211">
        <v>1710</v>
      </c>
      <c r="BQ53" s="211">
        <v>1641</v>
      </c>
      <c r="BR53" s="211">
        <v>1617</v>
      </c>
      <c r="BS53" s="211">
        <v>1603</v>
      </c>
      <c r="BT53" s="211">
        <v>1594</v>
      </c>
      <c r="BU53" s="211">
        <v>1578</v>
      </c>
      <c r="BV53" s="211">
        <v>1425</v>
      </c>
      <c r="BW53" s="211">
        <v>1438</v>
      </c>
      <c r="BX53" s="211">
        <v>1382</v>
      </c>
      <c r="BY53" s="211">
        <v>1363</v>
      </c>
      <c r="BZ53" s="211">
        <v>1389</v>
      </c>
      <c r="CA53" s="211">
        <v>1421</v>
      </c>
      <c r="CB53" s="211">
        <v>1453</v>
      </c>
      <c r="CC53" s="211">
        <v>1485</v>
      </c>
      <c r="CD53" s="212">
        <v>1515</v>
      </c>
    </row>
    <row r="54" spans="1:82" s="1" customFormat="1" x14ac:dyDescent="0.4">
      <c r="A54" s="209"/>
      <c r="B54" s="214" t="s">
        <v>312</v>
      </c>
      <c r="C54" s="213"/>
      <c r="D54" s="211">
        <v>0</v>
      </c>
      <c r="E54" s="211">
        <v>0</v>
      </c>
      <c r="F54" s="211">
        <v>0</v>
      </c>
      <c r="G54" s="211">
        <v>0</v>
      </c>
      <c r="H54" s="211">
        <v>0</v>
      </c>
      <c r="I54" s="211">
        <v>0</v>
      </c>
      <c r="J54" s="211">
        <v>0</v>
      </c>
      <c r="K54" s="211">
        <v>0</v>
      </c>
      <c r="L54" s="211">
        <v>0</v>
      </c>
      <c r="M54" s="211">
        <v>0</v>
      </c>
      <c r="N54" s="211">
        <v>0</v>
      </c>
      <c r="O54" s="211">
        <v>0</v>
      </c>
      <c r="P54" s="211">
        <v>0</v>
      </c>
      <c r="Q54" s="211">
        <v>0</v>
      </c>
      <c r="R54" s="211">
        <v>0</v>
      </c>
      <c r="S54" s="211">
        <v>0</v>
      </c>
      <c r="T54" s="211">
        <v>0</v>
      </c>
      <c r="U54" s="211">
        <v>0</v>
      </c>
      <c r="V54" s="211">
        <v>0</v>
      </c>
      <c r="W54" s="211">
        <v>0</v>
      </c>
      <c r="X54" s="211">
        <v>0</v>
      </c>
      <c r="Y54" s="211">
        <v>0</v>
      </c>
      <c r="Z54" s="211">
        <v>0</v>
      </c>
      <c r="AA54" s="211">
        <v>0</v>
      </c>
      <c r="AB54" s="211">
        <v>0</v>
      </c>
      <c r="AC54" s="211">
        <v>72</v>
      </c>
      <c r="AD54" s="211">
        <v>84</v>
      </c>
      <c r="AE54" s="211">
        <v>99</v>
      </c>
      <c r="AF54" s="211">
        <v>112</v>
      </c>
      <c r="AG54" s="211">
        <v>129</v>
      </c>
      <c r="AH54" s="211">
        <v>143</v>
      </c>
      <c r="AI54" s="211">
        <v>151</v>
      </c>
      <c r="AJ54" s="211">
        <v>179</v>
      </c>
      <c r="AK54" s="211">
        <v>203</v>
      </c>
      <c r="AL54" s="211">
        <v>230</v>
      </c>
      <c r="AM54" s="211">
        <v>269</v>
      </c>
      <c r="AN54" s="211">
        <v>317</v>
      </c>
      <c r="AO54" s="211">
        <v>359</v>
      </c>
      <c r="AP54" s="211">
        <v>394</v>
      </c>
      <c r="AQ54" s="211">
        <v>443</v>
      </c>
      <c r="AR54" s="211">
        <v>490</v>
      </c>
      <c r="AS54" s="211">
        <v>538</v>
      </c>
      <c r="AT54" s="211">
        <v>596</v>
      </c>
      <c r="AU54" s="211">
        <v>686</v>
      </c>
      <c r="AV54" s="211">
        <v>890</v>
      </c>
      <c r="AW54" s="211">
        <v>962</v>
      </c>
      <c r="AX54" s="211">
        <v>1046</v>
      </c>
      <c r="AY54" s="211">
        <v>1115</v>
      </c>
      <c r="AZ54" s="211">
        <v>1152</v>
      </c>
      <c r="BA54" s="211">
        <v>1207</v>
      </c>
      <c r="BB54" s="211">
        <v>1238</v>
      </c>
      <c r="BC54" s="211">
        <v>1256</v>
      </c>
      <c r="BD54" s="211">
        <v>1276</v>
      </c>
      <c r="BE54" s="211">
        <v>1296</v>
      </c>
      <c r="BF54" s="211">
        <v>1304</v>
      </c>
      <c r="BG54" s="211">
        <v>1343</v>
      </c>
      <c r="BH54" s="211">
        <v>1400</v>
      </c>
      <c r="BI54" s="211">
        <v>1445</v>
      </c>
      <c r="BJ54" s="211">
        <v>1489</v>
      </c>
      <c r="BK54" s="211">
        <v>1528</v>
      </c>
      <c r="BL54" s="211">
        <v>1568</v>
      </c>
      <c r="BM54" s="211">
        <v>1607</v>
      </c>
      <c r="BN54" s="211">
        <v>1619</v>
      </c>
      <c r="BO54" s="211">
        <v>1597</v>
      </c>
      <c r="BP54" s="211">
        <v>1553</v>
      </c>
      <c r="BQ54" s="211">
        <v>1490</v>
      </c>
      <c r="BR54" s="211">
        <v>1462</v>
      </c>
      <c r="BS54" s="211">
        <v>1459</v>
      </c>
      <c r="BT54" s="211">
        <v>1445</v>
      </c>
      <c r="BU54" s="211">
        <v>1435</v>
      </c>
      <c r="BV54" s="211">
        <v>1304</v>
      </c>
      <c r="BW54" s="211">
        <v>1307</v>
      </c>
      <c r="BX54" s="211">
        <v>1289</v>
      </c>
      <c r="BY54" s="211">
        <v>1274</v>
      </c>
      <c r="BZ54" s="211">
        <v>1297</v>
      </c>
      <c r="CA54" s="211">
        <v>1326</v>
      </c>
      <c r="CB54" s="211">
        <v>1356</v>
      </c>
      <c r="CC54" s="211">
        <v>1385</v>
      </c>
      <c r="CD54" s="212">
        <v>1413</v>
      </c>
    </row>
    <row r="55" spans="1:82" s="1" customFormat="1" x14ac:dyDescent="0.4">
      <c r="A55" s="209"/>
      <c r="B55" s="214" t="s">
        <v>313</v>
      </c>
      <c r="C55" s="213"/>
      <c r="D55" s="211">
        <v>0</v>
      </c>
      <c r="E55" s="211">
        <v>0</v>
      </c>
      <c r="F55" s="211">
        <v>0</v>
      </c>
      <c r="G55" s="211">
        <v>0</v>
      </c>
      <c r="H55" s="211">
        <v>0</v>
      </c>
      <c r="I55" s="211">
        <v>0</v>
      </c>
      <c r="J55" s="211">
        <v>0</v>
      </c>
      <c r="K55" s="211">
        <v>0</v>
      </c>
      <c r="L55" s="211">
        <v>0</v>
      </c>
      <c r="M55" s="211">
        <v>0</v>
      </c>
      <c r="N55" s="211">
        <v>0</v>
      </c>
      <c r="O55" s="211">
        <v>0</v>
      </c>
      <c r="P55" s="211">
        <v>0</v>
      </c>
      <c r="Q55" s="211">
        <v>0</v>
      </c>
      <c r="R55" s="211">
        <v>0</v>
      </c>
      <c r="S55" s="211">
        <v>0</v>
      </c>
      <c r="T55" s="211">
        <v>0</v>
      </c>
      <c r="U55" s="211">
        <v>0</v>
      </c>
      <c r="V55" s="211">
        <v>0</v>
      </c>
      <c r="W55" s="211">
        <v>0</v>
      </c>
      <c r="X55" s="211">
        <v>0</v>
      </c>
      <c r="Y55" s="211">
        <v>0</v>
      </c>
      <c r="Z55" s="211">
        <v>0</v>
      </c>
      <c r="AA55" s="211">
        <v>0</v>
      </c>
      <c r="AB55" s="211">
        <v>0</v>
      </c>
      <c r="AC55" s="211">
        <v>0</v>
      </c>
      <c r="AD55" s="211">
        <v>0</v>
      </c>
      <c r="AE55" s="211">
        <v>0</v>
      </c>
      <c r="AF55" s="211">
        <v>0</v>
      </c>
      <c r="AG55" s="211">
        <v>0</v>
      </c>
      <c r="AH55" s="211">
        <v>0</v>
      </c>
      <c r="AI55" s="211">
        <v>0</v>
      </c>
      <c r="AJ55" s="211">
        <v>0</v>
      </c>
      <c r="AK55" s="211">
        <v>0</v>
      </c>
      <c r="AL55" s="211">
        <v>0</v>
      </c>
      <c r="AM55" s="211">
        <v>0</v>
      </c>
      <c r="AN55" s="211">
        <v>0</v>
      </c>
      <c r="AO55" s="211">
        <v>0</v>
      </c>
      <c r="AP55" s="211">
        <v>0</v>
      </c>
      <c r="AQ55" s="211">
        <v>0</v>
      </c>
      <c r="AR55" s="211">
        <v>0</v>
      </c>
      <c r="AS55" s="211">
        <v>0</v>
      </c>
      <c r="AT55" s="211">
        <v>0</v>
      </c>
      <c r="AU55" s="211">
        <v>0</v>
      </c>
      <c r="AV55" s="211">
        <v>0</v>
      </c>
      <c r="AW55" s="211">
        <v>0</v>
      </c>
      <c r="AX55" s="211">
        <v>0</v>
      </c>
      <c r="AY55" s="211">
        <v>153</v>
      </c>
      <c r="AZ55" s="211">
        <v>146</v>
      </c>
      <c r="BA55" s="211">
        <v>158</v>
      </c>
      <c r="BB55" s="211">
        <v>166</v>
      </c>
      <c r="BC55" s="211">
        <v>178</v>
      </c>
      <c r="BD55" s="211">
        <v>188</v>
      </c>
      <c r="BE55" s="211">
        <v>199</v>
      </c>
      <c r="BF55" s="211">
        <v>206</v>
      </c>
      <c r="BG55" s="211">
        <v>204</v>
      </c>
      <c r="BH55" s="211">
        <v>189</v>
      </c>
      <c r="BI55" s="211">
        <v>184</v>
      </c>
      <c r="BJ55" s="211">
        <v>177</v>
      </c>
      <c r="BK55" s="211">
        <v>172</v>
      </c>
      <c r="BL55" s="211">
        <v>169</v>
      </c>
      <c r="BM55" s="211">
        <v>169</v>
      </c>
      <c r="BN55" s="211">
        <v>163</v>
      </c>
      <c r="BO55" s="211">
        <v>160</v>
      </c>
      <c r="BP55" s="211">
        <v>158</v>
      </c>
      <c r="BQ55" s="211">
        <v>151</v>
      </c>
      <c r="BR55" s="211">
        <v>155</v>
      </c>
      <c r="BS55" s="211">
        <v>144</v>
      </c>
      <c r="BT55" s="211">
        <v>149</v>
      </c>
      <c r="BU55" s="211">
        <v>144</v>
      </c>
      <c r="BV55" s="211">
        <v>121</v>
      </c>
      <c r="BW55" s="211">
        <v>130</v>
      </c>
      <c r="BX55" s="211">
        <v>92</v>
      </c>
      <c r="BY55" s="211">
        <v>89</v>
      </c>
      <c r="BZ55" s="211">
        <v>92</v>
      </c>
      <c r="CA55" s="211">
        <v>95</v>
      </c>
      <c r="CB55" s="211">
        <v>98</v>
      </c>
      <c r="CC55" s="211">
        <v>100</v>
      </c>
      <c r="CD55" s="212">
        <v>102</v>
      </c>
    </row>
    <row r="56" spans="1:82" s="1" customFormat="1" x14ac:dyDescent="0.4">
      <c r="A56" s="209"/>
      <c r="B56" s="213" t="s">
        <v>223</v>
      </c>
      <c r="C56" s="213"/>
      <c r="D56" s="211">
        <v>0</v>
      </c>
      <c r="E56" s="211">
        <v>0</v>
      </c>
      <c r="F56" s="211">
        <v>0</v>
      </c>
      <c r="G56" s="211">
        <v>0</v>
      </c>
      <c r="H56" s="211">
        <v>0</v>
      </c>
      <c r="I56" s="211">
        <v>0</v>
      </c>
      <c r="J56" s="211">
        <v>0</v>
      </c>
      <c r="K56" s="211">
        <v>0</v>
      </c>
      <c r="L56" s="211">
        <v>0</v>
      </c>
      <c r="M56" s="211">
        <v>0</v>
      </c>
      <c r="N56" s="211">
        <v>0</v>
      </c>
      <c r="O56" s="211">
        <v>0</v>
      </c>
      <c r="P56" s="211">
        <v>0</v>
      </c>
      <c r="Q56" s="211">
        <v>0</v>
      </c>
      <c r="R56" s="211">
        <v>0</v>
      </c>
      <c r="S56" s="211">
        <v>0</v>
      </c>
      <c r="T56" s="211">
        <v>0</v>
      </c>
      <c r="U56" s="211">
        <v>0</v>
      </c>
      <c r="V56" s="211">
        <v>0</v>
      </c>
      <c r="W56" s="211">
        <v>0</v>
      </c>
      <c r="X56" s="211">
        <v>0</v>
      </c>
      <c r="Y56" s="211">
        <v>0</v>
      </c>
      <c r="Z56" s="211">
        <v>0</v>
      </c>
      <c r="AA56" s="211">
        <v>0</v>
      </c>
      <c r="AB56" s="211">
        <v>0</v>
      </c>
      <c r="AC56" s="211">
        <v>0</v>
      </c>
      <c r="AD56" s="211">
        <v>0</v>
      </c>
      <c r="AE56" s="211">
        <v>0</v>
      </c>
      <c r="AF56" s="211">
        <v>0</v>
      </c>
      <c r="AG56" s="211">
        <v>0</v>
      </c>
      <c r="AH56" s="211">
        <v>63</v>
      </c>
      <c r="AI56" s="211">
        <v>55</v>
      </c>
      <c r="AJ56" s="211">
        <v>54</v>
      </c>
      <c r="AK56" s="211">
        <v>52</v>
      </c>
      <c r="AL56" s="211">
        <v>48</v>
      </c>
      <c r="AM56" s="211">
        <v>49</v>
      </c>
      <c r="AN56" s="211">
        <v>48</v>
      </c>
      <c r="AO56" s="211">
        <v>48</v>
      </c>
      <c r="AP56" s="211">
        <v>45</v>
      </c>
      <c r="AQ56" s="211">
        <v>45</v>
      </c>
      <c r="AR56" s="211">
        <v>48</v>
      </c>
      <c r="AS56" s="211">
        <v>53</v>
      </c>
      <c r="AT56" s="211">
        <v>45</v>
      </c>
      <c r="AU56" s="211">
        <v>50</v>
      </c>
      <c r="AV56" s="211">
        <v>54</v>
      </c>
      <c r="AW56" s="211">
        <v>55</v>
      </c>
      <c r="AX56" s="211">
        <v>51</v>
      </c>
      <c r="AY56" s="211">
        <v>51</v>
      </c>
      <c r="AZ56" s="211">
        <v>46</v>
      </c>
      <c r="BA56" s="211">
        <v>38</v>
      </c>
      <c r="BB56" s="211">
        <v>36</v>
      </c>
      <c r="BC56" s="211">
        <v>34</v>
      </c>
      <c r="BD56" s="211">
        <v>30</v>
      </c>
      <c r="BE56" s="211">
        <v>29</v>
      </c>
      <c r="BF56" s="211">
        <v>29</v>
      </c>
      <c r="BG56" s="211">
        <v>27</v>
      </c>
      <c r="BH56" s="211">
        <v>26</v>
      </c>
      <c r="BI56" s="211">
        <v>23</v>
      </c>
      <c r="BJ56" s="211">
        <v>21</v>
      </c>
      <c r="BK56" s="211">
        <v>19</v>
      </c>
      <c r="BL56" s="211">
        <v>14</v>
      </c>
      <c r="BM56" s="211">
        <v>11</v>
      </c>
      <c r="BN56" s="211">
        <v>8</v>
      </c>
      <c r="BO56" s="211">
        <v>6</v>
      </c>
      <c r="BP56" s="211">
        <v>5</v>
      </c>
      <c r="BQ56" s="211">
        <v>3</v>
      </c>
      <c r="BR56" s="211">
        <v>2</v>
      </c>
      <c r="BS56" s="211">
        <v>1</v>
      </c>
      <c r="BT56" s="211">
        <v>1</v>
      </c>
      <c r="BU56" s="211">
        <v>1</v>
      </c>
      <c r="BV56" s="211">
        <v>0</v>
      </c>
      <c r="BW56" s="211">
        <v>0</v>
      </c>
      <c r="BX56" s="211">
        <v>0</v>
      </c>
      <c r="BY56" s="211">
        <v>0</v>
      </c>
      <c r="BZ56" s="211">
        <v>0</v>
      </c>
      <c r="CA56" s="211">
        <v>0</v>
      </c>
      <c r="CB56" s="211">
        <v>0</v>
      </c>
      <c r="CC56" s="211">
        <v>0</v>
      </c>
      <c r="CD56" s="212">
        <v>0</v>
      </c>
    </row>
    <row r="57" spans="1:82" s="1" customFormat="1" x14ac:dyDescent="0.4">
      <c r="A57" s="209"/>
      <c r="B57" s="213" t="s">
        <v>225</v>
      </c>
      <c r="C57" s="213"/>
      <c r="D57" s="211">
        <v>0</v>
      </c>
      <c r="E57" s="211">
        <v>0</v>
      </c>
      <c r="F57" s="211">
        <v>0</v>
      </c>
      <c r="G57" s="211">
        <v>0</v>
      </c>
      <c r="H57" s="211">
        <v>0</v>
      </c>
      <c r="I57" s="211">
        <v>0</v>
      </c>
      <c r="J57" s="211">
        <v>0</v>
      </c>
      <c r="K57" s="211">
        <v>0</v>
      </c>
      <c r="L57" s="211">
        <v>0</v>
      </c>
      <c r="M57" s="211">
        <v>0</v>
      </c>
      <c r="N57" s="211">
        <v>0</v>
      </c>
      <c r="O57" s="211">
        <v>0</v>
      </c>
      <c r="P57" s="211">
        <v>0</v>
      </c>
      <c r="Q57" s="211">
        <v>0</v>
      </c>
      <c r="R57" s="211">
        <v>0</v>
      </c>
      <c r="S57" s="211">
        <v>0</v>
      </c>
      <c r="T57" s="211">
        <v>0</v>
      </c>
      <c r="U57" s="211">
        <v>0</v>
      </c>
      <c r="V57" s="211">
        <v>0</v>
      </c>
      <c r="W57" s="211">
        <v>0</v>
      </c>
      <c r="X57" s="211">
        <v>0</v>
      </c>
      <c r="Y57" s="211">
        <v>0</v>
      </c>
      <c r="Z57" s="211">
        <v>0</v>
      </c>
      <c r="AA57" s="211">
        <v>0</v>
      </c>
      <c r="AB57" s="211">
        <v>0</v>
      </c>
      <c r="AC57" s="211">
        <v>0</v>
      </c>
      <c r="AD57" s="211">
        <v>0</v>
      </c>
      <c r="AE57" s="211">
        <v>0</v>
      </c>
      <c r="AF57" s="211">
        <v>0</v>
      </c>
      <c r="AG57" s="211">
        <v>0</v>
      </c>
      <c r="AH57" s="211">
        <v>0</v>
      </c>
      <c r="AI57" s="211">
        <v>0</v>
      </c>
      <c r="AJ57" s="211">
        <v>0</v>
      </c>
      <c r="AK57" s="211">
        <v>0</v>
      </c>
      <c r="AL57" s="211">
        <v>0</v>
      </c>
      <c r="AM57" s="211">
        <v>0</v>
      </c>
      <c r="AN57" s="211">
        <v>0</v>
      </c>
      <c r="AO57" s="211">
        <v>0</v>
      </c>
      <c r="AP57" s="211">
        <v>0</v>
      </c>
      <c r="AQ57" s="211">
        <v>0</v>
      </c>
      <c r="AR57" s="211">
        <v>0</v>
      </c>
      <c r="AS57" s="211">
        <v>0</v>
      </c>
      <c r="AT57" s="211">
        <v>0</v>
      </c>
      <c r="AU57" s="211">
        <v>0</v>
      </c>
      <c r="AV57" s="211">
        <v>0</v>
      </c>
      <c r="AW57" s="211">
        <v>0</v>
      </c>
      <c r="AX57" s="211">
        <v>0</v>
      </c>
      <c r="AY57" s="211">
        <v>0</v>
      </c>
      <c r="AZ57" s="211">
        <v>0</v>
      </c>
      <c r="BA57" s="211">
        <v>0</v>
      </c>
      <c r="BB57" s="211">
        <v>0</v>
      </c>
      <c r="BC57" s="211">
        <v>0</v>
      </c>
      <c r="BD57" s="211">
        <v>0</v>
      </c>
      <c r="BE57" s="211">
        <v>0</v>
      </c>
      <c r="BF57" s="211">
        <v>0</v>
      </c>
      <c r="BG57" s="211">
        <v>178</v>
      </c>
      <c r="BH57" s="211">
        <v>235</v>
      </c>
      <c r="BI57" s="211">
        <v>279</v>
      </c>
      <c r="BJ57" s="211">
        <v>319</v>
      </c>
      <c r="BK57" s="211">
        <v>356</v>
      </c>
      <c r="BL57" s="211">
        <v>388</v>
      </c>
      <c r="BM57" s="211">
        <v>411</v>
      </c>
      <c r="BN57" s="211">
        <v>420</v>
      </c>
      <c r="BO57" s="211">
        <v>417</v>
      </c>
      <c r="BP57" s="211">
        <v>405</v>
      </c>
      <c r="BQ57" s="211">
        <v>396</v>
      </c>
      <c r="BR57" s="211">
        <v>378</v>
      </c>
      <c r="BS57" s="211">
        <v>378</v>
      </c>
      <c r="BT57" s="211">
        <v>365</v>
      </c>
      <c r="BU57" s="211">
        <v>361</v>
      </c>
      <c r="BV57" s="211">
        <v>325</v>
      </c>
      <c r="BW57" s="211">
        <v>304</v>
      </c>
      <c r="BX57" s="211">
        <v>282</v>
      </c>
      <c r="BY57" s="211">
        <v>276</v>
      </c>
      <c r="BZ57" s="211">
        <v>283</v>
      </c>
      <c r="CA57" s="211">
        <v>294</v>
      </c>
      <c r="CB57" s="211">
        <v>308</v>
      </c>
      <c r="CC57" s="211">
        <v>326</v>
      </c>
      <c r="CD57" s="212">
        <v>335</v>
      </c>
    </row>
    <row r="58" spans="1:82" s="1" customFormat="1" x14ac:dyDescent="0.4">
      <c r="A58" s="209"/>
      <c r="B58" s="214" t="s">
        <v>312</v>
      </c>
      <c r="C58" s="213"/>
      <c r="D58" s="211">
        <v>0</v>
      </c>
      <c r="E58" s="211">
        <v>0</v>
      </c>
      <c r="F58" s="211">
        <v>0</v>
      </c>
      <c r="G58" s="211">
        <v>0</v>
      </c>
      <c r="H58" s="211">
        <v>0</v>
      </c>
      <c r="I58" s="211">
        <v>0</v>
      </c>
      <c r="J58" s="211">
        <v>0</v>
      </c>
      <c r="K58" s="211">
        <v>0</v>
      </c>
      <c r="L58" s="211">
        <v>0</v>
      </c>
      <c r="M58" s="211">
        <v>0</v>
      </c>
      <c r="N58" s="211">
        <v>0</v>
      </c>
      <c r="O58" s="211">
        <v>0</v>
      </c>
      <c r="P58" s="211">
        <v>0</v>
      </c>
      <c r="Q58" s="211">
        <v>0</v>
      </c>
      <c r="R58" s="211">
        <v>0</v>
      </c>
      <c r="S58" s="211">
        <v>0</v>
      </c>
      <c r="T58" s="211">
        <v>0</v>
      </c>
      <c r="U58" s="211">
        <v>0</v>
      </c>
      <c r="V58" s="211">
        <v>0</v>
      </c>
      <c r="W58" s="211">
        <v>0</v>
      </c>
      <c r="X58" s="211">
        <v>0</v>
      </c>
      <c r="Y58" s="211">
        <v>0</v>
      </c>
      <c r="Z58" s="211">
        <v>0</v>
      </c>
      <c r="AA58" s="211">
        <v>0</v>
      </c>
      <c r="AB58" s="211">
        <v>0</v>
      </c>
      <c r="AC58" s="211">
        <v>0</v>
      </c>
      <c r="AD58" s="211">
        <v>0</v>
      </c>
      <c r="AE58" s="211">
        <v>0</v>
      </c>
      <c r="AF58" s="211">
        <v>0</v>
      </c>
      <c r="AG58" s="211">
        <v>0</v>
      </c>
      <c r="AH58" s="211">
        <v>0</v>
      </c>
      <c r="AI58" s="211">
        <v>0</v>
      </c>
      <c r="AJ58" s="211">
        <v>0</v>
      </c>
      <c r="AK58" s="211">
        <v>0</v>
      </c>
      <c r="AL58" s="211">
        <v>0</v>
      </c>
      <c r="AM58" s="211">
        <v>0</v>
      </c>
      <c r="AN58" s="211">
        <v>0</v>
      </c>
      <c r="AO58" s="211">
        <v>0</v>
      </c>
      <c r="AP58" s="211">
        <v>0</v>
      </c>
      <c r="AQ58" s="211">
        <v>0</v>
      </c>
      <c r="AR58" s="211">
        <v>0</v>
      </c>
      <c r="AS58" s="211">
        <v>0</v>
      </c>
      <c r="AT58" s="211">
        <v>0</v>
      </c>
      <c r="AU58" s="211">
        <v>0</v>
      </c>
      <c r="AV58" s="211">
        <v>0</v>
      </c>
      <c r="AW58" s="211">
        <v>0</v>
      </c>
      <c r="AX58" s="211">
        <v>0</v>
      </c>
      <c r="AY58" s="211">
        <v>0</v>
      </c>
      <c r="AZ58" s="211">
        <v>0</v>
      </c>
      <c r="BA58" s="211">
        <v>0</v>
      </c>
      <c r="BB58" s="211">
        <v>0</v>
      </c>
      <c r="BC58" s="211">
        <v>0</v>
      </c>
      <c r="BD58" s="211">
        <v>0</v>
      </c>
      <c r="BE58" s="211">
        <v>0</v>
      </c>
      <c r="BF58" s="211">
        <v>0</v>
      </c>
      <c r="BG58" s="211">
        <v>20</v>
      </c>
      <c r="BH58" s="211">
        <v>22</v>
      </c>
      <c r="BI58" s="211">
        <v>24</v>
      </c>
      <c r="BJ58" s="211">
        <v>26</v>
      </c>
      <c r="BK58" s="211">
        <v>28</v>
      </c>
      <c r="BL58" s="211">
        <v>30</v>
      </c>
      <c r="BM58" s="211">
        <v>31</v>
      </c>
      <c r="BN58" s="211">
        <v>30</v>
      </c>
      <c r="BO58" s="211">
        <v>26</v>
      </c>
      <c r="BP58" s="211">
        <v>22</v>
      </c>
      <c r="BQ58" s="211">
        <v>22</v>
      </c>
      <c r="BR58" s="211">
        <v>20</v>
      </c>
      <c r="BS58" s="211">
        <v>19</v>
      </c>
      <c r="BT58" s="211">
        <v>18</v>
      </c>
      <c r="BU58" s="211">
        <v>17</v>
      </c>
      <c r="BV58" s="211">
        <v>12</v>
      </c>
      <c r="BW58" s="211">
        <v>11</v>
      </c>
      <c r="BX58" s="211">
        <v>11</v>
      </c>
      <c r="BY58" s="211">
        <v>11</v>
      </c>
      <c r="BZ58" s="211">
        <v>12</v>
      </c>
      <c r="CA58" s="211">
        <v>12</v>
      </c>
      <c r="CB58" s="211">
        <v>13</v>
      </c>
      <c r="CC58" s="211">
        <v>14</v>
      </c>
      <c r="CD58" s="212">
        <v>14</v>
      </c>
    </row>
    <row r="59" spans="1:82" s="1" customFormat="1" x14ac:dyDescent="0.4">
      <c r="A59" s="209"/>
      <c r="B59" s="214" t="s">
        <v>313</v>
      </c>
      <c r="C59" s="213"/>
      <c r="D59" s="211">
        <v>0</v>
      </c>
      <c r="E59" s="211">
        <v>0</v>
      </c>
      <c r="F59" s="211">
        <v>0</v>
      </c>
      <c r="G59" s="211">
        <v>0</v>
      </c>
      <c r="H59" s="211">
        <v>0</v>
      </c>
      <c r="I59" s="211">
        <v>0</v>
      </c>
      <c r="J59" s="211">
        <v>0</v>
      </c>
      <c r="K59" s="211">
        <v>0</v>
      </c>
      <c r="L59" s="211">
        <v>0</v>
      </c>
      <c r="M59" s="211">
        <v>0</v>
      </c>
      <c r="N59" s="211">
        <v>0</v>
      </c>
      <c r="O59" s="211">
        <v>0</v>
      </c>
      <c r="P59" s="211">
        <v>0</v>
      </c>
      <c r="Q59" s="211">
        <v>0</v>
      </c>
      <c r="R59" s="211">
        <v>0</v>
      </c>
      <c r="S59" s="211">
        <v>0</v>
      </c>
      <c r="T59" s="211">
        <v>0</v>
      </c>
      <c r="U59" s="211">
        <v>0</v>
      </c>
      <c r="V59" s="211">
        <v>0</v>
      </c>
      <c r="W59" s="211">
        <v>0</v>
      </c>
      <c r="X59" s="211">
        <v>0</v>
      </c>
      <c r="Y59" s="211">
        <v>0</v>
      </c>
      <c r="Z59" s="211">
        <v>0</v>
      </c>
      <c r="AA59" s="211">
        <v>0</v>
      </c>
      <c r="AB59" s="211">
        <v>0</v>
      </c>
      <c r="AC59" s="211">
        <v>0</v>
      </c>
      <c r="AD59" s="211">
        <v>0</v>
      </c>
      <c r="AE59" s="211">
        <v>0</v>
      </c>
      <c r="AF59" s="211">
        <v>0</v>
      </c>
      <c r="AG59" s="211">
        <v>0</v>
      </c>
      <c r="AH59" s="211">
        <v>0</v>
      </c>
      <c r="AI59" s="211">
        <v>0</v>
      </c>
      <c r="AJ59" s="211">
        <v>0</v>
      </c>
      <c r="AK59" s="211">
        <v>0</v>
      </c>
      <c r="AL59" s="211">
        <v>0</v>
      </c>
      <c r="AM59" s="211">
        <v>0</v>
      </c>
      <c r="AN59" s="211">
        <v>0</v>
      </c>
      <c r="AO59" s="211">
        <v>0</v>
      </c>
      <c r="AP59" s="211">
        <v>0</v>
      </c>
      <c r="AQ59" s="211">
        <v>0</v>
      </c>
      <c r="AR59" s="211">
        <v>0</v>
      </c>
      <c r="AS59" s="211">
        <v>0</v>
      </c>
      <c r="AT59" s="211">
        <v>0</v>
      </c>
      <c r="AU59" s="211">
        <v>0</v>
      </c>
      <c r="AV59" s="211">
        <v>0</v>
      </c>
      <c r="AW59" s="211">
        <v>0</v>
      </c>
      <c r="AX59" s="211">
        <v>0</v>
      </c>
      <c r="AY59" s="211">
        <v>0</v>
      </c>
      <c r="AZ59" s="211">
        <v>0</v>
      </c>
      <c r="BA59" s="211">
        <v>0</v>
      </c>
      <c r="BB59" s="211">
        <v>0</v>
      </c>
      <c r="BC59" s="211">
        <v>0</v>
      </c>
      <c r="BD59" s="211">
        <v>0</v>
      </c>
      <c r="BE59" s="211">
        <v>0</v>
      </c>
      <c r="BF59" s="211">
        <v>0</v>
      </c>
      <c r="BG59" s="211">
        <v>158</v>
      </c>
      <c r="BH59" s="211">
        <v>213</v>
      </c>
      <c r="BI59" s="211">
        <v>255</v>
      </c>
      <c r="BJ59" s="211">
        <v>292</v>
      </c>
      <c r="BK59" s="211">
        <v>327</v>
      </c>
      <c r="BL59" s="211">
        <v>357</v>
      </c>
      <c r="BM59" s="211">
        <v>381</v>
      </c>
      <c r="BN59" s="211">
        <v>390</v>
      </c>
      <c r="BO59" s="211">
        <v>391</v>
      </c>
      <c r="BP59" s="211">
        <v>383</v>
      </c>
      <c r="BQ59" s="211">
        <v>374</v>
      </c>
      <c r="BR59" s="211">
        <v>358</v>
      </c>
      <c r="BS59" s="211">
        <v>359</v>
      </c>
      <c r="BT59" s="211">
        <v>347</v>
      </c>
      <c r="BU59" s="211">
        <v>344</v>
      </c>
      <c r="BV59" s="211">
        <v>313</v>
      </c>
      <c r="BW59" s="211">
        <v>293</v>
      </c>
      <c r="BX59" s="211">
        <v>271</v>
      </c>
      <c r="BY59" s="211">
        <v>265</v>
      </c>
      <c r="BZ59" s="211">
        <v>271</v>
      </c>
      <c r="CA59" s="211">
        <v>281</v>
      </c>
      <c r="CB59" s="211">
        <v>295</v>
      </c>
      <c r="CC59" s="211">
        <v>312</v>
      </c>
      <c r="CD59" s="212">
        <v>321</v>
      </c>
    </row>
    <row r="60" spans="1:82" s="1" customFormat="1" ht="26.25" customHeight="1" x14ac:dyDescent="0.4">
      <c r="A60" s="209"/>
      <c r="B60" s="213" t="s">
        <v>350</v>
      </c>
      <c r="C60" s="213"/>
      <c r="D60" s="211">
        <v>0</v>
      </c>
      <c r="E60" s="211">
        <v>0</v>
      </c>
      <c r="F60" s="211">
        <v>0</v>
      </c>
      <c r="G60" s="211">
        <v>0</v>
      </c>
      <c r="H60" s="211">
        <v>0</v>
      </c>
      <c r="I60" s="211">
        <v>0</v>
      </c>
      <c r="J60" s="211">
        <v>0</v>
      </c>
      <c r="K60" s="211">
        <v>0</v>
      </c>
      <c r="L60" s="211">
        <v>0</v>
      </c>
      <c r="M60" s="211">
        <v>0</v>
      </c>
      <c r="N60" s="211">
        <v>0</v>
      </c>
      <c r="O60" s="211">
        <v>0</v>
      </c>
      <c r="P60" s="211">
        <v>0</v>
      </c>
      <c r="Q60" s="211">
        <v>0</v>
      </c>
      <c r="R60" s="211">
        <v>0</v>
      </c>
      <c r="S60" s="211">
        <v>0</v>
      </c>
      <c r="T60" s="211">
        <v>0</v>
      </c>
      <c r="U60" s="211">
        <v>0</v>
      </c>
      <c r="V60" s="211">
        <v>0</v>
      </c>
      <c r="W60" s="211">
        <v>0</v>
      </c>
      <c r="X60" s="211">
        <v>0</v>
      </c>
      <c r="Y60" s="211">
        <v>0</v>
      </c>
      <c r="Z60" s="211">
        <v>0</v>
      </c>
      <c r="AA60" s="211">
        <v>0</v>
      </c>
      <c r="AB60" s="211">
        <v>0</v>
      </c>
      <c r="AC60" s="211">
        <v>7720</v>
      </c>
      <c r="AD60" s="211">
        <v>8850</v>
      </c>
      <c r="AE60" s="211">
        <v>10</v>
      </c>
      <c r="AF60" s="211">
        <v>0</v>
      </c>
      <c r="AG60" s="211">
        <v>0</v>
      </c>
      <c r="AH60" s="211">
        <v>9600</v>
      </c>
      <c r="AI60" s="211">
        <v>9600</v>
      </c>
      <c r="AJ60" s="211">
        <v>9800</v>
      </c>
      <c r="AK60" s="211">
        <v>10100</v>
      </c>
      <c r="AL60" s="211">
        <v>10200</v>
      </c>
      <c r="AM60" s="211">
        <v>10300</v>
      </c>
      <c r="AN60" s="211">
        <v>10500</v>
      </c>
      <c r="AO60" s="211">
        <v>10500</v>
      </c>
      <c r="AP60" s="211">
        <v>10700</v>
      </c>
      <c r="AQ60" s="211">
        <v>10700</v>
      </c>
      <c r="AR60" s="211">
        <v>10900</v>
      </c>
      <c r="AS60" s="211">
        <v>11200</v>
      </c>
      <c r="AT60" s="211">
        <v>11236</v>
      </c>
      <c r="AU60" s="211">
        <v>11432</v>
      </c>
      <c r="AV60" s="211">
        <v>11511</v>
      </c>
      <c r="AW60" s="211">
        <v>12209</v>
      </c>
      <c r="AX60" s="211">
        <v>12331</v>
      </c>
      <c r="AY60" s="211">
        <v>12418</v>
      </c>
      <c r="AZ60" s="211">
        <v>12861</v>
      </c>
      <c r="BA60" s="211">
        <v>12326</v>
      </c>
      <c r="BB60" s="211">
        <v>12442</v>
      </c>
      <c r="BC60" s="211">
        <v>11818</v>
      </c>
      <c r="BD60" s="211">
        <v>11896</v>
      </c>
      <c r="BE60" s="211">
        <v>12014</v>
      </c>
      <c r="BF60" s="211">
        <v>12002</v>
      </c>
      <c r="BG60" s="211">
        <v>12232</v>
      </c>
      <c r="BH60" s="211">
        <v>12302</v>
      </c>
      <c r="BI60" s="211">
        <v>12387</v>
      </c>
      <c r="BJ60" s="211">
        <v>12586</v>
      </c>
      <c r="BK60" s="211">
        <v>12728</v>
      </c>
      <c r="BL60" s="211">
        <v>11754</v>
      </c>
      <c r="BM60" s="211">
        <v>12123</v>
      </c>
      <c r="BN60" s="211">
        <v>12239</v>
      </c>
      <c r="BO60" s="211">
        <v>12335</v>
      </c>
      <c r="BP60" s="211">
        <v>12346</v>
      </c>
      <c r="BQ60" s="211">
        <v>12245</v>
      </c>
      <c r="BR60" s="211">
        <v>12459</v>
      </c>
      <c r="BS60" s="211">
        <v>12757</v>
      </c>
      <c r="BT60" s="211">
        <v>12642</v>
      </c>
      <c r="BU60" s="211">
        <v>12605</v>
      </c>
      <c r="BV60" s="211">
        <v>12570</v>
      </c>
      <c r="BW60" s="211">
        <v>12405</v>
      </c>
      <c r="BX60" s="211">
        <v>12275</v>
      </c>
      <c r="BY60" s="211">
        <v>12397</v>
      </c>
      <c r="BZ60" s="211">
        <v>12525</v>
      </c>
      <c r="CA60" s="211">
        <v>12704</v>
      </c>
      <c r="CB60" s="211">
        <v>12845</v>
      </c>
      <c r="CC60" s="211">
        <v>13074</v>
      </c>
      <c r="CD60" s="212">
        <v>13343</v>
      </c>
    </row>
    <row r="61" spans="1:82" s="1" customFormat="1" x14ac:dyDescent="0.4">
      <c r="A61" s="209"/>
      <c r="B61" s="213" t="s">
        <v>23</v>
      </c>
      <c r="C61" s="213"/>
      <c r="D61" s="211">
        <v>0</v>
      </c>
      <c r="E61" s="211">
        <v>0</v>
      </c>
      <c r="F61" s="211">
        <v>0</v>
      </c>
      <c r="G61" s="211">
        <v>0</v>
      </c>
      <c r="H61" s="211">
        <v>0</v>
      </c>
      <c r="I61" s="211">
        <v>0</v>
      </c>
      <c r="J61" s="211">
        <v>0</v>
      </c>
      <c r="K61" s="211">
        <v>0</v>
      </c>
      <c r="L61" s="211">
        <v>0</v>
      </c>
      <c r="M61" s="211">
        <v>0</v>
      </c>
      <c r="N61" s="211">
        <v>0</v>
      </c>
      <c r="O61" s="211">
        <v>0</v>
      </c>
      <c r="P61" s="211">
        <v>0</v>
      </c>
      <c r="Q61" s="211">
        <v>0</v>
      </c>
      <c r="R61" s="211">
        <v>0</v>
      </c>
      <c r="S61" s="211">
        <v>0</v>
      </c>
      <c r="T61" s="211">
        <v>0</v>
      </c>
      <c r="U61" s="211">
        <v>0</v>
      </c>
      <c r="V61" s="211">
        <v>0</v>
      </c>
      <c r="W61" s="211">
        <v>0</v>
      </c>
      <c r="X61" s="211">
        <v>0</v>
      </c>
      <c r="Y61" s="211">
        <v>0</v>
      </c>
      <c r="Z61" s="211">
        <v>0</v>
      </c>
      <c r="AA61" s="211">
        <v>0</v>
      </c>
      <c r="AB61" s="211">
        <v>0</v>
      </c>
      <c r="AC61" s="211">
        <v>0</v>
      </c>
      <c r="AD61" s="211">
        <v>0</v>
      </c>
      <c r="AE61" s="211">
        <v>0</v>
      </c>
      <c r="AF61" s="211">
        <v>0</v>
      </c>
      <c r="AG61" s="211">
        <v>0</v>
      </c>
      <c r="AH61" s="211">
        <v>0</v>
      </c>
      <c r="AI61" s="211">
        <v>0</v>
      </c>
      <c r="AJ61" s="211">
        <v>0</v>
      </c>
      <c r="AK61" s="211">
        <v>0</v>
      </c>
      <c r="AL61" s="211">
        <v>0</v>
      </c>
      <c r="AM61" s="211">
        <v>0</v>
      </c>
      <c r="AN61" s="211">
        <v>0</v>
      </c>
      <c r="AO61" s="211">
        <v>0</v>
      </c>
      <c r="AP61" s="211">
        <v>0</v>
      </c>
      <c r="AQ61" s="211">
        <v>0</v>
      </c>
      <c r="AR61" s="211">
        <v>3013</v>
      </c>
      <c r="AS61" s="211">
        <v>2979</v>
      </c>
      <c r="AT61" s="211">
        <v>3735</v>
      </c>
      <c r="AU61" s="211">
        <v>3159</v>
      </c>
      <c r="AV61" s="211">
        <v>2996</v>
      </c>
      <c r="AW61" s="211">
        <v>2838</v>
      </c>
      <c r="AX61" s="211">
        <v>2801</v>
      </c>
      <c r="AY61" s="211">
        <v>2769</v>
      </c>
      <c r="AZ61" s="211">
        <v>2692</v>
      </c>
      <c r="BA61" s="211">
        <v>2623</v>
      </c>
      <c r="BB61" s="211">
        <v>2567</v>
      </c>
      <c r="BC61" s="211">
        <v>2471</v>
      </c>
      <c r="BD61" s="211">
        <v>2387</v>
      </c>
      <c r="BE61" s="211">
        <v>2371</v>
      </c>
      <c r="BF61" s="211">
        <v>2357</v>
      </c>
      <c r="BG61" s="211">
        <v>2335</v>
      </c>
      <c r="BH61" s="211">
        <v>2442</v>
      </c>
      <c r="BI61" s="211">
        <v>2426</v>
      </c>
      <c r="BJ61" s="211">
        <v>2510</v>
      </c>
      <c r="BK61" s="211">
        <v>2535</v>
      </c>
      <c r="BL61" s="211">
        <v>2592</v>
      </c>
      <c r="BM61" s="211">
        <v>2631</v>
      </c>
      <c r="BN61" s="211">
        <v>2633</v>
      </c>
      <c r="BO61" s="211">
        <v>2620</v>
      </c>
      <c r="BP61" s="211">
        <v>2544</v>
      </c>
      <c r="BQ61" s="211">
        <v>0</v>
      </c>
      <c r="BR61" s="211">
        <v>0</v>
      </c>
      <c r="BS61" s="211">
        <v>0</v>
      </c>
      <c r="BT61" s="211">
        <v>0</v>
      </c>
      <c r="BU61" s="211">
        <v>0</v>
      </c>
      <c r="BV61" s="211">
        <v>0</v>
      </c>
      <c r="BW61" s="211">
        <v>0</v>
      </c>
      <c r="BX61" s="211">
        <v>0</v>
      </c>
      <c r="BY61" s="211">
        <v>0</v>
      </c>
      <c r="BZ61" s="211">
        <v>0</v>
      </c>
      <c r="CA61" s="211">
        <v>0</v>
      </c>
      <c r="CB61" s="211">
        <v>0</v>
      </c>
      <c r="CC61" s="211">
        <v>0</v>
      </c>
      <c r="CD61" s="212">
        <v>0</v>
      </c>
    </row>
    <row r="62" spans="1:82" s="1" customFormat="1" x14ac:dyDescent="0.4">
      <c r="A62" s="209"/>
      <c r="B62" s="213" t="s">
        <v>232</v>
      </c>
      <c r="C62" s="213"/>
      <c r="D62" s="211">
        <v>0</v>
      </c>
      <c r="E62" s="211">
        <v>0</v>
      </c>
      <c r="F62" s="211">
        <v>0</v>
      </c>
      <c r="G62" s="211">
        <v>0</v>
      </c>
      <c r="H62" s="211">
        <v>0</v>
      </c>
      <c r="I62" s="211">
        <v>0</v>
      </c>
      <c r="J62" s="211">
        <v>0</v>
      </c>
      <c r="K62" s="211">
        <v>0</v>
      </c>
      <c r="L62" s="211">
        <v>0</v>
      </c>
      <c r="M62" s="211">
        <v>0</v>
      </c>
      <c r="N62" s="211">
        <v>0</v>
      </c>
      <c r="O62" s="211">
        <v>0</v>
      </c>
      <c r="P62" s="211">
        <v>0</v>
      </c>
      <c r="Q62" s="211">
        <v>0</v>
      </c>
      <c r="R62" s="211">
        <v>0</v>
      </c>
      <c r="S62" s="211">
        <v>0</v>
      </c>
      <c r="T62" s="211">
        <v>0</v>
      </c>
      <c r="U62" s="211">
        <v>0</v>
      </c>
      <c r="V62" s="211">
        <v>0</v>
      </c>
      <c r="W62" s="211">
        <v>0</v>
      </c>
      <c r="X62" s="211">
        <v>0</v>
      </c>
      <c r="Y62" s="211">
        <v>0</v>
      </c>
      <c r="Z62" s="211">
        <v>0</v>
      </c>
      <c r="AA62" s="211">
        <v>0</v>
      </c>
      <c r="AB62" s="211">
        <v>0</v>
      </c>
      <c r="AC62" s="211">
        <v>0</v>
      </c>
      <c r="AD62" s="211">
        <v>0</v>
      </c>
      <c r="AE62" s="211">
        <v>0</v>
      </c>
      <c r="AF62" s="211">
        <v>0</v>
      </c>
      <c r="AG62" s="211">
        <v>0</v>
      </c>
      <c r="AH62" s="211">
        <v>0</v>
      </c>
      <c r="AI62" s="211">
        <v>0</v>
      </c>
      <c r="AJ62" s="211">
        <v>0</v>
      </c>
      <c r="AK62" s="211">
        <v>0</v>
      </c>
      <c r="AL62" s="211">
        <v>0</v>
      </c>
      <c r="AM62" s="211">
        <v>0</v>
      </c>
      <c r="AN62" s="211">
        <v>0</v>
      </c>
      <c r="AO62" s="211">
        <v>0</v>
      </c>
      <c r="AP62" s="211">
        <v>0</v>
      </c>
      <c r="AQ62" s="211">
        <v>0</v>
      </c>
      <c r="AR62" s="211">
        <v>0</v>
      </c>
      <c r="AS62" s="211">
        <v>0</v>
      </c>
      <c r="AT62" s="211">
        <v>0</v>
      </c>
      <c r="AU62" s="211">
        <v>0</v>
      </c>
      <c r="AV62" s="211">
        <v>310</v>
      </c>
      <c r="AW62" s="211">
        <v>358</v>
      </c>
      <c r="AX62" s="211">
        <v>404</v>
      </c>
      <c r="AY62" s="211">
        <v>455</v>
      </c>
      <c r="AZ62" s="211">
        <v>505</v>
      </c>
      <c r="BA62" s="211">
        <v>556</v>
      </c>
      <c r="BB62" s="211">
        <v>597</v>
      </c>
      <c r="BC62" s="211">
        <v>635</v>
      </c>
      <c r="BD62" s="211">
        <v>677</v>
      </c>
      <c r="BE62" s="211">
        <v>719</v>
      </c>
      <c r="BF62" s="211">
        <v>741</v>
      </c>
      <c r="BG62" s="211">
        <v>784</v>
      </c>
      <c r="BH62" s="211">
        <v>826</v>
      </c>
      <c r="BI62" s="211">
        <v>864</v>
      </c>
      <c r="BJ62" s="211">
        <v>903</v>
      </c>
      <c r="BK62" s="211">
        <v>949</v>
      </c>
      <c r="BL62" s="211">
        <v>991</v>
      </c>
      <c r="BM62" s="211">
        <v>1031</v>
      </c>
      <c r="BN62" s="211">
        <v>1055</v>
      </c>
      <c r="BO62" s="211">
        <v>1066</v>
      </c>
      <c r="BP62" s="211">
        <v>1079</v>
      </c>
      <c r="BQ62" s="211">
        <v>1079</v>
      </c>
      <c r="BR62" s="211">
        <v>1072</v>
      </c>
      <c r="BS62" s="211">
        <v>1046</v>
      </c>
      <c r="BT62" s="211">
        <v>965</v>
      </c>
      <c r="BU62" s="211">
        <v>839</v>
      </c>
      <c r="BV62" s="211">
        <v>745</v>
      </c>
      <c r="BW62" s="211">
        <v>673</v>
      </c>
      <c r="BX62" s="211">
        <v>534</v>
      </c>
      <c r="BY62" s="211">
        <v>486</v>
      </c>
      <c r="BZ62" s="211">
        <v>439</v>
      </c>
      <c r="CA62" s="211">
        <v>398</v>
      </c>
      <c r="CB62" s="211">
        <v>348</v>
      </c>
      <c r="CC62" s="211">
        <v>295</v>
      </c>
      <c r="CD62" s="212">
        <v>261</v>
      </c>
    </row>
    <row r="63" spans="1:82" s="1" customFormat="1" x14ac:dyDescent="0.4">
      <c r="A63" s="209"/>
      <c r="B63" s="214" t="s">
        <v>312</v>
      </c>
      <c r="C63" s="213"/>
      <c r="D63" s="211">
        <v>0</v>
      </c>
      <c r="E63" s="211">
        <v>0</v>
      </c>
      <c r="F63" s="211">
        <v>0</v>
      </c>
      <c r="G63" s="211">
        <v>0</v>
      </c>
      <c r="H63" s="211">
        <v>0</v>
      </c>
      <c r="I63" s="211">
        <v>0</v>
      </c>
      <c r="J63" s="211">
        <v>0</v>
      </c>
      <c r="K63" s="211">
        <v>0</v>
      </c>
      <c r="L63" s="211">
        <v>0</v>
      </c>
      <c r="M63" s="211">
        <v>0</v>
      </c>
      <c r="N63" s="211">
        <v>0</v>
      </c>
      <c r="O63" s="211">
        <v>0</v>
      </c>
      <c r="P63" s="211">
        <v>0</v>
      </c>
      <c r="Q63" s="211">
        <v>0</v>
      </c>
      <c r="R63" s="211">
        <v>0</v>
      </c>
      <c r="S63" s="211">
        <v>0</v>
      </c>
      <c r="T63" s="211">
        <v>0</v>
      </c>
      <c r="U63" s="211">
        <v>0</v>
      </c>
      <c r="V63" s="211">
        <v>0</v>
      </c>
      <c r="W63" s="211">
        <v>0</v>
      </c>
      <c r="X63" s="211">
        <v>0</v>
      </c>
      <c r="Y63" s="211">
        <v>0</v>
      </c>
      <c r="Z63" s="211">
        <v>0</v>
      </c>
      <c r="AA63" s="211">
        <v>0</v>
      </c>
      <c r="AB63" s="211">
        <v>0</v>
      </c>
      <c r="AC63" s="211">
        <v>0</v>
      </c>
      <c r="AD63" s="211">
        <v>0</v>
      </c>
      <c r="AE63" s="211">
        <v>0</v>
      </c>
      <c r="AF63" s="211">
        <v>0</v>
      </c>
      <c r="AG63" s="211">
        <v>0</v>
      </c>
      <c r="AH63" s="211">
        <v>0</v>
      </c>
      <c r="AI63" s="211">
        <v>0</v>
      </c>
      <c r="AJ63" s="211">
        <v>0</v>
      </c>
      <c r="AK63" s="211">
        <v>0</v>
      </c>
      <c r="AL63" s="211">
        <v>0</v>
      </c>
      <c r="AM63" s="211">
        <v>0</v>
      </c>
      <c r="AN63" s="211">
        <v>0</v>
      </c>
      <c r="AO63" s="211">
        <v>0</v>
      </c>
      <c r="AP63" s="211">
        <v>0</v>
      </c>
      <c r="AQ63" s="211">
        <v>0</v>
      </c>
      <c r="AR63" s="211">
        <v>0</v>
      </c>
      <c r="AS63" s="211">
        <v>0</v>
      </c>
      <c r="AT63" s="211">
        <v>0</v>
      </c>
      <c r="AU63" s="211">
        <v>0</v>
      </c>
      <c r="AV63" s="211">
        <v>292</v>
      </c>
      <c r="AW63" s="211">
        <v>357</v>
      </c>
      <c r="AX63" s="211">
        <v>402</v>
      </c>
      <c r="AY63" s="211">
        <v>452</v>
      </c>
      <c r="AZ63" s="211">
        <v>503</v>
      </c>
      <c r="BA63" s="211">
        <v>555</v>
      </c>
      <c r="BB63" s="211">
        <v>595</v>
      </c>
      <c r="BC63" s="211">
        <v>632</v>
      </c>
      <c r="BD63" s="211">
        <v>674</v>
      </c>
      <c r="BE63" s="211">
        <v>715</v>
      </c>
      <c r="BF63" s="211">
        <v>736</v>
      </c>
      <c r="BG63" s="211">
        <v>779</v>
      </c>
      <c r="BH63" s="211">
        <v>821</v>
      </c>
      <c r="BI63" s="211">
        <v>859</v>
      </c>
      <c r="BJ63" s="211">
        <v>897</v>
      </c>
      <c r="BK63" s="211">
        <v>942</v>
      </c>
      <c r="BL63" s="211">
        <v>984</v>
      </c>
      <c r="BM63" s="211">
        <v>1023</v>
      </c>
      <c r="BN63" s="211">
        <v>1046</v>
      </c>
      <c r="BO63" s="211">
        <v>1057</v>
      </c>
      <c r="BP63" s="211">
        <v>1070</v>
      </c>
      <c r="BQ63" s="211">
        <v>1069</v>
      </c>
      <c r="BR63" s="211">
        <v>1062</v>
      </c>
      <c r="BS63" s="211">
        <v>1028</v>
      </c>
      <c r="BT63" s="211">
        <v>951</v>
      </c>
      <c r="BU63" s="211">
        <v>827</v>
      </c>
      <c r="BV63" s="211">
        <v>735</v>
      </c>
      <c r="BW63" s="211">
        <v>665</v>
      </c>
      <c r="BX63" s="211">
        <v>528</v>
      </c>
      <c r="BY63" s="211">
        <v>481</v>
      </c>
      <c r="BZ63" s="211">
        <v>434</v>
      </c>
      <c r="CA63" s="211">
        <v>393</v>
      </c>
      <c r="CB63" s="211">
        <v>344</v>
      </c>
      <c r="CC63" s="211">
        <v>292</v>
      </c>
      <c r="CD63" s="212">
        <v>258</v>
      </c>
    </row>
    <row r="64" spans="1:82" s="1" customFormat="1" x14ac:dyDescent="0.4">
      <c r="A64" s="209"/>
      <c r="B64" s="214" t="s">
        <v>313</v>
      </c>
      <c r="C64" s="213"/>
      <c r="D64" s="211">
        <v>0</v>
      </c>
      <c r="E64" s="211">
        <v>0</v>
      </c>
      <c r="F64" s="211">
        <v>0</v>
      </c>
      <c r="G64" s="211">
        <v>0</v>
      </c>
      <c r="H64" s="211">
        <v>0</v>
      </c>
      <c r="I64" s="211">
        <v>0</v>
      </c>
      <c r="J64" s="211">
        <v>0</v>
      </c>
      <c r="K64" s="211">
        <v>0</v>
      </c>
      <c r="L64" s="211">
        <v>0</v>
      </c>
      <c r="M64" s="211">
        <v>0</v>
      </c>
      <c r="N64" s="211">
        <v>0</v>
      </c>
      <c r="O64" s="211">
        <v>0</v>
      </c>
      <c r="P64" s="211">
        <v>0</v>
      </c>
      <c r="Q64" s="211">
        <v>0</v>
      </c>
      <c r="R64" s="211">
        <v>0</v>
      </c>
      <c r="S64" s="211">
        <v>0</v>
      </c>
      <c r="T64" s="211">
        <v>0</v>
      </c>
      <c r="U64" s="211">
        <v>0</v>
      </c>
      <c r="V64" s="211">
        <v>0</v>
      </c>
      <c r="W64" s="211">
        <v>0</v>
      </c>
      <c r="X64" s="211">
        <v>0</v>
      </c>
      <c r="Y64" s="211">
        <v>0</v>
      </c>
      <c r="Z64" s="211">
        <v>0</v>
      </c>
      <c r="AA64" s="211">
        <v>0</v>
      </c>
      <c r="AB64" s="211">
        <v>0</v>
      </c>
      <c r="AC64" s="211">
        <v>0</v>
      </c>
      <c r="AD64" s="211">
        <v>0</v>
      </c>
      <c r="AE64" s="211">
        <v>0</v>
      </c>
      <c r="AF64" s="211">
        <v>0</v>
      </c>
      <c r="AG64" s="211">
        <v>0</v>
      </c>
      <c r="AH64" s="211">
        <v>0</v>
      </c>
      <c r="AI64" s="211">
        <v>0</v>
      </c>
      <c r="AJ64" s="211">
        <v>0</v>
      </c>
      <c r="AK64" s="211">
        <v>0</v>
      </c>
      <c r="AL64" s="211">
        <v>0</v>
      </c>
      <c r="AM64" s="211">
        <v>0</v>
      </c>
      <c r="AN64" s="211">
        <v>0</v>
      </c>
      <c r="AO64" s="211">
        <v>0</v>
      </c>
      <c r="AP64" s="211">
        <v>0</v>
      </c>
      <c r="AQ64" s="211">
        <v>0</v>
      </c>
      <c r="AR64" s="211">
        <v>0</v>
      </c>
      <c r="AS64" s="211">
        <v>0</v>
      </c>
      <c r="AT64" s="211">
        <v>0</v>
      </c>
      <c r="AU64" s="211">
        <v>0</v>
      </c>
      <c r="AV64" s="211">
        <v>18</v>
      </c>
      <c r="AW64" s="211">
        <v>1</v>
      </c>
      <c r="AX64" s="211">
        <v>2</v>
      </c>
      <c r="AY64" s="211">
        <v>3</v>
      </c>
      <c r="AZ64" s="211">
        <v>2</v>
      </c>
      <c r="BA64" s="211">
        <v>1</v>
      </c>
      <c r="BB64" s="211">
        <v>2</v>
      </c>
      <c r="BC64" s="211">
        <v>3</v>
      </c>
      <c r="BD64" s="211">
        <v>3</v>
      </c>
      <c r="BE64" s="211">
        <v>4</v>
      </c>
      <c r="BF64" s="211">
        <v>5</v>
      </c>
      <c r="BG64" s="211">
        <v>5</v>
      </c>
      <c r="BH64" s="211">
        <v>5</v>
      </c>
      <c r="BI64" s="211">
        <v>5</v>
      </c>
      <c r="BJ64" s="211">
        <v>6</v>
      </c>
      <c r="BK64" s="211">
        <v>6</v>
      </c>
      <c r="BL64" s="211">
        <v>7</v>
      </c>
      <c r="BM64" s="211">
        <v>8</v>
      </c>
      <c r="BN64" s="211">
        <v>9</v>
      </c>
      <c r="BO64" s="211">
        <v>9</v>
      </c>
      <c r="BP64" s="211">
        <v>9</v>
      </c>
      <c r="BQ64" s="211">
        <v>10</v>
      </c>
      <c r="BR64" s="211">
        <v>10</v>
      </c>
      <c r="BS64" s="211">
        <v>18</v>
      </c>
      <c r="BT64" s="211">
        <v>15</v>
      </c>
      <c r="BU64" s="211">
        <v>12</v>
      </c>
      <c r="BV64" s="211">
        <v>10</v>
      </c>
      <c r="BW64" s="211">
        <v>8</v>
      </c>
      <c r="BX64" s="211">
        <v>6</v>
      </c>
      <c r="BY64" s="211">
        <v>5</v>
      </c>
      <c r="BZ64" s="211">
        <v>5</v>
      </c>
      <c r="CA64" s="211">
        <v>5</v>
      </c>
      <c r="CB64" s="211">
        <v>4</v>
      </c>
      <c r="CC64" s="211">
        <v>3</v>
      </c>
      <c r="CD64" s="212">
        <v>3</v>
      </c>
    </row>
    <row r="65" spans="1:82" s="1" customFormat="1" ht="26.25" customHeight="1" x14ac:dyDescent="0.4">
      <c r="A65" s="209"/>
      <c r="B65" s="213" t="s">
        <v>338</v>
      </c>
      <c r="C65" s="213"/>
      <c r="D65" s="211">
        <v>0</v>
      </c>
      <c r="E65" s="211">
        <v>0</v>
      </c>
      <c r="F65" s="211">
        <v>0</v>
      </c>
      <c r="G65" s="211">
        <v>0</v>
      </c>
      <c r="H65" s="211">
        <v>0</v>
      </c>
      <c r="I65" s="211">
        <v>0</v>
      </c>
      <c r="J65" s="211">
        <v>0</v>
      </c>
      <c r="K65" s="211">
        <v>0</v>
      </c>
      <c r="L65" s="211">
        <v>0</v>
      </c>
      <c r="M65" s="211">
        <v>0</v>
      </c>
      <c r="N65" s="211">
        <v>0</v>
      </c>
      <c r="O65" s="211">
        <v>0</v>
      </c>
      <c r="P65" s="211">
        <v>0</v>
      </c>
      <c r="Q65" s="211">
        <v>0</v>
      </c>
      <c r="R65" s="211">
        <v>0</v>
      </c>
      <c r="S65" s="211">
        <v>0</v>
      </c>
      <c r="T65" s="211">
        <v>0</v>
      </c>
      <c r="U65" s="211">
        <v>0</v>
      </c>
      <c r="V65" s="211">
        <v>0</v>
      </c>
      <c r="W65" s="211">
        <v>0</v>
      </c>
      <c r="X65" s="211">
        <v>0</v>
      </c>
      <c r="Y65" s="211">
        <v>0</v>
      </c>
      <c r="Z65" s="211">
        <v>0</v>
      </c>
      <c r="AA65" s="211">
        <v>0</v>
      </c>
      <c r="AB65" s="211">
        <v>0</v>
      </c>
      <c r="AC65" s="211">
        <v>0</v>
      </c>
      <c r="AD65" s="211">
        <v>0</v>
      </c>
      <c r="AE65" s="211">
        <v>0</v>
      </c>
      <c r="AF65" s="211">
        <v>0</v>
      </c>
      <c r="AG65" s="211">
        <v>0</v>
      </c>
      <c r="AH65" s="211">
        <v>0</v>
      </c>
      <c r="AI65" s="211">
        <v>0</v>
      </c>
      <c r="AJ65" s="211">
        <v>0</v>
      </c>
      <c r="AK65" s="211">
        <v>0</v>
      </c>
      <c r="AL65" s="211">
        <v>0</v>
      </c>
      <c r="AM65" s="211">
        <v>0</v>
      </c>
      <c r="AN65" s="211">
        <v>0</v>
      </c>
      <c r="AO65" s="211">
        <v>0</v>
      </c>
      <c r="AP65" s="211">
        <v>0</v>
      </c>
      <c r="AQ65" s="211">
        <v>0</v>
      </c>
      <c r="AR65" s="211">
        <v>2178</v>
      </c>
      <c r="AS65" s="211">
        <v>2116</v>
      </c>
      <c r="AT65" s="211">
        <v>2076</v>
      </c>
      <c r="AU65" s="211">
        <v>1981</v>
      </c>
      <c r="AV65" s="211">
        <v>1929</v>
      </c>
      <c r="AW65" s="211">
        <v>1955</v>
      </c>
      <c r="AX65" s="211">
        <v>1937</v>
      </c>
      <c r="AY65" s="211">
        <v>1917</v>
      </c>
      <c r="AZ65" s="211">
        <v>1886</v>
      </c>
      <c r="BA65" s="211">
        <v>1844</v>
      </c>
      <c r="BB65" s="211">
        <v>1798</v>
      </c>
      <c r="BC65" s="211">
        <v>1726</v>
      </c>
      <c r="BD65" s="211">
        <v>1664</v>
      </c>
      <c r="BE65" s="211">
        <v>1637</v>
      </c>
      <c r="BF65" s="211">
        <v>1612</v>
      </c>
      <c r="BG65" s="211">
        <v>1546</v>
      </c>
      <c r="BH65" s="211">
        <v>1554</v>
      </c>
      <c r="BI65" s="211">
        <v>1491</v>
      </c>
      <c r="BJ65" s="211">
        <v>1503</v>
      </c>
      <c r="BK65" s="211">
        <v>1509</v>
      </c>
      <c r="BL65" s="211">
        <v>1541</v>
      </c>
      <c r="BM65" s="211">
        <v>1566</v>
      </c>
      <c r="BN65" s="211">
        <v>1574</v>
      </c>
      <c r="BO65" s="211">
        <v>1576</v>
      </c>
      <c r="BP65" s="211">
        <v>1551</v>
      </c>
      <c r="BQ65" s="211">
        <v>1505</v>
      </c>
      <c r="BR65" s="211">
        <v>1464</v>
      </c>
      <c r="BS65" s="211">
        <v>1417</v>
      </c>
      <c r="BT65" s="211">
        <v>1364</v>
      </c>
      <c r="BU65" s="211">
        <v>1308</v>
      </c>
      <c r="BV65" s="211">
        <v>1248</v>
      </c>
      <c r="BW65" s="211">
        <v>1207</v>
      </c>
      <c r="BX65" s="211">
        <v>1164</v>
      </c>
      <c r="BY65" s="211">
        <v>1136</v>
      </c>
      <c r="BZ65" s="211">
        <v>1103</v>
      </c>
      <c r="CA65" s="211">
        <v>1076</v>
      </c>
      <c r="CB65" s="211">
        <v>1060</v>
      </c>
      <c r="CC65" s="211">
        <v>1051</v>
      </c>
      <c r="CD65" s="212">
        <v>1040</v>
      </c>
    </row>
    <row r="66" spans="1:82" s="1" customFormat="1" x14ac:dyDescent="0.4">
      <c r="A66" s="209"/>
      <c r="B66" s="213" t="s">
        <v>339</v>
      </c>
      <c r="C66" s="213"/>
      <c r="D66" s="211">
        <v>0</v>
      </c>
      <c r="E66" s="211">
        <v>0</v>
      </c>
      <c r="F66" s="211">
        <v>0</v>
      </c>
      <c r="G66" s="211">
        <v>0</v>
      </c>
      <c r="H66" s="211">
        <v>0</v>
      </c>
      <c r="I66" s="211">
        <v>0</v>
      </c>
      <c r="J66" s="211">
        <v>0</v>
      </c>
      <c r="K66" s="211">
        <v>0</v>
      </c>
      <c r="L66" s="211">
        <v>0</v>
      </c>
      <c r="M66" s="211">
        <v>0</v>
      </c>
      <c r="N66" s="211">
        <v>0</v>
      </c>
      <c r="O66" s="211">
        <v>0</v>
      </c>
      <c r="P66" s="211">
        <v>0</v>
      </c>
      <c r="Q66" s="211">
        <v>0</v>
      </c>
      <c r="R66" s="211">
        <v>0</v>
      </c>
      <c r="S66" s="211">
        <v>0</v>
      </c>
      <c r="T66" s="211">
        <v>0</v>
      </c>
      <c r="U66" s="211">
        <v>0</v>
      </c>
      <c r="V66" s="211">
        <v>0</v>
      </c>
      <c r="W66" s="211">
        <v>0</v>
      </c>
      <c r="X66" s="211">
        <v>0</v>
      </c>
      <c r="Y66" s="211">
        <v>0</v>
      </c>
      <c r="Z66" s="211">
        <v>0</v>
      </c>
      <c r="AA66" s="211">
        <v>0</v>
      </c>
      <c r="AB66" s="211">
        <v>0</v>
      </c>
      <c r="AC66" s="211">
        <v>0</v>
      </c>
      <c r="AD66" s="211">
        <v>0</v>
      </c>
      <c r="AE66" s="211">
        <v>0</v>
      </c>
      <c r="AF66" s="211">
        <v>0</v>
      </c>
      <c r="AG66" s="211">
        <v>0</v>
      </c>
      <c r="AH66" s="211">
        <v>43</v>
      </c>
      <c r="AI66" s="211">
        <v>51</v>
      </c>
      <c r="AJ66" s="211">
        <v>54</v>
      </c>
      <c r="AK66" s="211">
        <v>58</v>
      </c>
      <c r="AL66" s="211">
        <v>62</v>
      </c>
      <c r="AM66" s="211">
        <v>67</v>
      </c>
      <c r="AN66" s="211">
        <v>81</v>
      </c>
      <c r="AO66" s="211">
        <v>96</v>
      </c>
      <c r="AP66" s="211">
        <v>118</v>
      </c>
      <c r="AQ66" s="211">
        <v>143</v>
      </c>
      <c r="AR66" s="211">
        <v>168</v>
      </c>
      <c r="AS66" s="211">
        <v>197</v>
      </c>
      <c r="AT66" s="211">
        <v>230</v>
      </c>
      <c r="AU66" s="211">
        <v>259</v>
      </c>
      <c r="AV66" s="211">
        <v>281</v>
      </c>
      <c r="AW66" s="211">
        <v>299</v>
      </c>
      <c r="AX66" s="211">
        <v>306</v>
      </c>
      <c r="AY66" s="211">
        <v>272</v>
      </c>
      <c r="AZ66" s="211">
        <v>215</v>
      </c>
      <c r="BA66" s="211">
        <v>152</v>
      </c>
      <c r="BB66" s="211">
        <v>83</v>
      </c>
      <c r="BC66" s="211">
        <v>26</v>
      </c>
      <c r="BD66" s="211">
        <v>7</v>
      </c>
      <c r="BE66" s="211">
        <v>2</v>
      </c>
      <c r="BF66" s="211">
        <v>0</v>
      </c>
      <c r="BG66" s="211">
        <v>0</v>
      </c>
      <c r="BH66" s="211">
        <v>0</v>
      </c>
      <c r="BI66" s="211">
        <v>0</v>
      </c>
      <c r="BJ66" s="211">
        <v>0</v>
      </c>
      <c r="BK66" s="211">
        <v>0</v>
      </c>
      <c r="BL66" s="211">
        <v>0</v>
      </c>
      <c r="BM66" s="211">
        <v>0</v>
      </c>
      <c r="BN66" s="211">
        <v>0</v>
      </c>
      <c r="BO66" s="211">
        <v>0</v>
      </c>
      <c r="BP66" s="211">
        <v>0</v>
      </c>
      <c r="BQ66" s="211">
        <v>0</v>
      </c>
      <c r="BR66" s="211">
        <v>0</v>
      </c>
      <c r="BS66" s="211">
        <v>0</v>
      </c>
      <c r="BT66" s="211">
        <v>0</v>
      </c>
      <c r="BU66" s="211">
        <v>0</v>
      </c>
      <c r="BV66" s="211">
        <v>0</v>
      </c>
      <c r="BW66" s="211">
        <v>0</v>
      </c>
      <c r="BX66" s="211">
        <v>0</v>
      </c>
      <c r="BY66" s="211">
        <v>0</v>
      </c>
      <c r="BZ66" s="211">
        <v>0</v>
      </c>
      <c r="CA66" s="211">
        <v>0</v>
      </c>
      <c r="CB66" s="211">
        <v>0</v>
      </c>
      <c r="CC66" s="211">
        <v>0</v>
      </c>
      <c r="CD66" s="212">
        <v>0</v>
      </c>
    </row>
    <row r="67" spans="1:82" s="1" customFormat="1" x14ac:dyDescent="0.4">
      <c r="A67" s="209"/>
      <c r="B67" s="214" t="s">
        <v>312</v>
      </c>
      <c r="C67" s="213"/>
      <c r="D67" s="211">
        <v>0</v>
      </c>
      <c r="E67" s="211">
        <v>0</v>
      </c>
      <c r="F67" s="211">
        <v>0</v>
      </c>
      <c r="G67" s="211">
        <v>0</v>
      </c>
      <c r="H67" s="211">
        <v>0</v>
      </c>
      <c r="I67" s="211">
        <v>0</v>
      </c>
      <c r="J67" s="211">
        <v>0</v>
      </c>
      <c r="K67" s="211">
        <v>0</v>
      </c>
      <c r="L67" s="211">
        <v>0</v>
      </c>
      <c r="M67" s="211">
        <v>0</v>
      </c>
      <c r="N67" s="211">
        <v>0</v>
      </c>
      <c r="O67" s="211">
        <v>0</v>
      </c>
      <c r="P67" s="211">
        <v>0</v>
      </c>
      <c r="Q67" s="211">
        <v>0</v>
      </c>
      <c r="R67" s="211">
        <v>0</v>
      </c>
      <c r="S67" s="211">
        <v>0</v>
      </c>
      <c r="T67" s="211">
        <v>0</v>
      </c>
      <c r="U67" s="211">
        <v>0</v>
      </c>
      <c r="V67" s="211">
        <v>0</v>
      </c>
      <c r="W67" s="211">
        <v>0</v>
      </c>
      <c r="X67" s="211">
        <v>0</v>
      </c>
      <c r="Y67" s="211">
        <v>0</v>
      </c>
      <c r="Z67" s="211">
        <v>0</v>
      </c>
      <c r="AA67" s="211">
        <v>0</v>
      </c>
      <c r="AB67" s="211">
        <v>0</v>
      </c>
      <c r="AC67" s="211">
        <v>0</v>
      </c>
      <c r="AD67" s="211">
        <v>0</v>
      </c>
      <c r="AE67" s="211">
        <v>0</v>
      </c>
      <c r="AF67" s="211">
        <v>0</v>
      </c>
      <c r="AG67" s="211">
        <v>0</v>
      </c>
      <c r="AH67" s="211">
        <v>0</v>
      </c>
      <c r="AI67" s="211">
        <v>0</v>
      </c>
      <c r="AJ67" s="211">
        <v>0</v>
      </c>
      <c r="AK67" s="211">
        <v>0</v>
      </c>
      <c r="AL67" s="211">
        <v>0</v>
      </c>
      <c r="AM67" s="211">
        <v>0</v>
      </c>
      <c r="AN67" s="211">
        <v>79</v>
      </c>
      <c r="AO67" s="211">
        <v>96</v>
      </c>
      <c r="AP67" s="211">
        <v>118</v>
      </c>
      <c r="AQ67" s="211">
        <v>141</v>
      </c>
      <c r="AR67" s="211">
        <v>166</v>
      </c>
      <c r="AS67" s="211">
        <v>195</v>
      </c>
      <c r="AT67" s="211">
        <v>226</v>
      </c>
      <c r="AU67" s="211">
        <v>255</v>
      </c>
      <c r="AV67" s="211">
        <v>275</v>
      </c>
      <c r="AW67" s="211">
        <v>291</v>
      </c>
      <c r="AX67" s="211">
        <v>299</v>
      </c>
      <c r="AY67" s="211">
        <v>266</v>
      </c>
      <c r="AZ67" s="211">
        <v>210</v>
      </c>
      <c r="BA67" s="211">
        <v>148</v>
      </c>
      <c r="BB67" s="211">
        <v>78</v>
      </c>
      <c r="BC67" s="211">
        <v>26</v>
      </c>
      <c r="BD67" s="211">
        <v>7</v>
      </c>
      <c r="BE67" s="211">
        <v>2</v>
      </c>
      <c r="BF67" s="211">
        <v>0</v>
      </c>
      <c r="BG67" s="211">
        <v>0</v>
      </c>
      <c r="BH67" s="211">
        <v>0</v>
      </c>
      <c r="BI67" s="211">
        <v>0</v>
      </c>
      <c r="BJ67" s="211">
        <v>0</v>
      </c>
      <c r="BK67" s="211">
        <v>0</v>
      </c>
      <c r="BL67" s="211">
        <v>0</v>
      </c>
      <c r="BM67" s="211">
        <v>0</v>
      </c>
      <c r="BN67" s="211">
        <v>0</v>
      </c>
      <c r="BO67" s="211">
        <v>0</v>
      </c>
      <c r="BP67" s="211">
        <v>0</v>
      </c>
      <c r="BQ67" s="211">
        <v>0</v>
      </c>
      <c r="BR67" s="211">
        <v>0</v>
      </c>
      <c r="BS67" s="211">
        <v>0</v>
      </c>
      <c r="BT67" s="211">
        <v>0</v>
      </c>
      <c r="BU67" s="211">
        <v>0</v>
      </c>
      <c r="BV67" s="211">
        <v>0</v>
      </c>
      <c r="BW67" s="211">
        <v>0</v>
      </c>
      <c r="BX67" s="211">
        <v>0</v>
      </c>
      <c r="BY67" s="211">
        <v>0</v>
      </c>
      <c r="BZ67" s="211">
        <v>0</v>
      </c>
      <c r="CA67" s="211">
        <v>0</v>
      </c>
      <c r="CB67" s="211">
        <v>0</v>
      </c>
      <c r="CC67" s="211">
        <v>0</v>
      </c>
      <c r="CD67" s="212">
        <v>0</v>
      </c>
    </row>
    <row r="68" spans="1:82" s="1" customFormat="1" x14ac:dyDescent="0.4">
      <c r="A68" s="209"/>
      <c r="B68" s="214" t="s">
        <v>318</v>
      </c>
      <c r="C68" s="213"/>
      <c r="D68" s="211">
        <v>0</v>
      </c>
      <c r="E68" s="211">
        <v>0</v>
      </c>
      <c r="F68" s="211">
        <v>0</v>
      </c>
      <c r="G68" s="211">
        <v>0</v>
      </c>
      <c r="H68" s="211">
        <v>0</v>
      </c>
      <c r="I68" s="211">
        <v>0</v>
      </c>
      <c r="J68" s="211">
        <v>0</v>
      </c>
      <c r="K68" s="211">
        <v>0</v>
      </c>
      <c r="L68" s="211">
        <v>0</v>
      </c>
      <c r="M68" s="211">
        <v>0</v>
      </c>
      <c r="N68" s="211">
        <v>0</v>
      </c>
      <c r="O68" s="211">
        <v>0</v>
      </c>
      <c r="P68" s="211">
        <v>0</v>
      </c>
      <c r="Q68" s="211">
        <v>0</v>
      </c>
      <c r="R68" s="211">
        <v>0</v>
      </c>
      <c r="S68" s="211">
        <v>0</v>
      </c>
      <c r="T68" s="211">
        <v>0</v>
      </c>
      <c r="U68" s="211">
        <v>0</v>
      </c>
      <c r="V68" s="211">
        <v>0</v>
      </c>
      <c r="W68" s="211">
        <v>0</v>
      </c>
      <c r="X68" s="211">
        <v>0</v>
      </c>
      <c r="Y68" s="211">
        <v>0</v>
      </c>
      <c r="Z68" s="211">
        <v>0</v>
      </c>
      <c r="AA68" s="211">
        <v>0</v>
      </c>
      <c r="AB68" s="211">
        <v>0</v>
      </c>
      <c r="AC68" s="211">
        <v>0</v>
      </c>
      <c r="AD68" s="211">
        <v>0</v>
      </c>
      <c r="AE68" s="211">
        <v>0</v>
      </c>
      <c r="AF68" s="211">
        <v>0</v>
      </c>
      <c r="AG68" s="211">
        <v>0</v>
      </c>
      <c r="AH68" s="211">
        <v>0</v>
      </c>
      <c r="AI68" s="211">
        <v>0</v>
      </c>
      <c r="AJ68" s="211">
        <v>0</v>
      </c>
      <c r="AK68" s="211">
        <v>0</v>
      </c>
      <c r="AL68" s="211">
        <v>0</v>
      </c>
      <c r="AM68" s="211">
        <v>0</v>
      </c>
      <c r="AN68" s="211">
        <v>2</v>
      </c>
      <c r="AO68" s="211">
        <v>0</v>
      </c>
      <c r="AP68" s="211">
        <v>0</v>
      </c>
      <c r="AQ68" s="211">
        <v>2</v>
      </c>
      <c r="AR68" s="211">
        <v>2</v>
      </c>
      <c r="AS68" s="211">
        <v>2</v>
      </c>
      <c r="AT68" s="211">
        <v>3</v>
      </c>
      <c r="AU68" s="211">
        <v>4</v>
      </c>
      <c r="AV68" s="211">
        <v>5</v>
      </c>
      <c r="AW68" s="211">
        <v>8</v>
      </c>
      <c r="AX68" s="211">
        <v>7</v>
      </c>
      <c r="AY68" s="211">
        <v>6</v>
      </c>
      <c r="AZ68" s="211">
        <v>5</v>
      </c>
      <c r="BA68" s="211">
        <v>4</v>
      </c>
      <c r="BB68" s="211">
        <v>5</v>
      </c>
      <c r="BC68" s="211">
        <v>0</v>
      </c>
      <c r="BD68" s="211">
        <v>0</v>
      </c>
      <c r="BE68" s="211">
        <v>0</v>
      </c>
      <c r="BF68" s="211">
        <v>0</v>
      </c>
      <c r="BG68" s="211">
        <v>0</v>
      </c>
      <c r="BH68" s="211">
        <v>0</v>
      </c>
      <c r="BI68" s="211">
        <v>0</v>
      </c>
      <c r="BJ68" s="211">
        <v>0</v>
      </c>
      <c r="BK68" s="211">
        <v>0</v>
      </c>
      <c r="BL68" s="211">
        <v>0</v>
      </c>
      <c r="BM68" s="211">
        <v>0</v>
      </c>
      <c r="BN68" s="211">
        <v>0</v>
      </c>
      <c r="BO68" s="211">
        <v>0</v>
      </c>
      <c r="BP68" s="211">
        <v>0</v>
      </c>
      <c r="BQ68" s="211">
        <v>0</v>
      </c>
      <c r="BR68" s="211">
        <v>0</v>
      </c>
      <c r="BS68" s="211">
        <v>0</v>
      </c>
      <c r="BT68" s="211">
        <v>0</v>
      </c>
      <c r="BU68" s="211">
        <v>0</v>
      </c>
      <c r="BV68" s="211">
        <v>0</v>
      </c>
      <c r="BW68" s="211">
        <v>0</v>
      </c>
      <c r="BX68" s="211">
        <v>0</v>
      </c>
      <c r="BY68" s="211">
        <v>0</v>
      </c>
      <c r="BZ68" s="211">
        <v>0</v>
      </c>
      <c r="CA68" s="211">
        <v>0</v>
      </c>
      <c r="CB68" s="211">
        <v>0</v>
      </c>
      <c r="CC68" s="211">
        <v>0</v>
      </c>
      <c r="CD68" s="212">
        <v>0</v>
      </c>
    </row>
    <row r="69" spans="1:82" s="1" customFormat="1" x14ac:dyDescent="0.4">
      <c r="A69" s="209"/>
      <c r="B69" s="213" t="s">
        <v>319</v>
      </c>
      <c r="C69" s="213"/>
      <c r="D69" s="211">
        <v>0</v>
      </c>
      <c r="E69" s="211">
        <v>0</v>
      </c>
      <c r="F69" s="211">
        <v>0</v>
      </c>
      <c r="G69" s="211">
        <v>0</v>
      </c>
      <c r="H69" s="211">
        <v>0</v>
      </c>
      <c r="I69" s="211">
        <v>0</v>
      </c>
      <c r="J69" s="211">
        <v>0</v>
      </c>
      <c r="K69" s="211">
        <v>0</v>
      </c>
      <c r="L69" s="211">
        <v>0</v>
      </c>
      <c r="M69" s="211">
        <v>0</v>
      </c>
      <c r="N69" s="211">
        <v>0</v>
      </c>
      <c r="O69" s="211">
        <v>0</v>
      </c>
      <c r="P69" s="211">
        <v>0</v>
      </c>
      <c r="Q69" s="211">
        <v>0</v>
      </c>
      <c r="R69" s="211">
        <v>0</v>
      </c>
      <c r="S69" s="211">
        <v>0</v>
      </c>
      <c r="T69" s="211">
        <v>0</v>
      </c>
      <c r="U69" s="211">
        <v>0</v>
      </c>
      <c r="V69" s="211">
        <v>0</v>
      </c>
      <c r="W69" s="211">
        <v>0</v>
      </c>
      <c r="X69" s="211">
        <v>0</v>
      </c>
      <c r="Y69" s="211">
        <v>0</v>
      </c>
      <c r="Z69" s="211">
        <v>0</v>
      </c>
      <c r="AA69" s="211">
        <v>0</v>
      </c>
      <c r="AB69" s="211">
        <v>0</v>
      </c>
      <c r="AC69" s="211">
        <v>0</v>
      </c>
      <c r="AD69" s="211">
        <v>0</v>
      </c>
      <c r="AE69" s="211">
        <v>0</v>
      </c>
      <c r="AF69" s="211">
        <v>0</v>
      </c>
      <c r="AG69" s="211">
        <v>0</v>
      </c>
      <c r="AH69" s="211">
        <v>0</v>
      </c>
      <c r="AI69" s="211">
        <v>0</v>
      </c>
      <c r="AJ69" s="211">
        <v>0</v>
      </c>
      <c r="AK69" s="211">
        <v>0</v>
      </c>
      <c r="AL69" s="211">
        <v>0</v>
      </c>
      <c r="AM69" s="211">
        <v>0</v>
      </c>
      <c r="AN69" s="211">
        <v>0</v>
      </c>
      <c r="AO69" s="211">
        <v>0</v>
      </c>
      <c r="AP69" s="211">
        <v>0</v>
      </c>
      <c r="AQ69" s="211">
        <v>0</v>
      </c>
      <c r="AR69" s="211">
        <v>0</v>
      </c>
      <c r="AS69" s="211">
        <v>0</v>
      </c>
      <c r="AT69" s="211">
        <v>0</v>
      </c>
      <c r="AU69" s="211">
        <v>0</v>
      </c>
      <c r="AV69" s="211">
        <v>0</v>
      </c>
      <c r="AW69" s="211">
        <v>0</v>
      </c>
      <c r="AX69" s="211">
        <v>0</v>
      </c>
      <c r="AY69" s="211">
        <v>0</v>
      </c>
      <c r="AZ69" s="211">
        <v>0</v>
      </c>
      <c r="BA69" s="211">
        <v>0</v>
      </c>
      <c r="BB69" s="211">
        <v>0</v>
      </c>
      <c r="BC69" s="211">
        <v>0</v>
      </c>
      <c r="BD69" s="211">
        <v>0</v>
      </c>
      <c r="BE69" s="211">
        <v>0</v>
      </c>
      <c r="BF69" s="211">
        <v>0</v>
      </c>
      <c r="BG69" s="211">
        <v>150</v>
      </c>
      <c r="BH69" s="211">
        <v>153</v>
      </c>
      <c r="BI69" s="211">
        <v>156</v>
      </c>
      <c r="BJ69" s="211">
        <v>159</v>
      </c>
      <c r="BK69" s="211">
        <v>171</v>
      </c>
      <c r="BL69" s="211">
        <v>172</v>
      </c>
      <c r="BM69" s="211">
        <v>176</v>
      </c>
      <c r="BN69" s="211">
        <v>182</v>
      </c>
      <c r="BO69" s="211">
        <v>185</v>
      </c>
      <c r="BP69" s="211">
        <v>187</v>
      </c>
      <c r="BQ69" s="211">
        <v>189</v>
      </c>
      <c r="BR69" s="211">
        <v>188</v>
      </c>
      <c r="BS69" s="211">
        <v>187</v>
      </c>
      <c r="BT69" s="211">
        <v>185</v>
      </c>
      <c r="BU69" s="211">
        <v>182</v>
      </c>
      <c r="BV69" s="211">
        <v>179</v>
      </c>
      <c r="BW69" s="211">
        <v>175</v>
      </c>
      <c r="BX69" s="211">
        <v>150</v>
      </c>
      <c r="BY69" s="211">
        <v>147</v>
      </c>
      <c r="BZ69" s="211">
        <v>146</v>
      </c>
      <c r="CA69" s="211">
        <v>145</v>
      </c>
      <c r="CB69" s="211">
        <v>143</v>
      </c>
      <c r="CC69" s="211">
        <v>141</v>
      </c>
      <c r="CD69" s="212">
        <v>137</v>
      </c>
    </row>
    <row r="70" spans="1:82" s="1" customFormat="1" ht="26.25" customHeight="1" x14ac:dyDescent="0.4">
      <c r="A70" s="209"/>
      <c r="B70" s="213" t="s">
        <v>326</v>
      </c>
      <c r="C70" s="213"/>
      <c r="D70" s="211">
        <v>0</v>
      </c>
      <c r="E70" s="211">
        <v>0</v>
      </c>
      <c r="F70" s="211">
        <v>0</v>
      </c>
      <c r="G70" s="211">
        <v>0</v>
      </c>
      <c r="H70" s="211">
        <v>0</v>
      </c>
      <c r="I70" s="211">
        <v>0</v>
      </c>
      <c r="J70" s="211">
        <v>0</v>
      </c>
      <c r="K70" s="211">
        <v>0</v>
      </c>
      <c r="L70" s="211">
        <v>0</v>
      </c>
      <c r="M70" s="211">
        <v>0</v>
      </c>
      <c r="N70" s="211">
        <v>0</v>
      </c>
      <c r="O70" s="211">
        <v>0</v>
      </c>
      <c r="P70" s="211">
        <v>0</v>
      </c>
      <c r="Q70" s="211">
        <v>0</v>
      </c>
      <c r="R70" s="211">
        <v>0</v>
      </c>
      <c r="S70" s="211">
        <v>0</v>
      </c>
      <c r="T70" s="211">
        <v>0</v>
      </c>
      <c r="U70" s="211">
        <v>0</v>
      </c>
      <c r="V70" s="211">
        <v>0</v>
      </c>
      <c r="W70" s="211">
        <v>0</v>
      </c>
      <c r="X70" s="211">
        <v>0</v>
      </c>
      <c r="Y70" s="211">
        <v>0</v>
      </c>
      <c r="Z70" s="211">
        <v>0</v>
      </c>
      <c r="AA70" s="211">
        <v>0</v>
      </c>
      <c r="AB70" s="211">
        <v>0</v>
      </c>
      <c r="AC70" s="211">
        <v>0</v>
      </c>
      <c r="AD70" s="211">
        <v>0</v>
      </c>
      <c r="AE70" s="211">
        <v>0</v>
      </c>
      <c r="AF70" s="211">
        <v>0</v>
      </c>
      <c r="AG70" s="211">
        <v>0</v>
      </c>
      <c r="AH70" s="211">
        <v>0</v>
      </c>
      <c r="AI70" s="211">
        <v>0</v>
      </c>
      <c r="AJ70" s="211">
        <v>0</v>
      </c>
      <c r="AK70" s="211">
        <v>0</v>
      </c>
      <c r="AL70" s="211">
        <v>0</v>
      </c>
      <c r="AM70" s="211">
        <v>0</v>
      </c>
      <c r="AN70" s="211">
        <v>0</v>
      </c>
      <c r="AO70" s="211">
        <v>0</v>
      </c>
      <c r="AP70" s="211">
        <v>0</v>
      </c>
      <c r="AQ70" s="211">
        <v>0</v>
      </c>
      <c r="AR70" s="211">
        <v>1719</v>
      </c>
      <c r="AS70" s="211">
        <v>1607</v>
      </c>
      <c r="AT70" s="211">
        <v>1675</v>
      </c>
      <c r="AU70" s="211">
        <v>1575</v>
      </c>
      <c r="AV70" s="211">
        <v>1643</v>
      </c>
      <c r="AW70" s="211">
        <v>1736</v>
      </c>
      <c r="AX70" s="211">
        <v>1765</v>
      </c>
      <c r="AY70" s="211">
        <v>1781</v>
      </c>
      <c r="AZ70" s="211">
        <v>1764</v>
      </c>
      <c r="BA70" s="211">
        <v>1705</v>
      </c>
      <c r="BB70" s="211">
        <v>1643</v>
      </c>
      <c r="BC70" s="211">
        <v>1620</v>
      </c>
      <c r="BD70" s="211">
        <v>1671</v>
      </c>
      <c r="BE70" s="211">
        <v>1750</v>
      </c>
      <c r="BF70" s="211">
        <v>1776</v>
      </c>
      <c r="BG70" s="211" t="s">
        <v>375</v>
      </c>
      <c r="BH70" s="211" t="s">
        <v>375</v>
      </c>
      <c r="BI70" s="211" t="s">
        <v>375</v>
      </c>
      <c r="BJ70" s="211" t="s">
        <v>375</v>
      </c>
      <c r="BK70" s="211" t="s">
        <v>375</v>
      </c>
      <c r="BL70" s="211" t="s">
        <v>375</v>
      </c>
      <c r="BM70" s="211" t="s">
        <v>375</v>
      </c>
      <c r="BN70" s="211" t="s">
        <v>375</v>
      </c>
      <c r="BO70" s="211" t="s">
        <v>375</v>
      </c>
      <c r="BP70" s="211" t="s">
        <v>375</v>
      </c>
      <c r="BQ70" s="211" t="s">
        <v>375</v>
      </c>
      <c r="BR70" s="211" t="s">
        <v>375</v>
      </c>
      <c r="BS70" s="211" t="s">
        <v>375</v>
      </c>
      <c r="BT70" s="211" t="s">
        <v>375</v>
      </c>
      <c r="BU70" s="211" t="s">
        <v>375</v>
      </c>
      <c r="BV70" s="211" t="s">
        <v>375</v>
      </c>
      <c r="BW70" s="211" t="s">
        <v>375</v>
      </c>
      <c r="BX70" s="211" t="s">
        <v>375</v>
      </c>
      <c r="BY70" s="211" t="s">
        <v>375</v>
      </c>
      <c r="BZ70" s="211" t="s">
        <v>375</v>
      </c>
      <c r="CA70" s="211" t="s">
        <v>375</v>
      </c>
      <c r="CB70" s="211" t="s">
        <v>375</v>
      </c>
      <c r="CC70" s="211" t="s">
        <v>375</v>
      </c>
      <c r="CD70" s="212" t="s">
        <v>375</v>
      </c>
    </row>
    <row r="71" spans="1:82" s="1" customFormat="1" x14ac:dyDescent="0.4">
      <c r="A71" s="209"/>
      <c r="B71" s="213" t="s">
        <v>256</v>
      </c>
      <c r="C71" s="213"/>
      <c r="D71" s="211">
        <v>0</v>
      </c>
      <c r="E71" s="211">
        <v>0</v>
      </c>
      <c r="F71" s="211">
        <v>0</v>
      </c>
      <c r="G71" s="211">
        <v>0</v>
      </c>
      <c r="H71" s="211">
        <v>0</v>
      </c>
      <c r="I71" s="211">
        <v>0</v>
      </c>
      <c r="J71" s="211">
        <v>0</v>
      </c>
      <c r="K71" s="211">
        <v>0</v>
      </c>
      <c r="L71" s="211">
        <v>0</v>
      </c>
      <c r="M71" s="211">
        <v>0</v>
      </c>
      <c r="N71" s="211">
        <v>0</v>
      </c>
      <c r="O71" s="211">
        <v>0</v>
      </c>
      <c r="P71" s="211">
        <v>0</v>
      </c>
      <c r="Q71" s="211">
        <v>0</v>
      </c>
      <c r="R71" s="211">
        <v>0</v>
      </c>
      <c r="S71" s="211">
        <v>0</v>
      </c>
      <c r="T71" s="211">
        <v>0</v>
      </c>
      <c r="U71" s="211">
        <v>0</v>
      </c>
      <c r="V71" s="211">
        <v>0</v>
      </c>
      <c r="W71" s="211">
        <v>0</v>
      </c>
      <c r="X71" s="211">
        <v>0</v>
      </c>
      <c r="Y71" s="211">
        <v>0</v>
      </c>
      <c r="Z71" s="211">
        <v>0</v>
      </c>
      <c r="AA71" s="211">
        <v>0</v>
      </c>
      <c r="AB71" s="211">
        <v>0</v>
      </c>
      <c r="AC71" s="211">
        <v>0</v>
      </c>
      <c r="AD71" s="211">
        <v>0</v>
      </c>
      <c r="AE71" s="211">
        <v>0</v>
      </c>
      <c r="AF71" s="211">
        <v>0</v>
      </c>
      <c r="AG71" s="211">
        <v>0</v>
      </c>
      <c r="AH71" s="211">
        <v>0</v>
      </c>
      <c r="AI71" s="211">
        <v>3</v>
      </c>
      <c r="AJ71" s="211">
        <v>17</v>
      </c>
      <c r="AK71" s="211">
        <v>30</v>
      </c>
      <c r="AL71" s="211">
        <v>44</v>
      </c>
      <c r="AM71" s="211">
        <v>61</v>
      </c>
      <c r="AN71" s="211">
        <v>81</v>
      </c>
      <c r="AO71" s="211">
        <v>104</v>
      </c>
      <c r="AP71" s="211">
        <v>130</v>
      </c>
      <c r="AQ71" s="211">
        <v>155</v>
      </c>
      <c r="AR71" s="211">
        <v>178</v>
      </c>
      <c r="AS71" s="211">
        <v>202</v>
      </c>
      <c r="AT71" s="211">
        <v>225</v>
      </c>
      <c r="AU71" s="211">
        <v>248</v>
      </c>
      <c r="AV71" s="211">
        <v>0</v>
      </c>
      <c r="AW71" s="211">
        <v>0</v>
      </c>
      <c r="AX71" s="211">
        <v>0</v>
      </c>
      <c r="AY71" s="211">
        <v>0</v>
      </c>
      <c r="AZ71" s="211">
        <v>0</v>
      </c>
      <c r="BA71" s="211">
        <v>0</v>
      </c>
      <c r="BB71" s="211">
        <v>0</v>
      </c>
      <c r="BC71" s="211">
        <v>0</v>
      </c>
      <c r="BD71" s="211">
        <v>0</v>
      </c>
      <c r="BE71" s="211">
        <v>0</v>
      </c>
      <c r="BF71" s="211">
        <v>0</v>
      </c>
      <c r="BG71" s="211">
        <v>0</v>
      </c>
      <c r="BH71" s="211">
        <v>0</v>
      </c>
      <c r="BI71" s="211">
        <v>0</v>
      </c>
      <c r="BJ71" s="211">
        <v>0</v>
      </c>
      <c r="BK71" s="211">
        <v>0</v>
      </c>
      <c r="BL71" s="211">
        <v>0</v>
      </c>
      <c r="BM71" s="211">
        <v>0</v>
      </c>
      <c r="BN71" s="211">
        <v>0</v>
      </c>
      <c r="BO71" s="211">
        <v>0</v>
      </c>
      <c r="BP71" s="211">
        <v>0</v>
      </c>
      <c r="BQ71" s="211">
        <v>0</v>
      </c>
      <c r="BR71" s="211">
        <v>0</v>
      </c>
      <c r="BS71" s="211">
        <v>0</v>
      </c>
      <c r="BT71" s="211">
        <v>0</v>
      </c>
      <c r="BU71" s="211">
        <v>0</v>
      </c>
      <c r="BV71" s="211">
        <v>0</v>
      </c>
      <c r="BW71" s="211">
        <v>0</v>
      </c>
      <c r="BX71" s="211">
        <v>0</v>
      </c>
      <c r="BY71" s="211">
        <v>0</v>
      </c>
      <c r="BZ71" s="211">
        <v>0</v>
      </c>
      <c r="CA71" s="211">
        <v>0</v>
      </c>
      <c r="CB71" s="211">
        <v>0</v>
      </c>
      <c r="CC71" s="211">
        <v>0</v>
      </c>
      <c r="CD71" s="212">
        <v>0</v>
      </c>
    </row>
    <row r="72" spans="1:82" s="1" customFormat="1" x14ac:dyDescent="0.4">
      <c r="A72" s="209"/>
      <c r="B72" s="213" t="s">
        <v>353</v>
      </c>
      <c r="C72" s="213"/>
      <c r="D72" s="211">
        <v>0</v>
      </c>
      <c r="E72" s="211">
        <v>0</v>
      </c>
      <c r="F72" s="211">
        <v>0</v>
      </c>
      <c r="G72" s="211">
        <v>0</v>
      </c>
      <c r="H72" s="211">
        <v>0</v>
      </c>
      <c r="I72" s="211">
        <v>0</v>
      </c>
      <c r="J72" s="211">
        <v>0</v>
      </c>
      <c r="K72" s="211">
        <v>0</v>
      </c>
      <c r="L72" s="211">
        <v>0</v>
      </c>
      <c r="M72" s="211">
        <v>0</v>
      </c>
      <c r="N72" s="211">
        <v>0</v>
      </c>
      <c r="O72" s="211">
        <v>0</v>
      </c>
      <c r="P72" s="211">
        <v>0</v>
      </c>
      <c r="Q72" s="211">
        <v>0</v>
      </c>
      <c r="R72" s="211">
        <v>0</v>
      </c>
      <c r="S72" s="211">
        <v>0</v>
      </c>
      <c r="T72" s="211">
        <v>0</v>
      </c>
      <c r="U72" s="211">
        <v>0</v>
      </c>
      <c r="V72" s="211">
        <v>0</v>
      </c>
      <c r="W72" s="211">
        <v>0</v>
      </c>
      <c r="X72" s="211">
        <v>0</v>
      </c>
      <c r="Y72" s="211">
        <v>0</v>
      </c>
      <c r="Z72" s="211">
        <v>0</v>
      </c>
      <c r="AA72" s="211">
        <v>0</v>
      </c>
      <c r="AB72" s="211">
        <v>0</v>
      </c>
      <c r="AC72" s="211">
        <v>0</v>
      </c>
      <c r="AD72" s="211">
        <v>0</v>
      </c>
      <c r="AE72" s="211">
        <v>0</v>
      </c>
      <c r="AF72" s="211">
        <v>0</v>
      </c>
      <c r="AG72" s="211">
        <v>0</v>
      </c>
      <c r="AH72" s="211">
        <v>0</v>
      </c>
      <c r="AI72" s="211">
        <v>0</v>
      </c>
      <c r="AJ72" s="211">
        <v>0</v>
      </c>
      <c r="AK72" s="211">
        <v>0</v>
      </c>
      <c r="AL72" s="211">
        <v>0</v>
      </c>
      <c r="AM72" s="211">
        <v>0</v>
      </c>
      <c r="AN72" s="211">
        <v>0</v>
      </c>
      <c r="AO72" s="211">
        <v>0</v>
      </c>
      <c r="AP72" s="211">
        <v>0</v>
      </c>
      <c r="AQ72" s="211">
        <v>0</v>
      </c>
      <c r="AR72" s="211">
        <v>0</v>
      </c>
      <c r="AS72" s="211">
        <v>0</v>
      </c>
      <c r="AT72" s="211">
        <v>0</v>
      </c>
      <c r="AU72" s="211">
        <v>0</v>
      </c>
      <c r="AV72" s="211">
        <v>0</v>
      </c>
      <c r="AW72" s="211">
        <v>0</v>
      </c>
      <c r="AX72" s="211">
        <v>0</v>
      </c>
      <c r="AY72" s="211">
        <v>0</v>
      </c>
      <c r="AZ72" s="211">
        <v>0</v>
      </c>
      <c r="BA72" s="211">
        <v>0</v>
      </c>
      <c r="BB72" s="211">
        <v>0</v>
      </c>
      <c r="BC72" s="211">
        <v>0</v>
      </c>
      <c r="BD72" s="211">
        <v>3156</v>
      </c>
      <c r="BE72" s="211">
        <v>3859</v>
      </c>
      <c r="BF72" s="211">
        <v>3790</v>
      </c>
      <c r="BG72" s="211">
        <v>3839</v>
      </c>
      <c r="BH72" s="211">
        <v>3892</v>
      </c>
      <c r="BI72" s="211">
        <v>3965</v>
      </c>
      <c r="BJ72" s="211">
        <v>3982</v>
      </c>
      <c r="BK72" s="211">
        <v>3993</v>
      </c>
      <c r="BL72" s="211">
        <v>4079</v>
      </c>
      <c r="BM72" s="211">
        <v>4206</v>
      </c>
      <c r="BN72" s="211">
        <v>4236</v>
      </c>
      <c r="BO72" s="211">
        <v>4277</v>
      </c>
      <c r="BP72" s="211">
        <v>4316</v>
      </c>
      <c r="BQ72" s="211">
        <v>4414</v>
      </c>
      <c r="BR72" s="211">
        <v>4493</v>
      </c>
      <c r="BS72" s="211">
        <v>4360</v>
      </c>
      <c r="BT72" s="211">
        <v>4516</v>
      </c>
      <c r="BU72" s="211">
        <v>4551</v>
      </c>
      <c r="BV72" s="211">
        <v>4665</v>
      </c>
      <c r="BW72" s="211">
        <v>4779</v>
      </c>
      <c r="BX72" s="211">
        <v>0</v>
      </c>
      <c r="BY72" s="211">
        <v>0</v>
      </c>
      <c r="BZ72" s="211">
        <v>0</v>
      </c>
      <c r="CA72" s="211">
        <v>0</v>
      </c>
      <c r="CB72" s="211">
        <v>0</v>
      </c>
      <c r="CC72" s="211">
        <v>0</v>
      </c>
      <c r="CD72" s="212">
        <v>0</v>
      </c>
    </row>
    <row r="73" spans="1:82" s="1" customFormat="1" ht="15" customHeight="1" x14ac:dyDescent="0.4">
      <c r="A73" s="209"/>
      <c r="B73" s="240" t="s">
        <v>31</v>
      </c>
      <c r="C73" s="213"/>
      <c r="D73" s="211">
        <v>0</v>
      </c>
      <c r="E73" s="211">
        <v>0</v>
      </c>
      <c r="F73" s="211">
        <v>0</v>
      </c>
      <c r="G73" s="211">
        <v>0</v>
      </c>
      <c r="H73" s="211">
        <v>0</v>
      </c>
      <c r="I73" s="211">
        <v>0</v>
      </c>
      <c r="J73" s="211">
        <v>0</v>
      </c>
      <c r="K73" s="211">
        <v>0</v>
      </c>
      <c r="L73" s="211">
        <v>0</v>
      </c>
      <c r="M73" s="211">
        <v>0</v>
      </c>
      <c r="N73" s="211">
        <v>0</v>
      </c>
      <c r="O73" s="211">
        <v>0</v>
      </c>
      <c r="P73" s="211">
        <v>0</v>
      </c>
      <c r="Q73" s="211">
        <v>0</v>
      </c>
      <c r="R73" s="211">
        <v>0</v>
      </c>
      <c r="S73" s="211">
        <v>0</v>
      </c>
      <c r="T73" s="211">
        <v>0</v>
      </c>
      <c r="U73" s="211">
        <v>0</v>
      </c>
      <c r="V73" s="211">
        <v>0</v>
      </c>
      <c r="W73" s="211">
        <v>0</v>
      </c>
      <c r="X73" s="211">
        <v>0</v>
      </c>
      <c r="Y73" s="211">
        <v>0</v>
      </c>
      <c r="Z73" s="211">
        <v>0</v>
      </c>
      <c r="AA73" s="211">
        <v>0</v>
      </c>
      <c r="AB73" s="211">
        <v>0</v>
      </c>
      <c r="AC73" s="211">
        <v>0</v>
      </c>
      <c r="AD73" s="211">
        <v>0</v>
      </c>
      <c r="AE73" s="211">
        <v>0</v>
      </c>
      <c r="AF73" s="211">
        <v>0</v>
      </c>
      <c r="AG73" s="211">
        <v>0</v>
      </c>
      <c r="AH73" s="211">
        <v>0</v>
      </c>
      <c r="AI73" s="211">
        <v>0</v>
      </c>
      <c r="AJ73" s="211">
        <v>0</v>
      </c>
      <c r="AK73" s="211">
        <v>0</v>
      </c>
      <c r="AL73" s="211">
        <v>0</v>
      </c>
      <c r="AM73" s="211">
        <v>0</v>
      </c>
      <c r="AN73" s="211">
        <v>0</v>
      </c>
      <c r="AO73" s="211">
        <v>0</v>
      </c>
      <c r="AP73" s="211">
        <v>0</v>
      </c>
      <c r="AQ73" s="211">
        <v>0</v>
      </c>
      <c r="AR73" s="211">
        <v>0</v>
      </c>
      <c r="AS73" s="211">
        <v>0</v>
      </c>
      <c r="AT73" s="211">
        <v>0</v>
      </c>
      <c r="AU73" s="211">
        <v>0</v>
      </c>
      <c r="AV73" s="211">
        <v>0</v>
      </c>
      <c r="AW73" s="211">
        <v>0</v>
      </c>
      <c r="AX73" s="211">
        <v>0</v>
      </c>
      <c r="AY73" s="211">
        <v>0</v>
      </c>
      <c r="AZ73" s="211">
        <v>0</v>
      </c>
      <c r="BA73" s="211">
        <v>0</v>
      </c>
      <c r="BB73" s="211">
        <v>0</v>
      </c>
      <c r="BC73" s="211">
        <v>0</v>
      </c>
      <c r="BD73" s="211">
        <v>0</v>
      </c>
      <c r="BE73" s="211">
        <v>0</v>
      </c>
      <c r="BF73" s="211">
        <v>0</v>
      </c>
      <c r="BG73" s="211">
        <v>1979</v>
      </c>
      <c r="BH73" s="211">
        <v>2594</v>
      </c>
      <c r="BI73" s="211">
        <v>2700</v>
      </c>
      <c r="BJ73" s="211">
        <v>2729</v>
      </c>
      <c r="BK73" s="211">
        <v>2732</v>
      </c>
      <c r="BL73" s="211">
        <v>2724</v>
      </c>
      <c r="BM73" s="211">
        <v>2736</v>
      </c>
      <c r="BN73" s="211">
        <v>2718</v>
      </c>
      <c r="BO73" s="211">
        <v>2649</v>
      </c>
      <c r="BP73" s="211">
        <v>2505</v>
      </c>
      <c r="BQ73" s="211">
        <v>2380</v>
      </c>
      <c r="BR73" s="211">
        <v>2228</v>
      </c>
      <c r="BS73" s="211">
        <v>2098</v>
      </c>
      <c r="BT73" s="211">
        <v>1903</v>
      </c>
      <c r="BU73" s="211">
        <v>1792</v>
      </c>
      <c r="BV73" s="211">
        <v>1654</v>
      </c>
      <c r="BW73" s="211">
        <v>1563</v>
      </c>
      <c r="BX73" s="211">
        <v>1480</v>
      </c>
      <c r="BY73" s="211">
        <v>1408</v>
      </c>
      <c r="BZ73" s="211">
        <v>1338</v>
      </c>
      <c r="CA73" s="211">
        <v>1264</v>
      </c>
      <c r="CB73" s="211">
        <v>1204</v>
      </c>
      <c r="CC73" s="211">
        <v>1155</v>
      </c>
      <c r="CD73" s="212">
        <v>1114</v>
      </c>
    </row>
    <row r="74" spans="1:82" s="1" customFormat="1" x14ac:dyDescent="0.4">
      <c r="A74" s="209"/>
      <c r="B74" s="13" t="s">
        <v>262</v>
      </c>
      <c r="C74" s="213"/>
      <c r="D74" s="211">
        <v>0</v>
      </c>
      <c r="E74" s="211">
        <v>0</v>
      </c>
      <c r="F74" s="211">
        <v>0</v>
      </c>
      <c r="G74" s="211">
        <v>0</v>
      </c>
      <c r="H74" s="211">
        <v>0</v>
      </c>
      <c r="I74" s="211">
        <v>0</v>
      </c>
      <c r="J74" s="211">
        <v>0</v>
      </c>
      <c r="K74" s="211">
        <v>0</v>
      </c>
      <c r="L74" s="211">
        <v>0</v>
      </c>
      <c r="M74" s="211">
        <v>0</v>
      </c>
      <c r="N74" s="211">
        <v>0</v>
      </c>
      <c r="O74" s="211">
        <v>0</v>
      </c>
      <c r="P74" s="211">
        <v>0</v>
      </c>
      <c r="Q74" s="211">
        <v>0</v>
      </c>
      <c r="R74" s="211">
        <v>0</v>
      </c>
      <c r="S74" s="211">
        <v>0</v>
      </c>
      <c r="T74" s="211">
        <v>0</v>
      </c>
      <c r="U74" s="211">
        <v>0</v>
      </c>
      <c r="V74" s="211">
        <v>0</v>
      </c>
      <c r="W74" s="211">
        <v>0</v>
      </c>
      <c r="X74" s="211">
        <v>0</v>
      </c>
      <c r="Y74" s="211">
        <v>0</v>
      </c>
      <c r="Z74" s="211">
        <v>0</v>
      </c>
      <c r="AA74" s="211">
        <v>0</v>
      </c>
      <c r="AB74" s="211">
        <v>0</v>
      </c>
      <c r="AC74" s="211">
        <v>0</v>
      </c>
      <c r="AD74" s="211">
        <v>0</v>
      </c>
      <c r="AE74" s="211">
        <v>0</v>
      </c>
      <c r="AF74" s="211">
        <v>0</v>
      </c>
      <c r="AG74" s="211">
        <v>0</v>
      </c>
      <c r="AH74" s="211">
        <v>0</v>
      </c>
      <c r="AI74" s="211">
        <v>0</v>
      </c>
      <c r="AJ74" s="211">
        <v>0</v>
      </c>
      <c r="AK74" s="211">
        <v>0</v>
      </c>
      <c r="AL74" s="211">
        <v>0</v>
      </c>
      <c r="AM74" s="211">
        <v>0</v>
      </c>
      <c r="AN74" s="211">
        <v>0</v>
      </c>
      <c r="AO74" s="211">
        <v>0</v>
      </c>
      <c r="AP74" s="211">
        <v>0</v>
      </c>
      <c r="AQ74" s="211">
        <v>0</v>
      </c>
      <c r="AR74" s="211">
        <v>0</v>
      </c>
      <c r="AS74" s="211">
        <v>0</v>
      </c>
      <c r="AT74" s="211">
        <v>0</v>
      </c>
      <c r="AU74" s="211">
        <v>0</v>
      </c>
      <c r="AV74" s="211">
        <v>0</v>
      </c>
      <c r="AW74" s="211">
        <v>0</v>
      </c>
      <c r="AX74" s="211">
        <v>0</v>
      </c>
      <c r="AY74" s="211">
        <v>0</v>
      </c>
      <c r="AZ74" s="211">
        <v>0</v>
      </c>
      <c r="BA74" s="211">
        <v>0</v>
      </c>
      <c r="BB74" s="211">
        <v>0</v>
      </c>
      <c r="BC74" s="211">
        <v>0</v>
      </c>
      <c r="BD74" s="211">
        <v>0</v>
      </c>
      <c r="BE74" s="211">
        <v>0</v>
      </c>
      <c r="BF74" s="211">
        <v>0</v>
      </c>
      <c r="BG74" s="211">
        <v>0</v>
      </c>
      <c r="BH74" s="211">
        <v>0</v>
      </c>
      <c r="BI74" s="211">
        <v>0</v>
      </c>
      <c r="BJ74" s="211">
        <v>0</v>
      </c>
      <c r="BK74" s="211">
        <v>0</v>
      </c>
      <c r="BL74" s="211">
        <v>0</v>
      </c>
      <c r="BM74" s="211">
        <v>0</v>
      </c>
      <c r="BN74" s="211">
        <v>0</v>
      </c>
      <c r="BO74" s="211">
        <v>0</v>
      </c>
      <c r="BP74" s="211">
        <v>0</v>
      </c>
      <c r="BQ74" s="211">
        <v>1</v>
      </c>
      <c r="BR74" s="211">
        <v>17</v>
      </c>
      <c r="BS74" s="211">
        <v>25</v>
      </c>
      <c r="BT74" s="211">
        <v>88</v>
      </c>
      <c r="BU74" s="211">
        <v>164</v>
      </c>
      <c r="BV74" s="211">
        <v>202</v>
      </c>
      <c r="BW74" s="211">
        <v>277</v>
      </c>
      <c r="BX74" s="211">
        <v>308</v>
      </c>
      <c r="BY74" s="211">
        <v>357</v>
      </c>
      <c r="BZ74" s="211">
        <v>426</v>
      </c>
      <c r="CA74" s="211">
        <v>505</v>
      </c>
      <c r="CB74" s="211">
        <v>584</v>
      </c>
      <c r="CC74" s="211">
        <v>671</v>
      </c>
      <c r="CD74" s="212">
        <v>731</v>
      </c>
    </row>
    <row r="75" spans="1:82" s="1" customFormat="1" x14ac:dyDescent="0.4">
      <c r="A75" s="209"/>
      <c r="B75" s="214" t="s">
        <v>312</v>
      </c>
      <c r="C75" s="213"/>
      <c r="D75" s="211">
        <v>0</v>
      </c>
      <c r="E75" s="211">
        <v>0</v>
      </c>
      <c r="F75" s="211">
        <v>0</v>
      </c>
      <c r="G75" s="211">
        <v>0</v>
      </c>
      <c r="H75" s="211">
        <v>0</v>
      </c>
      <c r="I75" s="211">
        <v>0</v>
      </c>
      <c r="J75" s="211">
        <v>0</v>
      </c>
      <c r="K75" s="211">
        <v>0</v>
      </c>
      <c r="L75" s="211">
        <v>0</v>
      </c>
      <c r="M75" s="211">
        <v>0</v>
      </c>
      <c r="N75" s="211">
        <v>0</v>
      </c>
      <c r="O75" s="211">
        <v>0</v>
      </c>
      <c r="P75" s="211">
        <v>0</v>
      </c>
      <c r="Q75" s="211">
        <v>0</v>
      </c>
      <c r="R75" s="211">
        <v>0</v>
      </c>
      <c r="S75" s="211">
        <v>0</v>
      </c>
      <c r="T75" s="211">
        <v>0</v>
      </c>
      <c r="U75" s="211">
        <v>0</v>
      </c>
      <c r="V75" s="211">
        <v>0</v>
      </c>
      <c r="W75" s="211">
        <v>0</v>
      </c>
      <c r="X75" s="211">
        <v>0</v>
      </c>
      <c r="Y75" s="211">
        <v>0</v>
      </c>
      <c r="Z75" s="211">
        <v>0</v>
      </c>
      <c r="AA75" s="211">
        <v>0</v>
      </c>
      <c r="AB75" s="211">
        <v>0</v>
      </c>
      <c r="AC75" s="211">
        <v>0</v>
      </c>
      <c r="AD75" s="211">
        <v>0</v>
      </c>
      <c r="AE75" s="211">
        <v>0</v>
      </c>
      <c r="AF75" s="211">
        <v>0</v>
      </c>
      <c r="AG75" s="211">
        <v>0</v>
      </c>
      <c r="AH75" s="211">
        <v>0</v>
      </c>
      <c r="AI75" s="211">
        <v>0</v>
      </c>
      <c r="AJ75" s="211">
        <v>0</v>
      </c>
      <c r="AK75" s="211">
        <v>0</v>
      </c>
      <c r="AL75" s="211">
        <v>0</v>
      </c>
      <c r="AM75" s="211">
        <v>0</v>
      </c>
      <c r="AN75" s="211">
        <v>0</v>
      </c>
      <c r="AO75" s="211">
        <v>0</v>
      </c>
      <c r="AP75" s="211">
        <v>0</v>
      </c>
      <c r="AQ75" s="211">
        <v>0</v>
      </c>
      <c r="AR75" s="211">
        <v>0</v>
      </c>
      <c r="AS75" s="211">
        <v>0</v>
      </c>
      <c r="AT75" s="211">
        <v>0</v>
      </c>
      <c r="AU75" s="211">
        <v>0</v>
      </c>
      <c r="AV75" s="211">
        <v>0</v>
      </c>
      <c r="AW75" s="211">
        <v>0</v>
      </c>
      <c r="AX75" s="211">
        <v>0</v>
      </c>
      <c r="AY75" s="211">
        <v>0</v>
      </c>
      <c r="AZ75" s="211">
        <v>0</v>
      </c>
      <c r="BA75" s="211">
        <v>0</v>
      </c>
      <c r="BB75" s="211">
        <v>0</v>
      </c>
      <c r="BC75" s="211">
        <v>0</v>
      </c>
      <c r="BD75" s="211">
        <v>0</v>
      </c>
      <c r="BE75" s="211">
        <v>0</v>
      </c>
      <c r="BF75" s="211">
        <v>0</v>
      </c>
      <c r="BG75" s="211">
        <v>0</v>
      </c>
      <c r="BH75" s="211">
        <v>0</v>
      </c>
      <c r="BI75" s="211">
        <v>0</v>
      </c>
      <c r="BJ75" s="211">
        <v>0</v>
      </c>
      <c r="BK75" s="211">
        <v>0</v>
      </c>
      <c r="BL75" s="211">
        <v>0</v>
      </c>
      <c r="BM75" s="211">
        <v>0</v>
      </c>
      <c r="BN75" s="211">
        <v>0</v>
      </c>
      <c r="BO75" s="211">
        <v>0</v>
      </c>
      <c r="BP75" s="211">
        <v>0</v>
      </c>
      <c r="BQ75" s="211">
        <v>1</v>
      </c>
      <c r="BR75" s="211">
        <v>16</v>
      </c>
      <c r="BS75" s="211">
        <v>24</v>
      </c>
      <c r="BT75" s="211">
        <v>87</v>
      </c>
      <c r="BU75" s="211">
        <v>162</v>
      </c>
      <c r="BV75" s="211">
        <v>200</v>
      </c>
      <c r="BW75" s="211">
        <v>274</v>
      </c>
      <c r="BX75" s="211">
        <v>305</v>
      </c>
      <c r="BY75" s="211">
        <v>353</v>
      </c>
      <c r="BZ75" s="211">
        <v>421</v>
      </c>
      <c r="CA75" s="211">
        <v>499</v>
      </c>
      <c r="CB75" s="211">
        <v>577</v>
      </c>
      <c r="CC75" s="211">
        <v>664</v>
      </c>
      <c r="CD75" s="212">
        <v>722</v>
      </c>
    </row>
    <row r="76" spans="1:82" s="1" customFormat="1" x14ac:dyDescent="0.4">
      <c r="A76" s="209"/>
      <c r="B76" s="214" t="s">
        <v>313</v>
      </c>
      <c r="C76" s="213"/>
      <c r="D76" s="211">
        <v>0</v>
      </c>
      <c r="E76" s="211">
        <v>0</v>
      </c>
      <c r="F76" s="211">
        <v>0</v>
      </c>
      <c r="G76" s="211">
        <v>0</v>
      </c>
      <c r="H76" s="211">
        <v>0</v>
      </c>
      <c r="I76" s="211">
        <v>0</v>
      </c>
      <c r="J76" s="211">
        <v>0</v>
      </c>
      <c r="K76" s="211">
        <v>0</v>
      </c>
      <c r="L76" s="211">
        <v>0</v>
      </c>
      <c r="M76" s="211">
        <v>0</v>
      </c>
      <c r="N76" s="211">
        <v>0</v>
      </c>
      <c r="O76" s="211">
        <v>0</v>
      </c>
      <c r="P76" s="211">
        <v>0</v>
      </c>
      <c r="Q76" s="211">
        <v>0</v>
      </c>
      <c r="R76" s="211">
        <v>0</v>
      </c>
      <c r="S76" s="211">
        <v>0</v>
      </c>
      <c r="T76" s="211">
        <v>0</v>
      </c>
      <c r="U76" s="211">
        <v>0</v>
      </c>
      <c r="V76" s="211">
        <v>0</v>
      </c>
      <c r="W76" s="211">
        <v>0</v>
      </c>
      <c r="X76" s="211">
        <v>0</v>
      </c>
      <c r="Y76" s="211">
        <v>0</v>
      </c>
      <c r="Z76" s="211">
        <v>0</v>
      </c>
      <c r="AA76" s="211">
        <v>0</v>
      </c>
      <c r="AB76" s="211">
        <v>0</v>
      </c>
      <c r="AC76" s="211">
        <v>0</v>
      </c>
      <c r="AD76" s="211">
        <v>0</v>
      </c>
      <c r="AE76" s="211">
        <v>0</v>
      </c>
      <c r="AF76" s="211">
        <v>0</v>
      </c>
      <c r="AG76" s="211">
        <v>0</v>
      </c>
      <c r="AH76" s="211">
        <v>0</v>
      </c>
      <c r="AI76" s="211">
        <v>0</v>
      </c>
      <c r="AJ76" s="211">
        <v>0</v>
      </c>
      <c r="AK76" s="211">
        <v>0</v>
      </c>
      <c r="AL76" s="211">
        <v>0</v>
      </c>
      <c r="AM76" s="211">
        <v>0</v>
      </c>
      <c r="AN76" s="211">
        <v>0</v>
      </c>
      <c r="AO76" s="211">
        <v>0</v>
      </c>
      <c r="AP76" s="211">
        <v>0</v>
      </c>
      <c r="AQ76" s="211">
        <v>0</v>
      </c>
      <c r="AR76" s="211">
        <v>0</v>
      </c>
      <c r="AS76" s="211">
        <v>0</v>
      </c>
      <c r="AT76" s="211">
        <v>0</v>
      </c>
      <c r="AU76" s="211">
        <v>0</v>
      </c>
      <c r="AV76" s="211">
        <v>0</v>
      </c>
      <c r="AW76" s="211">
        <v>0</v>
      </c>
      <c r="AX76" s="211">
        <v>0</v>
      </c>
      <c r="AY76" s="211">
        <v>0</v>
      </c>
      <c r="AZ76" s="211">
        <v>0</v>
      </c>
      <c r="BA76" s="211">
        <v>0</v>
      </c>
      <c r="BB76" s="211">
        <v>0</v>
      </c>
      <c r="BC76" s="211">
        <v>0</v>
      </c>
      <c r="BD76" s="211">
        <v>0</v>
      </c>
      <c r="BE76" s="211">
        <v>0</v>
      </c>
      <c r="BF76" s="211">
        <v>0</v>
      </c>
      <c r="BG76" s="211">
        <v>0</v>
      </c>
      <c r="BH76" s="211">
        <v>0</v>
      </c>
      <c r="BI76" s="211">
        <v>0</v>
      </c>
      <c r="BJ76" s="211">
        <v>0</v>
      </c>
      <c r="BK76" s="211">
        <v>0</v>
      </c>
      <c r="BL76" s="211">
        <v>0</v>
      </c>
      <c r="BM76" s="211">
        <v>0</v>
      </c>
      <c r="BN76" s="211">
        <v>0</v>
      </c>
      <c r="BO76" s="211">
        <v>0</v>
      </c>
      <c r="BP76" s="211">
        <v>0</v>
      </c>
      <c r="BQ76" s="211">
        <v>0</v>
      </c>
      <c r="BR76" s="211">
        <v>0</v>
      </c>
      <c r="BS76" s="211">
        <v>0</v>
      </c>
      <c r="BT76" s="211">
        <v>1</v>
      </c>
      <c r="BU76" s="211">
        <v>2</v>
      </c>
      <c r="BV76" s="211">
        <v>2</v>
      </c>
      <c r="BW76" s="211">
        <v>3</v>
      </c>
      <c r="BX76" s="211">
        <v>3</v>
      </c>
      <c r="BY76" s="211">
        <v>4</v>
      </c>
      <c r="BZ76" s="211">
        <v>5</v>
      </c>
      <c r="CA76" s="211">
        <v>6</v>
      </c>
      <c r="CB76" s="211">
        <v>7</v>
      </c>
      <c r="CC76" s="211">
        <v>8</v>
      </c>
      <c r="CD76" s="212">
        <v>8</v>
      </c>
    </row>
    <row r="77" spans="1:82" s="1" customFormat="1" ht="25.5" customHeight="1" x14ac:dyDescent="0.4">
      <c r="A77" s="209"/>
      <c r="B77" s="240" t="s">
        <v>33</v>
      </c>
      <c r="C77" s="213"/>
      <c r="D77" s="211">
        <v>0</v>
      </c>
      <c r="E77" s="211">
        <v>0</v>
      </c>
      <c r="F77" s="211">
        <v>0</v>
      </c>
      <c r="G77" s="211">
        <v>0</v>
      </c>
      <c r="H77" s="211">
        <v>0</v>
      </c>
      <c r="I77" s="211">
        <v>0</v>
      </c>
      <c r="J77" s="211">
        <v>0</v>
      </c>
      <c r="K77" s="211">
        <v>4621</v>
      </c>
      <c r="L77" s="211">
        <v>4729</v>
      </c>
      <c r="M77" s="211">
        <v>4832</v>
      </c>
      <c r="N77" s="211">
        <v>5412</v>
      </c>
      <c r="O77" s="211">
        <v>5541</v>
      </c>
      <c r="P77" s="211">
        <v>5661</v>
      </c>
      <c r="Q77" s="211">
        <v>5778</v>
      </c>
      <c r="R77" s="211">
        <v>5919</v>
      </c>
      <c r="S77" s="211">
        <v>5965</v>
      </c>
      <c r="T77" s="211">
        <v>6142</v>
      </c>
      <c r="U77" s="211">
        <v>6340</v>
      </c>
      <c r="V77" s="211">
        <v>6523</v>
      </c>
      <c r="W77" s="211">
        <v>6751</v>
      </c>
      <c r="X77" s="211">
        <v>6955</v>
      </c>
      <c r="Y77" s="211">
        <v>7151</v>
      </c>
      <c r="Z77" s="211">
        <v>7344</v>
      </c>
      <c r="AA77" s="211">
        <v>7495</v>
      </c>
      <c r="AB77" s="211">
        <v>7648</v>
      </c>
      <c r="AC77" s="211">
        <v>7803</v>
      </c>
      <c r="AD77" s="211">
        <v>7951</v>
      </c>
      <c r="AE77" s="211">
        <v>8128</v>
      </c>
      <c r="AF77" s="211">
        <v>8315</v>
      </c>
      <c r="AG77" s="211">
        <v>8436</v>
      </c>
      <c r="AH77" s="211">
        <v>8579</v>
      </c>
      <c r="AI77" s="211">
        <v>8727</v>
      </c>
      <c r="AJ77" s="211">
        <v>8895</v>
      </c>
      <c r="AK77" s="211">
        <v>9074</v>
      </c>
      <c r="AL77" s="211">
        <v>9164</v>
      </c>
      <c r="AM77" s="211">
        <v>9261</v>
      </c>
      <c r="AN77" s="211">
        <v>9298</v>
      </c>
      <c r="AO77" s="211">
        <v>9495</v>
      </c>
      <c r="AP77" s="211">
        <v>9627</v>
      </c>
      <c r="AQ77" s="211">
        <v>9700</v>
      </c>
      <c r="AR77" s="211">
        <v>9755</v>
      </c>
      <c r="AS77" s="211">
        <v>9755</v>
      </c>
      <c r="AT77" s="211">
        <v>9930</v>
      </c>
      <c r="AU77" s="211">
        <v>9990</v>
      </c>
      <c r="AV77" s="211">
        <v>10056</v>
      </c>
      <c r="AW77" s="211">
        <v>10061</v>
      </c>
      <c r="AX77" s="211">
        <v>10097</v>
      </c>
      <c r="AY77" s="211">
        <v>10384</v>
      </c>
      <c r="AZ77" s="211">
        <v>10536</v>
      </c>
      <c r="BA77" s="211">
        <v>10680</v>
      </c>
      <c r="BB77" s="211">
        <v>10782</v>
      </c>
      <c r="BC77" s="211">
        <v>10936</v>
      </c>
      <c r="BD77" s="211">
        <v>11004</v>
      </c>
      <c r="BE77" s="211">
        <v>11095</v>
      </c>
      <c r="BF77" s="211">
        <v>11195</v>
      </c>
      <c r="BG77" s="211">
        <v>11320</v>
      </c>
      <c r="BH77" s="211">
        <v>11477</v>
      </c>
      <c r="BI77" s="211">
        <v>11585</v>
      </c>
      <c r="BJ77" s="211">
        <v>11715</v>
      </c>
      <c r="BK77" s="211">
        <v>11938</v>
      </c>
      <c r="BL77" s="211">
        <v>12160</v>
      </c>
      <c r="BM77" s="211">
        <v>12410</v>
      </c>
      <c r="BN77" s="211">
        <v>12566</v>
      </c>
      <c r="BO77" s="211">
        <v>12667</v>
      </c>
      <c r="BP77" s="211">
        <v>12810</v>
      </c>
      <c r="BQ77" s="211">
        <v>12888</v>
      </c>
      <c r="BR77" s="211">
        <v>12958</v>
      </c>
      <c r="BS77" s="211">
        <v>12957</v>
      </c>
      <c r="BT77" s="211">
        <v>12930</v>
      </c>
      <c r="BU77" s="211">
        <v>12838</v>
      </c>
      <c r="BV77" s="211">
        <v>12724</v>
      </c>
      <c r="BW77" s="211">
        <v>12556</v>
      </c>
      <c r="BX77" s="211">
        <v>12379</v>
      </c>
      <c r="BY77" s="211">
        <v>12494</v>
      </c>
      <c r="BZ77" s="211">
        <v>12664</v>
      </c>
      <c r="CA77" s="211">
        <v>12863</v>
      </c>
      <c r="CB77" s="211">
        <v>13090</v>
      </c>
      <c r="CC77" s="211">
        <v>13324</v>
      </c>
      <c r="CD77" s="212">
        <v>13358</v>
      </c>
    </row>
    <row r="78" spans="1:82" s="1" customFormat="1" x14ac:dyDescent="0.4">
      <c r="A78" s="209"/>
      <c r="B78" s="214" t="s">
        <v>227</v>
      </c>
      <c r="C78" s="214"/>
      <c r="D78" s="211">
        <v>0</v>
      </c>
      <c r="E78" s="211">
        <v>0</v>
      </c>
      <c r="F78" s="211">
        <v>0</v>
      </c>
      <c r="G78" s="211">
        <v>0</v>
      </c>
      <c r="H78" s="211">
        <v>0</v>
      </c>
      <c r="I78" s="211">
        <v>0</v>
      </c>
      <c r="J78" s="211">
        <v>0</v>
      </c>
      <c r="K78" s="211">
        <v>4621</v>
      </c>
      <c r="L78" s="211">
        <v>4729</v>
      </c>
      <c r="M78" s="211">
        <v>4832</v>
      </c>
      <c r="N78" s="211">
        <v>5412</v>
      </c>
      <c r="O78" s="211">
        <v>5541</v>
      </c>
      <c r="P78" s="211">
        <v>5661</v>
      </c>
      <c r="Q78" s="211">
        <v>5778</v>
      </c>
      <c r="R78" s="211">
        <v>5919</v>
      </c>
      <c r="S78" s="211">
        <v>5965</v>
      </c>
      <c r="T78" s="211">
        <v>6142</v>
      </c>
      <c r="U78" s="211">
        <v>6340</v>
      </c>
      <c r="V78" s="211">
        <v>6523</v>
      </c>
      <c r="W78" s="211">
        <v>6751</v>
      </c>
      <c r="X78" s="211">
        <v>6955</v>
      </c>
      <c r="Y78" s="211">
        <v>7151</v>
      </c>
      <c r="Z78" s="211">
        <v>7344</v>
      </c>
      <c r="AA78" s="211">
        <v>7365</v>
      </c>
      <c r="AB78" s="211">
        <v>7525</v>
      </c>
      <c r="AC78" s="211">
        <v>7693</v>
      </c>
      <c r="AD78" s="211">
        <v>7853</v>
      </c>
      <c r="AE78" s="211">
        <v>8035</v>
      </c>
      <c r="AF78" s="211">
        <v>8236</v>
      </c>
      <c r="AG78" s="211">
        <v>8364</v>
      </c>
      <c r="AH78" s="211">
        <v>8516</v>
      </c>
      <c r="AI78" s="211">
        <v>8672</v>
      </c>
      <c r="AJ78" s="211">
        <v>8844</v>
      </c>
      <c r="AK78" s="211">
        <v>9028</v>
      </c>
      <c r="AL78" s="211">
        <v>9121</v>
      </c>
      <c r="AM78" s="211">
        <v>9221</v>
      </c>
      <c r="AN78" s="211">
        <v>9259</v>
      </c>
      <c r="AO78" s="211">
        <v>9459</v>
      </c>
      <c r="AP78" s="211">
        <v>9589</v>
      </c>
      <c r="AQ78" s="211">
        <v>9663</v>
      </c>
      <c r="AR78" s="211">
        <v>9719</v>
      </c>
      <c r="AS78" s="211">
        <v>9720</v>
      </c>
      <c r="AT78" s="211">
        <v>9898</v>
      </c>
      <c r="AU78" s="211">
        <v>9959</v>
      </c>
      <c r="AV78" s="211">
        <v>10027</v>
      </c>
      <c r="AW78" s="211">
        <v>10033</v>
      </c>
      <c r="AX78" s="211">
        <v>10070</v>
      </c>
      <c r="AY78" s="211">
        <v>10356</v>
      </c>
      <c r="AZ78" s="211">
        <v>10509</v>
      </c>
      <c r="BA78" s="211">
        <v>10654</v>
      </c>
      <c r="BB78" s="211">
        <v>10758</v>
      </c>
      <c r="BC78" s="211">
        <v>10913</v>
      </c>
      <c r="BD78" s="211">
        <v>10981</v>
      </c>
      <c r="BE78" s="211">
        <v>11072</v>
      </c>
      <c r="BF78" s="211">
        <v>11171</v>
      </c>
      <c r="BG78" s="211">
        <v>11297</v>
      </c>
      <c r="BH78" s="211">
        <v>11454</v>
      </c>
      <c r="BI78" s="211">
        <v>11563</v>
      </c>
      <c r="BJ78" s="211">
        <v>11692</v>
      </c>
      <c r="BK78" s="211">
        <v>11914</v>
      </c>
      <c r="BL78" s="211">
        <v>12134</v>
      </c>
      <c r="BM78" s="211">
        <v>12382</v>
      </c>
      <c r="BN78" s="211">
        <v>12537</v>
      </c>
      <c r="BO78" s="211">
        <v>12634</v>
      </c>
      <c r="BP78" s="211">
        <v>12774</v>
      </c>
      <c r="BQ78" s="211">
        <v>12846</v>
      </c>
      <c r="BR78" s="211">
        <v>12912</v>
      </c>
      <c r="BS78" s="211">
        <v>12908</v>
      </c>
      <c r="BT78" s="211">
        <v>12880</v>
      </c>
      <c r="BU78" s="211">
        <v>12790</v>
      </c>
      <c r="BV78" s="211">
        <v>12668</v>
      </c>
      <c r="BW78" s="211">
        <v>12530</v>
      </c>
      <c r="BX78" s="211">
        <v>12382</v>
      </c>
      <c r="BY78" s="211">
        <v>12456</v>
      </c>
      <c r="BZ78" s="211">
        <v>12631</v>
      </c>
      <c r="CA78" s="211">
        <v>12857</v>
      </c>
      <c r="CB78" s="211">
        <v>13090</v>
      </c>
      <c r="CC78" s="211">
        <v>13332</v>
      </c>
      <c r="CD78" s="212">
        <v>13374</v>
      </c>
    </row>
    <row r="79" spans="1:82" s="1" customFormat="1" x14ac:dyDescent="0.4">
      <c r="A79" s="209"/>
      <c r="B79" s="243" t="s">
        <v>333</v>
      </c>
      <c r="C79" s="214"/>
      <c r="D79" s="211">
        <v>0</v>
      </c>
      <c r="E79" s="211">
        <v>0</v>
      </c>
      <c r="F79" s="211">
        <v>0</v>
      </c>
      <c r="G79" s="211">
        <v>0</v>
      </c>
      <c r="H79" s="211">
        <v>0</v>
      </c>
      <c r="I79" s="211">
        <v>0</v>
      </c>
      <c r="J79" s="211">
        <v>0</v>
      </c>
      <c r="K79" s="211">
        <v>0</v>
      </c>
      <c r="L79" s="211">
        <v>0</v>
      </c>
      <c r="M79" s="211">
        <v>0</v>
      </c>
      <c r="N79" s="211">
        <v>0</v>
      </c>
      <c r="O79" s="211">
        <v>0</v>
      </c>
      <c r="P79" s="211">
        <v>0</v>
      </c>
      <c r="Q79" s="211">
        <v>0</v>
      </c>
      <c r="R79" s="211">
        <v>0</v>
      </c>
      <c r="S79" s="211">
        <v>0</v>
      </c>
      <c r="T79" s="211">
        <v>0</v>
      </c>
      <c r="U79" s="211">
        <v>0</v>
      </c>
      <c r="V79" s="211">
        <v>0</v>
      </c>
      <c r="W79" s="211">
        <v>0</v>
      </c>
      <c r="X79" s="211">
        <v>0</v>
      </c>
      <c r="Y79" s="211">
        <v>0</v>
      </c>
      <c r="Z79" s="211">
        <v>0</v>
      </c>
      <c r="AA79" s="211">
        <v>0</v>
      </c>
      <c r="AB79" s="211">
        <v>0</v>
      </c>
      <c r="AC79" s="211">
        <v>0</v>
      </c>
      <c r="AD79" s="211">
        <v>0</v>
      </c>
      <c r="AE79" s="211">
        <v>0</v>
      </c>
      <c r="AF79" s="211">
        <v>0</v>
      </c>
      <c r="AG79" s="211">
        <v>0</v>
      </c>
      <c r="AH79" s="211">
        <v>0</v>
      </c>
      <c r="AI79" s="211">
        <v>0</v>
      </c>
      <c r="AJ79" s="211">
        <v>0</v>
      </c>
      <c r="AK79" s="211">
        <v>0</v>
      </c>
      <c r="AL79" s="211">
        <v>0</v>
      </c>
      <c r="AM79" s="211">
        <v>0</v>
      </c>
      <c r="AN79" s="211">
        <v>0</v>
      </c>
      <c r="AO79" s="211">
        <v>0</v>
      </c>
      <c r="AP79" s="211">
        <v>0</v>
      </c>
      <c r="AQ79" s="211">
        <v>0</v>
      </c>
      <c r="AR79" s="211">
        <v>0</v>
      </c>
      <c r="AS79" s="211">
        <v>0</v>
      </c>
      <c r="AT79" s="211">
        <v>0</v>
      </c>
      <c r="AU79" s="211">
        <v>0</v>
      </c>
      <c r="AV79" s="211">
        <v>0</v>
      </c>
      <c r="AW79" s="211">
        <v>0</v>
      </c>
      <c r="AX79" s="211">
        <v>0</v>
      </c>
      <c r="AY79" s="211">
        <v>0</v>
      </c>
      <c r="AZ79" s="211">
        <v>0</v>
      </c>
      <c r="BA79" s="211">
        <v>0</v>
      </c>
      <c r="BB79" s="211">
        <v>0</v>
      </c>
      <c r="BC79" s="211">
        <v>0</v>
      </c>
      <c r="BD79" s="211">
        <v>10875</v>
      </c>
      <c r="BE79" s="211">
        <v>11018</v>
      </c>
      <c r="BF79" s="211">
        <v>11102</v>
      </c>
      <c r="BG79" s="211">
        <v>11231</v>
      </c>
      <c r="BH79" s="211">
        <v>11384</v>
      </c>
      <c r="BI79" s="211">
        <v>11492</v>
      </c>
      <c r="BJ79" s="211">
        <v>11617</v>
      </c>
      <c r="BK79" s="211">
        <v>11837</v>
      </c>
      <c r="BL79" s="211">
        <v>12053</v>
      </c>
      <c r="BM79" s="211">
        <v>12285</v>
      </c>
      <c r="BN79" s="211">
        <v>12460</v>
      </c>
      <c r="BO79" s="211">
        <v>12556</v>
      </c>
      <c r="BP79" s="211">
        <v>12737</v>
      </c>
      <c r="BQ79" s="211">
        <v>12814</v>
      </c>
      <c r="BR79" s="211">
        <v>12887</v>
      </c>
      <c r="BS79" s="211">
        <v>12890</v>
      </c>
      <c r="BT79" s="211">
        <v>12681</v>
      </c>
      <c r="BU79" s="211">
        <v>12144</v>
      </c>
      <c r="BV79" s="211">
        <v>11679</v>
      </c>
      <c r="BW79" s="211">
        <v>11224</v>
      </c>
      <c r="BX79" s="211">
        <v>10700</v>
      </c>
      <c r="BY79" s="211">
        <v>10117</v>
      </c>
      <c r="BZ79" s="211">
        <v>9612</v>
      </c>
      <c r="CA79" s="211">
        <v>9117</v>
      </c>
      <c r="CB79" s="211">
        <v>8631</v>
      </c>
      <c r="CC79" s="211">
        <v>8153</v>
      </c>
      <c r="CD79" s="212">
        <v>7690</v>
      </c>
    </row>
    <row r="80" spans="1:82" s="1" customFormat="1" x14ac:dyDescent="0.4">
      <c r="A80" s="209"/>
      <c r="B80" s="243" t="s">
        <v>354</v>
      </c>
      <c r="C80" s="214"/>
      <c r="D80" s="211">
        <v>0</v>
      </c>
      <c r="E80" s="211">
        <v>0</v>
      </c>
      <c r="F80" s="211">
        <v>0</v>
      </c>
      <c r="G80" s="211">
        <v>0</v>
      </c>
      <c r="H80" s="211">
        <v>0</v>
      </c>
      <c r="I80" s="211">
        <v>0</v>
      </c>
      <c r="J80" s="211">
        <v>0</v>
      </c>
      <c r="K80" s="211">
        <v>0</v>
      </c>
      <c r="L80" s="211">
        <v>0</v>
      </c>
      <c r="M80" s="211">
        <v>0</v>
      </c>
      <c r="N80" s="211">
        <v>0</v>
      </c>
      <c r="O80" s="211">
        <v>0</v>
      </c>
      <c r="P80" s="211">
        <v>0</v>
      </c>
      <c r="Q80" s="211">
        <v>0</v>
      </c>
      <c r="R80" s="211">
        <v>0</v>
      </c>
      <c r="S80" s="211">
        <v>0</v>
      </c>
      <c r="T80" s="211">
        <v>0</v>
      </c>
      <c r="U80" s="211">
        <v>0</v>
      </c>
      <c r="V80" s="211">
        <v>0</v>
      </c>
      <c r="W80" s="211">
        <v>0</v>
      </c>
      <c r="X80" s="211">
        <v>0</v>
      </c>
      <c r="Y80" s="211">
        <v>0</v>
      </c>
      <c r="Z80" s="211">
        <v>0</v>
      </c>
      <c r="AA80" s="211">
        <v>0</v>
      </c>
      <c r="AB80" s="211">
        <v>0</v>
      </c>
      <c r="AC80" s="211">
        <v>0</v>
      </c>
      <c r="AD80" s="211">
        <v>0</v>
      </c>
      <c r="AE80" s="211">
        <v>0</v>
      </c>
      <c r="AF80" s="211">
        <v>0</v>
      </c>
      <c r="AG80" s="211">
        <v>0</v>
      </c>
      <c r="AH80" s="211">
        <v>0</v>
      </c>
      <c r="AI80" s="211">
        <v>80</v>
      </c>
      <c r="AJ80" s="211">
        <v>276</v>
      </c>
      <c r="AK80" s="211">
        <v>476</v>
      </c>
      <c r="AL80" s="211">
        <v>658</v>
      </c>
      <c r="AM80" s="211">
        <v>882</v>
      </c>
      <c r="AN80" s="211">
        <v>1009</v>
      </c>
      <c r="AO80" s="211">
        <v>1434</v>
      </c>
      <c r="AP80" s="211">
        <v>1786</v>
      </c>
      <c r="AQ80" s="211">
        <v>2077</v>
      </c>
      <c r="AR80" s="211">
        <v>2382</v>
      </c>
      <c r="AS80" s="211">
        <v>2515</v>
      </c>
      <c r="AT80" s="211">
        <v>3044</v>
      </c>
      <c r="AU80" s="211">
        <v>3349</v>
      </c>
      <c r="AV80" s="211">
        <v>3642</v>
      </c>
      <c r="AW80" s="211">
        <v>3925</v>
      </c>
      <c r="AX80" s="211">
        <v>4219</v>
      </c>
      <c r="AY80" s="211">
        <v>4552</v>
      </c>
      <c r="AZ80" s="211">
        <v>4927</v>
      </c>
      <c r="BA80" s="211">
        <v>5280</v>
      </c>
      <c r="BB80" s="211">
        <v>5615</v>
      </c>
      <c r="BC80" s="211">
        <v>5947</v>
      </c>
      <c r="BD80" s="211">
        <v>6276</v>
      </c>
      <c r="BE80" s="211">
        <v>6589</v>
      </c>
      <c r="BF80" s="211">
        <v>6851</v>
      </c>
      <c r="BG80" s="211">
        <v>7122</v>
      </c>
      <c r="BH80" s="211">
        <v>7425</v>
      </c>
      <c r="BI80" s="211">
        <v>7700</v>
      </c>
      <c r="BJ80" s="211">
        <v>7963</v>
      </c>
      <c r="BK80" s="211">
        <v>8324</v>
      </c>
      <c r="BL80" s="211">
        <v>8673</v>
      </c>
      <c r="BM80" s="211">
        <v>9052</v>
      </c>
      <c r="BN80" s="211">
        <v>9320</v>
      </c>
      <c r="BO80" s="211">
        <v>9549</v>
      </c>
      <c r="BP80" s="211">
        <v>9848</v>
      </c>
      <c r="BQ80" s="211">
        <v>10021</v>
      </c>
      <c r="BR80" s="211">
        <v>10207</v>
      </c>
      <c r="BS80" s="211">
        <v>10335</v>
      </c>
      <c r="BT80" s="211">
        <v>10250</v>
      </c>
      <c r="BU80" s="211">
        <v>9876</v>
      </c>
      <c r="BV80" s="211">
        <v>9562</v>
      </c>
      <c r="BW80" s="211">
        <v>9238</v>
      </c>
      <c r="BX80" s="211">
        <v>8858</v>
      </c>
      <c r="BY80" s="211">
        <v>8420</v>
      </c>
      <c r="BZ80" s="211">
        <v>8051</v>
      </c>
      <c r="CA80" s="211">
        <v>7695</v>
      </c>
      <c r="CB80" s="211">
        <v>7323</v>
      </c>
      <c r="CC80" s="211">
        <v>6953</v>
      </c>
      <c r="CD80" s="212">
        <v>6593</v>
      </c>
    </row>
    <row r="81" spans="1:82" s="1" customFormat="1" x14ac:dyDescent="0.4">
      <c r="A81" s="209"/>
      <c r="B81" s="243" t="s">
        <v>355</v>
      </c>
      <c r="C81" s="214"/>
      <c r="D81" s="211">
        <v>0</v>
      </c>
      <c r="E81" s="211">
        <v>0</v>
      </c>
      <c r="F81" s="211">
        <v>0</v>
      </c>
      <c r="G81" s="211">
        <v>0</v>
      </c>
      <c r="H81" s="211">
        <v>0</v>
      </c>
      <c r="I81" s="211">
        <v>0</v>
      </c>
      <c r="J81" s="211">
        <v>0</v>
      </c>
      <c r="K81" s="211">
        <v>0</v>
      </c>
      <c r="L81" s="211">
        <v>0</v>
      </c>
      <c r="M81" s="211">
        <v>0</v>
      </c>
      <c r="N81" s="211">
        <v>0</v>
      </c>
      <c r="O81" s="211">
        <v>0</v>
      </c>
      <c r="P81" s="211">
        <v>0</v>
      </c>
      <c r="Q81" s="211">
        <v>0</v>
      </c>
      <c r="R81" s="211">
        <v>0</v>
      </c>
      <c r="S81" s="211">
        <v>0</v>
      </c>
      <c r="T81" s="211">
        <v>0</v>
      </c>
      <c r="U81" s="211">
        <v>0</v>
      </c>
      <c r="V81" s="211">
        <v>0</v>
      </c>
      <c r="W81" s="211">
        <v>0</v>
      </c>
      <c r="X81" s="211">
        <v>0</v>
      </c>
      <c r="Y81" s="211">
        <v>0</v>
      </c>
      <c r="Z81" s="211">
        <v>0</v>
      </c>
      <c r="AA81" s="211">
        <v>0</v>
      </c>
      <c r="AB81" s="211">
        <v>0</v>
      </c>
      <c r="AC81" s="211">
        <v>0</v>
      </c>
      <c r="AD81" s="211">
        <v>0</v>
      </c>
      <c r="AE81" s="211">
        <v>0</v>
      </c>
      <c r="AF81" s="211">
        <v>0</v>
      </c>
      <c r="AG81" s="211">
        <v>0</v>
      </c>
      <c r="AH81" s="211">
        <v>0</v>
      </c>
      <c r="AI81" s="211">
        <v>0</v>
      </c>
      <c r="AJ81" s="211">
        <v>0</v>
      </c>
      <c r="AK81" s="211">
        <v>0</v>
      </c>
      <c r="AL81" s="211">
        <v>0</v>
      </c>
      <c r="AM81" s="211">
        <v>0</v>
      </c>
      <c r="AN81" s="211">
        <v>0</v>
      </c>
      <c r="AO81" s="211">
        <v>0</v>
      </c>
      <c r="AP81" s="211">
        <v>0</v>
      </c>
      <c r="AQ81" s="211">
        <v>0</v>
      </c>
      <c r="AR81" s="211">
        <v>0</v>
      </c>
      <c r="AS81" s="211">
        <v>0</v>
      </c>
      <c r="AT81" s="211">
        <v>0</v>
      </c>
      <c r="AU81" s="211">
        <v>0</v>
      </c>
      <c r="AV81" s="211">
        <v>0</v>
      </c>
      <c r="AW81" s="211">
        <v>0</v>
      </c>
      <c r="AX81" s="211">
        <v>0</v>
      </c>
      <c r="AY81" s="211">
        <v>0</v>
      </c>
      <c r="AZ81" s="211">
        <v>0</v>
      </c>
      <c r="BA81" s="211">
        <v>0</v>
      </c>
      <c r="BB81" s="211">
        <v>0</v>
      </c>
      <c r="BC81" s="211">
        <v>0</v>
      </c>
      <c r="BD81" s="211">
        <v>8670</v>
      </c>
      <c r="BE81" s="211">
        <v>8834</v>
      </c>
      <c r="BF81" s="211">
        <v>8961</v>
      </c>
      <c r="BG81" s="211">
        <v>9117</v>
      </c>
      <c r="BH81" s="211">
        <v>9296</v>
      </c>
      <c r="BI81" s="211">
        <v>9439</v>
      </c>
      <c r="BJ81" s="211">
        <v>9594</v>
      </c>
      <c r="BK81" s="211">
        <v>9842</v>
      </c>
      <c r="BL81" s="211">
        <v>10087</v>
      </c>
      <c r="BM81" s="211">
        <v>10358</v>
      </c>
      <c r="BN81" s="211">
        <v>10563</v>
      </c>
      <c r="BO81" s="211">
        <v>10702</v>
      </c>
      <c r="BP81" s="211">
        <v>10874</v>
      </c>
      <c r="BQ81" s="211">
        <v>10984</v>
      </c>
      <c r="BR81" s="211">
        <v>11096</v>
      </c>
      <c r="BS81" s="211">
        <v>11145</v>
      </c>
      <c r="BT81" s="211">
        <v>10995</v>
      </c>
      <c r="BU81" s="211">
        <v>10570</v>
      </c>
      <c r="BV81" s="211">
        <v>10184</v>
      </c>
      <c r="BW81" s="211">
        <v>9813</v>
      </c>
      <c r="BX81" s="211">
        <v>9382</v>
      </c>
      <c r="BY81" s="211">
        <v>8912</v>
      </c>
      <c r="BZ81" s="211">
        <v>8493</v>
      </c>
      <c r="CA81" s="211">
        <v>8081</v>
      </c>
      <c r="CB81" s="211">
        <v>7674</v>
      </c>
      <c r="CC81" s="211">
        <v>7275</v>
      </c>
      <c r="CD81" s="212">
        <v>6883</v>
      </c>
    </row>
    <row r="82" spans="1:82" s="1" customFormat="1" x14ac:dyDescent="0.4">
      <c r="A82" s="209"/>
      <c r="B82" s="243" t="s">
        <v>356</v>
      </c>
      <c r="C82" s="214"/>
      <c r="D82" s="211">
        <v>0</v>
      </c>
      <c r="E82" s="211">
        <v>0</v>
      </c>
      <c r="F82" s="211">
        <v>0</v>
      </c>
      <c r="G82" s="211">
        <v>0</v>
      </c>
      <c r="H82" s="211">
        <v>0</v>
      </c>
      <c r="I82" s="211">
        <v>0</v>
      </c>
      <c r="J82" s="211">
        <v>0</v>
      </c>
      <c r="K82" s="211">
        <v>0</v>
      </c>
      <c r="L82" s="211">
        <v>0</v>
      </c>
      <c r="M82" s="211">
        <v>0</v>
      </c>
      <c r="N82" s="211">
        <v>0</v>
      </c>
      <c r="O82" s="211">
        <v>0</v>
      </c>
      <c r="P82" s="211">
        <v>0</v>
      </c>
      <c r="Q82" s="211">
        <v>0</v>
      </c>
      <c r="R82" s="211">
        <v>0</v>
      </c>
      <c r="S82" s="211">
        <v>0</v>
      </c>
      <c r="T82" s="211">
        <v>0</v>
      </c>
      <c r="U82" s="211">
        <v>0</v>
      </c>
      <c r="V82" s="211">
        <v>0</v>
      </c>
      <c r="W82" s="211">
        <v>0</v>
      </c>
      <c r="X82" s="211">
        <v>0</v>
      </c>
      <c r="Y82" s="211">
        <v>0</v>
      </c>
      <c r="Z82" s="211">
        <v>0</v>
      </c>
      <c r="AA82" s="211">
        <v>0</v>
      </c>
      <c r="AB82" s="211">
        <v>0</v>
      </c>
      <c r="AC82" s="211">
        <v>0</v>
      </c>
      <c r="AD82" s="211">
        <v>0</v>
      </c>
      <c r="AE82" s="211">
        <v>0</v>
      </c>
      <c r="AF82" s="211">
        <v>0</v>
      </c>
      <c r="AG82" s="211">
        <v>0</v>
      </c>
      <c r="AH82" s="211">
        <v>0</v>
      </c>
      <c r="AI82" s="211">
        <v>0</v>
      </c>
      <c r="AJ82" s="211">
        <v>0</v>
      </c>
      <c r="AK82" s="211">
        <v>0</v>
      </c>
      <c r="AL82" s="211">
        <v>0</v>
      </c>
      <c r="AM82" s="211">
        <v>0</v>
      </c>
      <c r="AN82" s="211">
        <v>0</v>
      </c>
      <c r="AO82" s="211">
        <v>0</v>
      </c>
      <c r="AP82" s="211">
        <v>0</v>
      </c>
      <c r="AQ82" s="211">
        <v>0</v>
      </c>
      <c r="AR82" s="211">
        <v>0</v>
      </c>
      <c r="AS82" s="211">
        <v>0</v>
      </c>
      <c r="AT82" s="211">
        <v>0</v>
      </c>
      <c r="AU82" s="211">
        <v>0</v>
      </c>
      <c r="AV82" s="211">
        <v>0</v>
      </c>
      <c r="AW82" s="211">
        <v>0</v>
      </c>
      <c r="AX82" s="211">
        <v>0</v>
      </c>
      <c r="AY82" s="211">
        <v>0</v>
      </c>
      <c r="AZ82" s="211">
        <v>0</v>
      </c>
      <c r="BA82" s="211">
        <v>0</v>
      </c>
      <c r="BB82" s="211">
        <v>0</v>
      </c>
      <c r="BC82" s="211">
        <v>0</v>
      </c>
      <c r="BD82" s="211">
        <v>0</v>
      </c>
      <c r="BE82" s="211">
        <v>0</v>
      </c>
      <c r="BF82" s="211">
        <v>0</v>
      </c>
      <c r="BG82" s="211">
        <v>0</v>
      </c>
      <c r="BH82" s="211">
        <v>0</v>
      </c>
      <c r="BI82" s="211">
        <v>0</v>
      </c>
      <c r="BJ82" s="211">
        <v>8</v>
      </c>
      <c r="BK82" s="211">
        <v>24</v>
      </c>
      <c r="BL82" s="211">
        <v>46</v>
      </c>
      <c r="BM82" s="211">
        <v>58</v>
      </c>
      <c r="BN82" s="211">
        <v>66</v>
      </c>
      <c r="BO82" s="211">
        <v>59</v>
      </c>
      <c r="BP82" s="211">
        <v>56</v>
      </c>
      <c r="BQ82" s="211">
        <v>56</v>
      </c>
      <c r="BR82" s="211">
        <v>50</v>
      </c>
      <c r="BS82" s="211">
        <v>47</v>
      </c>
      <c r="BT82" s="211">
        <v>49</v>
      </c>
      <c r="BU82" s="211">
        <v>44</v>
      </c>
      <c r="BV82" s="211">
        <v>30</v>
      </c>
      <c r="BW82" s="211">
        <v>20</v>
      </c>
      <c r="BX82" s="211">
        <v>14</v>
      </c>
      <c r="BY82" s="211">
        <v>10</v>
      </c>
      <c r="BZ82" s="211">
        <v>6</v>
      </c>
      <c r="CA82" s="211">
        <v>4</v>
      </c>
      <c r="CB82" s="211">
        <v>2</v>
      </c>
      <c r="CC82" s="211">
        <v>1</v>
      </c>
      <c r="CD82" s="212">
        <v>1</v>
      </c>
    </row>
    <row r="83" spans="1:82" s="1" customFormat="1" x14ac:dyDescent="0.4">
      <c r="A83" s="209"/>
      <c r="B83" s="243" t="s">
        <v>357</v>
      </c>
      <c r="C83" s="214"/>
      <c r="D83" s="211"/>
      <c r="E83" s="211"/>
      <c r="F83" s="211"/>
      <c r="G83" s="211"/>
      <c r="H83" s="211"/>
      <c r="I83" s="211"/>
      <c r="J83" s="211"/>
      <c r="K83" s="211"/>
      <c r="L83" s="211"/>
      <c r="M83" s="211"/>
      <c r="N83" s="211"/>
      <c r="O83" s="211"/>
      <c r="P83" s="211"/>
      <c r="Q83" s="211"/>
      <c r="R83" s="211"/>
      <c r="S83" s="211"/>
      <c r="T83" s="211"/>
      <c r="U83" s="211"/>
      <c r="V83" s="211"/>
      <c r="W83" s="211"/>
      <c r="X83" s="211"/>
      <c r="Y83" s="211"/>
      <c r="Z83" s="211"/>
      <c r="AA83" s="211"/>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211"/>
      <c r="BE83" s="211"/>
      <c r="BF83" s="211"/>
      <c r="BG83" s="211"/>
      <c r="BH83" s="211"/>
      <c r="BI83" s="211"/>
      <c r="BJ83" s="211"/>
      <c r="BK83" s="211"/>
      <c r="BL83" s="211"/>
      <c r="BM83" s="211"/>
      <c r="BN83" s="211"/>
      <c r="BO83" s="211"/>
      <c r="BP83" s="211"/>
      <c r="BQ83" s="211"/>
      <c r="BR83" s="211"/>
      <c r="BS83" s="211"/>
      <c r="BT83" s="211">
        <v>197</v>
      </c>
      <c r="BU83" s="211">
        <v>593</v>
      </c>
      <c r="BV83" s="211">
        <v>987</v>
      </c>
      <c r="BW83" s="211">
        <v>1305</v>
      </c>
      <c r="BX83" s="211">
        <v>1682</v>
      </c>
      <c r="BY83" s="211">
        <v>2331</v>
      </c>
      <c r="BZ83" s="211">
        <v>3010</v>
      </c>
      <c r="CA83" s="211">
        <v>3707</v>
      </c>
      <c r="CB83" s="211">
        <v>4425</v>
      </c>
      <c r="CC83" s="211">
        <v>5140</v>
      </c>
      <c r="CD83" s="212">
        <v>5641</v>
      </c>
    </row>
    <row r="84" spans="1:82" s="1" customFormat="1" x14ac:dyDescent="0.4">
      <c r="A84" s="209"/>
      <c r="B84" s="243" t="s">
        <v>358</v>
      </c>
      <c r="C84" s="214"/>
      <c r="D84" s="211"/>
      <c r="E84" s="211"/>
      <c r="F84" s="211"/>
      <c r="G84" s="211"/>
      <c r="H84" s="211"/>
      <c r="I84" s="211"/>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c r="BI84" s="211"/>
      <c r="BJ84" s="211"/>
      <c r="BK84" s="211"/>
      <c r="BL84" s="211"/>
      <c r="BM84" s="211"/>
      <c r="BN84" s="211"/>
      <c r="BO84" s="211"/>
      <c r="BP84" s="211"/>
      <c r="BQ84" s="211"/>
      <c r="BR84" s="211"/>
      <c r="BS84" s="211"/>
      <c r="BT84" s="211">
        <v>60</v>
      </c>
      <c r="BU84" s="211">
        <v>175</v>
      </c>
      <c r="BV84" s="211">
        <v>287</v>
      </c>
      <c r="BW84" s="211">
        <v>366</v>
      </c>
      <c r="BX84" s="211">
        <v>450</v>
      </c>
      <c r="BY84" s="211">
        <v>595</v>
      </c>
      <c r="BZ84" s="211">
        <v>732</v>
      </c>
      <c r="CA84" s="211">
        <v>866</v>
      </c>
      <c r="CB84" s="211">
        <v>999</v>
      </c>
      <c r="CC84" s="211">
        <v>1126</v>
      </c>
      <c r="CD84" s="212">
        <v>1211</v>
      </c>
    </row>
    <row r="85" spans="1:82" s="1" customFormat="1" x14ac:dyDescent="0.4">
      <c r="A85" s="209"/>
      <c r="B85" s="214" t="s">
        <v>376</v>
      </c>
      <c r="C85" s="214"/>
      <c r="D85" s="211">
        <v>0</v>
      </c>
      <c r="E85" s="211">
        <v>0</v>
      </c>
      <c r="F85" s="211">
        <v>0</v>
      </c>
      <c r="G85" s="211">
        <v>0</v>
      </c>
      <c r="H85" s="211">
        <v>0</v>
      </c>
      <c r="I85" s="211">
        <v>0</v>
      </c>
      <c r="J85" s="211">
        <v>0</v>
      </c>
      <c r="K85" s="211">
        <v>0</v>
      </c>
      <c r="L85" s="211">
        <v>0</v>
      </c>
      <c r="M85" s="211">
        <v>0</v>
      </c>
      <c r="N85" s="211">
        <v>0</v>
      </c>
      <c r="O85" s="211">
        <v>0</v>
      </c>
      <c r="P85" s="211">
        <v>0</v>
      </c>
      <c r="Q85" s="211">
        <v>0</v>
      </c>
      <c r="R85" s="211">
        <v>0</v>
      </c>
      <c r="S85" s="211">
        <v>0</v>
      </c>
      <c r="T85" s="211">
        <v>0</v>
      </c>
      <c r="U85" s="211">
        <v>0</v>
      </c>
      <c r="V85" s="211">
        <v>0</v>
      </c>
      <c r="W85" s="211">
        <v>0</v>
      </c>
      <c r="X85" s="211">
        <v>0</v>
      </c>
      <c r="Y85" s="211">
        <v>0</v>
      </c>
      <c r="Z85" s="211">
        <v>0</v>
      </c>
      <c r="AA85" s="211">
        <v>130</v>
      </c>
      <c r="AB85" s="211">
        <v>123</v>
      </c>
      <c r="AC85" s="211">
        <v>110</v>
      </c>
      <c r="AD85" s="211">
        <v>98</v>
      </c>
      <c r="AE85" s="211">
        <v>93</v>
      </c>
      <c r="AF85" s="211">
        <v>79</v>
      </c>
      <c r="AG85" s="211">
        <v>72</v>
      </c>
      <c r="AH85" s="211">
        <v>63</v>
      </c>
      <c r="AI85" s="211">
        <v>55</v>
      </c>
      <c r="AJ85" s="211">
        <v>51</v>
      </c>
      <c r="AK85" s="211">
        <v>46</v>
      </c>
      <c r="AL85" s="211">
        <v>43</v>
      </c>
      <c r="AM85" s="211">
        <v>40</v>
      </c>
      <c r="AN85" s="211">
        <v>39</v>
      </c>
      <c r="AO85" s="211">
        <v>36</v>
      </c>
      <c r="AP85" s="211">
        <v>38</v>
      </c>
      <c r="AQ85" s="211">
        <v>37</v>
      </c>
      <c r="AR85" s="211">
        <v>36</v>
      </c>
      <c r="AS85" s="211">
        <v>35</v>
      </c>
      <c r="AT85" s="211">
        <v>32</v>
      </c>
      <c r="AU85" s="211">
        <v>31</v>
      </c>
      <c r="AV85" s="211">
        <v>29</v>
      </c>
      <c r="AW85" s="211">
        <v>28</v>
      </c>
      <c r="AX85" s="211">
        <v>27</v>
      </c>
      <c r="AY85" s="211">
        <v>28</v>
      </c>
      <c r="AZ85" s="211">
        <v>27</v>
      </c>
      <c r="BA85" s="211">
        <v>26</v>
      </c>
      <c r="BB85" s="211">
        <v>24</v>
      </c>
      <c r="BC85" s="211">
        <v>23</v>
      </c>
      <c r="BD85" s="211">
        <v>23</v>
      </c>
      <c r="BE85" s="211">
        <v>23</v>
      </c>
      <c r="BF85" s="211">
        <v>24</v>
      </c>
      <c r="BG85" s="211">
        <v>23</v>
      </c>
      <c r="BH85" s="211">
        <v>23</v>
      </c>
      <c r="BI85" s="211">
        <v>23</v>
      </c>
      <c r="BJ85" s="211">
        <v>23</v>
      </c>
      <c r="BK85" s="211">
        <v>25</v>
      </c>
      <c r="BL85" s="211">
        <v>26</v>
      </c>
      <c r="BM85" s="211">
        <v>28</v>
      </c>
      <c r="BN85" s="211">
        <v>29</v>
      </c>
      <c r="BO85" s="211">
        <v>33</v>
      </c>
      <c r="BP85" s="211">
        <v>35</v>
      </c>
      <c r="BQ85" s="211">
        <v>42</v>
      </c>
      <c r="BR85" s="211">
        <v>46</v>
      </c>
      <c r="BS85" s="211">
        <v>48</v>
      </c>
      <c r="BT85" s="211">
        <v>51</v>
      </c>
      <c r="BU85" s="211">
        <v>48</v>
      </c>
      <c r="BV85" s="211">
        <v>55</v>
      </c>
      <c r="BW85" s="211">
        <v>58</v>
      </c>
      <c r="BX85" s="211">
        <v>62</v>
      </c>
      <c r="BY85" s="211">
        <v>64</v>
      </c>
      <c r="BZ85" s="211">
        <v>66</v>
      </c>
      <c r="CA85" s="211">
        <v>69</v>
      </c>
      <c r="CB85" s="211">
        <v>71</v>
      </c>
      <c r="CC85" s="211">
        <v>73</v>
      </c>
      <c r="CD85" s="212">
        <v>75</v>
      </c>
    </row>
    <row r="86" spans="1:82" s="223" customFormat="1" ht="26.25" customHeight="1" x14ac:dyDescent="0.4">
      <c r="A86" s="244"/>
      <c r="B86" s="240" t="s">
        <v>266</v>
      </c>
      <c r="C86" s="213"/>
      <c r="D86" s="211">
        <v>0</v>
      </c>
      <c r="E86" s="211">
        <v>0</v>
      </c>
      <c r="F86" s="211">
        <v>0</v>
      </c>
      <c r="G86" s="211">
        <v>0</v>
      </c>
      <c r="H86" s="211">
        <v>0</v>
      </c>
      <c r="I86" s="211">
        <v>0</v>
      </c>
      <c r="J86" s="211">
        <v>0</v>
      </c>
      <c r="K86" s="211">
        <v>0</v>
      </c>
      <c r="L86" s="211">
        <v>0</v>
      </c>
      <c r="M86" s="211">
        <v>0</v>
      </c>
      <c r="N86" s="211">
        <v>0</v>
      </c>
      <c r="O86" s="211">
        <v>0</v>
      </c>
      <c r="P86" s="211">
        <v>0</v>
      </c>
      <c r="Q86" s="211">
        <v>0</v>
      </c>
      <c r="R86" s="211">
        <v>0</v>
      </c>
      <c r="S86" s="211">
        <v>0</v>
      </c>
      <c r="T86" s="211">
        <v>0</v>
      </c>
      <c r="U86" s="211">
        <v>0</v>
      </c>
      <c r="V86" s="211">
        <v>0</v>
      </c>
      <c r="W86" s="211">
        <v>0</v>
      </c>
      <c r="X86" s="211">
        <v>0</v>
      </c>
      <c r="Y86" s="211">
        <v>0</v>
      </c>
      <c r="Z86" s="211">
        <v>0</v>
      </c>
      <c r="AA86" s="211">
        <v>0</v>
      </c>
      <c r="AB86" s="211">
        <v>0</v>
      </c>
      <c r="AC86" s="211">
        <v>0</v>
      </c>
      <c r="AD86" s="211">
        <v>0</v>
      </c>
      <c r="AE86" s="211">
        <v>0</v>
      </c>
      <c r="AF86" s="211">
        <v>3</v>
      </c>
      <c r="AG86" s="211">
        <v>4</v>
      </c>
      <c r="AH86" s="211">
        <v>6</v>
      </c>
      <c r="AI86" s="211">
        <v>10</v>
      </c>
      <c r="AJ86" s="211">
        <v>14</v>
      </c>
      <c r="AK86" s="211">
        <v>17</v>
      </c>
      <c r="AL86" s="211">
        <v>19</v>
      </c>
      <c r="AM86" s="211">
        <v>21</v>
      </c>
      <c r="AN86" s="211">
        <v>24</v>
      </c>
      <c r="AO86" s="211">
        <v>27</v>
      </c>
      <c r="AP86" s="211">
        <v>29</v>
      </c>
      <c r="AQ86" s="211">
        <v>31</v>
      </c>
      <c r="AR86" s="211">
        <v>34</v>
      </c>
      <c r="AS86" s="211">
        <v>37</v>
      </c>
      <c r="AT86" s="211">
        <v>39</v>
      </c>
      <c r="AU86" s="211">
        <v>40</v>
      </c>
      <c r="AV86" s="211">
        <v>43</v>
      </c>
      <c r="AW86" s="211">
        <v>48</v>
      </c>
      <c r="AX86" s="211">
        <v>49</v>
      </c>
      <c r="AY86" s="211">
        <v>50</v>
      </c>
      <c r="AZ86" s="211">
        <v>36</v>
      </c>
      <c r="BA86" s="211">
        <v>37</v>
      </c>
      <c r="BB86" s="211">
        <v>39</v>
      </c>
      <c r="BC86" s="211">
        <v>40</v>
      </c>
      <c r="BD86" s="211">
        <v>41</v>
      </c>
      <c r="BE86" s="211">
        <v>41</v>
      </c>
      <c r="BF86" s="211">
        <v>41</v>
      </c>
      <c r="BG86" s="211">
        <v>41</v>
      </c>
      <c r="BH86" s="211">
        <v>42</v>
      </c>
      <c r="BI86" s="211">
        <v>42</v>
      </c>
      <c r="BJ86" s="211">
        <v>42</v>
      </c>
      <c r="BK86" s="211">
        <v>42</v>
      </c>
      <c r="BL86" s="211">
        <v>41</v>
      </c>
      <c r="BM86" s="211">
        <v>40</v>
      </c>
      <c r="BN86" s="211">
        <v>39</v>
      </c>
      <c r="BO86" s="211">
        <v>36</v>
      </c>
      <c r="BP86" s="211">
        <v>34</v>
      </c>
      <c r="BQ86" s="211">
        <v>31</v>
      </c>
      <c r="BR86" s="211">
        <v>29</v>
      </c>
      <c r="BS86" s="211">
        <v>38</v>
      </c>
      <c r="BT86" s="211">
        <v>34</v>
      </c>
      <c r="BU86" s="211">
        <v>30</v>
      </c>
      <c r="BV86" s="211">
        <v>27</v>
      </c>
      <c r="BW86" s="211">
        <v>24</v>
      </c>
      <c r="BX86" s="211">
        <v>15</v>
      </c>
      <c r="BY86" s="211">
        <v>13</v>
      </c>
      <c r="BZ86" s="211">
        <v>12</v>
      </c>
      <c r="CA86" s="211">
        <v>11</v>
      </c>
      <c r="CB86" s="211">
        <v>9</v>
      </c>
      <c r="CC86" s="211">
        <v>8</v>
      </c>
      <c r="CD86" s="212">
        <v>7</v>
      </c>
    </row>
    <row r="87" spans="1:82" s="223" customFormat="1" ht="15" customHeight="1" x14ac:dyDescent="0.4">
      <c r="A87" s="244"/>
      <c r="B87" s="240" t="s">
        <v>361</v>
      </c>
      <c r="C87" s="213"/>
      <c r="D87" s="211">
        <v>0</v>
      </c>
      <c r="E87" s="211">
        <v>0</v>
      </c>
      <c r="F87" s="211">
        <v>0</v>
      </c>
      <c r="G87" s="211">
        <v>0</v>
      </c>
      <c r="H87" s="211">
        <v>0</v>
      </c>
      <c r="I87" s="211">
        <v>0</v>
      </c>
      <c r="J87" s="211">
        <v>0</v>
      </c>
      <c r="K87" s="211">
        <v>0</v>
      </c>
      <c r="L87" s="211">
        <v>0</v>
      </c>
      <c r="M87" s="211">
        <v>0</v>
      </c>
      <c r="N87" s="211">
        <v>0</v>
      </c>
      <c r="O87" s="211">
        <v>0</v>
      </c>
      <c r="P87" s="211">
        <v>0</v>
      </c>
      <c r="Q87" s="211">
        <v>0</v>
      </c>
      <c r="R87" s="211">
        <v>0</v>
      </c>
      <c r="S87" s="211">
        <v>0</v>
      </c>
      <c r="T87" s="211">
        <v>0</v>
      </c>
      <c r="U87" s="211">
        <v>0</v>
      </c>
      <c r="V87" s="211">
        <v>0</v>
      </c>
      <c r="W87" s="211">
        <v>0</v>
      </c>
      <c r="X87" s="211">
        <v>0</v>
      </c>
      <c r="Y87" s="211">
        <v>0</v>
      </c>
      <c r="Z87" s="211">
        <v>0</v>
      </c>
      <c r="AA87" s="211">
        <v>0</v>
      </c>
      <c r="AB87" s="211">
        <v>0</v>
      </c>
      <c r="AC87" s="211">
        <v>0</v>
      </c>
      <c r="AD87" s="211">
        <v>0</v>
      </c>
      <c r="AE87" s="211">
        <v>0</v>
      </c>
      <c r="AF87" s="211">
        <v>0</v>
      </c>
      <c r="AG87" s="211">
        <v>0</v>
      </c>
      <c r="AH87" s="211">
        <v>0</v>
      </c>
      <c r="AI87" s="211">
        <v>0</v>
      </c>
      <c r="AJ87" s="211">
        <v>0</v>
      </c>
      <c r="AK87" s="211">
        <v>0</v>
      </c>
      <c r="AL87" s="211">
        <v>0</v>
      </c>
      <c r="AM87" s="211">
        <v>0</v>
      </c>
      <c r="AN87" s="211">
        <v>0</v>
      </c>
      <c r="AO87" s="211">
        <v>0</v>
      </c>
      <c r="AP87" s="211">
        <v>0</v>
      </c>
      <c r="AQ87" s="211">
        <v>0</v>
      </c>
      <c r="AR87" s="211">
        <v>0</v>
      </c>
      <c r="AS87" s="211">
        <v>0</v>
      </c>
      <c r="AT87" s="211">
        <v>0</v>
      </c>
      <c r="AU87" s="211">
        <v>0</v>
      </c>
      <c r="AV87" s="211">
        <v>0</v>
      </c>
      <c r="AW87" s="211">
        <v>0</v>
      </c>
      <c r="AX87" s="211">
        <v>0</v>
      </c>
      <c r="AY87" s="211">
        <v>0</v>
      </c>
      <c r="AZ87" s="211">
        <v>0</v>
      </c>
      <c r="BA87" s="211">
        <v>9759</v>
      </c>
      <c r="BB87" s="211">
        <v>9953</v>
      </c>
      <c r="BC87" s="211">
        <v>10084</v>
      </c>
      <c r="BD87" s="211">
        <v>11106</v>
      </c>
      <c r="BE87" s="211">
        <v>11202</v>
      </c>
      <c r="BF87" s="211">
        <v>11358</v>
      </c>
      <c r="BG87" s="211">
        <v>11486</v>
      </c>
      <c r="BH87" s="211">
        <v>11430</v>
      </c>
      <c r="BI87" s="211">
        <v>11555</v>
      </c>
      <c r="BJ87" s="211">
        <v>11750</v>
      </c>
      <c r="BK87" s="211">
        <v>12123</v>
      </c>
      <c r="BL87" s="211">
        <v>12421</v>
      </c>
      <c r="BM87" s="211">
        <v>12681</v>
      </c>
      <c r="BN87" s="211">
        <v>12783</v>
      </c>
      <c r="BO87" s="211">
        <v>12686</v>
      </c>
      <c r="BP87" s="211">
        <v>12683</v>
      </c>
      <c r="BQ87" s="211">
        <v>12585</v>
      </c>
      <c r="BR87" s="211">
        <v>12467</v>
      </c>
      <c r="BS87" s="211">
        <v>12215</v>
      </c>
      <c r="BT87" s="211">
        <v>12025</v>
      </c>
      <c r="BU87" s="211">
        <v>11808</v>
      </c>
      <c r="BV87" s="211">
        <v>11568</v>
      </c>
      <c r="BW87" s="211">
        <v>11391</v>
      </c>
      <c r="BX87" s="211">
        <v>11227</v>
      </c>
      <c r="BY87" s="211">
        <v>11335</v>
      </c>
      <c r="BZ87" s="211">
        <v>11503</v>
      </c>
      <c r="CA87" s="211">
        <v>11694</v>
      </c>
      <c r="CB87" s="211">
        <v>11899</v>
      </c>
      <c r="CC87" s="211">
        <v>12109</v>
      </c>
      <c r="CD87" s="212">
        <v>12160</v>
      </c>
    </row>
    <row r="88" spans="1:82" s="1" customFormat="1" ht="15.4" thickBot="1" x14ac:dyDescent="0.45">
      <c r="A88" s="245"/>
      <c r="B88" s="246"/>
      <c r="C88" s="246"/>
      <c r="D88" s="247"/>
      <c r="E88" s="247"/>
      <c r="F88" s="247"/>
      <c r="G88" s="247"/>
      <c r="H88" s="247"/>
      <c r="I88" s="247"/>
      <c r="J88" s="247"/>
      <c r="K88" s="247"/>
      <c r="L88" s="247"/>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c r="BF88" s="247"/>
      <c r="BG88" s="247"/>
      <c r="BH88" s="247"/>
      <c r="BI88" s="247"/>
      <c r="BJ88" s="247"/>
      <c r="BK88" s="247"/>
      <c r="BL88" s="247"/>
      <c r="BM88" s="247"/>
      <c r="BN88" s="247"/>
      <c r="BO88" s="247"/>
      <c r="BP88" s="247"/>
      <c r="BQ88" s="247"/>
      <c r="BR88" s="247"/>
      <c r="BS88" s="247"/>
      <c r="BT88" s="247"/>
      <c r="BU88" s="247"/>
      <c r="BV88" s="247"/>
      <c r="BW88" s="247"/>
      <c r="BX88" s="247"/>
      <c r="BY88" s="247"/>
      <c r="BZ88" s="247"/>
      <c r="CA88" s="247"/>
      <c r="CB88" s="247"/>
      <c r="CC88" s="247"/>
      <c r="CD88" s="248"/>
    </row>
  </sheetData>
  <hyperlinks>
    <hyperlink ref="A1" location="Contents!A1" display="Contents page" xr:uid="{00000000-0004-0000-0A00-000000000000}"/>
    <hyperlink ref="B1" location="Notes!A1" display="Information relating to this table can be found in the 'Notes' tab" xr:uid="{00000000-0004-0000-0A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9C9C9"/>
  </sheetPr>
  <dimension ref="A1:CP111"/>
  <sheetViews>
    <sheetView zoomScale="70" zoomScaleNormal="70" workbookViewId="0">
      <pane xSplit="3" ySplit="4" topLeftCell="BW5" activePane="bottomRight" state="frozen"/>
      <selection pane="topRight" activeCell="D1" sqref="D1"/>
      <selection pane="bottomLeft" activeCell="A5" sqref="A5"/>
      <selection pane="bottomRight" activeCell="A5" sqref="A5"/>
    </sheetView>
  </sheetViews>
  <sheetFormatPr defaultColWidth="9.1328125" defaultRowHeight="15" x14ac:dyDescent="0.4"/>
  <cols>
    <col min="1" max="1" width="23.1328125" style="159" bestFit="1" customWidth="1"/>
    <col min="2" max="2" width="75.86328125" style="56" customWidth="1"/>
    <col min="3" max="3" width="25.86328125" style="56" customWidth="1"/>
    <col min="4" max="75" width="12.86328125" style="59" customWidth="1"/>
    <col min="76" max="82" width="12.86328125" style="56" customWidth="1"/>
    <col min="83" max="83" width="9.1328125" style="56" customWidth="1"/>
    <col min="84" max="16384" width="9.1328125" style="56"/>
  </cols>
  <sheetData>
    <row r="1" spans="1:82" s="16" customFormat="1" ht="25.5" customHeight="1" thickBot="1" x14ac:dyDescent="0.4">
      <c r="A1" s="43" t="s">
        <v>44</v>
      </c>
      <c r="B1" s="44" t="s">
        <v>88</v>
      </c>
      <c r="C1" s="108"/>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row>
    <row r="2" spans="1:82" s="1" customFormat="1" ht="33" customHeight="1" x14ac:dyDescent="0.4">
      <c r="A2" s="46" t="s">
        <v>45</v>
      </c>
      <c r="B2" s="18" t="s">
        <v>377</v>
      </c>
      <c r="C2" s="249"/>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51" customFormat="1" x14ac:dyDescent="0.4">
      <c r="A3" s="110">
        <v>2022</v>
      </c>
      <c r="B3" s="21" t="s">
        <v>378</v>
      </c>
      <c r="C3" s="21"/>
      <c r="D3" s="53" t="s">
        <v>123</v>
      </c>
      <c r="E3" s="53" t="s">
        <v>123</v>
      </c>
      <c r="F3" s="53" t="s">
        <v>123</v>
      </c>
      <c r="G3" s="53" t="s">
        <v>123</v>
      </c>
      <c r="H3" s="53" t="s">
        <v>123</v>
      </c>
      <c r="I3" s="53" t="s">
        <v>123</v>
      </c>
      <c r="J3" s="53" t="s">
        <v>123</v>
      </c>
      <c r="K3" s="53" t="s">
        <v>123</v>
      </c>
      <c r="L3" s="53" t="s">
        <v>123</v>
      </c>
      <c r="M3" s="53" t="s">
        <v>123</v>
      </c>
      <c r="N3" s="53" t="s">
        <v>123</v>
      </c>
      <c r="O3" s="53" t="s">
        <v>123</v>
      </c>
      <c r="P3" s="53" t="s">
        <v>123</v>
      </c>
      <c r="Q3" s="53" t="s">
        <v>123</v>
      </c>
      <c r="R3" s="53" t="s">
        <v>123</v>
      </c>
      <c r="S3" s="53" t="s">
        <v>123</v>
      </c>
      <c r="T3" s="53" t="s">
        <v>123</v>
      </c>
      <c r="U3" s="53" t="s">
        <v>123</v>
      </c>
      <c r="V3" s="53" t="s">
        <v>123</v>
      </c>
      <c r="W3" s="53" t="s">
        <v>123</v>
      </c>
      <c r="X3" s="53" t="s">
        <v>123</v>
      </c>
      <c r="Y3" s="53" t="s">
        <v>123</v>
      </c>
      <c r="Z3" s="53" t="s">
        <v>123</v>
      </c>
      <c r="AA3" s="53" t="s">
        <v>123</v>
      </c>
      <c r="AB3" s="53" t="s">
        <v>123</v>
      </c>
      <c r="AC3" s="53" t="s">
        <v>123</v>
      </c>
      <c r="AD3" s="53" t="s">
        <v>123</v>
      </c>
      <c r="AE3" s="53" t="s">
        <v>123</v>
      </c>
      <c r="AF3" s="53" t="s">
        <v>123</v>
      </c>
      <c r="AG3" s="53" t="s">
        <v>123</v>
      </c>
      <c r="AH3" s="53" t="s">
        <v>123</v>
      </c>
      <c r="AI3" s="53" t="s">
        <v>123</v>
      </c>
      <c r="AJ3" s="53" t="s">
        <v>123</v>
      </c>
      <c r="AK3" s="53" t="s">
        <v>123</v>
      </c>
      <c r="AL3" s="53" t="s">
        <v>123</v>
      </c>
      <c r="AM3" s="53" t="s">
        <v>123</v>
      </c>
      <c r="AN3" s="53" t="s">
        <v>123</v>
      </c>
      <c r="AO3" s="53" t="s">
        <v>123</v>
      </c>
      <c r="AP3" s="53" t="s">
        <v>123</v>
      </c>
      <c r="AQ3" s="53" t="s">
        <v>123</v>
      </c>
      <c r="AR3" s="53" t="s">
        <v>123</v>
      </c>
      <c r="AS3" s="53" t="s">
        <v>123</v>
      </c>
      <c r="AT3" s="53" t="s">
        <v>123</v>
      </c>
      <c r="AU3" s="53" t="s">
        <v>123</v>
      </c>
      <c r="AV3" s="53" t="s">
        <v>123</v>
      </c>
      <c r="AW3" s="53" t="s">
        <v>123</v>
      </c>
      <c r="AX3" s="53" t="s">
        <v>123</v>
      </c>
      <c r="AY3" s="53" t="s">
        <v>123</v>
      </c>
      <c r="AZ3" s="53" t="s">
        <v>123</v>
      </c>
      <c r="BA3" s="53" t="s">
        <v>123</v>
      </c>
      <c r="BB3" s="53" t="s">
        <v>123</v>
      </c>
      <c r="BC3" s="53" t="s">
        <v>123</v>
      </c>
      <c r="BD3" s="53" t="s">
        <v>123</v>
      </c>
      <c r="BE3" s="53" t="s">
        <v>123</v>
      </c>
      <c r="BF3" s="53" t="s">
        <v>123</v>
      </c>
      <c r="BG3" s="53" t="s">
        <v>123</v>
      </c>
      <c r="BH3" s="53" t="s">
        <v>123</v>
      </c>
      <c r="BI3" s="53" t="s">
        <v>123</v>
      </c>
      <c r="BJ3" s="53" t="s">
        <v>123</v>
      </c>
      <c r="BK3" s="53" t="s">
        <v>123</v>
      </c>
      <c r="BL3" s="53" t="s">
        <v>123</v>
      </c>
      <c r="BM3" s="53" t="s">
        <v>123</v>
      </c>
      <c r="BN3" s="53" t="s">
        <v>123</v>
      </c>
      <c r="BO3" s="53" t="s">
        <v>123</v>
      </c>
      <c r="BP3" s="53" t="s">
        <v>123</v>
      </c>
      <c r="BQ3" s="53" t="s">
        <v>123</v>
      </c>
      <c r="BR3" s="53" t="s">
        <v>123</v>
      </c>
      <c r="BS3" s="53" t="s">
        <v>123</v>
      </c>
      <c r="BT3" s="53" t="s">
        <v>123</v>
      </c>
      <c r="BU3" s="53" t="s">
        <v>123</v>
      </c>
      <c r="BV3" s="53" t="s">
        <v>123</v>
      </c>
      <c r="BW3" s="53" t="s">
        <v>123</v>
      </c>
      <c r="BX3" s="53" t="s">
        <v>123</v>
      </c>
      <c r="BY3" s="53" t="s">
        <v>124</v>
      </c>
      <c r="BZ3" s="53" t="s">
        <v>124</v>
      </c>
      <c r="CA3" s="53" t="s">
        <v>124</v>
      </c>
      <c r="CB3" s="53" t="s">
        <v>124</v>
      </c>
      <c r="CC3" s="53" t="s">
        <v>124</v>
      </c>
      <c r="CD3" s="54" t="s">
        <v>124</v>
      </c>
    </row>
    <row r="4" spans="1:82" s="1" customFormat="1" x14ac:dyDescent="0.4">
      <c r="A4" s="111"/>
      <c r="B4" s="112" t="s">
        <v>218</v>
      </c>
      <c r="C4" s="112"/>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48"/>
    </row>
    <row r="5" spans="1:82" s="1" customFormat="1" ht="27" customHeight="1" x14ac:dyDescent="0.4">
      <c r="A5" s="149"/>
      <c r="B5" s="80" t="s">
        <v>379</v>
      </c>
      <c r="C5" s="56"/>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250"/>
      <c r="BE5" s="152"/>
      <c r="BF5" s="155"/>
      <c r="BG5" s="155"/>
      <c r="BH5" s="251" t="s">
        <v>380</v>
      </c>
      <c r="BI5" s="155"/>
      <c r="BJ5" s="155"/>
      <c r="BK5" s="155"/>
      <c r="BL5" s="155"/>
      <c r="BM5" s="155"/>
      <c r="BN5" s="155"/>
      <c r="BO5" s="155"/>
      <c r="BP5" s="155"/>
      <c r="BQ5" s="155"/>
      <c r="BR5" s="155"/>
      <c r="BS5" s="155"/>
      <c r="BT5" s="155"/>
      <c r="BU5" s="155"/>
      <c r="BV5" s="155"/>
      <c r="BW5" s="155"/>
      <c r="BX5" s="155"/>
      <c r="BY5" s="155"/>
      <c r="BZ5" s="155"/>
      <c r="CA5" s="155"/>
      <c r="CB5" s="155"/>
      <c r="CC5" s="155"/>
      <c r="CD5" s="156"/>
    </row>
    <row r="6" spans="1:82" s="1" customFormat="1" x14ac:dyDescent="0.4">
      <c r="A6" s="149"/>
      <c r="B6" s="71" t="s">
        <v>381</v>
      </c>
      <c r="C6" s="56"/>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155">
        <f>Pension_Credit!AH4</f>
        <v>561</v>
      </c>
      <c r="AI6" s="155">
        <f>Pension_Credit!AI4</f>
        <v>624</v>
      </c>
      <c r="AJ6" s="155">
        <f>Pension_Credit!AJ4</f>
        <v>729</v>
      </c>
      <c r="AK6" s="155">
        <f>Pension_Credit!AK4</f>
        <v>924.13</v>
      </c>
      <c r="AL6" s="155">
        <f>Pension_Credit!AL4</f>
        <v>941</v>
      </c>
      <c r="AM6" s="155">
        <f>Pension_Credit!AM4</f>
        <v>985</v>
      </c>
      <c r="AN6" s="155">
        <f>Pension_Credit!AN4</f>
        <v>1189</v>
      </c>
      <c r="AO6" s="155">
        <f>Pension_Credit!AO4</f>
        <v>1371</v>
      </c>
      <c r="AP6" s="155">
        <f>Pension_Credit!AP4</f>
        <v>1458</v>
      </c>
      <c r="AQ6" s="155">
        <f>Pension_Credit!AQ4</f>
        <v>1574</v>
      </c>
      <c r="AR6" s="155">
        <f>Pension_Credit!AR4</f>
        <v>1853.9770000000001</v>
      </c>
      <c r="AS6" s="155">
        <f>Pension_Credit!AS4</f>
        <v>2050.058</v>
      </c>
      <c r="AT6" s="155">
        <f>Pension_Credit!AT4</f>
        <v>2305.1849999999999</v>
      </c>
      <c r="AU6" s="155">
        <f>Pension_Credit!AU4</f>
        <v>2758</v>
      </c>
      <c r="AV6" s="155">
        <f>Pension_Credit!AV4</f>
        <v>3728</v>
      </c>
      <c r="AW6" s="155">
        <f>Pension_Credit!AW4</f>
        <v>3939</v>
      </c>
      <c r="AX6" s="155">
        <f>Pension_Credit!AX4</f>
        <v>3969</v>
      </c>
      <c r="AY6" s="155">
        <f>Pension_Credit!AY4</f>
        <v>3888</v>
      </c>
      <c r="AZ6" s="155">
        <f>Pension_Credit!AZ4</f>
        <v>3815</v>
      </c>
      <c r="BA6" s="155">
        <f>Pension_Credit!BA4</f>
        <v>3773</v>
      </c>
      <c r="BB6" s="155">
        <f>Pension_Credit!BB4</f>
        <v>3619</v>
      </c>
      <c r="BC6" s="155">
        <f>Pension_Credit!BC4</f>
        <v>3781</v>
      </c>
      <c r="BD6" s="155">
        <f>Pension_Credit!BD4</f>
        <v>4095</v>
      </c>
      <c r="BE6" s="155">
        <f>Pension_Credit!BE4</f>
        <v>4486</v>
      </c>
      <c r="BF6" s="155">
        <f>Pension_Credit!BF4</f>
        <v>4484</v>
      </c>
      <c r="BG6" s="155">
        <f>Pension_Credit!BG4</f>
        <v>4851.1851234350615</v>
      </c>
      <c r="BH6" s="232">
        <f>Pension_Credit!BH5</f>
        <v>5970.616</v>
      </c>
      <c r="BI6" s="155">
        <f>Pension_Credit!BI5</f>
        <v>6426.2752195999992</v>
      </c>
      <c r="BJ6" s="155">
        <f>Pension_Credit!BJ5</f>
        <v>6868.5436595999981</v>
      </c>
      <c r="BK6" s="155">
        <f>Pension_Credit!BK5</f>
        <v>7367.1248207140325</v>
      </c>
      <c r="BL6" s="155">
        <f>Pension_Credit!BL5</f>
        <v>7703.3184822999983</v>
      </c>
      <c r="BM6" s="155">
        <f>Pension_Credit!BM5</f>
        <v>8128.8851483600001</v>
      </c>
      <c r="BN6" s="155">
        <f>Pension_Credit!BN5</f>
        <v>8242.1568431600008</v>
      </c>
      <c r="BO6" s="155">
        <f>Pension_Credit!BO5</f>
        <v>8052.1531093099993</v>
      </c>
      <c r="BP6" s="155">
        <f>Pension_Credit!BP5</f>
        <v>7510.8751163199995</v>
      </c>
      <c r="BQ6" s="155">
        <f>Pension_Credit!BQ5</f>
        <v>7041.5234761999718</v>
      </c>
      <c r="BR6" s="155">
        <f>Pension_Credit!BR5</f>
        <v>6576.0799377400017</v>
      </c>
      <c r="BS6" s="155">
        <f>Pension_Credit!BS5</f>
        <v>6078.7060508699969</v>
      </c>
      <c r="BT6" s="155">
        <f>Pension_Credit!BT5</f>
        <v>5665.5855551100012</v>
      </c>
      <c r="BU6" s="155">
        <f>Pension_Credit!BU5</f>
        <v>5367.648018240001</v>
      </c>
      <c r="BV6" s="155">
        <f>Pension_Credit!BV5</f>
        <v>5139.8772267200002</v>
      </c>
      <c r="BW6" s="155">
        <f>Pension_Credit!BW5</f>
        <v>5060.8868007399979</v>
      </c>
      <c r="BX6" s="155">
        <f>Pension_Credit!BX5</f>
        <v>5071.0597975150431</v>
      </c>
      <c r="BY6" s="155">
        <f>Pension_Credit!BY5</f>
        <v>4837.121021982467</v>
      </c>
      <c r="BZ6" s="155">
        <f>Pension_Credit!BZ5</f>
        <v>4737.2300277527547</v>
      </c>
      <c r="CA6" s="155">
        <f>Pension_Credit!CA5</f>
        <v>4666.965271054878</v>
      </c>
      <c r="CB6" s="155">
        <f>Pension_Credit!CB5</f>
        <v>4534.5296094998648</v>
      </c>
      <c r="CC6" s="155">
        <f>Pension_Credit!CC5</f>
        <v>4517.6528644241243</v>
      </c>
      <c r="CD6" s="156">
        <f>Pension_Credit!CD5</f>
        <v>4532.9407804116072</v>
      </c>
    </row>
    <row r="7" spans="1:82" s="1" customFormat="1" x14ac:dyDescent="0.4">
      <c r="A7" s="149"/>
      <c r="B7" s="71" t="s">
        <v>382</v>
      </c>
      <c r="C7" s="56"/>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155">
        <f>Incapacity_benefits!AH41</f>
        <v>130</v>
      </c>
      <c r="AI7" s="155">
        <f>Incapacity_benefits!AI41</f>
        <v>146</v>
      </c>
      <c r="AJ7" s="155">
        <f>Incapacity_benefits!AJ41</f>
        <v>172</v>
      </c>
      <c r="AK7" s="155">
        <f>Incapacity_benefits!AK41</f>
        <v>198</v>
      </c>
      <c r="AL7" s="155">
        <f>Incapacity_benefits!AL41</f>
        <v>259</v>
      </c>
      <c r="AM7" s="155">
        <f>Incapacity_benefits!AM41</f>
        <v>305</v>
      </c>
      <c r="AN7" s="155">
        <f>Incapacity_benefits!AN41</f>
        <v>353</v>
      </c>
      <c r="AO7" s="155">
        <f>Incapacity_benefits!AO41</f>
        <v>432</v>
      </c>
      <c r="AP7" s="155">
        <f>Incapacity_benefits!AP41</f>
        <v>539</v>
      </c>
      <c r="AQ7" s="155">
        <f>Incapacity_benefits!AQ41</f>
        <v>587</v>
      </c>
      <c r="AR7" s="155">
        <f>Incapacity_benefits!AR41</f>
        <v>772</v>
      </c>
      <c r="AS7" s="155">
        <f>Incapacity_benefits!AS41</f>
        <v>902</v>
      </c>
      <c r="AT7" s="155">
        <f>Incapacity_benefits!AT41</f>
        <v>1081.992</v>
      </c>
      <c r="AU7" s="155">
        <f>Incapacity_benefits!AU41</f>
        <v>1399</v>
      </c>
      <c r="AV7" s="155">
        <f>Incapacity_benefits!AV41</f>
        <v>1899</v>
      </c>
      <c r="AW7" s="155">
        <f>Incapacity_benefits!AW41</f>
        <v>2358</v>
      </c>
      <c r="AX7" s="155">
        <f>Incapacity_benefits!AX41</f>
        <v>2758</v>
      </c>
      <c r="AY7" s="155">
        <f>Incapacity_benefits!AY41</f>
        <v>3222</v>
      </c>
      <c r="AZ7" s="155">
        <f>Incapacity_benefits!AZ41</f>
        <v>3507</v>
      </c>
      <c r="BA7" s="155">
        <f>Incapacity_benefits!BA41</f>
        <v>3679</v>
      </c>
      <c r="BB7" s="155">
        <f>Incapacity_benefits!BB41</f>
        <v>3848</v>
      </c>
      <c r="BC7" s="155">
        <f>Incapacity_benefits!BC41</f>
        <v>4051</v>
      </c>
      <c r="BD7" s="155">
        <f>Incapacity_benefits!BD41</f>
        <v>4400</v>
      </c>
      <c r="BE7" s="155">
        <f>Incapacity_benefits!BE41</f>
        <v>4769</v>
      </c>
      <c r="BF7" s="155">
        <f>Incapacity_benefits!BF41</f>
        <v>4773</v>
      </c>
      <c r="BG7" s="155">
        <f>Incapacity_benefits!BG41</f>
        <v>5005</v>
      </c>
      <c r="BH7" s="232">
        <v>4716.6390675993789</v>
      </c>
      <c r="BI7" s="155">
        <v>4532.1900443650775</v>
      </c>
      <c r="BJ7" s="155">
        <v>4574.2510630700235</v>
      </c>
      <c r="BK7" s="155">
        <v>5056.8584049752199</v>
      </c>
      <c r="BL7" s="155">
        <v>5161.5598443521649</v>
      </c>
      <c r="BM7" s="155">
        <v>5671.3574190053178</v>
      </c>
      <c r="BN7" s="155">
        <v>5911.9173861293239</v>
      </c>
      <c r="BO7" s="155">
        <v>6197.8715380347094</v>
      </c>
      <c r="BP7" s="155">
        <v>6964.3078302746562</v>
      </c>
      <c r="BQ7" s="155">
        <v>7889.4777112593129</v>
      </c>
      <c r="BR7" s="155">
        <v>9186.3063078656032</v>
      </c>
      <c r="BS7" s="155">
        <v>10048.077982934486</v>
      </c>
      <c r="BT7" s="155">
        <v>10243.165080259876</v>
      </c>
      <c r="BU7" s="155">
        <v>10670.527998548816</v>
      </c>
      <c r="BV7" s="155">
        <v>10538.156249457021</v>
      </c>
      <c r="BW7" s="155">
        <v>9340.6112769033862</v>
      </c>
      <c r="BX7" s="155">
        <v>8861.3233051958268</v>
      </c>
      <c r="BY7" s="155">
        <v>8198.266736852871</v>
      </c>
      <c r="BZ7" s="155">
        <v>7968.7049432428148</v>
      </c>
      <c r="CA7" s="155">
        <v>7683.9630333603372</v>
      </c>
      <c r="CB7" s="155">
        <v>6080.7245412793654</v>
      </c>
      <c r="CC7" s="155">
        <v>3184.4894142512094</v>
      </c>
      <c r="CD7" s="156">
        <v>360.17457729941367</v>
      </c>
    </row>
    <row r="8" spans="1:82" s="1" customFormat="1" x14ac:dyDescent="0.4">
      <c r="A8" s="149"/>
      <c r="B8" s="71" t="s">
        <v>383</v>
      </c>
      <c r="C8" s="56"/>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155">
        <f>Income_Support!AH26</f>
        <v>334</v>
      </c>
      <c r="AI8" s="155">
        <f>Income_Support!AI26</f>
        <v>355</v>
      </c>
      <c r="AJ8" s="155">
        <f>Income_Support!AJ26</f>
        <v>436</v>
      </c>
      <c r="AK8" s="155">
        <f>Income_Support!AK26</f>
        <v>564.62</v>
      </c>
      <c r="AL8" s="155">
        <f>Income_Support!AL26</f>
        <v>780</v>
      </c>
      <c r="AM8" s="155">
        <f>Income_Support!AM26</f>
        <v>956</v>
      </c>
      <c r="AN8" s="155">
        <f>Income_Support!AN26</f>
        <v>1086</v>
      </c>
      <c r="AO8" s="155">
        <f>Income_Support!AO26</f>
        <v>1313</v>
      </c>
      <c r="AP8" s="155">
        <f>Income_Support!AP26</f>
        <v>1483</v>
      </c>
      <c r="AQ8" s="155">
        <f>Income_Support!AQ26</f>
        <v>1596</v>
      </c>
      <c r="AR8" s="155">
        <f>Income_Support!AR26</f>
        <v>1762</v>
      </c>
      <c r="AS8" s="155">
        <f>Income_Support!AS26</f>
        <v>1930</v>
      </c>
      <c r="AT8" s="155">
        <f>Income_Support!AT26</f>
        <v>2286.4560000000001</v>
      </c>
      <c r="AU8" s="155">
        <f>Income_Support!AU26</f>
        <v>2860</v>
      </c>
      <c r="AV8" s="155">
        <f>Income_Support!AV26</f>
        <v>3448</v>
      </c>
      <c r="AW8" s="155">
        <f>Income_Support!AW26</f>
        <v>3735</v>
      </c>
      <c r="AX8" s="155">
        <f>Income_Support!AX26</f>
        <v>4051</v>
      </c>
      <c r="AY8" s="155">
        <f>Income_Support!AY26</f>
        <v>4265</v>
      </c>
      <c r="AZ8" s="155">
        <f>Income_Support!AZ26</f>
        <v>4313</v>
      </c>
      <c r="BA8" s="155">
        <f>Income_Support!BA26</f>
        <v>4106</v>
      </c>
      <c r="BB8" s="155">
        <f>Income_Support!BB26</f>
        <v>3941</v>
      </c>
      <c r="BC8" s="155">
        <f>Income_Support!BC26</f>
        <v>3963</v>
      </c>
      <c r="BD8" s="155">
        <f>Income_Support!BD26</f>
        <v>4334</v>
      </c>
      <c r="BE8" s="155">
        <f>Income_Support!BE26</f>
        <v>4520</v>
      </c>
      <c r="BF8" s="155">
        <f>Income_Support!BF26</f>
        <v>4626</v>
      </c>
      <c r="BG8" s="155">
        <f>Income_Support!BG26</f>
        <v>4854</v>
      </c>
      <c r="BH8" s="232">
        <f>Income_Support!BH7</f>
        <v>4596.7527005283919</v>
      </c>
      <c r="BI8" s="155">
        <f>Income_Support!BI7</f>
        <v>3943.0085425279776</v>
      </c>
      <c r="BJ8" s="155">
        <f>Income_Support!BJ7</f>
        <v>3604.4662883198689</v>
      </c>
      <c r="BK8" s="155">
        <f>Income_Support!BK7</f>
        <v>3385.7518830201843</v>
      </c>
      <c r="BL8" s="155">
        <f>Income_Support!BL7</f>
        <v>3061.3235328641586</v>
      </c>
      <c r="BM8" s="155">
        <f>Income_Support!BM7</f>
        <v>2842.3252079987501</v>
      </c>
      <c r="BN8" s="155">
        <f>Income_Support!BN7</f>
        <v>2586.2728269605445</v>
      </c>
      <c r="BO8" s="155">
        <f>Income_Support!BO7</f>
        <v>2304.3874099657314</v>
      </c>
      <c r="BP8" s="155">
        <f>Income_Support!BP7</f>
        <v>2110.4942592273346</v>
      </c>
      <c r="BQ8" s="155">
        <f>Income_Support!BQ7</f>
        <v>1856.5307370233604</v>
      </c>
      <c r="BR8" s="155">
        <f>Income_Support!BR7</f>
        <v>1698.8486351058339</v>
      </c>
      <c r="BS8" s="155">
        <f>Income_Support!BS7</f>
        <v>1558.3063089079885</v>
      </c>
      <c r="BT8" s="155">
        <f>Income_Support!BT7</f>
        <v>1397.3764508791817</v>
      </c>
      <c r="BU8" s="155">
        <f>Income_Support!BU7</f>
        <v>1344.4390144054084</v>
      </c>
      <c r="BV8" s="155">
        <f>Income_Support!BV7</f>
        <v>1123.5087164817194</v>
      </c>
      <c r="BW8" s="155">
        <f>Income_Support!BW7</f>
        <v>843.09921836420801</v>
      </c>
      <c r="BX8" s="155">
        <f>Income_Support!BX7</f>
        <v>564.09658415578986</v>
      </c>
      <c r="BY8" s="155">
        <f>Income_Support!BY7</f>
        <v>400.52565249385202</v>
      </c>
      <c r="BZ8" s="155">
        <f>Income_Support!BZ7</f>
        <v>279.60765124864741</v>
      </c>
      <c r="CA8" s="155">
        <f>Income_Support!CA7</f>
        <v>195.84501238499001</v>
      </c>
      <c r="CB8" s="155">
        <f>Income_Support!CB7</f>
        <v>116.30312176580281</v>
      </c>
      <c r="CC8" s="155">
        <f>Income_Support!CC7</f>
        <v>45.135704088914082</v>
      </c>
      <c r="CD8" s="156">
        <f>Income_Support!CD7</f>
        <v>3.4352294347234</v>
      </c>
    </row>
    <row r="9" spans="1:82" s="1" customFormat="1" x14ac:dyDescent="0.4">
      <c r="A9" s="149"/>
      <c r="B9" s="71" t="s">
        <v>384</v>
      </c>
      <c r="C9" s="56"/>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155">
        <f>Income_Support!AH23+Table_1a!AH40</f>
        <v>515</v>
      </c>
      <c r="AI9" s="155">
        <f>Income_Support!AI23+Table_1a!AI40</f>
        <v>523</v>
      </c>
      <c r="AJ9" s="155">
        <f>Income_Support!AJ23+Table_1a!AJ40</f>
        <v>794</v>
      </c>
      <c r="AK9" s="155">
        <f>Income_Support!AK23+Table_1a!AK40</f>
        <v>1512.04</v>
      </c>
      <c r="AL9" s="155">
        <f>Income_Support!AL23+Table_1a!AL40</f>
        <v>2567</v>
      </c>
      <c r="AM9" s="155">
        <f>Income_Support!AM23+Table_1a!AM40</f>
        <v>3257</v>
      </c>
      <c r="AN9" s="155">
        <f>Income_Support!AN23+Table_1a!AN40</f>
        <v>3730</v>
      </c>
      <c r="AO9" s="155">
        <f>Income_Support!AO23+Table_1a!AO40</f>
        <v>4214</v>
      </c>
      <c r="AP9" s="155">
        <f>Income_Support!AP23+Table_1a!AP40</f>
        <v>4336</v>
      </c>
      <c r="AQ9" s="155">
        <f>Income_Support!AQ23+Table_1a!AQ40</f>
        <v>3985</v>
      </c>
      <c r="AR9" s="155">
        <f>Income_Support!AR23+Table_1a!AR40</f>
        <v>3045</v>
      </c>
      <c r="AS9" s="155">
        <f>Income_Support!AS23+Table_1a!AS40</f>
        <v>2631</v>
      </c>
      <c r="AT9" s="155">
        <f>Income_Support!AT23+Table_1a!AT40</f>
        <v>2940.4780000000001</v>
      </c>
      <c r="AU9" s="155">
        <f>Income_Support!AU23+Table_1a!AU40</f>
        <v>4200</v>
      </c>
      <c r="AV9" s="155">
        <f>Income_Support!AV23+Table_1a!AV40</f>
        <v>5379</v>
      </c>
      <c r="AW9" s="155">
        <f>Income_Support!AW23+Table_1a!AW40</f>
        <v>5737</v>
      </c>
      <c r="AX9" s="155">
        <f>Income_Support!AX23+Table_1a!AX40</f>
        <v>5183</v>
      </c>
      <c r="AY9" s="155">
        <f>Income_Support!AY23+Table_1a!AY40</f>
        <v>4823</v>
      </c>
      <c r="AZ9" s="155">
        <f>Income_Support!AZ23+Table_1a!AZ40</f>
        <v>4192.2150000000001</v>
      </c>
      <c r="BA9" s="155">
        <f>Table_1a!BA40</f>
        <v>3418.4580000000001</v>
      </c>
      <c r="BB9" s="155">
        <f>Table_1a!BB40</f>
        <v>3083.4490000000001</v>
      </c>
      <c r="BC9" s="155">
        <f>Table_1a!BC40</f>
        <v>2796.067</v>
      </c>
      <c r="BD9" s="155">
        <f>Table_1a!BD40</f>
        <v>2435.2660000000001</v>
      </c>
      <c r="BE9" s="155">
        <f>Table_1a!BE40</f>
        <v>2135.8090000000002</v>
      </c>
      <c r="BF9" s="155">
        <f>Table_1a!BF40</f>
        <v>2105.4681379400004</v>
      </c>
      <c r="BG9" s="155">
        <f>Table_1a!BG40</f>
        <v>2051.9794873882602</v>
      </c>
      <c r="BH9" s="232">
        <f>Table_1a!BH40</f>
        <v>1759.2470000000001</v>
      </c>
      <c r="BI9" s="155">
        <f>Table_1a!BI40</f>
        <v>1824.9606072800002</v>
      </c>
      <c r="BJ9" s="155">
        <f>Table_1a!BJ40</f>
        <v>1961.87288926</v>
      </c>
      <c r="BK9" s="155">
        <f>Table_1a!BK40</f>
        <v>1817.4577446102965</v>
      </c>
      <c r="BL9" s="155">
        <f>Table_1a!BL40</f>
        <v>2129.1275195499998</v>
      </c>
      <c r="BM9" s="155">
        <f>Table_1a!BM40</f>
        <v>3595.32545321</v>
      </c>
      <c r="BN9" s="155">
        <f>Table_1a!BN40</f>
        <v>3672.3248568335066</v>
      </c>
      <c r="BO9" s="155">
        <f>Table_1a!BO40</f>
        <v>4184.1081413699985</v>
      </c>
      <c r="BP9" s="155">
        <f>Table_1a!BP40</f>
        <v>4507.4715771600004</v>
      </c>
      <c r="BQ9" s="155">
        <f>Table_1a!BQ40</f>
        <v>3811.3202527161902</v>
      </c>
      <c r="BR9" s="155">
        <f>Table_1a!BR40</f>
        <v>2695.8303489699992</v>
      </c>
      <c r="BS9" s="155">
        <f>Table_1a!BS40</f>
        <v>2003.6174202700001</v>
      </c>
      <c r="BT9" s="155">
        <f>Table_1a!BT40</f>
        <v>1611.2098276999998</v>
      </c>
      <c r="BU9" s="155">
        <f>Table_1a!BU40</f>
        <v>1442.7194395999989</v>
      </c>
      <c r="BV9" s="155">
        <f>Table_1a!BV40</f>
        <v>1143.9083112699998</v>
      </c>
      <c r="BW9" s="155">
        <f>Table_1a!BW40</f>
        <v>602.98041054999987</v>
      </c>
      <c r="BX9" s="155">
        <f>Table_1a!BX40</f>
        <v>435.35880446500005</v>
      </c>
      <c r="BY9" s="155">
        <f>Table_1a!BY40</f>
        <v>302.13674650286617</v>
      </c>
      <c r="BZ9" s="155">
        <f>Table_1a!BZ40</f>
        <v>194.50972260312582</v>
      </c>
      <c r="CA9" s="155">
        <f>Table_1a!CA40</f>
        <v>25.756324998057941</v>
      </c>
      <c r="CB9" s="155">
        <f>Table_1a!CB40</f>
        <v>0</v>
      </c>
      <c r="CC9" s="155">
        <f>Table_1a!CC40</f>
        <v>0</v>
      </c>
      <c r="CD9" s="156">
        <f>Table_1a!CD40</f>
        <v>0</v>
      </c>
    </row>
    <row r="10" spans="1:82" s="1" customFormat="1" x14ac:dyDescent="0.4">
      <c r="A10" s="149"/>
      <c r="B10" s="71" t="s">
        <v>385</v>
      </c>
      <c r="C10" s="56"/>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155">
        <f>Income_Support!AH28</f>
        <v>21</v>
      </c>
      <c r="AI10" s="155">
        <f>Income_Support!AI28</f>
        <v>27</v>
      </c>
      <c r="AJ10" s="155">
        <f>Income_Support!AJ28</f>
        <v>34</v>
      </c>
      <c r="AK10" s="155">
        <f>Income_Support!AK28</f>
        <v>46.26</v>
      </c>
      <c r="AL10" s="155">
        <f>Income_Support!AL28</f>
        <v>65</v>
      </c>
      <c r="AM10" s="155">
        <f>Income_Support!AM28</f>
        <v>89</v>
      </c>
      <c r="AN10" s="155">
        <f>Income_Support!AN28</f>
        <v>112</v>
      </c>
      <c r="AO10" s="155">
        <f>Income_Support!AO28</f>
        <v>116</v>
      </c>
      <c r="AP10" s="155">
        <f>Income_Support!AP28</f>
        <v>149</v>
      </c>
      <c r="AQ10" s="155">
        <f>Income_Support!AQ28</f>
        <v>214</v>
      </c>
      <c r="AR10" s="155">
        <f>Income_Support!AR28</f>
        <v>149</v>
      </c>
      <c r="AS10" s="155">
        <f>Income_Support!AS28</f>
        <v>162</v>
      </c>
      <c r="AT10" s="155">
        <f>Income_Support!AT28</f>
        <v>281.07400000000001</v>
      </c>
      <c r="AU10" s="155">
        <f>Income_Support!AU28</f>
        <v>429.02289951173043</v>
      </c>
      <c r="AV10" s="155">
        <f>Income_Support!AV28</f>
        <v>335.98800000000119</v>
      </c>
      <c r="AW10" s="155">
        <f>Income_Support!AW28</f>
        <v>340.62299999999959</v>
      </c>
      <c r="AX10" s="155">
        <f>Income_Support!AX28</f>
        <v>426.04799999999886</v>
      </c>
      <c r="AY10" s="155">
        <f>Income_Support!AY28</f>
        <v>494.53299999999945</v>
      </c>
      <c r="AZ10" s="155">
        <f>Income_Support!AZ28</f>
        <v>450.69499999999999</v>
      </c>
      <c r="BA10" s="155">
        <f>Income_Support!BA28</f>
        <v>407.31700000000092</v>
      </c>
      <c r="BB10" s="155">
        <f>Income_Support!BB28</f>
        <v>382.68999999999869</v>
      </c>
      <c r="BC10" s="155">
        <f>Income_Support!BC28</f>
        <v>287.32200000000012</v>
      </c>
      <c r="BD10" s="155">
        <f>Income_Support!BD28</f>
        <v>292.22699999999895</v>
      </c>
      <c r="BE10" s="155">
        <f>Income_Support!BE28</f>
        <v>325.9071194121716</v>
      </c>
      <c r="BF10" s="155">
        <f>Income_Support!BF28</f>
        <v>354.31471095259985</v>
      </c>
      <c r="BG10" s="155">
        <f>Income_Support!BG28</f>
        <v>484.93625241992959</v>
      </c>
      <c r="BH10" s="232">
        <f>Income_Support!BH8+Income_Support!BH9</f>
        <v>715.52123187222992</v>
      </c>
      <c r="BI10" s="155">
        <f>Income_Support!BI8+Income_Support!BI9</f>
        <v>674.79741771194449</v>
      </c>
      <c r="BJ10" s="155">
        <f>Income_Support!BJ8+Income_Support!BJ9</f>
        <v>660.05349752010784</v>
      </c>
      <c r="BK10" s="155">
        <f>Income_Support!BK8+Income_Support!BK9</f>
        <v>585.37558126336353</v>
      </c>
      <c r="BL10" s="155">
        <f>Income_Support!BL8+Income_Support!BL9</f>
        <v>524.65819704367539</v>
      </c>
      <c r="BM10" s="155">
        <f>Income_Support!BM8+Income_Support!BM9</f>
        <v>546.51470718593077</v>
      </c>
      <c r="BN10" s="155">
        <f>Income_Support!BN8+Income_Support!BN9</f>
        <v>635.11132170833844</v>
      </c>
      <c r="BO10" s="155">
        <f>Income_Support!BO8+Income_Support!BO9</f>
        <v>650.5417949495594</v>
      </c>
      <c r="BP10" s="155">
        <f>Income_Support!BP8+Income_Support!BP9</f>
        <v>709.01270263800814</v>
      </c>
      <c r="BQ10" s="155">
        <f>Income_Support!BQ8+Income_Support!BQ9</f>
        <v>734.64551860732786</v>
      </c>
      <c r="BR10" s="155">
        <f>Income_Support!BR8+Income_Support!BR9</f>
        <v>734.78448517856361</v>
      </c>
      <c r="BS10" s="155">
        <f>Income_Support!BS8+Income_Support!BS9</f>
        <v>747.61129082752427</v>
      </c>
      <c r="BT10" s="155">
        <f>Income_Support!BT8+Income_Support!BT9</f>
        <v>734.77098234094808</v>
      </c>
      <c r="BU10" s="155">
        <f>Income_Support!BU8+Income_Support!BU9</f>
        <v>765.30026010577535</v>
      </c>
      <c r="BV10" s="155">
        <f>Income_Support!BV8+Income_Support!BV9</f>
        <v>712.70078714126032</v>
      </c>
      <c r="BW10" s="155">
        <f>Income_Support!BW8+Income_Support!BW9</f>
        <v>530.8585328624107</v>
      </c>
      <c r="BX10" s="155">
        <f>Income_Support!BX8+Income_Support!BX9</f>
        <v>515.34563801338015</v>
      </c>
      <c r="BY10" s="155">
        <f>Income_Support!BY8+Income_Support!BY9</f>
        <v>449.91448333070974</v>
      </c>
      <c r="BZ10" s="155">
        <f>Income_Support!BZ8+Income_Support!BZ9</f>
        <v>376.67911857664484</v>
      </c>
      <c r="CA10" s="155">
        <f>Income_Support!CA8+Income_Support!CA9</f>
        <v>315.79607065868584</v>
      </c>
      <c r="CB10" s="155">
        <f>Income_Support!CB8+Income_Support!CB9</f>
        <v>222.35692145210476</v>
      </c>
      <c r="CC10" s="155">
        <f>Income_Support!CC8+Income_Support!CC9</f>
        <v>104.317337072995</v>
      </c>
      <c r="CD10" s="156">
        <f>Income_Support!CD8+Income_Support!CD9</f>
        <v>9.3993814476421758</v>
      </c>
    </row>
    <row r="11" spans="1:82" s="1" customFormat="1" ht="26.25" customHeight="1" x14ac:dyDescent="0.4">
      <c r="A11" s="149"/>
      <c r="B11" s="73" t="s">
        <v>386</v>
      </c>
      <c r="C11" s="56"/>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155">
        <f t="shared" ref="AH11:BM11" si="0">SUM(AH7:AH10)</f>
        <v>1000</v>
      </c>
      <c r="AI11" s="155">
        <f t="shared" si="0"/>
        <v>1051</v>
      </c>
      <c r="AJ11" s="155">
        <f t="shared" si="0"/>
        <v>1436</v>
      </c>
      <c r="AK11" s="155">
        <f t="shared" si="0"/>
        <v>2320.92</v>
      </c>
      <c r="AL11" s="155">
        <f t="shared" si="0"/>
        <v>3671</v>
      </c>
      <c r="AM11" s="155">
        <f t="shared" si="0"/>
        <v>4607</v>
      </c>
      <c r="AN11" s="155">
        <f t="shared" si="0"/>
        <v>5281</v>
      </c>
      <c r="AO11" s="155">
        <f t="shared" si="0"/>
        <v>6075</v>
      </c>
      <c r="AP11" s="155">
        <f t="shared" si="0"/>
        <v>6507</v>
      </c>
      <c r="AQ11" s="155">
        <f t="shared" si="0"/>
        <v>6382</v>
      </c>
      <c r="AR11" s="155">
        <f t="shared" si="0"/>
        <v>5728</v>
      </c>
      <c r="AS11" s="155">
        <f t="shared" si="0"/>
        <v>5625</v>
      </c>
      <c r="AT11" s="155">
        <f t="shared" si="0"/>
        <v>6590</v>
      </c>
      <c r="AU11" s="155">
        <f t="shared" si="0"/>
        <v>8888.0228995117304</v>
      </c>
      <c r="AV11" s="155">
        <f t="shared" si="0"/>
        <v>11061.988000000001</v>
      </c>
      <c r="AW11" s="155">
        <f t="shared" si="0"/>
        <v>12170.623</v>
      </c>
      <c r="AX11" s="155">
        <f t="shared" si="0"/>
        <v>12418.047999999999</v>
      </c>
      <c r="AY11" s="155">
        <f t="shared" si="0"/>
        <v>12804.532999999999</v>
      </c>
      <c r="AZ11" s="155">
        <f t="shared" si="0"/>
        <v>12462.91</v>
      </c>
      <c r="BA11" s="155">
        <f t="shared" si="0"/>
        <v>11610.775000000001</v>
      </c>
      <c r="BB11" s="155">
        <f t="shared" si="0"/>
        <v>11255.138999999999</v>
      </c>
      <c r="BC11" s="155">
        <f t="shared" si="0"/>
        <v>11097.388999999999</v>
      </c>
      <c r="BD11" s="155">
        <f t="shared" si="0"/>
        <v>11461.492999999999</v>
      </c>
      <c r="BE11" s="155">
        <f t="shared" si="0"/>
        <v>11750.716119412173</v>
      </c>
      <c r="BF11" s="155">
        <f t="shared" si="0"/>
        <v>11858.782848892601</v>
      </c>
      <c r="BG11" s="155">
        <f t="shared" si="0"/>
        <v>12395.91573980819</v>
      </c>
      <c r="BH11" s="232">
        <f t="shared" si="0"/>
        <v>11788.16</v>
      </c>
      <c r="BI11" s="155">
        <f t="shared" si="0"/>
        <v>10974.956611885</v>
      </c>
      <c r="BJ11" s="155">
        <f t="shared" si="0"/>
        <v>10800.64373817</v>
      </c>
      <c r="BK11" s="155">
        <f t="shared" si="0"/>
        <v>10845.443613869065</v>
      </c>
      <c r="BL11" s="155">
        <f t="shared" si="0"/>
        <v>10876.669093809998</v>
      </c>
      <c r="BM11" s="155">
        <f t="shared" si="0"/>
        <v>12655.522787399997</v>
      </c>
      <c r="BN11" s="155">
        <f t="shared" ref="BN11:CD11" si="1">SUM(BN7:BN10)</f>
        <v>12805.626391631713</v>
      </c>
      <c r="BO11" s="155">
        <f t="shared" si="1"/>
        <v>13336.908884319999</v>
      </c>
      <c r="BP11" s="155">
        <f t="shared" si="1"/>
        <v>14291.2863693</v>
      </c>
      <c r="BQ11" s="155">
        <f t="shared" si="1"/>
        <v>14291.974219606191</v>
      </c>
      <c r="BR11" s="155">
        <f t="shared" si="1"/>
        <v>14315.76977712</v>
      </c>
      <c r="BS11" s="155">
        <f t="shared" si="1"/>
        <v>14357.613002939999</v>
      </c>
      <c r="BT11" s="155">
        <f t="shared" si="1"/>
        <v>13986.522341180005</v>
      </c>
      <c r="BU11" s="155">
        <f t="shared" si="1"/>
        <v>14222.98671266</v>
      </c>
      <c r="BV11" s="155">
        <f t="shared" si="1"/>
        <v>13518.27406435</v>
      </c>
      <c r="BW11" s="155">
        <f t="shared" si="1"/>
        <v>11317.549438680006</v>
      </c>
      <c r="BX11" s="155">
        <f t="shared" si="1"/>
        <v>10376.124331829997</v>
      </c>
      <c r="BY11" s="155">
        <f t="shared" si="1"/>
        <v>9350.8436191802994</v>
      </c>
      <c r="BZ11" s="155">
        <f t="shared" si="1"/>
        <v>8819.5014356712345</v>
      </c>
      <c r="CA11" s="155">
        <f t="shared" si="1"/>
        <v>8221.3604414020701</v>
      </c>
      <c r="CB11" s="155">
        <f t="shared" si="1"/>
        <v>6419.384584497273</v>
      </c>
      <c r="CC11" s="155">
        <f t="shared" si="1"/>
        <v>3333.9424554131188</v>
      </c>
      <c r="CD11" s="156">
        <f t="shared" si="1"/>
        <v>373.00918818177922</v>
      </c>
    </row>
    <row r="12" spans="1:82" s="1" customFormat="1" x14ac:dyDescent="0.4">
      <c r="A12" s="149"/>
      <c r="B12" s="73" t="s">
        <v>387</v>
      </c>
      <c r="C12" s="56"/>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155">
        <f t="shared" ref="AH12:BM12" si="2">AH11+AH6</f>
        <v>1561</v>
      </c>
      <c r="AI12" s="155">
        <f t="shared" si="2"/>
        <v>1675</v>
      </c>
      <c r="AJ12" s="155">
        <f t="shared" si="2"/>
        <v>2165</v>
      </c>
      <c r="AK12" s="155">
        <f t="shared" si="2"/>
        <v>3245.05</v>
      </c>
      <c r="AL12" s="155">
        <f t="shared" si="2"/>
        <v>4612</v>
      </c>
      <c r="AM12" s="155">
        <f t="shared" si="2"/>
        <v>5592</v>
      </c>
      <c r="AN12" s="155">
        <f t="shared" si="2"/>
        <v>6470</v>
      </c>
      <c r="AO12" s="155">
        <f t="shared" si="2"/>
        <v>7446</v>
      </c>
      <c r="AP12" s="155">
        <f t="shared" si="2"/>
        <v>7965</v>
      </c>
      <c r="AQ12" s="155">
        <f t="shared" si="2"/>
        <v>7956</v>
      </c>
      <c r="AR12" s="155">
        <f t="shared" si="2"/>
        <v>7581.9769999999999</v>
      </c>
      <c r="AS12" s="155">
        <f t="shared" si="2"/>
        <v>7675.058</v>
      </c>
      <c r="AT12" s="155">
        <f t="shared" si="2"/>
        <v>8895.1849999999995</v>
      </c>
      <c r="AU12" s="155">
        <f t="shared" si="2"/>
        <v>11646.02289951173</v>
      </c>
      <c r="AV12" s="155">
        <f t="shared" si="2"/>
        <v>14789.988000000001</v>
      </c>
      <c r="AW12" s="155">
        <f t="shared" si="2"/>
        <v>16109.623</v>
      </c>
      <c r="AX12" s="155">
        <f t="shared" si="2"/>
        <v>16387.047999999999</v>
      </c>
      <c r="AY12" s="155">
        <f t="shared" si="2"/>
        <v>16692.532999999999</v>
      </c>
      <c r="AZ12" s="155">
        <f t="shared" si="2"/>
        <v>16277.91</v>
      </c>
      <c r="BA12" s="155">
        <f t="shared" si="2"/>
        <v>15383.775000000001</v>
      </c>
      <c r="BB12" s="155">
        <f t="shared" si="2"/>
        <v>14874.138999999999</v>
      </c>
      <c r="BC12" s="155">
        <f t="shared" si="2"/>
        <v>14878.388999999999</v>
      </c>
      <c r="BD12" s="155">
        <f t="shared" si="2"/>
        <v>15556.492999999999</v>
      </c>
      <c r="BE12" s="155">
        <f t="shared" si="2"/>
        <v>16236.716119412173</v>
      </c>
      <c r="BF12" s="155">
        <f t="shared" si="2"/>
        <v>16342.782848892601</v>
      </c>
      <c r="BG12" s="155">
        <f t="shared" si="2"/>
        <v>17247.100863243249</v>
      </c>
      <c r="BH12" s="232">
        <f t="shared" si="2"/>
        <v>17758.775999999998</v>
      </c>
      <c r="BI12" s="155">
        <f t="shared" si="2"/>
        <v>17401.231831484998</v>
      </c>
      <c r="BJ12" s="155">
        <f t="shared" si="2"/>
        <v>17669.187397769998</v>
      </c>
      <c r="BK12" s="155">
        <f t="shared" si="2"/>
        <v>18212.568434583096</v>
      </c>
      <c r="BL12" s="155">
        <f t="shared" si="2"/>
        <v>18579.987576109997</v>
      </c>
      <c r="BM12" s="155">
        <f t="shared" si="2"/>
        <v>20784.407935759999</v>
      </c>
      <c r="BN12" s="155">
        <f t="shared" ref="BN12:CD12" si="3">BN11+BN6</f>
        <v>21047.783234791714</v>
      </c>
      <c r="BO12" s="155">
        <f t="shared" si="3"/>
        <v>21389.061993629999</v>
      </c>
      <c r="BP12" s="155">
        <f t="shared" si="3"/>
        <v>21802.161485619999</v>
      </c>
      <c r="BQ12" s="155">
        <f t="shared" si="3"/>
        <v>21333.497695806163</v>
      </c>
      <c r="BR12" s="155">
        <f t="shared" si="3"/>
        <v>20891.84971486</v>
      </c>
      <c r="BS12" s="155">
        <f t="shared" si="3"/>
        <v>20436.319053809995</v>
      </c>
      <c r="BT12" s="155">
        <f t="shared" si="3"/>
        <v>19652.107896290006</v>
      </c>
      <c r="BU12" s="155">
        <f t="shared" si="3"/>
        <v>19590.634730900001</v>
      </c>
      <c r="BV12" s="155">
        <f t="shared" si="3"/>
        <v>18658.15129107</v>
      </c>
      <c r="BW12" s="155">
        <f t="shared" si="3"/>
        <v>16378.436239420003</v>
      </c>
      <c r="BX12" s="155">
        <f t="shared" si="3"/>
        <v>15447.18412934504</v>
      </c>
      <c r="BY12" s="155">
        <f t="shared" si="3"/>
        <v>14187.964641162765</v>
      </c>
      <c r="BZ12" s="155">
        <f t="shared" si="3"/>
        <v>13556.731463423988</v>
      </c>
      <c r="CA12" s="155">
        <f t="shared" si="3"/>
        <v>12888.325712456948</v>
      </c>
      <c r="CB12" s="155">
        <f t="shared" si="3"/>
        <v>10953.914193997138</v>
      </c>
      <c r="CC12" s="155">
        <f t="shared" si="3"/>
        <v>7851.5953198372426</v>
      </c>
      <c r="CD12" s="156">
        <f t="shared" si="3"/>
        <v>4905.9499685933861</v>
      </c>
    </row>
    <row r="13" spans="1:82" s="1" customFormat="1" ht="25.5" customHeight="1" x14ac:dyDescent="0.4">
      <c r="A13" s="149"/>
      <c r="B13" s="80" t="s">
        <v>388</v>
      </c>
      <c r="C13" s="56"/>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155"/>
      <c r="AI13" s="155"/>
      <c r="AJ13" s="155"/>
      <c r="AK13" s="155"/>
      <c r="AL13" s="155"/>
      <c r="AM13" s="155"/>
      <c r="AN13" s="155"/>
      <c r="AO13" s="155"/>
      <c r="AP13" s="155"/>
      <c r="AQ13" s="155"/>
      <c r="AR13" s="155"/>
      <c r="AS13" s="155"/>
      <c r="AT13" s="155"/>
      <c r="AU13" s="155"/>
      <c r="AV13" s="155"/>
      <c r="AW13" s="155"/>
      <c r="AX13" s="155"/>
      <c r="AY13" s="155"/>
      <c r="AZ13" s="155"/>
      <c r="BA13" s="155"/>
      <c r="BB13" s="155"/>
      <c r="BC13" s="155"/>
      <c r="BD13" s="155"/>
      <c r="BE13" s="155"/>
      <c r="BF13" s="155"/>
      <c r="BG13" s="155"/>
      <c r="BH13" s="232"/>
      <c r="BI13" s="155"/>
      <c r="BJ13" s="155"/>
      <c r="BK13" s="155"/>
      <c r="BL13" s="155"/>
      <c r="BM13" s="155"/>
      <c r="BN13" s="155"/>
      <c r="BO13" s="155"/>
      <c r="BP13" s="155"/>
      <c r="BQ13" s="155"/>
      <c r="BR13" s="155"/>
      <c r="BS13" s="155"/>
      <c r="BT13" s="155"/>
      <c r="BU13" s="155"/>
      <c r="BV13" s="155"/>
      <c r="BW13" s="155"/>
      <c r="BX13" s="155"/>
      <c r="BY13" s="155"/>
      <c r="BZ13" s="155"/>
      <c r="CA13" s="155"/>
      <c r="CB13" s="155"/>
      <c r="CC13" s="155"/>
      <c r="CD13" s="156"/>
    </row>
    <row r="14" spans="1:82" s="1" customFormat="1" x14ac:dyDescent="0.4">
      <c r="A14" s="149"/>
      <c r="B14" s="71" t="s">
        <v>381</v>
      </c>
      <c r="C14" s="56"/>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155"/>
      <c r="AI14" s="155"/>
      <c r="AJ14" s="155"/>
      <c r="AK14" s="155"/>
      <c r="AL14" s="155"/>
      <c r="AM14" s="155"/>
      <c r="AN14" s="155"/>
      <c r="AO14" s="155"/>
      <c r="AP14" s="155"/>
      <c r="AQ14" s="155"/>
      <c r="AR14" s="155"/>
      <c r="AS14" s="155"/>
      <c r="AT14" s="155"/>
      <c r="AU14" s="155"/>
      <c r="AV14" s="155"/>
      <c r="AW14" s="155"/>
      <c r="AX14" s="155"/>
      <c r="AY14" s="155"/>
      <c r="AZ14" s="155"/>
      <c r="BA14" s="155">
        <v>116.79592988181108</v>
      </c>
      <c r="BB14" s="155">
        <v>132.17847016496529</v>
      </c>
      <c r="BC14" s="155">
        <v>109.70071383436645</v>
      </c>
      <c r="BD14" s="155">
        <v>125.45522470816346</v>
      </c>
      <c r="BE14" s="155">
        <v>120.38742008976749</v>
      </c>
      <c r="BF14" s="155">
        <v>100.48672426926316</v>
      </c>
      <c r="BG14" s="155">
        <v>100.88002149801866</v>
      </c>
      <c r="BH14" s="232">
        <v>113.2</v>
      </c>
      <c r="BI14" s="155">
        <v>134.19999999999999</v>
      </c>
      <c r="BJ14" s="155">
        <v>142.69999999999999</v>
      </c>
      <c r="BK14" s="155">
        <v>168.4</v>
      </c>
      <c r="BL14" s="155">
        <v>172.2</v>
      </c>
      <c r="BM14" s="155">
        <v>168.9</v>
      </c>
      <c r="BN14" s="155">
        <v>139.4</v>
      </c>
      <c r="BO14" s="155">
        <v>99.9</v>
      </c>
      <c r="BP14" s="155">
        <v>92.5</v>
      </c>
      <c r="BQ14" s="155">
        <v>84.5</v>
      </c>
      <c r="BR14" s="155">
        <v>74.400000000000006</v>
      </c>
      <c r="BS14" s="155">
        <v>57.6</v>
      </c>
      <c r="BT14" s="155">
        <v>43.9</v>
      </c>
      <c r="BU14" s="155">
        <v>36.6</v>
      </c>
      <c r="BV14" s="155"/>
      <c r="BW14" s="155"/>
      <c r="BX14" s="155"/>
      <c r="BY14" s="155"/>
      <c r="BZ14" s="155"/>
      <c r="CA14" s="155"/>
      <c r="CB14" s="155"/>
      <c r="CC14" s="155"/>
      <c r="CD14" s="156"/>
    </row>
    <row r="15" spans="1:82" s="1" customFormat="1" x14ac:dyDescent="0.4">
      <c r="A15" s="149"/>
      <c r="B15" s="71" t="s">
        <v>236</v>
      </c>
      <c r="C15" s="56"/>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155"/>
      <c r="AI15" s="155"/>
      <c r="AJ15" s="155"/>
      <c r="AK15" s="155"/>
      <c r="AL15" s="155"/>
      <c r="AM15" s="155"/>
      <c r="AN15" s="155"/>
      <c r="AO15" s="155"/>
      <c r="AP15" s="155"/>
      <c r="AQ15" s="155"/>
      <c r="AR15" s="155"/>
      <c r="AS15" s="155"/>
      <c r="AT15" s="155"/>
      <c r="AU15" s="155"/>
      <c r="AV15" s="155"/>
      <c r="AW15" s="155"/>
      <c r="AX15" s="155"/>
      <c r="AY15" s="155"/>
      <c r="AZ15" s="155"/>
      <c r="BA15" s="155"/>
      <c r="BB15" s="155"/>
      <c r="BC15" s="155"/>
      <c r="BD15" s="155"/>
      <c r="BE15" s="155"/>
      <c r="BF15" s="155"/>
      <c r="BG15" s="155"/>
      <c r="BH15" s="155"/>
      <c r="BI15" s="155"/>
      <c r="BJ15" s="155"/>
      <c r="BK15" s="155"/>
      <c r="BL15" s="155">
        <f t="shared" ref="BL15:BU15" si="4">SUM(BL16:BL18)</f>
        <v>0.53912335720161619</v>
      </c>
      <c r="BM15" s="155">
        <f t="shared" si="4"/>
        <v>25.818976858893286</v>
      </c>
      <c r="BN15" s="155">
        <f t="shared" si="4"/>
        <v>51.262814380029717</v>
      </c>
      <c r="BO15" s="155">
        <f t="shared" si="4"/>
        <v>58.557757927338557</v>
      </c>
      <c r="BP15" s="155">
        <f t="shared" si="4"/>
        <v>93.411892766059182</v>
      </c>
      <c r="BQ15" s="155">
        <f t="shared" si="4"/>
        <v>95.057905838789424</v>
      </c>
      <c r="BR15" s="155">
        <f t="shared" si="4"/>
        <v>105.8671852550389</v>
      </c>
      <c r="BS15" s="155">
        <f t="shared" si="4"/>
        <v>104.14912872340737</v>
      </c>
      <c r="BT15" s="155">
        <f t="shared" si="4"/>
        <v>100.12463899641139</v>
      </c>
      <c r="BU15" s="155">
        <f t="shared" si="4"/>
        <v>84.126829353822686</v>
      </c>
      <c r="BV15" s="155"/>
      <c r="BW15" s="155"/>
      <c r="BX15" s="155"/>
      <c r="BY15" s="155"/>
      <c r="BZ15" s="155"/>
      <c r="CA15" s="155"/>
      <c r="CB15" s="155"/>
      <c r="CC15" s="155"/>
      <c r="CD15" s="156"/>
    </row>
    <row r="16" spans="1:82" s="1" customFormat="1" x14ac:dyDescent="0.4">
      <c r="A16" s="149"/>
      <c r="B16" s="196" t="s">
        <v>389</v>
      </c>
      <c r="C16" s="56"/>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155"/>
      <c r="AI16" s="155"/>
      <c r="AJ16" s="155"/>
      <c r="AK16" s="155"/>
      <c r="AL16" s="155"/>
      <c r="AM16" s="155"/>
      <c r="AN16" s="155"/>
      <c r="AO16" s="155"/>
      <c r="AP16" s="155"/>
      <c r="AQ16" s="155"/>
      <c r="AR16" s="155"/>
      <c r="AS16" s="155"/>
      <c r="AT16" s="155"/>
      <c r="AU16" s="155"/>
      <c r="AV16" s="155"/>
      <c r="AW16" s="155"/>
      <c r="AX16" s="155"/>
      <c r="AY16" s="155"/>
      <c r="AZ16" s="155"/>
      <c r="BA16" s="155"/>
      <c r="BB16" s="155"/>
      <c r="BC16" s="155"/>
      <c r="BD16" s="155"/>
      <c r="BE16" s="155"/>
      <c r="BF16" s="155"/>
      <c r="BG16" s="155"/>
      <c r="BH16" s="155"/>
      <c r="BI16" s="155"/>
      <c r="BJ16" s="155"/>
      <c r="BK16" s="155"/>
      <c r="BL16" s="155">
        <v>0.50070632121848613</v>
      </c>
      <c r="BM16" s="155">
        <v>18.127702347169819</v>
      </c>
      <c r="BN16" s="155">
        <v>23.491723461811898</v>
      </c>
      <c r="BO16" s="155">
        <v>20.478872923260425</v>
      </c>
      <c r="BP16" s="155">
        <v>24.791019055642863</v>
      </c>
      <c r="BQ16" s="155">
        <v>16.919910888119002</v>
      </c>
      <c r="BR16" s="155">
        <v>14.30736104551946</v>
      </c>
      <c r="BS16" s="155">
        <v>8.7309401826348978</v>
      </c>
      <c r="BT16" s="155">
        <v>6.1707266859640333</v>
      </c>
      <c r="BU16" s="155">
        <v>4.7167470619211738</v>
      </c>
      <c r="BV16" s="155"/>
      <c r="BW16" s="155"/>
      <c r="BX16" s="155"/>
      <c r="BY16" s="155"/>
      <c r="BZ16" s="155"/>
      <c r="CA16" s="155"/>
      <c r="CB16" s="155"/>
      <c r="CC16" s="155"/>
      <c r="CD16" s="156"/>
    </row>
    <row r="17" spans="1:94" s="1" customFormat="1" x14ac:dyDescent="0.4">
      <c r="A17" s="149"/>
      <c r="B17" s="196" t="s">
        <v>390</v>
      </c>
      <c r="C17" s="56"/>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v>2.446881132976772E-2</v>
      </c>
      <c r="BM17" s="155">
        <v>2.3071630488921482</v>
      </c>
      <c r="BN17" s="155">
        <v>19.220413431936684</v>
      </c>
      <c r="BO17" s="155">
        <v>26.951099101044971</v>
      </c>
      <c r="BP17" s="155">
        <v>38.909879141890073</v>
      </c>
      <c r="BQ17" s="155">
        <v>27.341953510291905</v>
      </c>
      <c r="BR17" s="155">
        <v>22.912320425735729</v>
      </c>
      <c r="BS17" s="155">
        <v>17.868553690015474</v>
      </c>
      <c r="BT17" s="155">
        <v>15.091333181256125</v>
      </c>
      <c r="BU17" s="155">
        <v>12.094105242820552</v>
      </c>
      <c r="BV17" s="155"/>
      <c r="BW17" s="155"/>
      <c r="BX17" s="155"/>
      <c r="BY17" s="155"/>
      <c r="BZ17" s="155"/>
      <c r="CA17" s="155"/>
      <c r="CB17" s="155"/>
      <c r="CC17" s="155"/>
      <c r="CD17" s="156"/>
      <c r="CE17" s="56"/>
      <c r="CF17" s="56"/>
      <c r="CG17" s="56"/>
      <c r="CH17" s="56"/>
      <c r="CI17" s="56"/>
      <c r="CJ17" s="56"/>
      <c r="CK17" s="56"/>
      <c r="CL17" s="56"/>
      <c r="CM17" s="56"/>
      <c r="CN17" s="56"/>
      <c r="CO17" s="56"/>
      <c r="CP17" s="56"/>
    </row>
    <row r="18" spans="1:94" s="1" customFormat="1" x14ac:dyDescent="0.4">
      <c r="A18" s="149"/>
      <c r="B18" s="196" t="s">
        <v>391</v>
      </c>
      <c r="C18" s="252"/>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c r="BJ18" s="155"/>
      <c r="BK18" s="155"/>
      <c r="BL18" s="155">
        <v>1.3948224653362337E-2</v>
      </c>
      <c r="BM18" s="155">
        <v>5.3841114628313225</v>
      </c>
      <c r="BN18" s="155">
        <v>8.5506774862811366</v>
      </c>
      <c r="BO18" s="155">
        <v>11.127785903033159</v>
      </c>
      <c r="BP18" s="155">
        <v>29.710994568526246</v>
      </c>
      <c r="BQ18" s="155">
        <v>50.796041440378517</v>
      </c>
      <c r="BR18" s="155">
        <v>68.647503783783719</v>
      </c>
      <c r="BS18" s="155">
        <v>77.549634850757002</v>
      </c>
      <c r="BT18" s="155">
        <v>78.862579129191232</v>
      </c>
      <c r="BU18" s="155">
        <v>67.315977049080956</v>
      </c>
      <c r="BV18" s="155"/>
      <c r="BW18" s="155"/>
      <c r="BX18" s="155"/>
      <c r="BY18" s="155"/>
      <c r="BZ18" s="155"/>
      <c r="CA18" s="155"/>
      <c r="CB18" s="155"/>
      <c r="CC18" s="155"/>
      <c r="CD18" s="156"/>
      <c r="CE18" s="56"/>
      <c r="CF18" s="56"/>
      <c r="CG18" s="56"/>
      <c r="CH18" s="56"/>
      <c r="CI18" s="56"/>
      <c r="CJ18" s="56"/>
      <c r="CK18" s="56"/>
      <c r="CL18" s="56"/>
      <c r="CM18" s="56"/>
      <c r="CN18" s="56"/>
      <c r="CO18" s="56"/>
      <c r="CP18" s="56"/>
    </row>
    <row r="19" spans="1:94" s="1" customFormat="1" ht="25.5" customHeight="1" x14ac:dyDescent="0.4">
      <c r="A19" s="149"/>
      <c r="B19" s="71" t="s">
        <v>392</v>
      </c>
      <c r="C19" s="56"/>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155"/>
      <c r="AI19" s="155"/>
      <c r="AJ19" s="155"/>
      <c r="AK19" s="155"/>
      <c r="AL19" s="155"/>
      <c r="AM19" s="155"/>
      <c r="AN19" s="155"/>
      <c r="AO19" s="155"/>
      <c r="AP19" s="155"/>
      <c r="AQ19" s="155"/>
      <c r="AR19" s="155"/>
      <c r="AS19" s="155"/>
      <c r="AT19" s="155"/>
      <c r="AU19" s="155"/>
      <c r="AV19" s="155"/>
      <c r="AW19" s="155"/>
      <c r="AX19" s="155"/>
      <c r="AY19" s="155"/>
      <c r="AZ19" s="155"/>
      <c r="BA19" s="155">
        <v>163.47866651108149</v>
      </c>
      <c r="BB19" s="155">
        <v>187.05371385383526</v>
      </c>
      <c r="BC19" s="155">
        <v>149.96755398000798</v>
      </c>
      <c r="BD19" s="155">
        <v>169.40724939581844</v>
      </c>
      <c r="BE19" s="155">
        <v>154.21051973578159</v>
      </c>
      <c r="BF19" s="155">
        <v>119.15920173857145</v>
      </c>
      <c r="BG19" s="155">
        <v>112.32029204902062</v>
      </c>
      <c r="BH19" s="232">
        <v>116.79585017902568</v>
      </c>
      <c r="BI19" s="155">
        <v>124.13452808126607</v>
      </c>
      <c r="BJ19" s="155">
        <v>123.21674183774292</v>
      </c>
      <c r="BK19" s="155">
        <v>134.48699999999999</v>
      </c>
      <c r="BL19" s="155">
        <v>129.953</v>
      </c>
      <c r="BM19" s="155">
        <v>121.925</v>
      </c>
      <c r="BN19" s="155">
        <v>95.212260665519551</v>
      </c>
      <c r="BO19" s="155">
        <v>59.030710077407292</v>
      </c>
      <c r="BP19" s="155">
        <v>36.975583583650085</v>
      </c>
      <c r="BQ19" s="155">
        <v>15.905182093178912</v>
      </c>
      <c r="BR19" s="155">
        <v>6.5732235105918706</v>
      </c>
      <c r="BS19" s="155">
        <v>2.3760664057247718</v>
      </c>
      <c r="BT19" s="155">
        <v>0.31261325864503853</v>
      </c>
      <c r="BU19" s="155">
        <v>0</v>
      </c>
      <c r="BV19" s="155"/>
      <c r="BW19" s="155"/>
      <c r="BX19" s="155"/>
      <c r="BY19" s="155"/>
      <c r="BZ19" s="155"/>
      <c r="CA19" s="155"/>
      <c r="CB19" s="155"/>
      <c r="CC19" s="155"/>
      <c r="CD19" s="156"/>
      <c r="CE19" s="56"/>
      <c r="CF19" s="56"/>
      <c r="CG19" s="56"/>
      <c r="CH19" s="56"/>
      <c r="CI19" s="253"/>
      <c r="CJ19" s="253"/>
      <c r="CK19" s="253"/>
      <c r="CL19" s="253"/>
      <c r="CM19" s="253"/>
      <c r="CN19" s="253"/>
      <c r="CO19" s="253"/>
      <c r="CP19" s="81"/>
    </row>
    <row r="20" spans="1:94" s="1" customFormat="1" x14ac:dyDescent="0.4">
      <c r="A20" s="149"/>
      <c r="B20" s="71" t="s">
        <v>383</v>
      </c>
      <c r="C20" s="56"/>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155"/>
      <c r="AI20" s="155"/>
      <c r="AJ20" s="155"/>
      <c r="AK20" s="155"/>
      <c r="AL20" s="155"/>
      <c r="AM20" s="155"/>
      <c r="AN20" s="155"/>
      <c r="AO20" s="155"/>
      <c r="AP20" s="155"/>
      <c r="AQ20" s="155"/>
      <c r="AR20" s="155"/>
      <c r="AS20" s="155"/>
      <c r="AT20" s="155"/>
      <c r="AU20" s="155"/>
      <c r="AV20" s="155"/>
      <c r="AW20" s="155"/>
      <c r="AX20" s="155"/>
      <c r="AY20" s="155"/>
      <c r="AZ20" s="155"/>
      <c r="BA20" s="155">
        <v>203.36061820070574</v>
      </c>
      <c r="BB20" s="155">
        <v>198.40568887790511</v>
      </c>
      <c r="BC20" s="155">
        <v>140.66165186094764</v>
      </c>
      <c r="BD20" s="155">
        <v>138.41469909637487</v>
      </c>
      <c r="BE20" s="155">
        <v>114.8001021440505</v>
      </c>
      <c r="BF20" s="155">
        <v>74.862649640004904</v>
      </c>
      <c r="BG20" s="155">
        <v>62.973652575140854</v>
      </c>
      <c r="BH20" s="232">
        <v>61.77587354492487</v>
      </c>
      <c r="BI20" s="155">
        <v>63.70905671573847</v>
      </c>
      <c r="BJ20" s="155">
        <v>63.463436144717264</v>
      </c>
      <c r="BK20" s="155">
        <v>62.935000000000002</v>
      </c>
      <c r="BL20" s="155">
        <v>60.78</v>
      </c>
      <c r="BM20" s="155">
        <v>67.691999999999993</v>
      </c>
      <c r="BN20" s="155">
        <v>64.433555716356807</v>
      </c>
      <c r="BO20" s="155">
        <v>45.933912116105837</v>
      </c>
      <c r="BP20" s="155">
        <v>33.680927381063057</v>
      </c>
      <c r="BQ20" s="155">
        <v>27.841767534470925</v>
      </c>
      <c r="BR20" s="155">
        <v>27.199686350520878</v>
      </c>
      <c r="BS20" s="155">
        <v>22.810147633481726</v>
      </c>
      <c r="BT20" s="155">
        <v>17.770315272571533</v>
      </c>
      <c r="BU20" s="155">
        <v>13.647851726598063</v>
      </c>
      <c r="BV20" s="155"/>
      <c r="BW20" s="155"/>
      <c r="BX20" s="155"/>
      <c r="BY20" s="155"/>
      <c r="BZ20" s="155"/>
      <c r="CA20" s="155"/>
      <c r="CB20" s="155"/>
      <c r="CC20" s="155"/>
      <c r="CD20" s="156"/>
      <c r="CE20" s="56"/>
      <c r="CF20" s="56"/>
      <c r="CG20" s="56"/>
      <c r="CH20" s="56"/>
      <c r="CI20" s="81"/>
      <c r="CJ20" s="81"/>
      <c r="CK20" s="81"/>
      <c r="CL20" s="81"/>
      <c r="CM20" s="81"/>
      <c r="CN20" s="81"/>
      <c r="CO20" s="81"/>
      <c r="CP20" s="81"/>
    </row>
    <row r="21" spans="1:94" s="1" customFormat="1" x14ac:dyDescent="0.4">
      <c r="A21" s="149"/>
      <c r="B21" s="71" t="s">
        <v>384</v>
      </c>
      <c r="C21" s="56"/>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155"/>
      <c r="AI21" s="155"/>
      <c r="AJ21" s="155"/>
      <c r="AK21" s="155"/>
      <c r="AL21" s="155"/>
      <c r="AM21" s="155"/>
      <c r="AN21" s="155"/>
      <c r="AO21" s="155"/>
      <c r="AP21" s="155"/>
      <c r="AQ21" s="155"/>
      <c r="AR21" s="155"/>
      <c r="AS21" s="155"/>
      <c r="AT21" s="155"/>
      <c r="AU21" s="155"/>
      <c r="AV21" s="155"/>
      <c r="AW21" s="155"/>
      <c r="AX21" s="155"/>
      <c r="AY21" s="155"/>
      <c r="AZ21" s="155"/>
      <c r="BA21" s="155">
        <v>144.44922362530784</v>
      </c>
      <c r="BB21" s="155">
        <v>118.34974127073058</v>
      </c>
      <c r="BC21" s="155">
        <v>74.90693985231799</v>
      </c>
      <c r="BD21" s="155">
        <v>65.80689248048904</v>
      </c>
      <c r="BE21" s="155">
        <v>44.158188736817465</v>
      </c>
      <c r="BF21" s="155">
        <v>29.341435221051537</v>
      </c>
      <c r="BG21" s="155">
        <v>26.164782709926769</v>
      </c>
      <c r="BH21" s="232">
        <v>22.270286626406381</v>
      </c>
      <c r="BI21" s="155">
        <v>20.989385162316275</v>
      </c>
      <c r="BJ21" s="155">
        <v>22.828368151564696</v>
      </c>
      <c r="BK21" s="155">
        <v>22.635999999999999</v>
      </c>
      <c r="BL21" s="155">
        <v>24.882000000000001</v>
      </c>
      <c r="BM21" s="155">
        <v>124.113</v>
      </c>
      <c r="BN21" s="155">
        <v>121.19978491441283</v>
      </c>
      <c r="BO21" s="155">
        <v>75.406614660501049</v>
      </c>
      <c r="BP21" s="155">
        <v>64.692109571851034</v>
      </c>
      <c r="BQ21" s="155">
        <v>43.402130616711688</v>
      </c>
      <c r="BR21" s="155">
        <v>25.514656454953286</v>
      </c>
      <c r="BS21" s="155">
        <v>15.109857198874606</v>
      </c>
      <c r="BT21" s="155">
        <v>9.0519190391507962</v>
      </c>
      <c r="BU21" s="155">
        <v>5.3306866764695657</v>
      </c>
      <c r="BV21" s="155"/>
      <c r="BW21" s="155"/>
      <c r="BX21" s="155"/>
      <c r="BY21" s="155"/>
      <c r="BZ21" s="155"/>
      <c r="CA21" s="155"/>
      <c r="CB21" s="155"/>
      <c r="CC21" s="155"/>
      <c r="CD21" s="156"/>
      <c r="CE21" s="56"/>
      <c r="CF21" s="56"/>
      <c r="CG21" s="56"/>
      <c r="CH21" s="56"/>
      <c r="CI21" s="56"/>
      <c r="CJ21" s="56"/>
      <c r="CK21" s="56"/>
      <c r="CL21" s="56"/>
      <c r="CM21" s="56"/>
      <c r="CN21" s="56"/>
      <c r="CO21" s="56"/>
      <c r="CP21" s="56"/>
    </row>
    <row r="22" spans="1:94" s="1" customFormat="1" x14ac:dyDescent="0.4">
      <c r="A22" s="149"/>
      <c r="B22" s="71" t="s">
        <v>385</v>
      </c>
      <c r="C22" s="56"/>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155"/>
      <c r="AI22" s="155"/>
      <c r="AJ22" s="155"/>
      <c r="AK22" s="155"/>
      <c r="AL22" s="155"/>
      <c r="AM22" s="155"/>
      <c r="AN22" s="155"/>
      <c r="AO22" s="155"/>
      <c r="AP22" s="155"/>
      <c r="AQ22" s="155"/>
      <c r="AR22" s="155"/>
      <c r="AS22" s="155"/>
      <c r="AT22" s="155"/>
      <c r="AU22" s="155"/>
      <c r="AV22" s="155"/>
      <c r="AW22" s="155"/>
      <c r="AX22" s="155"/>
      <c r="AY22" s="155"/>
      <c r="AZ22" s="155"/>
      <c r="BA22" s="155">
        <v>38.789312587174926</v>
      </c>
      <c r="BB22" s="155">
        <v>34.561682109675409</v>
      </c>
      <c r="BC22" s="155">
        <v>22.422254102716579</v>
      </c>
      <c r="BD22" s="155">
        <v>21.978699599733631</v>
      </c>
      <c r="BE22" s="155">
        <v>19.528754619871819</v>
      </c>
      <c r="BF22" s="155">
        <v>13.079704247052007</v>
      </c>
      <c r="BG22" s="155">
        <v>10.37376788383064</v>
      </c>
      <c r="BH22" s="232">
        <v>17.945685060334739</v>
      </c>
      <c r="BI22" s="155">
        <v>19.538175067930293</v>
      </c>
      <c r="BJ22" s="155">
        <v>20.399963952869477</v>
      </c>
      <c r="BK22" s="155">
        <v>23.855</v>
      </c>
      <c r="BL22" s="155">
        <v>24.017000000000003</v>
      </c>
      <c r="BM22" s="155">
        <v>24.642999999999997</v>
      </c>
      <c r="BN22" s="155">
        <v>18.39283910997651</v>
      </c>
      <c r="BO22" s="155">
        <v>14.946486557439496</v>
      </c>
      <c r="BP22" s="155">
        <v>17.950244579809109</v>
      </c>
      <c r="BQ22" s="155">
        <v>20.2149122285795</v>
      </c>
      <c r="BR22" s="155">
        <v>16.67174622935487</v>
      </c>
      <c r="BS22" s="155">
        <v>16.54973947382279</v>
      </c>
      <c r="BT22" s="155">
        <v>13.655624784625029</v>
      </c>
      <c r="BU22" s="155">
        <v>11.198373868441289</v>
      </c>
      <c r="BV22" s="155"/>
      <c r="BW22" s="155"/>
      <c r="BX22" s="155"/>
      <c r="BY22" s="155"/>
      <c r="BZ22" s="155"/>
      <c r="CA22" s="155"/>
      <c r="CB22" s="155"/>
      <c r="CC22" s="155"/>
      <c r="CD22" s="156"/>
      <c r="CE22" s="56"/>
      <c r="CF22" s="56"/>
      <c r="CG22" s="56"/>
      <c r="CH22" s="56"/>
      <c r="CI22" s="56"/>
      <c r="CJ22" s="56"/>
      <c r="CK22" s="56"/>
      <c r="CL22" s="56"/>
      <c r="CM22" s="56"/>
      <c r="CN22" s="56"/>
      <c r="CO22" s="56"/>
      <c r="CP22" s="56"/>
    </row>
    <row r="23" spans="1:94" s="1" customFormat="1" ht="26.25" customHeight="1" x14ac:dyDescent="0.4">
      <c r="A23" s="149"/>
      <c r="B23" s="73" t="s">
        <v>386</v>
      </c>
      <c r="C23" s="56"/>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155"/>
      <c r="AI23" s="155"/>
      <c r="AJ23" s="155"/>
      <c r="AK23" s="155"/>
      <c r="AL23" s="155"/>
      <c r="AM23" s="155"/>
      <c r="AN23" s="155"/>
      <c r="AO23" s="155"/>
      <c r="AP23" s="155"/>
      <c r="AQ23" s="155"/>
      <c r="AR23" s="155"/>
      <c r="AS23" s="155"/>
      <c r="AT23" s="155"/>
      <c r="AU23" s="155"/>
      <c r="AV23" s="155"/>
      <c r="AW23" s="155"/>
      <c r="AX23" s="155"/>
      <c r="AY23" s="155"/>
      <c r="AZ23" s="155"/>
      <c r="BA23" s="155">
        <f t="shared" ref="BA23:BU23" si="5">SUM(BA16:BA22)</f>
        <v>550.07782092426999</v>
      </c>
      <c r="BB23" s="155">
        <f t="shared" si="5"/>
        <v>538.37082611214635</v>
      </c>
      <c r="BC23" s="155">
        <f t="shared" si="5"/>
        <v>387.95839979599015</v>
      </c>
      <c r="BD23" s="155">
        <f t="shared" si="5"/>
        <v>395.60754057241604</v>
      </c>
      <c r="BE23" s="155">
        <f t="shared" si="5"/>
        <v>332.69756523652143</v>
      </c>
      <c r="BF23" s="155">
        <f t="shared" si="5"/>
        <v>236.44299084667989</v>
      </c>
      <c r="BG23" s="155">
        <f t="shared" si="5"/>
        <v>211.83249521791888</v>
      </c>
      <c r="BH23" s="232">
        <f t="shared" si="5"/>
        <v>218.78769541069167</v>
      </c>
      <c r="BI23" s="155">
        <f t="shared" si="5"/>
        <v>228.37114502725112</v>
      </c>
      <c r="BJ23" s="155">
        <f t="shared" si="5"/>
        <v>229.90851008689435</v>
      </c>
      <c r="BK23" s="155">
        <f t="shared" si="5"/>
        <v>243.91299999999998</v>
      </c>
      <c r="BL23" s="155">
        <f t="shared" si="5"/>
        <v>240.17112335720162</v>
      </c>
      <c r="BM23" s="155">
        <f t="shared" si="5"/>
        <v>364.19197685889327</v>
      </c>
      <c r="BN23" s="155">
        <f t="shared" si="5"/>
        <v>350.50125478629542</v>
      </c>
      <c r="BO23" s="155">
        <f t="shared" si="5"/>
        <v>253.87548133879224</v>
      </c>
      <c r="BP23" s="155">
        <f t="shared" si="5"/>
        <v>246.71075788243246</v>
      </c>
      <c r="BQ23" s="155">
        <f t="shared" si="5"/>
        <v>202.42189831173042</v>
      </c>
      <c r="BR23" s="155">
        <f t="shared" si="5"/>
        <v>181.82649780045983</v>
      </c>
      <c r="BS23" s="155">
        <f t="shared" si="5"/>
        <v>160.99493943531127</v>
      </c>
      <c r="BT23" s="155">
        <f t="shared" si="5"/>
        <v>140.91511135140379</v>
      </c>
      <c r="BU23" s="155">
        <f t="shared" si="5"/>
        <v>114.30374162533161</v>
      </c>
      <c r="BV23" s="155"/>
      <c r="BW23" s="155"/>
      <c r="BX23" s="155"/>
      <c r="BY23" s="155"/>
      <c r="BZ23" s="155"/>
      <c r="CA23" s="155"/>
      <c r="CB23" s="155"/>
      <c r="CC23" s="155"/>
      <c r="CD23" s="156"/>
      <c r="CE23" s="56"/>
      <c r="CF23" s="56"/>
      <c r="CG23" s="56"/>
      <c r="CH23" s="56"/>
      <c r="CI23" s="56"/>
      <c r="CJ23" s="56"/>
      <c r="CK23" s="56"/>
      <c r="CL23" s="56"/>
      <c r="CM23" s="56"/>
      <c r="CN23" s="56"/>
      <c r="CO23" s="56"/>
      <c r="CP23" s="56"/>
    </row>
    <row r="24" spans="1:94" s="1" customFormat="1" x14ac:dyDescent="0.4">
      <c r="A24" s="149"/>
      <c r="B24" s="73" t="s">
        <v>387</v>
      </c>
      <c r="C24" s="56"/>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155"/>
      <c r="AI24" s="155"/>
      <c r="AJ24" s="155"/>
      <c r="AK24" s="155"/>
      <c r="AL24" s="155"/>
      <c r="AM24" s="155"/>
      <c r="AN24" s="155"/>
      <c r="AO24" s="155"/>
      <c r="AP24" s="155"/>
      <c r="AQ24" s="155"/>
      <c r="AR24" s="155"/>
      <c r="AS24" s="155"/>
      <c r="AT24" s="155"/>
      <c r="AU24" s="155"/>
      <c r="AV24" s="155"/>
      <c r="AW24" s="155"/>
      <c r="AX24" s="155"/>
      <c r="AY24" s="155"/>
      <c r="AZ24" s="155"/>
      <c r="BA24" s="155">
        <f t="shared" ref="BA24:BU24" si="6">BA23+BA14</f>
        <v>666.87375080608103</v>
      </c>
      <c r="BB24" s="155">
        <f t="shared" si="6"/>
        <v>670.54929627711158</v>
      </c>
      <c r="BC24" s="155">
        <f t="shared" si="6"/>
        <v>497.65911363035661</v>
      </c>
      <c r="BD24" s="155">
        <f t="shared" si="6"/>
        <v>521.06276528057947</v>
      </c>
      <c r="BE24" s="155">
        <f t="shared" si="6"/>
        <v>453.08498532628892</v>
      </c>
      <c r="BF24" s="155">
        <f t="shared" si="6"/>
        <v>336.92971511594305</v>
      </c>
      <c r="BG24" s="155">
        <f t="shared" si="6"/>
        <v>312.71251671593757</v>
      </c>
      <c r="BH24" s="232">
        <f t="shared" si="6"/>
        <v>331.98769541069169</v>
      </c>
      <c r="BI24" s="155">
        <f t="shared" si="6"/>
        <v>362.57114502725108</v>
      </c>
      <c r="BJ24" s="155">
        <f t="shared" si="6"/>
        <v>372.60851008689434</v>
      </c>
      <c r="BK24" s="155">
        <f t="shared" si="6"/>
        <v>412.31299999999999</v>
      </c>
      <c r="BL24" s="155">
        <f t="shared" si="6"/>
        <v>412.37112335720161</v>
      </c>
      <c r="BM24" s="155">
        <f t="shared" si="6"/>
        <v>533.0919768588933</v>
      </c>
      <c r="BN24" s="155">
        <f t="shared" si="6"/>
        <v>489.90125478629545</v>
      </c>
      <c r="BO24" s="155">
        <f t="shared" si="6"/>
        <v>353.77548133879225</v>
      </c>
      <c r="BP24" s="155">
        <f t="shared" si="6"/>
        <v>339.21075788243246</v>
      </c>
      <c r="BQ24" s="155">
        <f t="shared" si="6"/>
        <v>286.92189831173039</v>
      </c>
      <c r="BR24" s="155">
        <f t="shared" si="6"/>
        <v>256.22649780045981</v>
      </c>
      <c r="BS24" s="155">
        <f t="shared" si="6"/>
        <v>218.59493943531126</v>
      </c>
      <c r="BT24" s="155">
        <f t="shared" si="6"/>
        <v>184.8151113514038</v>
      </c>
      <c r="BU24" s="155">
        <f t="shared" si="6"/>
        <v>150.90374162533161</v>
      </c>
      <c r="BV24" s="155"/>
      <c r="BW24" s="155"/>
      <c r="BX24" s="155"/>
      <c r="BY24" s="155"/>
      <c r="BZ24" s="155"/>
      <c r="CA24" s="155"/>
      <c r="CB24" s="155"/>
      <c r="CC24" s="155"/>
      <c r="CD24" s="156"/>
      <c r="CE24" s="56"/>
      <c r="CF24" s="56"/>
      <c r="CG24" s="56"/>
      <c r="CH24" s="56"/>
      <c r="CI24" s="56"/>
      <c r="CJ24" s="56"/>
      <c r="CK24" s="56"/>
      <c r="CL24" s="56"/>
      <c r="CM24" s="56"/>
      <c r="CN24" s="56"/>
      <c r="CO24" s="56"/>
      <c r="CP24" s="56"/>
    </row>
    <row r="25" spans="1:94" s="1" customFormat="1" ht="26.25" customHeight="1" x14ac:dyDescent="0.4">
      <c r="A25" s="149"/>
      <c r="B25" s="80" t="s">
        <v>393</v>
      </c>
      <c r="C25" s="56"/>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232"/>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6"/>
      <c r="CE25" s="56"/>
      <c r="CF25" s="56"/>
      <c r="CG25" s="56"/>
      <c r="CH25" s="56"/>
      <c r="CI25" s="56"/>
      <c r="CJ25" s="56"/>
      <c r="CK25" s="56"/>
      <c r="CL25" s="56"/>
      <c r="CM25" s="56"/>
      <c r="CN25" s="56"/>
      <c r="CO25" s="56"/>
      <c r="CP25" s="56"/>
    </row>
    <row r="26" spans="1:94" s="1" customFormat="1" x14ac:dyDescent="0.4">
      <c r="A26" s="149"/>
      <c r="B26" s="71" t="s">
        <v>381</v>
      </c>
      <c r="C26" s="56"/>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155">
        <f>Income_Support!AH31</f>
        <v>2.8029816586538465</v>
      </c>
      <c r="AI26" s="155">
        <f>Income_Support!AI31</f>
        <v>3.1177550000000003</v>
      </c>
      <c r="AJ26" s="155">
        <f>Income_Support!AJ31</f>
        <v>4.417237692307693</v>
      </c>
      <c r="AK26" s="155">
        <f>Income_Support!AK31</f>
        <v>3.0525300000000004</v>
      </c>
      <c r="AL26" s="155">
        <f>Income_Support!AL31</f>
        <v>5.1579929999999994</v>
      </c>
      <c r="AM26" s="155">
        <f>Income_Support!AM31</f>
        <v>4.8207797499999998</v>
      </c>
      <c r="AN26" s="155">
        <f>Income_Support!AN31</f>
        <v>5.9772190000000007</v>
      </c>
      <c r="AO26" s="155">
        <f>Income_Support!AO31</f>
        <v>6.0103905714285712</v>
      </c>
      <c r="AP26" s="155">
        <f>Income_Support!AP31</f>
        <v>6.2181166666666661</v>
      </c>
      <c r="AQ26" s="155">
        <f>Income_Support!AQ31</f>
        <v>11.184782999999999</v>
      </c>
      <c r="AR26" s="155">
        <f>Income_Support!AR31</f>
        <v>20.375420333333334</v>
      </c>
      <c r="AS26" s="155">
        <f>Income_Support!AS31</f>
        <v>23.223578666666668</v>
      </c>
      <c r="AT26" s="155">
        <f>Income_Support!AT31</f>
        <v>27.424068666666663</v>
      </c>
      <c r="AU26" s="155">
        <f>Income_Support!AU31</f>
        <v>33.173434999999991</v>
      </c>
      <c r="AV26" s="155">
        <f>Income_Support!AV31</f>
        <v>38.794090666666669</v>
      </c>
      <c r="AW26" s="155">
        <f>Income_Support!AW31</f>
        <v>43.345056333333332</v>
      </c>
      <c r="AX26" s="155">
        <f>Income_Support!AX31</f>
        <v>43.463999999999999</v>
      </c>
      <c r="AY26" s="155">
        <f>Income_Support!AY31</f>
        <v>46.861000000000004</v>
      </c>
      <c r="AZ26" s="155">
        <f>Income_Support!AZ31</f>
        <v>50.704000000000001</v>
      </c>
      <c r="BA26" s="155">
        <f>Income_Support!BA31</f>
        <v>51.632000000000005</v>
      </c>
      <c r="BB26" s="155">
        <f>Income_Support!BB31</f>
        <v>53.134</v>
      </c>
      <c r="BC26" s="155">
        <f>Income_Support!BC31</f>
        <v>55.036000000000001</v>
      </c>
      <c r="BD26" s="155">
        <f>Income_Support!BD31</f>
        <v>63.141999999999996</v>
      </c>
      <c r="BE26" s="155">
        <f>Income_Support!BE31</f>
        <v>69.936000000000007</v>
      </c>
      <c r="BF26" s="155">
        <f>Income_Support!BF31</f>
        <v>78.903000000000006</v>
      </c>
      <c r="BG26" s="155">
        <f>Income_Support!BG31</f>
        <v>44.26</v>
      </c>
      <c r="BH26" s="232">
        <v>0</v>
      </c>
      <c r="BI26" s="155">
        <v>0</v>
      </c>
      <c r="BJ26" s="155">
        <v>0</v>
      </c>
      <c r="BK26" s="155">
        <v>0</v>
      </c>
      <c r="BL26" s="155">
        <v>0</v>
      </c>
      <c r="BM26" s="155">
        <v>0</v>
      </c>
      <c r="BN26" s="155">
        <v>0</v>
      </c>
      <c r="BO26" s="155">
        <v>0</v>
      </c>
      <c r="BP26" s="155">
        <v>0</v>
      </c>
      <c r="BQ26" s="155">
        <v>0</v>
      </c>
      <c r="BR26" s="155">
        <v>0</v>
      </c>
      <c r="BS26" s="155">
        <v>0</v>
      </c>
      <c r="BT26" s="155">
        <v>0</v>
      </c>
      <c r="BU26" s="155">
        <v>0</v>
      </c>
      <c r="BV26" s="155">
        <v>0</v>
      </c>
      <c r="BW26" s="155">
        <v>0</v>
      </c>
      <c r="BX26" s="155">
        <v>0</v>
      </c>
      <c r="BY26" s="155">
        <v>0</v>
      </c>
      <c r="BZ26" s="155">
        <v>0</v>
      </c>
      <c r="CA26" s="155">
        <v>0</v>
      </c>
      <c r="CB26" s="155">
        <v>0</v>
      </c>
      <c r="CC26" s="155">
        <v>0</v>
      </c>
      <c r="CD26" s="156">
        <v>0</v>
      </c>
      <c r="CE26" s="56"/>
      <c r="CF26" s="56"/>
      <c r="CG26" s="56"/>
      <c r="CH26" s="56"/>
      <c r="CI26" s="56"/>
      <c r="CJ26" s="56"/>
      <c r="CK26" s="56"/>
      <c r="CL26" s="56"/>
      <c r="CM26" s="56"/>
      <c r="CN26" s="56"/>
      <c r="CO26" s="56"/>
      <c r="CP26" s="56"/>
    </row>
    <row r="27" spans="1:94" s="1" customFormat="1" x14ac:dyDescent="0.4">
      <c r="A27" s="149"/>
      <c r="B27" s="71" t="s">
        <v>382</v>
      </c>
      <c r="C27" s="56"/>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155">
        <f>Income_Support!AH32+Income_Support!AH34</f>
        <v>7.5111414455503507</v>
      </c>
      <c r="AI27" s="155">
        <f>Income_Support!AI32+Income_Support!AI34</f>
        <v>8.4174038688524586</v>
      </c>
      <c r="AJ27" s="155">
        <f>Income_Support!AJ32+Income_Support!AJ34</f>
        <v>9.4816625866666655</v>
      </c>
      <c r="AK27" s="155">
        <f>Income_Support!AK32+Income_Support!AK34</f>
        <v>12.034947442955179</v>
      </c>
      <c r="AL27" s="155">
        <f>Income_Support!AL32+Income_Support!AL34</f>
        <v>13.745806388888887</v>
      </c>
      <c r="AM27" s="155">
        <f>Income_Support!AM32+Income_Support!AM34</f>
        <v>19.090701198757763</v>
      </c>
      <c r="AN27" s="155">
        <f>Income_Support!AN32+Income_Support!AN34</f>
        <v>21.007634551282052</v>
      </c>
      <c r="AO27" s="155">
        <f>Income_Support!AO32+Income_Support!AO34</f>
        <v>26.119155875576038</v>
      </c>
      <c r="AP27" s="155">
        <f>Income_Support!AP32+Income_Support!AP34</f>
        <v>32.606789188888889</v>
      </c>
      <c r="AQ27" s="155">
        <f>Income_Support!AQ32+Income_Support!AQ34</f>
        <v>38.531891107954536</v>
      </c>
      <c r="AR27" s="155">
        <f>Income_Support!AR32+Income_Support!AR34</f>
        <v>59.18475512688822</v>
      </c>
      <c r="AS27" s="155">
        <f>Income_Support!AS32+Income_Support!AS34</f>
        <v>88.33756571666666</v>
      </c>
      <c r="AT27" s="155">
        <f>Income_Support!AT32+Income_Support!AT34</f>
        <v>105.5033161810141</v>
      </c>
      <c r="AU27" s="155">
        <f>Income_Support!AU32+Income_Support!AU34</f>
        <v>176.29218303667017</v>
      </c>
      <c r="AV27" s="155">
        <f>Income_Support!AV32+Income_Support!AV34</f>
        <v>255.36242765825932</v>
      </c>
      <c r="AW27" s="155">
        <f>Income_Support!AW32+Income_Support!AW34</f>
        <v>326.26827882189571</v>
      </c>
      <c r="AX27" s="155">
        <f>Income_Support!AX32+Income_Support!AX34</f>
        <v>301.11099999999999</v>
      </c>
      <c r="AY27" s="155">
        <f>Income_Support!AY32+Income_Support!AY34</f>
        <v>349.55500000000001</v>
      </c>
      <c r="AZ27" s="155">
        <f>Income_Support!AZ32+Income_Support!AZ34</f>
        <v>383.83500000000004</v>
      </c>
      <c r="BA27" s="155">
        <f>Income_Support!BA32+Income_Support!BA34</f>
        <v>410.74400000000003</v>
      </c>
      <c r="BB27" s="155">
        <f>Income_Support!BB32+Income_Support!BB34</f>
        <v>430.81400000000002</v>
      </c>
      <c r="BC27" s="155">
        <f>Income_Support!BC32+Income_Support!BC34</f>
        <v>504.67800000000005</v>
      </c>
      <c r="BD27" s="155">
        <f>Income_Support!BD32+Income_Support!BD34</f>
        <v>645.44600000000003</v>
      </c>
      <c r="BE27" s="155">
        <f>Income_Support!BE32+Income_Support!BE34</f>
        <v>762.50800000000004</v>
      </c>
      <c r="BF27" s="155">
        <f>Income_Support!BF32+Income_Support!BF34</f>
        <v>868.03</v>
      </c>
      <c r="BG27" s="155">
        <f>Income_Support!BG32+Income_Support!BG34</f>
        <v>922.62299999999993</v>
      </c>
      <c r="BH27" s="232">
        <f>Income_Support!BH11</f>
        <v>762.85481436764269</v>
      </c>
      <c r="BI27" s="155">
        <f>Income_Support!BI11</f>
        <v>581.84828131173447</v>
      </c>
      <c r="BJ27" s="155">
        <f>Income_Support!BJ11</f>
        <v>473.61722956436608</v>
      </c>
      <c r="BK27" s="155">
        <f>Income_Support!BK11</f>
        <v>413.95084160102698</v>
      </c>
      <c r="BL27" s="155">
        <f>Income_Support!BL11</f>
        <v>361.9907599972754</v>
      </c>
      <c r="BM27" s="155">
        <f>Income_Support!BM11</f>
        <v>257.46548854574922</v>
      </c>
      <c r="BN27" s="155">
        <f>Income_Support!BN11</f>
        <v>205.60454345030763</v>
      </c>
      <c r="BO27" s="155">
        <f>Income_Support!BO11</f>
        <v>154.90300893745626</v>
      </c>
      <c r="BP27" s="155">
        <f>Income_Support!BP11</f>
        <v>76.267852899601877</v>
      </c>
      <c r="BQ27" s="155">
        <f>Income_Support!BQ11</f>
        <v>20.56193343208226</v>
      </c>
      <c r="BR27" s="155">
        <f>Income_Support!BR11</f>
        <v>6.1435737027836854</v>
      </c>
      <c r="BS27" s="155">
        <f>Income_Support!BS11</f>
        <v>2.054652867902226</v>
      </c>
      <c r="BT27" s="155">
        <f>Income_Support!BT11</f>
        <v>0.52378414252916405</v>
      </c>
      <c r="BU27" s="155">
        <f>Income_Support!BU11</f>
        <v>0</v>
      </c>
      <c r="BV27" s="155">
        <f>Income_Support!BV11</f>
        <v>0</v>
      </c>
      <c r="BW27" s="155">
        <f>Income_Support!BW11</f>
        <v>0</v>
      </c>
      <c r="BX27" s="155">
        <f>Income_Support!BX11</f>
        <v>0</v>
      </c>
      <c r="BY27" s="155">
        <f>Income_Support!BY11</f>
        <v>0</v>
      </c>
      <c r="BZ27" s="155">
        <f>Income_Support!BZ11</f>
        <v>0</v>
      </c>
      <c r="CA27" s="155">
        <f>Income_Support!CA11</f>
        <v>0</v>
      </c>
      <c r="CB27" s="155">
        <f>Income_Support!CB11</f>
        <v>0</v>
      </c>
      <c r="CC27" s="155">
        <f>Income_Support!CC11</f>
        <v>0</v>
      </c>
      <c r="CD27" s="156">
        <f>Income_Support!CD11</f>
        <v>0</v>
      </c>
      <c r="CE27" s="56"/>
      <c r="CF27" s="56"/>
      <c r="CG27" s="56"/>
      <c r="CH27" s="56"/>
      <c r="CI27" s="56"/>
      <c r="CJ27" s="56"/>
      <c r="CK27" s="56"/>
      <c r="CL27" s="56"/>
      <c r="CM27" s="56"/>
      <c r="CN27" s="56"/>
      <c r="CO27" s="56"/>
      <c r="CP27" s="56"/>
    </row>
    <row r="28" spans="1:94" s="1" customFormat="1" x14ac:dyDescent="0.4">
      <c r="A28" s="149"/>
      <c r="B28" s="71" t="s">
        <v>383</v>
      </c>
      <c r="C28" s="56"/>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155">
        <f>Income_Support!AH33</f>
        <v>182.15085531267607</v>
      </c>
      <c r="AI28" s="155">
        <f>Income_Support!AI33</f>
        <v>193.603454</v>
      </c>
      <c r="AJ28" s="155">
        <f>Income_Support!AJ33</f>
        <v>246.08449246153847</v>
      </c>
      <c r="AK28" s="155">
        <f>Income_Support!AK33</f>
        <v>298.00780700000001</v>
      </c>
      <c r="AL28" s="155">
        <f>Income_Support!AL33</f>
        <v>372.96242025000004</v>
      </c>
      <c r="AM28" s="155">
        <f>Income_Support!AM33</f>
        <v>418.66883899999999</v>
      </c>
      <c r="AN28" s="155">
        <f>Income_Support!AN33</f>
        <v>472.97908750000005</v>
      </c>
      <c r="AO28" s="155">
        <f>Income_Support!AO33</f>
        <v>559.46277857142854</v>
      </c>
      <c r="AP28" s="155">
        <f>Income_Support!AP33</f>
        <v>619.10317680000003</v>
      </c>
      <c r="AQ28" s="155">
        <f>Income_Support!AQ33</f>
        <v>687.23668999999995</v>
      </c>
      <c r="AR28" s="155">
        <f>Income_Support!AR33</f>
        <v>786.62654500000008</v>
      </c>
      <c r="AS28" s="155">
        <f>Income_Support!AS33</f>
        <v>914.84584999999981</v>
      </c>
      <c r="AT28" s="155">
        <f>Income_Support!AT33</f>
        <v>1031.7429646666667</v>
      </c>
      <c r="AU28" s="155">
        <f>Income_Support!AU33</f>
        <v>1238.1339973333331</v>
      </c>
      <c r="AV28" s="155">
        <f>Income_Support!AV33</f>
        <v>1496.1980143333333</v>
      </c>
      <c r="AW28" s="155">
        <f>Income_Support!AW33</f>
        <v>1640.7096546666664</v>
      </c>
      <c r="AX28" s="155">
        <f>Income_Support!AX33</f>
        <v>1565.194</v>
      </c>
      <c r="AY28" s="155">
        <f>Income_Support!AY33</f>
        <v>1620.7080000000001</v>
      </c>
      <c r="AZ28" s="155">
        <f>Income_Support!AZ33</f>
        <v>1655.7110000000002</v>
      </c>
      <c r="BA28" s="155">
        <f>Income_Support!BA33</f>
        <v>1620.1309999999999</v>
      </c>
      <c r="BB28" s="155">
        <f>Income_Support!BB33</f>
        <v>1603.6470000000002</v>
      </c>
      <c r="BC28" s="155">
        <f>Income_Support!BC33</f>
        <v>1767.1590000000001</v>
      </c>
      <c r="BD28" s="155">
        <f>Income_Support!BD33</f>
        <v>2165.7539999999999</v>
      </c>
      <c r="BE28" s="155">
        <f>Income_Support!BE33</f>
        <v>2410.0329999999999</v>
      </c>
      <c r="BF28" s="155">
        <f>Income_Support!BF33</f>
        <v>2614.94</v>
      </c>
      <c r="BG28" s="155">
        <f>Income_Support!BG33</f>
        <v>2692.2280000000001</v>
      </c>
      <c r="BH28" s="232">
        <f>Income_Support!BH12</f>
        <v>2379.5925143374584</v>
      </c>
      <c r="BI28" s="155">
        <f>Income_Support!BI12</f>
        <v>1837.3630975898855</v>
      </c>
      <c r="BJ28" s="155">
        <f>Income_Support!BJ12</f>
        <v>1488.0812530592266</v>
      </c>
      <c r="BK28" s="155">
        <f>Income_Support!BK12</f>
        <v>1240.0749327219526</v>
      </c>
      <c r="BL28" s="155">
        <f>Income_Support!BL12</f>
        <v>1019.2297363963041</v>
      </c>
      <c r="BM28" s="155">
        <f>Income_Support!BM12</f>
        <v>573.42465157263109</v>
      </c>
      <c r="BN28" s="155">
        <f>Income_Support!BN12</f>
        <v>385.58487222799226</v>
      </c>
      <c r="BO28" s="155">
        <f>Income_Support!BO12</f>
        <v>257.83000969421636</v>
      </c>
      <c r="BP28" s="155">
        <f>Income_Support!BP12</f>
        <v>181.74617268748545</v>
      </c>
      <c r="BQ28" s="155">
        <f>Income_Support!BQ12</f>
        <v>126.36562807856818</v>
      </c>
      <c r="BR28" s="155">
        <f>Income_Support!BR12</f>
        <v>93.6580137692699</v>
      </c>
      <c r="BS28" s="155">
        <f>Income_Support!BS12</f>
        <v>62.818026950391548</v>
      </c>
      <c r="BT28" s="155">
        <f>Income_Support!BT12</f>
        <v>46.246929954277043</v>
      </c>
      <c r="BU28" s="155">
        <f>Income_Support!BU12</f>
        <v>33.264070762993541</v>
      </c>
      <c r="BV28" s="155">
        <f>Income_Support!BV12</f>
        <v>25.29741488734189</v>
      </c>
      <c r="BW28" s="155">
        <f>Income_Support!BW12</f>
        <v>13.972960794939921</v>
      </c>
      <c r="BX28" s="155">
        <f>Income_Support!BX12</f>
        <v>8.4216651556987863</v>
      </c>
      <c r="BY28" s="155">
        <f>Income_Support!BY12</f>
        <v>5.1883944602961058</v>
      </c>
      <c r="BZ28" s="155">
        <f>Income_Support!BZ12</f>
        <v>3.1133546369352243</v>
      </c>
      <c r="CA28" s="155">
        <f>Income_Support!CA12</f>
        <v>1.7907552020678494</v>
      </c>
      <c r="CB28" s="155">
        <f>Income_Support!CB12</f>
        <v>1.1142210346064485</v>
      </c>
      <c r="CC28" s="155">
        <f>Income_Support!CC12</f>
        <v>0.43297741734591683</v>
      </c>
      <c r="CD28" s="156">
        <f>Income_Support!CD12</f>
        <v>0</v>
      </c>
      <c r="CE28" s="56"/>
      <c r="CF28" s="56"/>
      <c r="CG28" s="56"/>
      <c r="CH28" s="56"/>
      <c r="CI28" s="56"/>
      <c r="CJ28" s="56"/>
      <c r="CK28" s="56"/>
      <c r="CL28" s="56"/>
      <c r="CM28" s="56"/>
      <c r="CN28" s="56"/>
      <c r="CO28" s="56"/>
      <c r="CP28" s="56"/>
    </row>
    <row r="29" spans="1:94" s="1" customFormat="1" x14ac:dyDescent="0.4">
      <c r="A29" s="149"/>
      <c r="B29" s="71" t="s">
        <v>384</v>
      </c>
      <c r="C29" s="56"/>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155">
        <f>Income_Support!AH30+Table_2a!AH13</f>
        <v>93.471266166347988</v>
      </c>
      <c r="AI29" s="155">
        <f>Income_Support!AI30+Table_2a!AI13</f>
        <v>94.923246999999989</v>
      </c>
      <c r="AJ29" s="155">
        <f>Income_Support!AJ30+Table_2a!AJ13</f>
        <v>133.38773399999999</v>
      </c>
      <c r="AK29" s="155">
        <f>Income_Support!AK30+Table_2a!AK13</f>
        <v>247.07490900000002</v>
      </c>
      <c r="AL29" s="155">
        <f>Income_Support!AL30+Table_2a!AL13</f>
        <v>357.58954</v>
      </c>
      <c r="AM29" s="155">
        <f>Income_Support!AM30+Table_2a!AM13</f>
        <v>431.42880574999998</v>
      </c>
      <c r="AN29" s="155">
        <f>Income_Support!AN30+Table_2a!AN13</f>
        <v>509.44051474999986</v>
      </c>
      <c r="AO29" s="155">
        <f>Income_Support!AO30+Table_2a!AO13</f>
        <v>568.12316771428561</v>
      </c>
      <c r="AP29" s="155">
        <f>Income_Support!AP30+Table_2a!AP13</f>
        <v>574.2704686666666</v>
      </c>
      <c r="AQ29" s="155">
        <f>Income_Support!AQ30+Table_2a!AQ13</f>
        <v>536.17211133333342</v>
      </c>
      <c r="AR29" s="155">
        <f>Income_Support!AR30+Table_2a!AR13</f>
        <v>433.57405600000004</v>
      </c>
      <c r="AS29" s="155">
        <f>Income_Support!AS30+Table_2a!AS13</f>
        <v>354.685723</v>
      </c>
      <c r="AT29" s="155">
        <f>Income_Support!AT30+Table_2a!AT13</f>
        <v>376.53609799999998</v>
      </c>
      <c r="AU29" s="155">
        <f>Income_Support!AU30+Table_2a!AU13</f>
        <v>563.69445233333329</v>
      </c>
      <c r="AV29" s="155">
        <f>Income_Support!AV30+Table_2a!AV13</f>
        <v>715.69305299999996</v>
      </c>
      <c r="AW29" s="155">
        <f>Income_Support!AW30+Table_2a!AW13</f>
        <v>769.72457333333318</v>
      </c>
      <c r="AX29" s="155">
        <f>Income_Support!AX30+Table_2a!AX13</f>
        <v>820</v>
      </c>
      <c r="AY29" s="155">
        <f>Income_Support!AY30+Table_2a!AY13</f>
        <v>660</v>
      </c>
      <c r="AZ29" s="155">
        <f>Income_Support!AZ30+Table_2a!AZ13</f>
        <v>490</v>
      </c>
      <c r="BA29" s="155">
        <f>Table_2a!BA13</f>
        <v>330</v>
      </c>
      <c r="BB29" s="155">
        <f>Table_2a!BB13</f>
        <v>305</v>
      </c>
      <c r="BC29" s="155">
        <f>Table_2a!BC13</f>
        <v>285</v>
      </c>
      <c r="BD29" s="155">
        <f>Table_2a!BD13</f>
        <v>305</v>
      </c>
      <c r="BE29" s="155">
        <f>Table_2a!BE13</f>
        <v>284</v>
      </c>
      <c r="BF29" s="155">
        <f>Table_2a!BF13</f>
        <v>289.81299999999999</v>
      </c>
      <c r="BG29" s="155">
        <f>Table_2a!BG13</f>
        <v>255.8872903330878</v>
      </c>
      <c r="BH29" s="232">
        <f>Table_2a!BH13</f>
        <v>142.881</v>
      </c>
      <c r="BI29" s="155">
        <f>Table_2a!BI13</f>
        <v>24.123565300067376</v>
      </c>
      <c r="BJ29" s="155">
        <f>Table_2a!BJ13</f>
        <v>12.22461096189574</v>
      </c>
      <c r="BK29" s="155">
        <f>Table_2a!BK13</f>
        <v>0</v>
      </c>
      <c r="BL29" s="155">
        <f>Table_2a!BL13</f>
        <v>0</v>
      </c>
      <c r="BM29" s="155">
        <f>Table_2a!BM13</f>
        <v>0</v>
      </c>
      <c r="BN29" s="155">
        <f>Table_2a!BN13</f>
        <v>0</v>
      </c>
      <c r="BO29" s="155">
        <f>Table_2a!BO13</f>
        <v>0</v>
      </c>
      <c r="BP29" s="155">
        <f>Table_2a!BP13</f>
        <v>0</v>
      </c>
      <c r="BQ29" s="155">
        <f>Table_2a!BQ13</f>
        <v>0</v>
      </c>
      <c r="BR29" s="155">
        <f>Table_2a!BR13</f>
        <v>0</v>
      </c>
      <c r="BS29" s="155">
        <f>Table_2a!BS13</f>
        <v>0</v>
      </c>
      <c r="BT29" s="155">
        <f>Table_2a!BT13</f>
        <v>0</v>
      </c>
      <c r="BU29" s="155">
        <f>Table_2a!BU13</f>
        <v>0</v>
      </c>
      <c r="BV29" s="155">
        <f>Table_2a!BV13</f>
        <v>0</v>
      </c>
      <c r="BW29" s="155">
        <f>Table_2a!BW13</f>
        <v>0</v>
      </c>
      <c r="BX29" s="155">
        <f>Table_2a!BX13</f>
        <v>0</v>
      </c>
      <c r="BY29" s="155">
        <f>Table_2a!BY13</f>
        <v>0</v>
      </c>
      <c r="BZ29" s="155">
        <f>Table_2a!BZ13</f>
        <v>0</v>
      </c>
      <c r="CA29" s="155">
        <f>Table_2a!CA13</f>
        <v>0</v>
      </c>
      <c r="CB29" s="155">
        <f>Table_2a!CB13</f>
        <v>0</v>
      </c>
      <c r="CC29" s="155">
        <f>Table_2a!CC13</f>
        <v>0</v>
      </c>
      <c r="CD29" s="156">
        <f>Table_2a!CD13</f>
        <v>0</v>
      </c>
      <c r="CE29" s="56"/>
      <c r="CF29" s="56"/>
      <c r="CG29" s="56"/>
      <c r="CH29" s="56"/>
      <c r="CI29" s="56"/>
      <c r="CJ29" s="56"/>
      <c r="CK29" s="56"/>
      <c r="CL29" s="56"/>
      <c r="CM29" s="56"/>
      <c r="CN29" s="56"/>
      <c r="CO29" s="56"/>
      <c r="CP29" s="56"/>
    </row>
    <row r="30" spans="1:94" s="1" customFormat="1" x14ac:dyDescent="0.4">
      <c r="A30" s="149"/>
      <c r="B30" s="71" t="s">
        <v>385</v>
      </c>
      <c r="C30" s="56"/>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155">
        <f>Income_Support!AH35</f>
        <v>1.5700192131147541</v>
      </c>
      <c r="AI30" s="155">
        <f>Income_Support!AI35</f>
        <v>2.0185961311475409</v>
      </c>
      <c r="AJ30" s="155">
        <f>Income_Support!AJ35</f>
        <v>2.5145194133333337</v>
      </c>
      <c r="AK30" s="155">
        <f>Income_Support!AK35</f>
        <v>4.1943370570448213</v>
      </c>
      <c r="AL30" s="155">
        <f>Income_Support!AL35</f>
        <v>6.0108461111111113</v>
      </c>
      <c r="AM30" s="155">
        <f>Income_Support!AM35</f>
        <v>8.9534398012422383</v>
      </c>
      <c r="AN30" s="155">
        <f>Income_Support!AN35</f>
        <v>11.366141948717949</v>
      </c>
      <c r="AO30" s="155">
        <f>Income_Support!AO35</f>
        <v>12.40421998156682</v>
      </c>
      <c r="AP30" s="155">
        <f>Income_Support!AP35</f>
        <v>13.377009744444447</v>
      </c>
      <c r="AQ30" s="155">
        <f>Income_Support!AQ35</f>
        <v>18.165157558712117</v>
      </c>
      <c r="AR30" s="155">
        <f>Income_Support!AR35</f>
        <v>22.602176873111784</v>
      </c>
      <c r="AS30" s="155">
        <f>Income_Support!AS35</f>
        <v>36.159565949999994</v>
      </c>
      <c r="AT30" s="155">
        <f>Income_Support!AT35</f>
        <v>60.108176818985882</v>
      </c>
      <c r="AU30" s="155">
        <f>Income_Support!AU35</f>
        <v>72.762087296663097</v>
      </c>
      <c r="AV30" s="155">
        <f>Income_Support!AV35</f>
        <v>82.914424675073988</v>
      </c>
      <c r="AW30" s="155">
        <f>Income_Support!AW35</f>
        <v>91.830058844770917</v>
      </c>
      <c r="AX30" s="155">
        <f>Income_Support!AX35</f>
        <v>56.148000000000003</v>
      </c>
      <c r="AY30" s="155">
        <f>Income_Support!AY35</f>
        <v>67.225999999999999</v>
      </c>
      <c r="AZ30" s="155">
        <f>Income_Support!AZ35</f>
        <v>72.277000000000001</v>
      </c>
      <c r="BA30" s="155">
        <f>Income_Support!BA35</f>
        <v>71.974000000000004</v>
      </c>
      <c r="BB30" s="155">
        <f>Income_Support!BB35</f>
        <v>72.932000000000002</v>
      </c>
      <c r="BC30" s="155">
        <f>Income_Support!BC35</f>
        <v>57.133000000000003</v>
      </c>
      <c r="BD30" s="155">
        <f>Income_Support!BD35</f>
        <v>70.122000000000014</v>
      </c>
      <c r="BE30" s="155">
        <f>Income_Support!BE35</f>
        <v>82.59</v>
      </c>
      <c r="BF30" s="155">
        <f>Income_Support!BF35</f>
        <v>93.134</v>
      </c>
      <c r="BG30" s="155">
        <f>Income_Support!BG35</f>
        <v>93.677999999999997</v>
      </c>
      <c r="BH30" s="232">
        <f>Income_Support!BH13+Income_Support!BH14</f>
        <v>135.55267129489889</v>
      </c>
      <c r="BI30" s="155">
        <f>Income_Support!BI13+Income_Support!BI14</f>
        <v>106.78862109838009</v>
      </c>
      <c r="BJ30" s="155">
        <f>Income_Support!BJ13+Income_Support!BJ14</f>
        <v>88.301517376407233</v>
      </c>
      <c r="BK30" s="155">
        <f>Income_Support!BK13+Income_Support!BK14</f>
        <v>83.486206160473344</v>
      </c>
      <c r="BL30" s="155">
        <f>Income_Support!BL13+Income_Support!BL14</f>
        <v>74.469583454151902</v>
      </c>
      <c r="BM30" s="155">
        <f>Income_Support!BM13+Income_Support!BM14</f>
        <v>46.082289627416799</v>
      </c>
      <c r="BN30" s="155">
        <f>Income_Support!BN13+Income_Support!BN14</f>
        <v>42.030298381239113</v>
      </c>
      <c r="BO30" s="155">
        <f>Income_Support!BO13+Income_Support!BO14</f>
        <v>38.324695975425612</v>
      </c>
      <c r="BP30" s="155">
        <f>Income_Support!BP13+Income_Support!BP14</f>
        <v>34.26120907045155</v>
      </c>
      <c r="BQ30" s="155">
        <f>Income_Support!BQ13+Income_Support!BQ14</f>
        <v>25.247131731818119</v>
      </c>
      <c r="BR30" s="155">
        <f>Income_Support!BR13+Income_Support!BR14</f>
        <v>19.689829310529547</v>
      </c>
      <c r="BS30" s="155">
        <f>Income_Support!BS13+Income_Support!BS14</f>
        <v>15.35212329400081</v>
      </c>
      <c r="BT30" s="155">
        <f>Income_Support!BT13+Income_Support!BT14</f>
        <v>12.403655026348911</v>
      </c>
      <c r="BU30" s="155">
        <f>Income_Support!BU13+Income_Support!BU14</f>
        <v>9.3437312563042951</v>
      </c>
      <c r="BV30" s="155">
        <f>Income_Support!BV13+Income_Support!BV14</f>
        <v>7.3839716360874892</v>
      </c>
      <c r="BW30" s="155">
        <f>Income_Support!BW13+Income_Support!BW14</f>
        <v>3.6841308978695588</v>
      </c>
      <c r="BX30" s="155">
        <f>Income_Support!BX13+Income_Support!BX14</f>
        <v>2.3560170094230699</v>
      </c>
      <c r="BY30" s="155">
        <f>Income_Support!BY13+Income_Support!BY14</f>
        <v>1.3616494247968451</v>
      </c>
      <c r="BZ30" s="155">
        <f>Income_Support!BZ13+Income_Support!BZ14</f>
        <v>0.80700895430719033</v>
      </c>
      <c r="CA30" s="155">
        <f>Income_Support!CA13+Income_Support!CA14</f>
        <v>0.47145260770350222</v>
      </c>
      <c r="CB30" s="155">
        <f>Income_Support!CB13+Income_Support!CB14</f>
        <v>0.20958306350736461</v>
      </c>
      <c r="CC30" s="155">
        <f>Income_Support!CC13+Income_Support!CC14</f>
        <v>6.4574097270898079E-2</v>
      </c>
      <c r="CD30" s="156">
        <f>Income_Support!CD13+Income_Support!CD14</f>
        <v>0</v>
      </c>
      <c r="CE30" s="56"/>
      <c r="CF30" s="56"/>
      <c r="CG30" s="56"/>
      <c r="CH30" s="56"/>
      <c r="CI30" s="56"/>
      <c r="CJ30" s="56"/>
      <c r="CK30" s="56"/>
      <c r="CL30" s="56"/>
      <c r="CM30" s="56"/>
      <c r="CN30" s="56"/>
      <c r="CO30" s="56"/>
      <c r="CP30" s="56"/>
    </row>
    <row r="31" spans="1:94" s="1" customFormat="1" ht="26.25" customHeight="1" x14ac:dyDescent="0.4">
      <c r="A31" s="149"/>
      <c r="B31" s="73" t="s">
        <v>386</v>
      </c>
      <c r="C31" s="56"/>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155">
        <f t="shared" ref="AH31:BM31" si="7">SUM(AH27:AH30)</f>
        <v>284.70328213768914</v>
      </c>
      <c r="AI31" s="155">
        <f t="shared" si="7"/>
        <v>298.96270099999998</v>
      </c>
      <c r="AJ31" s="155">
        <f t="shared" si="7"/>
        <v>391.4684084615385</v>
      </c>
      <c r="AK31" s="155">
        <f t="shared" si="7"/>
        <v>561.31200049999995</v>
      </c>
      <c r="AL31" s="155">
        <f t="shared" si="7"/>
        <v>750.30861275000007</v>
      </c>
      <c r="AM31" s="155">
        <f t="shared" si="7"/>
        <v>878.14178574999994</v>
      </c>
      <c r="AN31" s="155">
        <f t="shared" si="7"/>
        <v>1014.7933787499999</v>
      </c>
      <c r="AO31" s="155">
        <f t="shared" si="7"/>
        <v>1166.1093221428569</v>
      </c>
      <c r="AP31" s="155">
        <f t="shared" si="7"/>
        <v>1239.3574444000001</v>
      </c>
      <c r="AQ31" s="155">
        <f t="shared" si="7"/>
        <v>1280.1058499999999</v>
      </c>
      <c r="AR31" s="155">
        <f t="shared" si="7"/>
        <v>1301.9875330000002</v>
      </c>
      <c r="AS31" s="155">
        <f t="shared" si="7"/>
        <v>1394.0287046666663</v>
      </c>
      <c r="AT31" s="155">
        <f t="shared" si="7"/>
        <v>1573.8905556666666</v>
      </c>
      <c r="AU31" s="155">
        <f t="shared" si="7"/>
        <v>2050.8827199999996</v>
      </c>
      <c r="AV31" s="155">
        <f t="shared" si="7"/>
        <v>2550.1679196666664</v>
      </c>
      <c r="AW31" s="155">
        <f t="shared" si="7"/>
        <v>2828.5325656666664</v>
      </c>
      <c r="AX31" s="155">
        <f t="shared" si="7"/>
        <v>2742.453</v>
      </c>
      <c r="AY31" s="155">
        <f t="shared" si="7"/>
        <v>2697.489</v>
      </c>
      <c r="AZ31" s="155">
        <f t="shared" si="7"/>
        <v>2601.8230000000003</v>
      </c>
      <c r="BA31" s="155">
        <f t="shared" si="7"/>
        <v>2432.8490000000002</v>
      </c>
      <c r="BB31" s="155">
        <f t="shared" si="7"/>
        <v>2412.393</v>
      </c>
      <c r="BC31" s="155">
        <f t="shared" si="7"/>
        <v>2613.9699999999998</v>
      </c>
      <c r="BD31" s="155">
        <f t="shared" si="7"/>
        <v>3186.3219999999997</v>
      </c>
      <c r="BE31" s="155">
        <f t="shared" si="7"/>
        <v>3539.1310000000003</v>
      </c>
      <c r="BF31" s="155">
        <f t="shared" si="7"/>
        <v>3865.9170000000004</v>
      </c>
      <c r="BG31" s="155">
        <f t="shared" si="7"/>
        <v>3964.416290333088</v>
      </c>
      <c r="BH31" s="232">
        <f t="shared" si="7"/>
        <v>3420.8809999999999</v>
      </c>
      <c r="BI31" s="155">
        <f t="shared" si="7"/>
        <v>2550.1235653000672</v>
      </c>
      <c r="BJ31" s="155">
        <f t="shared" si="7"/>
        <v>2062.2246109618955</v>
      </c>
      <c r="BK31" s="155">
        <f t="shared" si="7"/>
        <v>1737.5119804834528</v>
      </c>
      <c r="BL31" s="155">
        <f t="shared" si="7"/>
        <v>1455.6900798477316</v>
      </c>
      <c r="BM31" s="155">
        <f t="shared" si="7"/>
        <v>876.97242974579706</v>
      </c>
      <c r="BN31" s="155">
        <f t="shared" ref="BN31:CD31" si="8">SUM(BN27:BN30)</f>
        <v>633.219714059539</v>
      </c>
      <c r="BO31" s="155">
        <f t="shared" si="8"/>
        <v>451.05771460709821</v>
      </c>
      <c r="BP31" s="155">
        <f t="shared" si="8"/>
        <v>292.27523465753887</v>
      </c>
      <c r="BQ31" s="155">
        <f t="shared" si="8"/>
        <v>172.17469324246855</v>
      </c>
      <c r="BR31" s="155">
        <f t="shared" si="8"/>
        <v>119.49141678258313</v>
      </c>
      <c r="BS31" s="155">
        <f t="shared" si="8"/>
        <v>80.22480311229458</v>
      </c>
      <c r="BT31" s="155">
        <f t="shared" si="8"/>
        <v>59.174369123155117</v>
      </c>
      <c r="BU31" s="155">
        <f t="shared" si="8"/>
        <v>42.607802019297836</v>
      </c>
      <c r="BV31" s="155">
        <f t="shared" si="8"/>
        <v>32.681386523429381</v>
      </c>
      <c r="BW31" s="155">
        <f t="shared" si="8"/>
        <v>17.65709169280948</v>
      </c>
      <c r="BX31" s="155">
        <f t="shared" si="8"/>
        <v>10.777682165121856</v>
      </c>
      <c r="BY31" s="155">
        <f t="shared" si="8"/>
        <v>6.5500438850929505</v>
      </c>
      <c r="BZ31" s="155">
        <f t="shared" si="8"/>
        <v>3.9203635912424146</v>
      </c>
      <c r="CA31" s="155">
        <f t="shared" si="8"/>
        <v>2.2622078097713518</v>
      </c>
      <c r="CB31" s="155">
        <f t="shared" si="8"/>
        <v>1.3238040981138131</v>
      </c>
      <c r="CC31" s="155">
        <f t="shared" si="8"/>
        <v>0.4975515146168149</v>
      </c>
      <c r="CD31" s="156">
        <f t="shared" si="8"/>
        <v>0</v>
      </c>
      <c r="CE31" s="56"/>
      <c r="CF31" s="56"/>
      <c r="CG31" s="56"/>
      <c r="CH31" s="56"/>
      <c r="CI31" s="56"/>
      <c r="CJ31" s="56"/>
      <c r="CK31" s="56"/>
      <c r="CL31" s="56"/>
      <c r="CM31" s="56"/>
      <c r="CN31" s="56"/>
      <c r="CO31" s="56"/>
      <c r="CP31" s="56"/>
    </row>
    <row r="32" spans="1:94" s="1" customFormat="1" x14ac:dyDescent="0.4">
      <c r="A32" s="149"/>
      <c r="B32" s="73" t="s">
        <v>387</v>
      </c>
      <c r="C32" s="56"/>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155">
        <f t="shared" ref="AH32:BM32" si="9">AH31+AH26</f>
        <v>287.50626379634298</v>
      </c>
      <c r="AI32" s="155">
        <f t="shared" si="9"/>
        <v>302.08045599999997</v>
      </c>
      <c r="AJ32" s="155">
        <f t="shared" si="9"/>
        <v>395.88564615384621</v>
      </c>
      <c r="AK32" s="155">
        <f t="shared" si="9"/>
        <v>564.3645305</v>
      </c>
      <c r="AL32" s="155">
        <f t="shared" si="9"/>
        <v>755.4666057500001</v>
      </c>
      <c r="AM32" s="155">
        <f t="shared" si="9"/>
        <v>882.96256549999998</v>
      </c>
      <c r="AN32" s="155">
        <f t="shared" si="9"/>
        <v>1020.7705977499999</v>
      </c>
      <c r="AO32" s="155">
        <f t="shared" si="9"/>
        <v>1172.1197127142855</v>
      </c>
      <c r="AP32" s="155">
        <f t="shared" si="9"/>
        <v>1245.5755610666668</v>
      </c>
      <c r="AQ32" s="155">
        <f t="shared" si="9"/>
        <v>1291.2906329999998</v>
      </c>
      <c r="AR32" s="155">
        <f t="shared" si="9"/>
        <v>1322.3629533333335</v>
      </c>
      <c r="AS32" s="155">
        <f t="shared" si="9"/>
        <v>1417.252283333333</v>
      </c>
      <c r="AT32" s="155">
        <f t="shared" si="9"/>
        <v>1601.3146243333333</v>
      </c>
      <c r="AU32" s="155">
        <f t="shared" si="9"/>
        <v>2084.0561549999998</v>
      </c>
      <c r="AV32" s="155">
        <f t="shared" si="9"/>
        <v>2588.9620103333332</v>
      </c>
      <c r="AW32" s="155">
        <f t="shared" si="9"/>
        <v>2871.877622</v>
      </c>
      <c r="AX32" s="155">
        <f t="shared" si="9"/>
        <v>2785.9169999999999</v>
      </c>
      <c r="AY32" s="155">
        <f t="shared" si="9"/>
        <v>2744.35</v>
      </c>
      <c r="AZ32" s="155">
        <f t="shared" si="9"/>
        <v>2652.5270000000005</v>
      </c>
      <c r="BA32" s="155">
        <f t="shared" si="9"/>
        <v>2484.4810000000002</v>
      </c>
      <c r="BB32" s="155">
        <f t="shared" si="9"/>
        <v>2465.527</v>
      </c>
      <c r="BC32" s="155">
        <f t="shared" si="9"/>
        <v>2669.0059999999999</v>
      </c>
      <c r="BD32" s="155">
        <f t="shared" si="9"/>
        <v>3249.4639999999995</v>
      </c>
      <c r="BE32" s="155">
        <f t="shared" si="9"/>
        <v>3609.0670000000005</v>
      </c>
      <c r="BF32" s="155">
        <f t="shared" si="9"/>
        <v>3944.82</v>
      </c>
      <c r="BG32" s="155">
        <f t="shared" si="9"/>
        <v>4008.6762903330882</v>
      </c>
      <c r="BH32" s="232">
        <f t="shared" si="9"/>
        <v>3420.8809999999999</v>
      </c>
      <c r="BI32" s="155">
        <f t="shared" si="9"/>
        <v>2550.1235653000672</v>
      </c>
      <c r="BJ32" s="155">
        <f t="shared" si="9"/>
        <v>2062.2246109618955</v>
      </c>
      <c r="BK32" s="155">
        <f t="shared" si="9"/>
        <v>1737.5119804834528</v>
      </c>
      <c r="BL32" s="155">
        <f t="shared" si="9"/>
        <v>1455.6900798477316</v>
      </c>
      <c r="BM32" s="155">
        <f t="shared" si="9"/>
        <v>876.97242974579706</v>
      </c>
      <c r="BN32" s="155">
        <f t="shared" ref="BN32:CD32" si="10">BN31+BN26</f>
        <v>633.219714059539</v>
      </c>
      <c r="BO32" s="155">
        <f t="shared" si="10"/>
        <v>451.05771460709821</v>
      </c>
      <c r="BP32" s="155">
        <f t="shared" si="10"/>
        <v>292.27523465753887</v>
      </c>
      <c r="BQ32" s="155">
        <f t="shared" si="10"/>
        <v>172.17469324246855</v>
      </c>
      <c r="BR32" s="155">
        <f t="shared" si="10"/>
        <v>119.49141678258313</v>
      </c>
      <c r="BS32" s="155">
        <f t="shared" si="10"/>
        <v>80.22480311229458</v>
      </c>
      <c r="BT32" s="155">
        <f t="shared" si="10"/>
        <v>59.174369123155117</v>
      </c>
      <c r="BU32" s="155">
        <f t="shared" si="10"/>
        <v>42.607802019297836</v>
      </c>
      <c r="BV32" s="155">
        <f t="shared" si="10"/>
        <v>32.681386523429381</v>
      </c>
      <c r="BW32" s="155">
        <f t="shared" si="10"/>
        <v>17.65709169280948</v>
      </c>
      <c r="BX32" s="155">
        <f t="shared" si="10"/>
        <v>10.777682165121856</v>
      </c>
      <c r="BY32" s="155">
        <f t="shared" si="10"/>
        <v>6.5500438850929505</v>
      </c>
      <c r="BZ32" s="155">
        <f t="shared" si="10"/>
        <v>3.9203635912424146</v>
      </c>
      <c r="CA32" s="155">
        <f t="shared" si="10"/>
        <v>2.2622078097713518</v>
      </c>
      <c r="CB32" s="155">
        <f t="shared" si="10"/>
        <v>1.3238040981138131</v>
      </c>
      <c r="CC32" s="155">
        <f t="shared" si="10"/>
        <v>0.4975515146168149</v>
      </c>
      <c r="CD32" s="156">
        <f t="shared" si="10"/>
        <v>0</v>
      </c>
      <c r="CE32" s="56"/>
      <c r="CF32" s="56"/>
      <c r="CG32" s="56"/>
      <c r="CH32" s="56"/>
      <c r="CI32" s="56"/>
      <c r="CJ32" s="56"/>
      <c r="CK32" s="56"/>
      <c r="CL32" s="56"/>
      <c r="CM32" s="56"/>
      <c r="CN32" s="56"/>
      <c r="CO32" s="56"/>
      <c r="CP32" s="56"/>
    </row>
    <row r="33" spans="1:82" s="1" customFormat="1" ht="26.25" customHeight="1" x14ac:dyDescent="0.4">
      <c r="A33" s="149"/>
      <c r="B33" s="80" t="s">
        <v>394</v>
      </c>
      <c r="C33" s="56"/>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155"/>
      <c r="AI33" s="155"/>
      <c r="AJ33" s="155"/>
      <c r="AK33" s="155"/>
      <c r="AL33" s="155"/>
      <c r="AM33" s="155"/>
      <c r="AN33" s="155"/>
      <c r="AO33" s="155"/>
      <c r="AP33" s="155"/>
      <c r="AQ33" s="155"/>
      <c r="AR33" s="155"/>
      <c r="AS33" s="155"/>
      <c r="AT33" s="155"/>
      <c r="AU33" s="155"/>
      <c r="AV33" s="155"/>
      <c r="AW33" s="155"/>
      <c r="AX33" s="155"/>
      <c r="AY33" s="155"/>
      <c r="AZ33" s="155"/>
      <c r="BA33" s="155"/>
      <c r="BB33" s="155"/>
      <c r="BC33" s="155"/>
      <c r="BD33" s="155"/>
      <c r="BE33" s="155"/>
      <c r="BF33" s="155"/>
      <c r="BG33" s="155"/>
      <c r="BH33" s="232"/>
      <c r="BI33" s="155"/>
      <c r="BJ33" s="155"/>
      <c r="BK33" s="155"/>
      <c r="BL33" s="155"/>
      <c r="BM33" s="155"/>
      <c r="BN33" s="155"/>
      <c r="BO33" s="155"/>
      <c r="BP33" s="155"/>
      <c r="BQ33" s="155"/>
      <c r="BR33" s="155"/>
      <c r="BS33" s="155"/>
      <c r="BT33" s="155"/>
      <c r="BU33" s="155"/>
      <c r="BV33" s="155"/>
      <c r="BW33" s="155"/>
      <c r="BX33" s="155"/>
      <c r="BY33" s="155"/>
      <c r="BZ33" s="155"/>
      <c r="CA33" s="155"/>
      <c r="CB33" s="155"/>
      <c r="CC33" s="155"/>
      <c r="CD33" s="156"/>
    </row>
    <row r="34" spans="1:82" s="1" customFormat="1" x14ac:dyDescent="0.4">
      <c r="A34" s="149"/>
      <c r="B34" s="71" t="s">
        <v>381</v>
      </c>
      <c r="C34" s="56"/>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155">
        <f>Income_Support!AH37</f>
        <v>0</v>
      </c>
      <c r="AI34" s="155">
        <f>Income_Support!AI37</f>
        <v>7.9208541951414011</v>
      </c>
      <c r="AJ34" s="155">
        <f>Income_Support!AJ37</f>
        <v>14.257537551254522</v>
      </c>
      <c r="AK34" s="155">
        <f>Income_Support!AK37</f>
        <v>18.217964648825223</v>
      </c>
      <c r="AL34" s="155">
        <f>Income_Support!AL37</f>
        <v>30.891331361051463</v>
      </c>
      <c r="AM34" s="155">
        <f>Income_Support!AM37</f>
        <v>82.376883629470569</v>
      </c>
      <c r="AN34" s="155">
        <f>Income_Support!AN37</f>
        <v>158.41708390282801</v>
      </c>
      <c r="AO34" s="155">
        <f>Income_Support!AO37</f>
        <v>275.64572599092071</v>
      </c>
      <c r="AP34" s="155">
        <f>Income_Support!AP37</f>
        <v>396.04270975706999</v>
      </c>
      <c r="AQ34" s="155">
        <f>Income_Support!AQ37</f>
        <v>531.48931649398799</v>
      </c>
      <c r="AR34" s="155">
        <f>Income_Support!AR37</f>
        <v>695.45099833341499</v>
      </c>
      <c r="AS34" s="155">
        <f>Income_Support!AS37</f>
        <v>875.25438856312473</v>
      </c>
      <c r="AT34" s="155">
        <f>Income_Support!AT37</f>
        <v>1012.7680845889809</v>
      </c>
      <c r="AU34" s="155">
        <f>Income_Support!AU37</f>
        <v>1284.9325956024427</v>
      </c>
      <c r="AV34" s="155">
        <f>Income_Support!AV37</f>
        <v>1549.3917064717893</v>
      </c>
      <c r="AW34" s="155">
        <f>Income_Support!AW37</f>
        <v>1694.465297394725</v>
      </c>
      <c r="AX34" s="155">
        <f>Income_Support!AX37</f>
        <v>1703.4202564991706</v>
      </c>
      <c r="AY34" s="155">
        <f>Income_Support!AY37</f>
        <v>1500.1314740626374</v>
      </c>
      <c r="AZ34" s="155">
        <f>Income_Support!AZ37</f>
        <v>1421.519831098472</v>
      </c>
      <c r="BA34" s="155">
        <f>Income_Support!BA37</f>
        <v>1299.9456455967315</v>
      </c>
      <c r="BB34" s="155">
        <f>Income_Support!BB37</f>
        <v>1181.8139462800841</v>
      </c>
      <c r="BC34" s="155">
        <f>Income_Support!BC37</f>
        <v>1112.7124440704331</v>
      </c>
      <c r="BD34" s="155">
        <f>Income_Support!BD37</f>
        <v>1077.816952234662</v>
      </c>
      <c r="BE34" s="155">
        <f>Income_Support!BE37</f>
        <v>1056.9938777475572</v>
      </c>
      <c r="BF34" s="155">
        <f>Income_Support!BF37</f>
        <v>607.92077511202979</v>
      </c>
      <c r="BG34" s="155">
        <f>Income_Support!BG37</f>
        <v>239.26332801532695</v>
      </c>
      <c r="BH34" s="232"/>
      <c r="BI34" s="155"/>
      <c r="BJ34" s="155"/>
      <c r="BK34" s="155"/>
      <c r="BL34" s="155"/>
      <c r="BM34" s="155"/>
      <c r="BN34" s="155"/>
      <c r="BO34" s="155"/>
      <c r="BP34" s="155"/>
      <c r="BQ34" s="155"/>
      <c r="BR34" s="155"/>
      <c r="BS34" s="155"/>
      <c r="BT34" s="155"/>
      <c r="BU34" s="155"/>
      <c r="BV34" s="155"/>
      <c r="BW34" s="155"/>
      <c r="BX34" s="155"/>
      <c r="BY34" s="155"/>
      <c r="BZ34" s="155"/>
      <c r="CA34" s="155"/>
      <c r="CB34" s="155"/>
      <c r="CC34" s="155"/>
      <c r="CD34" s="156"/>
    </row>
    <row r="35" spans="1:82" s="1" customFormat="1" x14ac:dyDescent="0.4">
      <c r="A35" s="149"/>
      <c r="B35" s="71" t="s">
        <v>382</v>
      </c>
      <c r="C35" s="56"/>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155">
        <f>Income_Support!AH38</f>
        <v>0</v>
      </c>
      <c r="AI35" s="155">
        <f>Income_Support!AI38</f>
        <v>2.0791458048585989</v>
      </c>
      <c r="AJ35" s="155">
        <f>Income_Support!AJ38</f>
        <v>3.7424624487454778</v>
      </c>
      <c r="AK35" s="155">
        <f>Income_Support!AK38</f>
        <v>4.7820353511747768</v>
      </c>
      <c r="AL35" s="155">
        <f>Income_Support!AL38</f>
        <v>8.1086686389485365</v>
      </c>
      <c r="AM35" s="155">
        <f>Income_Support!AM38</f>
        <v>21.623116370529431</v>
      </c>
      <c r="AN35" s="155">
        <f>Income_Support!AN38</f>
        <v>41.582916097171989</v>
      </c>
      <c r="AO35" s="155">
        <f>Income_Support!AO38</f>
        <v>72.35427400907929</v>
      </c>
      <c r="AP35" s="155">
        <f>Income_Support!AP38</f>
        <v>103.95729024293001</v>
      </c>
      <c r="AQ35" s="155">
        <f>Income_Support!AQ38</f>
        <v>139.51068350601201</v>
      </c>
      <c r="AR35" s="155">
        <f>Income_Support!AR38</f>
        <v>182.54900166658501</v>
      </c>
      <c r="AS35" s="155">
        <f>Income_Support!AS38</f>
        <v>229.74561143687527</v>
      </c>
      <c r="AT35" s="155">
        <f>Income_Support!AT38</f>
        <v>251.9138825897187</v>
      </c>
      <c r="AU35" s="155">
        <f>Income_Support!AU38</f>
        <v>322.46952062524298</v>
      </c>
      <c r="AV35" s="155">
        <f>Income_Support!AV38</f>
        <v>389.73388162224228</v>
      </c>
      <c r="AW35" s="155">
        <f>Income_Support!AW38</f>
        <v>462.72661970850959</v>
      </c>
      <c r="AX35" s="155">
        <f>Income_Support!AX38</f>
        <v>478.80049192921024</v>
      </c>
      <c r="AY35" s="155">
        <f>Income_Support!AY38</f>
        <v>480.76420050781519</v>
      </c>
      <c r="AZ35" s="155">
        <f>Income_Support!AZ38</f>
        <v>487.18098724935635</v>
      </c>
      <c r="BA35" s="155">
        <f>Income_Support!BA38</f>
        <v>493.93324999863</v>
      </c>
      <c r="BB35" s="155">
        <f>Income_Support!BB38</f>
        <v>496.25659195105163</v>
      </c>
      <c r="BC35" s="155">
        <f>Income_Support!BC38</f>
        <v>496.5127764741809</v>
      </c>
      <c r="BD35" s="155">
        <f>Income_Support!BD38</f>
        <v>485.25471579187501</v>
      </c>
      <c r="BE35" s="155">
        <f>Income_Support!BE38</f>
        <v>489.04849039406668</v>
      </c>
      <c r="BF35" s="155">
        <f>Income_Support!BF38</f>
        <v>147.12428187369665</v>
      </c>
      <c r="BG35" s="155">
        <f>Income_Support!BG38</f>
        <v>64.975747559198723</v>
      </c>
      <c r="BH35" s="232"/>
      <c r="BI35" s="155"/>
      <c r="BJ35" s="155"/>
      <c r="BK35" s="155"/>
      <c r="BL35" s="155"/>
      <c r="BM35" s="155"/>
      <c r="BN35" s="155"/>
      <c r="BO35" s="155"/>
      <c r="BP35" s="155"/>
      <c r="BQ35" s="155"/>
      <c r="BR35" s="155"/>
      <c r="BS35" s="155"/>
      <c r="BT35" s="155"/>
      <c r="BU35" s="155"/>
      <c r="BV35" s="155"/>
      <c r="BW35" s="155"/>
      <c r="BX35" s="155"/>
      <c r="BY35" s="155"/>
      <c r="BZ35" s="155"/>
      <c r="CA35" s="155"/>
      <c r="CB35" s="155"/>
      <c r="CC35" s="155"/>
      <c r="CD35" s="156"/>
    </row>
    <row r="36" spans="1:82" s="1" customFormat="1" ht="39" customHeight="1" x14ac:dyDescent="0.4">
      <c r="A36" s="149"/>
      <c r="B36" s="116" t="s">
        <v>395</v>
      </c>
      <c r="C36" s="13"/>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155"/>
      <c r="AI36" s="155"/>
      <c r="AJ36" s="155"/>
      <c r="AK36" s="155"/>
      <c r="AL36" s="155"/>
      <c r="AM36" s="155"/>
      <c r="AN36" s="155"/>
      <c r="AO36" s="155"/>
      <c r="AP36" s="155"/>
      <c r="AQ36" s="155"/>
      <c r="AR36" s="155"/>
      <c r="AS36" s="155"/>
      <c r="AT36" s="155"/>
      <c r="AU36" s="155"/>
      <c r="AV36" s="155"/>
      <c r="AW36" s="155"/>
      <c r="AX36" s="155"/>
      <c r="AY36" s="155"/>
      <c r="AZ36" s="155"/>
      <c r="BA36" s="155"/>
      <c r="BB36" s="155"/>
      <c r="BC36" s="155"/>
      <c r="BD36" s="155"/>
      <c r="BE36" s="155"/>
      <c r="BF36" s="155"/>
      <c r="BG36" s="155"/>
      <c r="BH36" s="232"/>
      <c r="BI36" s="155"/>
      <c r="BJ36" s="155"/>
      <c r="BK36" s="155"/>
      <c r="BL36" s="155"/>
      <c r="BM36" s="155"/>
      <c r="BN36" s="155"/>
      <c r="BO36" s="155"/>
      <c r="BP36" s="155"/>
      <c r="BQ36" s="155"/>
      <c r="BR36" s="155"/>
      <c r="BS36" s="155"/>
      <c r="BT36" s="155"/>
      <c r="BU36" s="155"/>
      <c r="BV36" s="155"/>
      <c r="BW36" s="155"/>
      <c r="BX36" s="155"/>
      <c r="BY36" s="155"/>
      <c r="BZ36" s="155"/>
      <c r="CA36" s="155"/>
      <c r="CB36" s="155"/>
      <c r="CC36" s="155"/>
      <c r="CD36" s="156"/>
    </row>
    <row r="37" spans="1:82" s="1" customFormat="1" x14ac:dyDescent="0.4">
      <c r="A37" s="149"/>
      <c r="B37" s="71" t="s">
        <v>381</v>
      </c>
      <c r="C37" s="56"/>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155">
        <f t="shared" ref="AH37:BM37" si="11">AH6-AH26-AH34</f>
        <v>558.19701834134617</v>
      </c>
      <c r="AI37" s="155">
        <f t="shared" si="11"/>
        <v>612.96139080485864</v>
      </c>
      <c r="AJ37" s="155">
        <f t="shared" si="11"/>
        <v>710.32522475643782</v>
      </c>
      <c r="AK37" s="155">
        <f t="shared" si="11"/>
        <v>902.85950535117468</v>
      </c>
      <c r="AL37" s="155">
        <f t="shared" si="11"/>
        <v>904.9506756389485</v>
      </c>
      <c r="AM37" s="155">
        <f t="shared" si="11"/>
        <v>897.80233662052933</v>
      </c>
      <c r="AN37" s="155">
        <f t="shared" si="11"/>
        <v>1024.605697097172</v>
      </c>
      <c r="AO37" s="155">
        <f t="shared" si="11"/>
        <v>1089.3438834376507</v>
      </c>
      <c r="AP37" s="155">
        <f t="shared" si="11"/>
        <v>1055.7391735762633</v>
      </c>
      <c r="AQ37" s="155">
        <f t="shared" si="11"/>
        <v>1031.3259005060122</v>
      </c>
      <c r="AR37" s="155">
        <f t="shared" si="11"/>
        <v>1138.1505813332519</v>
      </c>
      <c r="AS37" s="155">
        <f t="shared" si="11"/>
        <v>1151.5800327702086</v>
      </c>
      <c r="AT37" s="155">
        <f t="shared" si="11"/>
        <v>1264.9928467443524</v>
      </c>
      <c r="AU37" s="155">
        <f t="shared" si="11"/>
        <v>1439.8939693975572</v>
      </c>
      <c r="AV37" s="155">
        <f t="shared" si="11"/>
        <v>2139.8142028615439</v>
      </c>
      <c r="AW37" s="155">
        <f t="shared" si="11"/>
        <v>2201.1896462719415</v>
      </c>
      <c r="AX37" s="155">
        <f t="shared" si="11"/>
        <v>2222.1157435008295</v>
      </c>
      <c r="AY37" s="155">
        <f t="shared" si="11"/>
        <v>2341.0075259373625</v>
      </c>
      <c r="AZ37" s="155">
        <f t="shared" si="11"/>
        <v>2342.7761689015279</v>
      </c>
      <c r="BA37" s="155">
        <f t="shared" si="11"/>
        <v>2421.4223544032684</v>
      </c>
      <c r="BB37" s="155">
        <f t="shared" si="11"/>
        <v>2384.0520537199159</v>
      </c>
      <c r="BC37" s="155">
        <f t="shared" si="11"/>
        <v>2613.2515559295671</v>
      </c>
      <c r="BD37" s="155">
        <f t="shared" si="11"/>
        <v>2954.0410477653381</v>
      </c>
      <c r="BE37" s="155">
        <f t="shared" si="11"/>
        <v>3359.0701222524431</v>
      </c>
      <c r="BF37" s="155">
        <f t="shared" si="11"/>
        <v>3797.17622488797</v>
      </c>
      <c r="BG37" s="155">
        <f t="shared" si="11"/>
        <v>4567.6617954197345</v>
      </c>
      <c r="BH37" s="232">
        <f t="shared" si="11"/>
        <v>5970.616</v>
      </c>
      <c r="BI37" s="155">
        <f t="shared" si="11"/>
        <v>6426.2752195999992</v>
      </c>
      <c r="BJ37" s="155">
        <f t="shared" si="11"/>
        <v>6868.5436595999981</v>
      </c>
      <c r="BK37" s="155">
        <f t="shared" si="11"/>
        <v>7367.1248207140325</v>
      </c>
      <c r="BL37" s="155">
        <f t="shared" si="11"/>
        <v>7703.3184822999983</v>
      </c>
      <c r="BM37" s="155">
        <f t="shared" si="11"/>
        <v>8128.8851483600001</v>
      </c>
      <c r="BN37" s="155">
        <f t="shared" ref="BN37:CD37" si="12">BN6-BN26-BN34</f>
        <v>8242.1568431600008</v>
      </c>
      <c r="BO37" s="155">
        <f t="shared" si="12"/>
        <v>8052.1531093099993</v>
      </c>
      <c r="BP37" s="155">
        <f t="shared" si="12"/>
        <v>7510.8751163199995</v>
      </c>
      <c r="BQ37" s="155">
        <f t="shared" si="12"/>
        <v>7041.5234761999718</v>
      </c>
      <c r="BR37" s="155">
        <f t="shared" si="12"/>
        <v>6576.0799377400017</v>
      </c>
      <c r="BS37" s="155">
        <f t="shared" si="12"/>
        <v>6078.7060508699969</v>
      </c>
      <c r="BT37" s="155">
        <f t="shared" si="12"/>
        <v>5665.5855551100012</v>
      </c>
      <c r="BU37" s="155">
        <f t="shared" si="12"/>
        <v>5367.648018240001</v>
      </c>
      <c r="BV37" s="155">
        <f t="shared" si="12"/>
        <v>5139.8772267200002</v>
      </c>
      <c r="BW37" s="155">
        <f t="shared" si="12"/>
        <v>5060.8868007399979</v>
      </c>
      <c r="BX37" s="155">
        <f t="shared" si="12"/>
        <v>5071.0597975150431</v>
      </c>
      <c r="BY37" s="155">
        <f t="shared" si="12"/>
        <v>4837.121021982467</v>
      </c>
      <c r="BZ37" s="155">
        <f t="shared" si="12"/>
        <v>4737.2300277527547</v>
      </c>
      <c r="CA37" s="155">
        <f t="shared" si="12"/>
        <v>4666.965271054878</v>
      </c>
      <c r="CB37" s="155">
        <f t="shared" si="12"/>
        <v>4534.5296094998648</v>
      </c>
      <c r="CC37" s="155">
        <f t="shared" si="12"/>
        <v>4517.6528644241243</v>
      </c>
      <c r="CD37" s="156">
        <f t="shared" si="12"/>
        <v>4532.9407804116072</v>
      </c>
    </row>
    <row r="38" spans="1:82" s="1" customFormat="1" x14ac:dyDescent="0.4">
      <c r="A38" s="149"/>
      <c r="B38" s="71" t="s">
        <v>382</v>
      </c>
      <c r="C38" s="56"/>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155">
        <f t="shared" ref="AH38:BM38" si="13">AH7-AH27-AH35</f>
        <v>122.48885855444965</v>
      </c>
      <c r="AI38" s="155">
        <f t="shared" si="13"/>
        <v>135.50345032628894</v>
      </c>
      <c r="AJ38" s="155">
        <f t="shared" si="13"/>
        <v>158.77587496458787</v>
      </c>
      <c r="AK38" s="155">
        <f t="shared" si="13"/>
        <v>181.18301720587004</v>
      </c>
      <c r="AL38" s="155">
        <f t="shared" si="13"/>
        <v>237.14552497216258</v>
      </c>
      <c r="AM38" s="155">
        <f t="shared" si="13"/>
        <v>264.28618243071281</v>
      </c>
      <c r="AN38" s="155">
        <f t="shared" si="13"/>
        <v>290.40944935154596</v>
      </c>
      <c r="AO38" s="155">
        <f t="shared" si="13"/>
        <v>333.52657011534467</v>
      </c>
      <c r="AP38" s="155">
        <f t="shared" si="13"/>
        <v>402.43592056818107</v>
      </c>
      <c r="AQ38" s="155">
        <f t="shared" si="13"/>
        <v>408.95742538603349</v>
      </c>
      <c r="AR38" s="155">
        <f t="shared" si="13"/>
        <v>530.26624320652672</v>
      </c>
      <c r="AS38" s="155">
        <f t="shared" si="13"/>
        <v>583.9168228464581</v>
      </c>
      <c r="AT38" s="155">
        <f t="shared" si="13"/>
        <v>724.57480122926722</v>
      </c>
      <c r="AU38" s="155">
        <f t="shared" si="13"/>
        <v>900.23829633808691</v>
      </c>
      <c r="AV38" s="155">
        <f t="shared" si="13"/>
        <v>1253.9036907194984</v>
      </c>
      <c r="AW38" s="155">
        <f t="shared" si="13"/>
        <v>1569.0051014695946</v>
      </c>
      <c r="AX38" s="155">
        <f t="shared" si="13"/>
        <v>1978.0885080707899</v>
      </c>
      <c r="AY38" s="155">
        <f t="shared" si="13"/>
        <v>2391.6807994921851</v>
      </c>
      <c r="AZ38" s="155">
        <f t="shared" si="13"/>
        <v>2635.9840127506436</v>
      </c>
      <c r="BA38" s="155">
        <f t="shared" si="13"/>
        <v>2774.32275000137</v>
      </c>
      <c r="BB38" s="155">
        <f t="shared" si="13"/>
        <v>2920.9294080489485</v>
      </c>
      <c r="BC38" s="155">
        <f t="shared" si="13"/>
        <v>3049.8092235258191</v>
      </c>
      <c r="BD38" s="155">
        <f t="shared" si="13"/>
        <v>3269.2992842081248</v>
      </c>
      <c r="BE38" s="155">
        <f t="shared" si="13"/>
        <v>3517.4435096059333</v>
      </c>
      <c r="BF38" s="155">
        <f t="shared" si="13"/>
        <v>3757.8457181263038</v>
      </c>
      <c r="BG38" s="155">
        <f t="shared" si="13"/>
        <v>4017.4012524408013</v>
      </c>
      <c r="BH38" s="232">
        <f t="shared" si="13"/>
        <v>3953.7842532317363</v>
      </c>
      <c r="BI38" s="155">
        <f t="shared" si="13"/>
        <v>3950.3417630533431</v>
      </c>
      <c r="BJ38" s="155">
        <f t="shared" si="13"/>
        <v>4100.6338335056571</v>
      </c>
      <c r="BK38" s="155">
        <f t="shared" si="13"/>
        <v>4642.9075633741932</v>
      </c>
      <c r="BL38" s="155">
        <f t="shared" si="13"/>
        <v>4799.5690843548891</v>
      </c>
      <c r="BM38" s="155">
        <f t="shared" si="13"/>
        <v>5413.8919304595684</v>
      </c>
      <c r="BN38" s="155">
        <f t="shared" ref="BN38:CD38" si="14">BN7-BN27-BN35</f>
        <v>5706.3128426790163</v>
      </c>
      <c r="BO38" s="155">
        <f t="shared" si="14"/>
        <v>6042.9685290972529</v>
      </c>
      <c r="BP38" s="155">
        <f t="shared" si="14"/>
        <v>6888.0399773750541</v>
      </c>
      <c r="BQ38" s="155">
        <f t="shared" si="14"/>
        <v>7868.9157778272302</v>
      </c>
      <c r="BR38" s="155">
        <f t="shared" si="14"/>
        <v>9180.1627341628191</v>
      </c>
      <c r="BS38" s="155">
        <f t="shared" si="14"/>
        <v>10046.023330066584</v>
      </c>
      <c r="BT38" s="155">
        <f t="shared" si="14"/>
        <v>10242.641296117346</v>
      </c>
      <c r="BU38" s="155">
        <f t="shared" si="14"/>
        <v>10670.527998548816</v>
      </c>
      <c r="BV38" s="155">
        <f t="shared" si="14"/>
        <v>10538.156249457021</v>
      </c>
      <c r="BW38" s="155">
        <f t="shared" si="14"/>
        <v>9340.6112769033862</v>
      </c>
      <c r="BX38" s="155">
        <f t="shared" si="14"/>
        <v>8861.3233051958268</v>
      </c>
      <c r="BY38" s="155">
        <f t="shared" si="14"/>
        <v>8198.266736852871</v>
      </c>
      <c r="BZ38" s="155">
        <f t="shared" si="14"/>
        <v>7968.7049432428148</v>
      </c>
      <c r="CA38" s="155">
        <f t="shared" si="14"/>
        <v>7683.9630333603372</v>
      </c>
      <c r="CB38" s="155">
        <f t="shared" si="14"/>
        <v>6080.7245412793654</v>
      </c>
      <c r="CC38" s="155">
        <f t="shared" si="14"/>
        <v>3184.4894142512094</v>
      </c>
      <c r="CD38" s="156">
        <f t="shared" si="14"/>
        <v>360.17457729941367</v>
      </c>
    </row>
    <row r="39" spans="1:82" s="1" customFormat="1" x14ac:dyDescent="0.4">
      <c r="A39" s="149"/>
      <c r="B39" s="71" t="s">
        <v>383</v>
      </c>
      <c r="C39" s="56"/>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155">
        <f t="shared" ref="AH39:BM39" si="15">AH8-AH28</f>
        <v>151.84914468732393</v>
      </c>
      <c r="AI39" s="155">
        <f t="shared" si="15"/>
        <v>161.396546</v>
      </c>
      <c r="AJ39" s="155">
        <f t="shared" si="15"/>
        <v>189.91550753846153</v>
      </c>
      <c r="AK39" s="155">
        <f t="shared" si="15"/>
        <v>266.61219299999999</v>
      </c>
      <c r="AL39" s="155">
        <f t="shared" si="15"/>
        <v>407.03757974999996</v>
      </c>
      <c r="AM39" s="155">
        <f t="shared" si="15"/>
        <v>537.33116100000007</v>
      </c>
      <c r="AN39" s="155">
        <f t="shared" si="15"/>
        <v>613.02091249999989</v>
      </c>
      <c r="AO39" s="155">
        <f t="shared" si="15"/>
        <v>753.53722142857146</v>
      </c>
      <c r="AP39" s="155">
        <f t="shared" si="15"/>
        <v>863.89682319999997</v>
      </c>
      <c r="AQ39" s="155">
        <f t="shared" si="15"/>
        <v>908.76331000000005</v>
      </c>
      <c r="AR39" s="155">
        <f t="shared" si="15"/>
        <v>975.37345499999992</v>
      </c>
      <c r="AS39" s="155">
        <f t="shared" si="15"/>
        <v>1015.1541500000002</v>
      </c>
      <c r="AT39" s="155">
        <f t="shared" si="15"/>
        <v>1254.7130353333334</v>
      </c>
      <c r="AU39" s="155">
        <f t="shared" si="15"/>
        <v>1621.8660026666669</v>
      </c>
      <c r="AV39" s="155">
        <f t="shared" si="15"/>
        <v>1951.8019856666667</v>
      </c>
      <c r="AW39" s="155">
        <f t="shared" si="15"/>
        <v>2094.2903453333338</v>
      </c>
      <c r="AX39" s="155">
        <f t="shared" si="15"/>
        <v>2485.806</v>
      </c>
      <c r="AY39" s="155">
        <f t="shared" si="15"/>
        <v>2644.2919999999999</v>
      </c>
      <c r="AZ39" s="155">
        <f t="shared" si="15"/>
        <v>2657.2889999999998</v>
      </c>
      <c r="BA39" s="155">
        <f t="shared" si="15"/>
        <v>2485.8690000000001</v>
      </c>
      <c r="BB39" s="155">
        <f t="shared" si="15"/>
        <v>2337.3530000000001</v>
      </c>
      <c r="BC39" s="155">
        <f t="shared" si="15"/>
        <v>2195.8409999999999</v>
      </c>
      <c r="BD39" s="155">
        <f t="shared" si="15"/>
        <v>2168.2460000000001</v>
      </c>
      <c r="BE39" s="155">
        <f t="shared" si="15"/>
        <v>2109.9670000000001</v>
      </c>
      <c r="BF39" s="155">
        <f t="shared" si="15"/>
        <v>2011.06</v>
      </c>
      <c r="BG39" s="155">
        <f t="shared" si="15"/>
        <v>2161.7719999999999</v>
      </c>
      <c r="BH39" s="232">
        <f t="shared" si="15"/>
        <v>2217.1601861909335</v>
      </c>
      <c r="BI39" s="155">
        <f t="shared" si="15"/>
        <v>2105.6454449380922</v>
      </c>
      <c r="BJ39" s="155">
        <f t="shared" si="15"/>
        <v>2116.3850352606423</v>
      </c>
      <c r="BK39" s="155">
        <f t="shared" si="15"/>
        <v>2145.6769502982315</v>
      </c>
      <c r="BL39" s="155">
        <f t="shared" si="15"/>
        <v>2042.0937964678544</v>
      </c>
      <c r="BM39" s="155">
        <f t="shared" si="15"/>
        <v>2268.9005564261188</v>
      </c>
      <c r="BN39" s="155">
        <f t="shared" ref="BN39:CD39" si="16">BN8-BN28</f>
        <v>2200.6879547325525</v>
      </c>
      <c r="BO39" s="155">
        <f t="shared" si="16"/>
        <v>2046.557400271515</v>
      </c>
      <c r="BP39" s="155">
        <f t="shared" si="16"/>
        <v>1928.7480865398493</v>
      </c>
      <c r="BQ39" s="155">
        <f t="shared" si="16"/>
        <v>1730.1651089447923</v>
      </c>
      <c r="BR39" s="155">
        <f t="shared" si="16"/>
        <v>1605.1906213365639</v>
      </c>
      <c r="BS39" s="155">
        <f t="shared" si="16"/>
        <v>1495.4882819575969</v>
      </c>
      <c r="BT39" s="155">
        <f t="shared" si="16"/>
        <v>1351.1295209249047</v>
      </c>
      <c r="BU39" s="155">
        <f t="shared" si="16"/>
        <v>1311.174943642415</v>
      </c>
      <c r="BV39" s="155">
        <f t="shared" si="16"/>
        <v>1098.2113015943776</v>
      </c>
      <c r="BW39" s="155">
        <f t="shared" si="16"/>
        <v>829.12625756926809</v>
      </c>
      <c r="BX39" s="155">
        <f t="shared" si="16"/>
        <v>555.67491900009111</v>
      </c>
      <c r="BY39" s="155">
        <f t="shared" si="16"/>
        <v>395.33725803355594</v>
      </c>
      <c r="BZ39" s="155">
        <f t="shared" si="16"/>
        <v>276.49429661171217</v>
      </c>
      <c r="CA39" s="155">
        <f t="shared" si="16"/>
        <v>194.05425718292216</v>
      </c>
      <c r="CB39" s="155">
        <f t="shared" si="16"/>
        <v>115.18890073119637</v>
      </c>
      <c r="CC39" s="155">
        <f t="shared" si="16"/>
        <v>44.702726671568165</v>
      </c>
      <c r="CD39" s="156">
        <f t="shared" si="16"/>
        <v>3.4352294347234</v>
      </c>
    </row>
    <row r="40" spans="1:82" s="1" customFormat="1" x14ac:dyDescent="0.4">
      <c r="A40" s="149"/>
      <c r="B40" s="71" t="s">
        <v>384</v>
      </c>
      <c r="C40" s="56"/>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155">
        <f t="shared" ref="AH40:BM40" si="17">AH9-AH29</f>
        <v>421.52873383365204</v>
      </c>
      <c r="AI40" s="155">
        <f t="shared" si="17"/>
        <v>428.076753</v>
      </c>
      <c r="AJ40" s="155">
        <f t="shared" si="17"/>
        <v>660.61226599999998</v>
      </c>
      <c r="AK40" s="155">
        <f t="shared" si="17"/>
        <v>1264.965091</v>
      </c>
      <c r="AL40" s="155">
        <f t="shared" si="17"/>
        <v>2209.4104600000001</v>
      </c>
      <c r="AM40" s="155">
        <f t="shared" si="17"/>
        <v>2825.5711942500002</v>
      </c>
      <c r="AN40" s="155">
        <f t="shared" si="17"/>
        <v>3220.5594852500003</v>
      </c>
      <c r="AO40" s="155">
        <f t="shared" si="17"/>
        <v>3645.8768322857145</v>
      </c>
      <c r="AP40" s="155">
        <f t="shared" si="17"/>
        <v>3761.7295313333334</v>
      </c>
      <c r="AQ40" s="155">
        <f t="shared" si="17"/>
        <v>3448.8278886666667</v>
      </c>
      <c r="AR40" s="155">
        <f t="shared" si="17"/>
        <v>2611.4259440000001</v>
      </c>
      <c r="AS40" s="155">
        <f t="shared" si="17"/>
        <v>2276.3142769999999</v>
      </c>
      <c r="AT40" s="155">
        <f t="shared" si="17"/>
        <v>2563.941902</v>
      </c>
      <c r="AU40" s="155">
        <f t="shared" si="17"/>
        <v>3636.3055476666668</v>
      </c>
      <c r="AV40" s="155">
        <f t="shared" si="17"/>
        <v>4663.306947</v>
      </c>
      <c r="AW40" s="155">
        <f t="shared" si="17"/>
        <v>4967.275426666667</v>
      </c>
      <c r="AX40" s="155">
        <f t="shared" si="17"/>
        <v>4363</v>
      </c>
      <c r="AY40" s="155">
        <f t="shared" si="17"/>
        <v>4163</v>
      </c>
      <c r="AZ40" s="155">
        <f t="shared" si="17"/>
        <v>3702.2150000000001</v>
      </c>
      <c r="BA40" s="155">
        <f t="shared" si="17"/>
        <v>3088.4580000000001</v>
      </c>
      <c r="BB40" s="155">
        <f t="shared" si="17"/>
        <v>2778.4490000000001</v>
      </c>
      <c r="BC40" s="155">
        <f t="shared" si="17"/>
        <v>2511.067</v>
      </c>
      <c r="BD40" s="155">
        <f t="shared" si="17"/>
        <v>2130.2660000000001</v>
      </c>
      <c r="BE40" s="155">
        <f t="shared" si="17"/>
        <v>1851.8090000000002</v>
      </c>
      <c r="BF40" s="155">
        <f t="shared" si="17"/>
        <v>1815.6551379400003</v>
      </c>
      <c r="BG40" s="155">
        <f t="shared" si="17"/>
        <v>1796.0921970551724</v>
      </c>
      <c r="BH40" s="232">
        <f t="shared" si="17"/>
        <v>1616.366</v>
      </c>
      <c r="BI40" s="155">
        <f t="shared" si="17"/>
        <v>1800.8370419799328</v>
      </c>
      <c r="BJ40" s="155">
        <f t="shared" si="17"/>
        <v>1949.6482782981043</v>
      </c>
      <c r="BK40" s="155">
        <f t="shared" si="17"/>
        <v>1817.4577446102965</v>
      </c>
      <c r="BL40" s="155">
        <f t="shared" si="17"/>
        <v>2129.1275195499998</v>
      </c>
      <c r="BM40" s="155">
        <f t="shared" si="17"/>
        <v>3595.32545321</v>
      </c>
      <c r="BN40" s="155">
        <f t="shared" ref="BN40:CD40" si="18">BN9-BN29</f>
        <v>3672.3248568335066</v>
      </c>
      <c r="BO40" s="155">
        <f t="shared" si="18"/>
        <v>4184.1081413699985</v>
      </c>
      <c r="BP40" s="155">
        <f t="shared" si="18"/>
        <v>4507.4715771600004</v>
      </c>
      <c r="BQ40" s="155">
        <f t="shared" si="18"/>
        <v>3811.3202527161902</v>
      </c>
      <c r="BR40" s="155">
        <f t="shared" si="18"/>
        <v>2695.8303489699992</v>
      </c>
      <c r="BS40" s="155">
        <f t="shared" si="18"/>
        <v>2003.6174202700001</v>
      </c>
      <c r="BT40" s="155">
        <f t="shared" si="18"/>
        <v>1611.2098276999998</v>
      </c>
      <c r="BU40" s="155">
        <f t="shared" si="18"/>
        <v>1442.7194395999989</v>
      </c>
      <c r="BV40" s="155">
        <f t="shared" si="18"/>
        <v>1143.9083112699998</v>
      </c>
      <c r="BW40" s="155">
        <f t="shared" si="18"/>
        <v>602.98041054999987</v>
      </c>
      <c r="BX40" s="155">
        <f t="shared" si="18"/>
        <v>435.35880446500005</v>
      </c>
      <c r="BY40" s="155">
        <f t="shared" si="18"/>
        <v>302.13674650286617</v>
      </c>
      <c r="BZ40" s="155">
        <f t="shared" si="18"/>
        <v>194.50972260312582</v>
      </c>
      <c r="CA40" s="155">
        <f t="shared" si="18"/>
        <v>25.756324998057941</v>
      </c>
      <c r="CB40" s="155">
        <f t="shared" si="18"/>
        <v>0</v>
      </c>
      <c r="CC40" s="155">
        <f t="shared" si="18"/>
        <v>0</v>
      </c>
      <c r="CD40" s="156">
        <f t="shared" si="18"/>
        <v>0</v>
      </c>
    </row>
    <row r="41" spans="1:82" s="1" customFormat="1" x14ac:dyDescent="0.4">
      <c r="A41" s="149"/>
      <c r="B41" s="71" t="s">
        <v>385</v>
      </c>
      <c r="C41" s="56"/>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155">
        <f t="shared" ref="AH41:BM41" si="19">AH10-AH30</f>
        <v>19.429980786885245</v>
      </c>
      <c r="AI41" s="155">
        <f t="shared" si="19"/>
        <v>24.98140386885246</v>
      </c>
      <c r="AJ41" s="155">
        <f t="shared" si="19"/>
        <v>31.485480586666668</v>
      </c>
      <c r="AK41" s="155">
        <f t="shared" si="19"/>
        <v>42.065662942955178</v>
      </c>
      <c r="AL41" s="155">
        <f t="shared" si="19"/>
        <v>58.989153888888886</v>
      </c>
      <c r="AM41" s="155">
        <f t="shared" si="19"/>
        <v>80.04656019875776</v>
      </c>
      <c r="AN41" s="155">
        <f t="shared" si="19"/>
        <v>100.63385805128205</v>
      </c>
      <c r="AO41" s="155">
        <f t="shared" si="19"/>
        <v>103.59578001843317</v>
      </c>
      <c r="AP41" s="155">
        <f t="shared" si="19"/>
        <v>135.62299025555555</v>
      </c>
      <c r="AQ41" s="155">
        <f t="shared" si="19"/>
        <v>195.83484244128789</v>
      </c>
      <c r="AR41" s="155">
        <f t="shared" si="19"/>
        <v>126.39782312688821</v>
      </c>
      <c r="AS41" s="155">
        <f t="shared" si="19"/>
        <v>125.84043405</v>
      </c>
      <c r="AT41" s="155">
        <f t="shared" si="19"/>
        <v>220.96582318101412</v>
      </c>
      <c r="AU41" s="155">
        <f t="shared" si="19"/>
        <v>356.26081221506735</v>
      </c>
      <c r="AV41" s="155">
        <f t="shared" si="19"/>
        <v>253.07357532492722</v>
      </c>
      <c r="AW41" s="155">
        <f t="shared" si="19"/>
        <v>248.79294115522868</v>
      </c>
      <c r="AX41" s="155">
        <f t="shared" si="19"/>
        <v>369.89999999999884</v>
      </c>
      <c r="AY41" s="155">
        <f t="shared" si="19"/>
        <v>427.30699999999945</v>
      </c>
      <c r="AZ41" s="155">
        <f t="shared" si="19"/>
        <v>378.41800000000001</v>
      </c>
      <c r="BA41" s="155">
        <f t="shared" si="19"/>
        <v>335.34300000000093</v>
      </c>
      <c r="BB41" s="155">
        <f t="shared" si="19"/>
        <v>309.75799999999867</v>
      </c>
      <c r="BC41" s="155">
        <f t="shared" si="19"/>
        <v>230.18900000000011</v>
      </c>
      <c r="BD41" s="155">
        <f t="shared" si="19"/>
        <v>222.10499999999894</v>
      </c>
      <c r="BE41" s="155">
        <f t="shared" si="19"/>
        <v>243.31711941217159</v>
      </c>
      <c r="BF41" s="155">
        <f t="shared" si="19"/>
        <v>261.18071095259984</v>
      </c>
      <c r="BG41" s="155">
        <f t="shared" si="19"/>
        <v>391.25825241992959</v>
      </c>
      <c r="BH41" s="232">
        <f t="shared" si="19"/>
        <v>579.968560577331</v>
      </c>
      <c r="BI41" s="155">
        <f t="shared" si="19"/>
        <v>568.00879661356441</v>
      </c>
      <c r="BJ41" s="155">
        <f t="shared" si="19"/>
        <v>571.75198014370062</v>
      </c>
      <c r="BK41" s="155">
        <f t="shared" si="19"/>
        <v>501.8893751028902</v>
      </c>
      <c r="BL41" s="155">
        <f t="shared" si="19"/>
        <v>450.18861358952347</v>
      </c>
      <c r="BM41" s="155">
        <f t="shared" si="19"/>
        <v>500.43241755851398</v>
      </c>
      <c r="BN41" s="155">
        <f t="shared" ref="BN41:CD41" si="20">BN10-BN30</f>
        <v>593.08102332709927</v>
      </c>
      <c r="BO41" s="155">
        <f t="shared" si="20"/>
        <v>612.21709897413382</v>
      </c>
      <c r="BP41" s="155">
        <f t="shared" si="20"/>
        <v>674.75149356755662</v>
      </c>
      <c r="BQ41" s="155">
        <f t="shared" si="20"/>
        <v>709.39838687550969</v>
      </c>
      <c r="BR41" s="155">
        <f t="shared" si="20"/>
        <v>715.09465586803412</v>
      </c>
      <c r="BS41" s="155">
        <f t="shared" si="20"/>
        <v>732.25916753352351</v>
      </c>
      <c r="BT41" s="155">
        <f t="shared" si="20"/>
        <v>722.36732731459915</v>
      </c>
      <c r="BU41" s="155">
        <f t="shared" si="20"/>
        <v>755.95652884947106</v>
      </c>
      <c r="BV41" s="155">
        <f t="shared" si="20"/>
        <v>705.31681550517283</v>
      </c>
      <c r="BW41" s="155">
        <f t="shared" si="20"/>
        <v>527.17440196454118</v>
      </c>
      <c r="BX41" s="155">
        <f t="shared" si="20"/>
        <v>512.98962100395704</v>
      </c>
      <c r="BY41" s="155">
        <f t="shared" si="20"/>
        <v>448.55283390591291</v>
      </c>
      <c r="BZ41" s="155">
        <f t="shared" si="20"/>
        <v>375.87210962233763</v>
      </c>
      <c r="CA41" s="155">
        <f t="shared" si="20"/>
        <v>315.32461805098234</v>
      </c>
      <c r="CB41" s="155">
        <f t="shared" si="20"/>
        <v>222.1473383885974</v>
      </c>
      <c r="CC41" s="155">
        <f t="shared" si="20"/>
        <v>104.25276297572411</v>
      </c>
      <c r="CD41" s="156">
        <f t="shared" si="20"/>
        <v>9.3993814476421758</v>
      </c>
    </row>
    <row r="42" spans="1:82" s="1" customFormat="1" ht="26.25" customHeight="1" x14ac:dyDescent="0.4">
      <c r="A42" s="149"/>
      <c r="B42" s="73" t="s">
        <v>386</v>
      </c>
      <c r="C42" s="56"/>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155">
        <f t="shared" ref="AH42:BM42" si="21">SUM(AH38:AH41)</f>
        <v>715.29671786231086</v>
      </c>
      <c r="AI42" s="155">
        <f t="shared" si="21"/>
        <v>749.95815319514134</v>
      </c>
      <c r="AJ42" s="155">
        <f t="shared" si="21"/>
        <v>1040.789129089716</v>
      </c>
      <c r="AK42" s="155">
        <f t="shared" si="21"/>
        <v>1754.8259641488253</v>
      </c>
      <c r="AL42" s="155">
        <f t="shared" si="21"/>
        <v>2912.5827186110514</v>
      </c>
      <c r="AM42" s="155">
        <f t="shared" si="21"/>
        <v>3707.2350978794707</v>
      </c>
      <c r="AN42" s="155">
        <f t="shared" si="21"/>
        <v>4224.6237051528278</v>
      </c>
      <c r="AO42" s="155">
        <f t="shared" si="21"/>
        <v>4836.5364038480639</v>
      </c>
      <c r="AP42" s="155">
        <f t="shared" si="21"/>
        <v>5163.6852653570695</v>
      </c>
      <c r="AQ42" s="155">
        <f t="shared" si="21"/>
        <v>4962.3834664939886</v>
      </c>
      <c r="AR42" s="155">
        <f t="shared" si="21"/>
        <v>4243.4634653334151</v>
      </c>
      <c r="AS42" s="155">
        <f t="shared" si="21"/>
        <v>4001.2256838964586</v>
      </c>
      <c r="AT42" s="155">
        <f t="shared" si="21"/>
        <v>4764.1955617436151</v>
      </c>
      <c r="AU42" s="155">
        <f t="shared" si="21"/>
        <v>6514.6706588864881</v>
      </c>
      <c r="AV42" s="155">
        <f t="shared" si="21"/>
        <v>8122.086198711092</v>
      </c>
      <c r="AW42" s="155">
        <f t="shared" si="21"/>
        <v>8879.3638146248231</v>
      </c>
      <c r="AX42" s="155">
        <f t="shared" si="21"/>
        <v>9196.7945080707887</v>
      </c>
      <c r="AY42" s="155">
        <f t="shared" si="21"/>
        <v>9626.2797994921839</v>
      </c>
      <c r="AZ42" s="155">
        <f t="shared" si="21"/>
        <v>9373.9060127506436</v>
      </c>
      <c r="BA42" s="155">
        <f t="shared" si="21"/>
        <v>8683.992750001371</v>
      </c>
      <c r="BB42" s="155">
        <f t="shared" si="21"/>
        <v>8346.4894080489466</v>
      </c>
      <c r="BC42" s="155">
        <f t="shared" si="21"/>
        <v>7986.9062235258198</v>
      </c>
      <c r="BD42" s="155">
        <f t="shared" si="21"/>
        <v>7789.9162842081232</v>
      </c>
      <c r="BE42" s="155">
        <f t="shared" si="21"/>
        <v>7722.5366290181055</v>
      </c>
      <c r="BF42" s="155">
        <f t="shared" si="21"/>
        <v>7845.7415670189039</v>
      </c>
      <c r="BG42" s="155">
        <f t="shared" si="21"/>
        <v>8366.5237019159031</v>
      </c>
      <c r="BH42" s="232">
        <f t="shared" si="21"/>
        <v>8367.2790000000005</v>
      </c>
      <c r="BI42" s="155">
        <f t="shared" si="21"/>
        <v>8424.8330465849322</v>
      </c>
      <c r="BJ42" s="155">
        <f t="shared" si="21"/>
        <v>8738.4191272081043</v>
      </c>
      <c r="BK42" s="155">
        <f t="shared" si="21"/>
        <v>9107.9316333856113</v>
      </c>
      <c r="BL42" s="155">
        <f t="shared" si="21"/>
        <v>9420.9790139622673</v>
      </c>
      <c r="BM42" s="155">
        <f t="shared" si="21"/>
        <v>11778.5503576542</v>
      </c>
      <c r="BN42" s="155">
        <f t="shared" ref="BN42:CD42" si="22">SUM(BN38:BN41)</f>
        <v>12172.406677572175</v>
      </c>
      <c r="BO42" s="155">
        <f t="shared" si="22"/>
        <v>12885.8511697129</v>
      </c>
      <c r="BP42" s="155">
        <f t="shared" si="22"/>
        <v>13999.011134642462</v>
      </c>
      <c r="BQ42" s="155">
        <f t="shared" si="22"/>
        <v>14119.799526363722</v>
      </c>
      <c r="BR42" s="155">
        <f t="shared" si="22"/>
        <v>14196.278360337416</v>
      </c>
      <c r="BS42" s="155">
        <f t="shared" si="22"/>
        <v>14277.388199827705</v>
      </c>
      <c r="BT42" s="155">
        <f t="shared" si="22"/>
        <v>13927.347972056852</v>
      </c>
      <c r="BU42" s="155">
        <f t="shared" si="22"/>
        <v>14180.3789106407</v>
      </c>
      <c r="BV42" s="155">
        <f t="shared" si="22"/>
        <v>13485.592677826571</v>
      </c>
      <c r="BW42" s="155">
        <f t="shared" si="22"/>
        <v>11299.892346987195</v>
      </c>
      <c r="BX42" s="155">
        <f t="shared" si="22"/>
        <v>10365.346649664876</v>
      </c>
      <c r="BY42" s="155">
        <f t="shared" si="22"/>
        <v>9344.2935752952071</v>
      </c>
      <c r="BZ42" s="155">
        <f t="shared" si="22"/>
        <v>8815.5810720799909</v>
      </c>
      <c r="CA42" s="155">
        <f t="shared" si="22"/>
        <v>8219.0982335922999</v>
      </c>
      <c r="CB42" s="155">
        <f t="shared" si="22"/>
        <v>6418.0607803991597</v>
      </c>
      <c r="CC42" s="155">
        <f t="shared" si="22"/>
        <v>3333.4449038985017</v>
      </c>
      <c r="CD42" s="156">
        <f t="shared" si="22"/>
        <v>373.00918818177922</v>
      </c>
    </row>
    <row r="43" spans="1:82" s="1" customFormat="1" x14ac:dyDescent="0.4">
      <c r="A43" s="149"/>
      <c r="B43" s="73" t="s">
        <v>387</v>
      </c>
      <c r="C43" s="56"/>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155">
        <f t="shared" ref="AH43:BM43" si="23">AH42+AH37</f>
        <v>1273.4937362036571</v>
      </c>
      <c r="AI43" s="155">
        <f t="shared" si="23"/>
        <v>1362.9195439999999</v>
      </c>
      <c r="AJ43" s="155">
        <f t="shared" si="23"/>
        <v>1751.1143538461538</v>
      </c>
      <c r="AK43" s="155">
        <f t="shared" si="23"/>
        <v>2657.6854695000002</v>
      </c>
      <c r="AL43" s="155">
        <f t="shared" si="23"/>
        <v>3817.5333942500001</v>
      </c>
      <c r="AM43" s="155">
        <f t="shared" si="23"/>
        <v>4605.0374345</v>
      </c>
      <c r="AN43" s="155">
        <f t="shared" si="23"/>
        <v>5249.22940225</v>
      </c>
      <c r="AO43" s="155">
        <f t="shared" si="23"/>
        <v>5925.8802872857141</v>
      </c>
      <c r="AP43" s="155">
        <f t="shared" si="23"/>
        <v>6219.4244389333326</v>
      </c>
      <c r="AQ43" s="155">
        <f t="shared" si="23"/>
        <v>5993.7093670000013</v>
      </c>
      <c r="AR43" s="155">
        <f t="shared" si="23"/>
        <v>5381.6140466666675</v>
      </c>
      <c r="AS43" s="155">
        <f t="shared" si="23"/>
        <v>5152.8057166666676</v>
      </c>
      <c r="AT43" s="155">
        <f t="shared" si="23"/>
        <v>6029.1884084879675</v>
      </c>
      <c r="AU43" s="155">
        <f t="shared" si="23"/>
        <v>7954.5646282840453</v>
      </c>
      <c r="AV43" s="155">
        <f t="shared" si="23"/>
        <v>10261.900401572635</v>
      </c>
      <c r="AW43" s="155">
        <f t="shared" si="23"/>
        <v>11080.553460896765</v>
      </c>
      <c r="AX43" s="155">
        <f t="shared" si="23"/>
        <v>11418.910251571619</v>
      </c>
      <c r="AY43" s="155">
        <f t="shared" si="23"/>
        <v>11967.287325429546</v>
      </c>
      <c r="AZ43" s="155">
        <f t="shared" si="23"/>
        <v>11716.682181652171</v>
      </c>
      <c r="BA43" s="155">
        <f t="shared" si="23"/>
        <v>11105.415104404639</v>
      </c>
      <c r="BB43" s="155">
        <f t="shared" si="23"/>
        <v>10730.541461768862</v>
      </c>
      <c r="BC43" s="155">
        <f t="shared" si="23"/>
        <v>10600.157779455387</v>
      </c>
      <c r="BD43" s="155">
        <f t="shared" si="23"/>
        <v>10743.957331973461</v>
      </c>
      <c r="BE43" s="155">
        <f t="shared" si="23"/>
        <v>11081.606751270549</v>
      </c>
      <c r="BF43" s="155">
        <f t="shared" si="23"/>
        <v>11642.917791906873</v>
      </c>
      <c r="BG43" s="155">
        <f t="shared" si="23"/>
        <v>12934.185497335639</v>
      </c>
      <c r="BH43" s="232">
        <f t="shared" si="23"/>
        <v>14337.895</v>
      </c>
      <c r="BI43" s="155">
        <f t="shared" si="23"/>
        <v>14851.108266184932</v>
      </c>
      <c r="BJ43" s="155">
        <f t="shared" si="23"/>
        <v>15606.962786808102</v>
      </c>
      <c r="BK43" s="155">
        <f t="shared" si="23"/>
        <v>16475.056454099642</v>
      </c>
      <c r="BL43" s="155">
        <f t="shared" si="23"/>
        <v>17124.297496262265</v>
      </c>
      <c r="BM43" s="155">
        <f t="shared" si="23"/>
        <v>19907.435506014201</v>
      </c>
      <c r="BN43" s="155">
        <f t="shared" ref="BN43:CD43" si="24">BN42+BN37</f>
        <v>20414.563520732176</v>
      </c>
      <c r="BO43" s="155">
        <f t="shared" si="24"/>
        <v>20938.004279022898</v>
      </c>
      <c r="BP43" s="155">
        <f t="shared" si="24"/>
        <v>21509.88625096246</v>
      </c>
      <c r="BQ43" s="155">
        <f t="shared" si="24"/>
        <v>21161.323002563695</v>
      </c>
      <c r="BR43" s="155">
        <f t="shared" si="24"/>
        <v>20772.358298077415</v>
      </c>
      <c r="BS43" s="155">
        <f t="shared" si="24"/>
        <v>20356.094250697701</v>
      </c>
      <c r="BT43" s="155">
        <f t="shared" si="24"/>
        <v>19592.933527166853</v>
      </c>
      <c r="BU43" s="155">
        <f t="shared" si="24"/>
        <v>19548.026928880703</v>
      </c>
      <c r="BV43" s="155">
        <f t="shared" si="24"/>
        <v>18625.469904546571</v>
      </c>
      <c r="BW43" s="155">
        <f t="shared" si="24"/>
        <v>16360.779147727193</v>
      </c>
      <c r="BX43" s="155">
        <f t="shared" si="24"/>
        <v>15436.406447179919</v>
      </c>
      <c r="BY43" s="155">
        <f t="shared" si="24"/>
        <v>14181.414597277675</v>
      </c>
      <c r="BZ43" s="155">
        <f t="shared" si="24"/>
        <v>13552.811099832747</v>
      </c>
      <c r="CA43" s="155">
        <f t="shared" si="24"/>
        <v>12886.063504647178</v>
      </c>
      <c r="CB43" s="155">
        <f t="shared" si="24"/>
        <v>10952.590389899025</v>
      </c>
      <c r="CC43" s="155">
        <f t="shared" si="24"/>
        <v>7851.0977683226265</v>
      </c>
      <c r="CD43" s="156">
        <f t="shared" si="24"/>
        <v>4905.9499685933861</v>
      </c>
    </row>
    <row r="44" spans="1:82" s="1" customFormat="1" ht="26.25" customHeight="1" x14ac:dyDescent="0.4">
      <c r="A44" s="149"/>
      <c r="B44" s="80" t="s">
        <v>396</v>
      </c>
      <c r="C44" s="56"/>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155"/>
      <c r="AI44" s="155"/>
      <c r="AJ44" s="155"/>
      <c r="AK44" s="155"/>
      <c r="AL44" s="155"/>
      <c r="AM44" s="155"/>
      <c r="AN44" s="155"/>
      <c r="AO44" s="155"/>
      <c r="AP44" s="155"/>
      <c r="AQ44" s="155"/>
      <c r="AR44" s="155"/>
      <c r="AS44" s="155"/>
      <c r="AT44" s="155"/>
      <c r="AU44" s="155"/>
      <c r="AV44" s="155"/>
      <c r="AW44" s="155"/>
      <c r="AX44" s="155"/>
      <c r="AY44" s="155"/>
      <c r="AZ44" s="155"/>
      <c r="BA44" s="155"/>
      <c r="BB44" s="155"/>
      <c r="BC44" s="155"/>
      <c r="BD44" s="155"/>
      <c r="BE44" s="155"/>
      <c r="BF44" s="155"/>
      <c r="BG44" s="155"/>
      <c r="BH44" s="155"/>
      <c r="BI44" s="155"/>
      <c r="BJ44" s="155"/>
      <c r="BK44" s="155"/>
      <c r="BL44" s="155"/>
      <c r="BM44" s="155"/>
      <c r="BN44" s="155"/>
      <c r="BO44" s="155"/>
      <c r="BP44" s="155"/>
      <c r="BQ44" s="155"/>
      <c r="BR44" s="155"/>
      <c r="BS44" s="155"/>
      <c r="BT44" s="155"/>
      <c r="BU44" s="155"/>
      <c r="BV44" s="155"/>
      <c r="BW44" s="155"/>
      <c r="BX44" s="155"/>
      <c r="BY44" s="155"/>
      <c r="BZ44" s="155"/>
      <c r="CA44" s="155"/>
      <c r="CB44" s="155"/>
      <c r="CC44" s="155"/>
      <c r="CD44" s="156"/>
    </row>
    <row r="45" spans="1:82" s="1" customFormat="1" x14ac:dyDescent="0.4">
      <c r="A45" s="149"/>
      <c r="B45" s="71" t="s">
        <v>397</v>
      </c>
      <c r="C45" s="56"/>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155">
        <v>24</v>
      </c>
      <c r="AI45" s="155">
        <v>27</v>
      </c>
      <c r="AJ45" s="155">
        <v>42</v>
      </c>
      <c r="AK45" s="155">
        <v>66</v>
      </c>
      <c r="AL45" s="155">
        <v>94</v>
      </c>
      <c r="AM45" s="155">
        <v>123</v>
      </c>
      <c r="AN45" s="155">
        <v>126</v>
      </c>
      <c r="AO45" s="155">
        <v>130</v>
      </c>
      <c r="AP45" s="155">
        <v>161</v>
      </c>
      <c r="AQ45" s="155">
        <v>179.708</v>
      </c>
      <c r="AR45" s="155">
        <v>394.245</v>
      </c>
      <c r="AS45" s="155">
        <v>425.16500000000002</v>
      </c>
      <c r="AT45" s="155">
        <v>494.35300000000001</v>
      </c>
      <c r="AU45" s="155">
        <v>626.245</v>
      </c>
      <c r="AV45" s="155">
        <v>928.67899999999997</v>
      </c>
      <c r="AW45" s="155">
        <v>1207.7750000000001</v>
      </c>
      <c r="AX45" s="155">
        <v>1440.797</v>
      </c>
      <c r="AY45" s="155">
        <v>1739.5630000000001</v>
      </c>
      <c r="AZ45" s="155">
        <v>2083.6799999999998</v>
      </c>
      <c r="BA45" s="155">
        <v>2326.3319999999999</v>
      </c>
      <c r="BB45" s="155">
        <v>2428.9789999999998</v>
      </c>
      <c r="BC45" s="155">
        <v>1895.7190000000001</v>
      </c>
      <c r="BD45" s="155">
        <v>1.71</v>
      </c>
      <c r="BE45" s="155">
        <v>0</v>
      </c>
      <c r="BF45" s="155">
        <v>0</v>
      </c>
      <c r="BG45" s="155">
        <v>8.5208560000000017E-2</v>
      </c>
      <c r="BH45" s="155">
        <v>0</v>
      </c>
      <c r="BI45" s="155">
        <v>0</v>
      </c>
      <c r="BJ45" s="155">
        <v>0</v>
      </c>
      <c r="BK45" s="155">
        <v>0</v>
      </c>
      <c r="BL45" s="155">
        <v>0</v>
      </c>
      <c r="BM45" s="155">
        <v>0</v>
      </c>
      <c r="BN45" s="155">
        <v>0</v>
      </c>
      <c r="BO45" s="155">
        <v>0</v>
      </c>
      <c r="BP45" s="155">
        <v>0</v>
      </c>
      <c r="BQ45" s="155">
        <v>0</v>
      </c>
      <c r="BR45" s="155">
        <v>0</v>
      </c>
      <c r="BS45" s="155">
        <v>0</v>
      </c>
      <c r="BT45" s="155">
        <v>0</v>
      </c>
      <c r="BU45" s="155">
        <v>0</v>
      </c>
      <c r="BV45" s="155">
        <v>0</v>
      </c>
      <c r="BW45" s="155">
        <v>0</v>
      </c>
      <c r="BX45" s="155">
        <v>0</v>
      </c>
      <c r="BY45" s="155">
        <v>0</v>
      </c>
      <c r="BZ45" s="155">
        <v>0</v>
      </c>
      <c r="CA45" s="155">
        <v>0</v>
      </c>
      <c r="CB45" s="155">
        <v>0</v>
      </c>
      <c r="CC45" s="155">
        <v>0</v>
      </c>
      <c r="CD45" s="156">
        <v>0</v>
      </c>
    </row>
    <row r="46" spans="1:82" s="1" customFormat="1" x14ac:dyDescent="0.4">
      <c r="A46" s="149"/>
      <c r="B46" s="196" t="s">
        <v>398</v>
      </c>
      <c r="C46" s="56"/>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155">
        <v>14.511966970103668</v>
      </c>
      <c r="AI46" s="155">
        <v>16.133326530612248</v>
      </c>
      <c r="AJ46" s="155">
        <v>24.717428571428567</v>
      </c>
      <c r="AK46" s="155">
        <v>38.256555984555987</v>
      </c>
      <c r="AL46" s="155">
        <v>53.688094574692514</v>
      </c>
      <c r="AM46" s="155">
        <v>69.433802484230412</v>
      </c>
      <c r="AN46" s="155">
        <v>70.79400989192159</v>
      </c>
      <c r="AO46" s="155">
        <v>72.922577563434828</v>
      </c>
      <c r="AP46" s="155">
        <v>90.311245126833001</v>
      </c>
      <c r="AQ46" s="155">
        <v>101.14080485724621</v>
      </c>
      <c r="AR46" s="155">
        <v>214.69849528659114</v>
      </c>
      <c r="AS46" s="155">
        <v>246.22674990624449</v>
      </c>
      <c r="AT46" s="155">
        <v>290.78532291356805</v>
      </c>
      <c r="AU46" s="155">
        <v>374.87953670196288</v>
      </c>
      <c r="AV46" s="155">
        <v>515.91282807874779</v>
      </c>
      <c r="AW46" s="155">
        <v>639.46872373484587</v>
      </c>
      <c r="AX46" s="155">
        <v>746.17943712198155</v>
      </c>
      <c r="AY46" s="155">
        <v>868.26822643117271</v>
      </c>
      <c r="AZ46" s="155">
        <v>1014.3606606667142</v>
      </c>
      <c r="BA46" s="155">
        <v>1119.2241017635679</v>
      </c>
      <c r="BB46" s="155">
        <v>1161.318333432162</v>
      </c>
      <c r="BC46" s="155">
        <v>952.99214417084886</v>
      </c>
      <c r="BD46" s="155">
        <v>0.85962981144998363</v>
      </c>
      <c r="BE46" s="155">
        <v>0</v>
      </c>
      <c r="BF46" s="155">
        <v>0</v>
      </c>
      <c r="BG46" s="155">
        <v>4.2834981501008555E-2</v>
      </c>
      <c r="BH46" s="155">
        <v>0</v>
      </c>
      <c r="BI46" s="155">
        <v>0</v>
      </c>
      <c r="BJ46" s="155">
        <v>0</v>
      </c>
      <c r="BK46" s="155">
        <v>0</v>
      </c>
      <c r="BL46" s="155">
        <v>0</v>
      </c>
      <c r="BM46" s="155">
        <v>0</v>
      </c>
      <c r="BN46" s="155">
        <v>0</v>
      </c>
      <c r="BO46" s="155">
        <v>0</v>
      </c>
      <c r="BP46" s="155">
        <v>0</v>
      </c>
      <c r="BQ46" s="155">
        <v>0</v>
      </c>
      <c r="BR46" s="155">
        <v>0</v>
      </c>
      <c r="BS46" s="155">
        <v>0</v>
      </c>
      <c r="BT46" s="155">
        <v>0</v>
      </c>
      <c r="BU46" s="155">
        <v>0</v>
      </c>
      <c r="BV46" s="155">
        <v>0</v>
      </c>
      <c r="BW46" s="155">
        <v>0</v>
      </c>
      <c r="BX46" s="155">
        <v>0</v>
      </c>
      <c r="BY46" s="155">
        <v>0</v>
      </c>
      <c r="BZ46" s="155">
        <v>0</v>
      </c>
      <c r="CA46" s="155">
        <v>0</v>
      </c>
      <c r="CB46" s="155">
        <v>0</v>
      </c>
      <c r="CC46" s="155">
        <v>0</v>
      </c>
      <c r="CD46" s="156">
        <v>0</v>
      </c>
    </row>
    <row r="47" spans="1:82" s="1" customFormat="1" x14ac:dyDescent="0.4">
      <c r="A47" s="149"/>
      <c r="B47" s="196" t="s">
        <v>399</v>
      </c>
      <c r="C47" s="56"/>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155">
        <v>9.4880330298963322</v>
      </c>
      <c r="AI47" s="155">
        <v>10.866673469387752</v>
      </c>
      <c r="AJ47" s="155">
        <v>17.282571428571433</v>
      </c>
      <c r="AK47" s="155">
        <v>27.743444015444013</v>
      </c>
      <c r="AL47" s="155">
        <v>40.311905425307486</v>
      </c>
      <c r="AM47" s="155">
        <v>53.566197515769588</v>
      </c>
      <c r="AN47" s="155">
        <v>55.20599010807841</v>
      </c>
      <c r="AO47" s="155">
        <v>57.077422436565172</v>
      </c>
      <c r="AP47" s="155">
        <v>70.688754873166999</v>
      </c>
      <c r="AQ47" s="155">
        <v>78.567195142753789</v>
      </c>
      <c r="AR47" s="155">
        <v>179.54650471340884</v>
      </c>
      <c r="AS47" s="155">
        <v>178.93825009375556</v>
      </c>
      <c r="AT47" s="155">
        <v>203.56767708643196</v>
      </c>
      <c r="AU47" s="155">
        <v>251.36546329803713</v>
      </c>
      <c r="AV47" s="155">
        <v>412.76617192125207</v>
      </c>
      <c r="AW47" s="155">
        <v>568.30627626515411</v>
      </c>
      <c r="AX47" s="155">
        <v>694.61756287801848</v>
      </c>
      <c r="AY47" s="155">
        <v>871.2947735688274</v>
      </c>
      <c r="AZ47" s="155">
        <v>1069.3193393332856</v>
      </c>
      <c r="BA47" s="155">
        <v>1207.107898236432</v>
      </c>
      <c r="BB47" s="155">
        <v>1267.660666567838</v>
      </c>
      <c r="BC47" s="155">
        <v>942.7268558291513</v>
      </c>
      <c r="BD47" s="155">
        <v>0.85037018855001634</v>
      </c>
      <c r="BE47" s="155">
        <v>0</v>
      </c>
      <c r="BF47" s="155">
        <v>0</v>
      </c>
      <c r="BG47" s="155">
        <v>4.2373578498991461E-2</v>
      </c>
      <c r="BH47" s="155">
        <v>0</v>
      </c>
      <c r="BI47" s="155">
        <v>0</v>
      </c>
      <c r="BJ47" s="155">
        <v>0</v>
      </c>
      <c r="BK47" s="155">
        <v>0</v>
      </c>
      <c r="BL47" s="155">
        <v>0</v>
      </c>
      <c r="BM47" s="155">
        <v>0</v>
      </c>
      <c r="BN47" s="155">
        <v>0</v>
      </c>
      <c r="BO47" s="155">
        <v>0</v>
      </c>
      <c r="BP47" s="155">
        <v>0</v>
      </c>
      <c r="BQ47" s="155">
        <v>0</v>
      </c>
      <c r="BR47" s="155">
        <v>0</v>
      </c>
      <c r="BS47" s="155">
        <v>0</v>
      </c>
      <c r="BT47" s="155">
        <v>0</v>
      </c>
      <c r="BU47" s="155">
        <v>0</v>
      </c>
      <c r="BV47" s="155">
        <v>0</v>
      </c>
      <c r="BW47" s="155">
        <v>0</v>
      </c>
      <c r="BX47" s="155">
        <v>0</v>
      </c>
      <c r="BY47" s="155">
        <v>0</v>
      </c>
      <c r="BZ47" s="155">
        <v>0</v>
      </c>
      <c r="CA47" s="155">
        <v>0</v>
      </c>
      <c r="CB47" s="155">
        <v>0</v>
      </c>
      <c r="CC47" s="155">
        <v>0</v>
      </c>
      <c r="CD47" s="156">
        <v>0</v>
      </c>
    </row>
    <row r="48" spans="1:82" s="1" customFormat="1" x14ac:dyDescent="0.4">
      <c r="A48" s="149"/>
      <c r="B48" s="196" t="s">
        <v>400</v>
      </c>
      <c r="C48" s="56"/>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155">
        <v>13.756276951258759</v>
      </c>
      <c r="AI48" s="155">
        <v>14.721428571428573</v>
      </c>
      <c r="AJ48" s="155">
        <v>22.033333333333331</v>
      </c>
      <c r="AK48" s="155">
        <v>32.202197802197801</v>
      </c>
      <c r="AL48" s="155">
        <v>41.401985111662533</v>
      </c>
      <c r="AM48" s="155">
        <v>50.329731447640235</v>
      </c>
      <c r="AN48" s="155">
        <v>51.097730029457637</v>
      </c>
      <c r="AO48" s="155">
        <v>53.433919597989942</v>
      </c>
      <c r="AP48" s="155">
        <v>66.668636363636352</v>
      </c>
      <c r="AQ48" s="155">
        <v>77.651036790439605</v>
      </c>
      <c r="AR48" s="155">
        <v>134.98114050144258</v>
      </c>
      <c r="AS48" s="155">
        <v>173.14325355946306</v>
      </c>
      <c r="AT48" s="155">
        <v>199.74592724262308</v>
      </c>
      <c r="AU48" s="155">
        <v>245.91611603384013</v>
      </c>
      <c r="AV48" s="155">
        <v>404.6508545365192</v>
      </c>
      <c r="AW48" s="155">
        <v>552.73875902745692</v>
      </c>
      <c r="AX48" s="155">
        <v>656.20748239800935</v>
      </c>
      <c r="AY48" s="155">
        <v>792.96442475354183</v>
      </c>
      <c r="AZ48" s="155">
        <v>949.43287308560286</v>
      </c>
      <c r="BA48" s="155">
        <v>1104.2454763063374</v>
      </c>
      <c r="BB48" s="155">
        <v>1220.2878674290116</v>
      </c>
      <c r="BC48" s="155">
        <v>970.71840220705849</v>
      </c>
      <c r="BD48" s="155">
        <v>0.8756194709100189</v>
      </c>
      <c r="BE48" s="155">
        <v>0</v>
      </c>
      <c r="BF48" s="155">
        <v>0</v>
      </c>
      <c r="BG48" s="155">
        <v>4.3631739312400351E-2</v>
      </c>
      <c r="BH48" s="155">
        <v>0</v>
      </c>
      <c r="BI48" s="155">
        <v>0</v>
      </c>
      <c r="BJ48" s="155">
        <v>0</v>
      </c>
      <c r="BK48" s="155">
        <v>0</v>
      </c>
      <c r="BL48" s="155">
        <v>0</v>
      </c>
      <c r="BM48" s="155">
        <v>0</v>
      </c>
      <c r="BN48" s="155">
        <v>0</v>
      </c>
      <c r="BO48" s="155">
        <v>0</v>
      </c>
      <c r="BP48" s="155">
        <v>0</v>
      </c>
      <c r="BQ48" s="155">
        <v>0</v>
      </c>
      <c r="BR48" s="155">
        <v>0</v>
      </c>
      <c r="BS48" s="155">
        <v>0</v>
      </c>
      <c r="BT48" s="155">
        <v>0</v>
      </c>
      <c r="BU48" s="155">
        <v>0</v>
      </c>
      <c r="BV48" s="155">
        <v>0</v>
      </c>
      <c r="BW48" s="155">
        <v>0</v>
      </c>
      <c r="BX48" s="155">
        <v>0</v>
      </c>
      <c r="BY48" s="155">
        <v>0</v>
      </c>
      <c r="BZ48" s="155">
        <v>0</v>
      </c>
      <c r="CA48" s="155">
        <v>0</v>
      </c>
      <c r="CB48" s="155">
        <v>0</v>
      </c>
      <c r="CC48" s="155">
        <v>0</v>
      </c>
      <c r="CD48" s="156">
        <v>0</v>
      </c>
    </row>
    <row r="49" spans="1:83" s="1" customFormat="1" x14ac:dyDescent="0.4">
      <c r="A49" s="149"/>
      <c r="B49" s="196" t="s">
        <v>401</v>
      </c>
      <c r="C49" s="56"/>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155">
        <v>10.243723048741241</v>
      </c>
      <c r="AI49" s="155">
        <v>12.278571428571427</v>
      </c>
      <c r="AJ49" s="155">
        <v>19.966666666666669</v>
      </c>
      <c r="AK49" s="155">
        <v>33.797802197802199</v>
      </c>
      <c r="AL49" s="155">
        <v>52.598014888337467</v>
      </c>
      <c r="AM49" s="155">
        <v>72.670268552359772</v>
      </c>
      <c r="AN49" s="155">
        <v>74.902269970542363</v>
      </c>
      <c r="AO49" s="155">
        <v>76.566080402010058</v>
      </c>
      <c r="AP49" s="155">
        <v>94.331363636363648</v>
      </c>
      <c r="AQ49" s="155">
        <v>102.05696320956039</v>
      </c>
      <c r="AR49" s="155">
        <v>259.26385949855739</v>
      </c>
      <c r="AS49" s="155">
        <v>252.02174644053699</v>
      </c>
      <c r="AT49" s="155">
        <v>294.60707275737695</v>
      </c>
      <c r="AU49" s="155">
        <v>380.32888396615988</v>
      </c>
      <c r="AV49" s="155">
        <v>524.02814546348088</v>
      </c>
      <c r="AW49" s="155">
        <v>655.03624097254328</v>
      </c>
      <c r="AX49" s="155">
        <v>784.58951760199068</v>
      </c>
      <c r="AY49" s="155">
        <v>946.59857524645815</v>
      </c>
      <c r="AZ49" s="155">
        <v>1134.2471269143971</v>
      </c>
      <c r="BA49" s="155">
        <v>1222.0865236936625</v>
      </c>
      <c r="BB49" s="155">
        <v>1208.691132570988</v>
      </c>
      <c r="BC49" s="155">
        <v>925.00059779294145</v>
      </c>
      <c r="BD49" s="155">
        <v>0.83438052908998106</v>
      </c>
      <c r="BE49" s="155">
        <v>0</v>
      </c>
      <c r="BF49" s="155">
        <v>0</v>
      </c>
      <c r="BG49" s="155">
        <v>4.1576820687599665E-2</v>
      </c>
      <c r="BH49" s="155">
        <v>0</v>
      </c>
      <c r="BI49" s="155">
        <v>0</v>
      </c>
      <c r="BJ49" s="155">
        <v>0</v>
      </c>
      <c r="BK49" s="155">
        <v>0</v>
      </c>
      <c r="BL49" s="155">
        <v>0</v>
      </c>
      <c r="BM49" s="155">
        <v>0</v>
      </c>
      <c r="BN49" s="155">
        <v>0</v>
      </c>
      <c r="BO49" s="155">
        <v>0</v>
      </c>
      <c r="BP49" s="155">
        <v>0</v>
      </c>
      <c r="BQ49" s="155">
        <v>0</v>
      </c>
      <c r="BR49" s="155">
        <v>0</v>
      </c>
      <c r="BS49" s="155">
        <v>0</v>
      </c>
      <c r="BT49" s="155">
        <v>0</v>
      </c>
      <c r="BU49" s="155">
        <v>0</v>
      </c>
      <c r="BV49" s="155">
        <v>0</v>
      </c>
      <c r="BW49" s="155">
        <v>0</v>
      </c>
      <c r="BX49" s="155">
        <v>0</v>
      </c>
      <c r="BY49" s="155">
        <v>0</v>
      </c>
      <c r="BZ49" s="155">
        <v>0</v>
      </c>
      <c r="CA49" s="155">
        <v>0</v>
      </c>
      <c r="CB49" s="155">
        <v>0</v>
      </c>
      <c r="CC49" s="155">
        <v>0</v>
      </c>
      <c r="CD49" s="156">
        <v>0</v>
      </c>
      <c r="CE49" s="56"/>
    </row>
    <row r="50" spans="1:83" s="1" customFormat="1" ht="26.25" customHeight="1" x14ac:dyDescent="0.4">
      <c r="A50" s="149"/>
      <c r="B50" s="71" t="s">
        <v>233</v>
      </c>
      <c r="C50" s="56"/>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155">
        <v>0</v>
      </c>
      <c r="AI50" s="155">
        <v>0</v>
      </c>
      <c r="AJ50" s="155">
        <v>0</v>
      </c>
      <c r="AK50" s="155">
        <v>0</v>
      </c>
      <c r="AL50" s="155">
        <v>0</v>
      </c>
      <c r="AM50" s="155">
        <v>0</v>
      </c>
      <c r="AN50" s="155">
        <v>0</v>
      </c>
      <c r="AO50" s="155">
        <v>0</v>
      </c>
      <c r="AP50" s="155">
        <v>0</v>
      </c>
      <c r="AQ50" s="155">
        <v>0</v>
      </c>
      <c r="AR50" s="155">
        <v>0</v>
      </c>
      <c r="AS50" s="155">
        <v>0</v>
      </c>
      <c r="AT50" s="155">
        <v>0</v>
      </c>
      <c r="AU50" s="155">
        <v>0</v>
      </c>
      <c r="AV50" s="155">
        <v>2.8769999999999998</v>
      </c>
      <c r="AW50" s="155">
        <v>7.2039999999999997</v>
      </c>
      <c r="AX50" s="155">
        <v>11.369</v>
      </c>
      <c r="AY50" s="155">
        <v>19.163</v>
      </c>
      <c r="AZ50" s="155">
        <v>34.027000000000001</v>
      </c>
      <c r="BA50" s="155">
        <v>42.026000000000003</v>
      </c>
      <c r="BB50" s="155">
        <v>48.832000000000001</v>
      </c>
      <c r="BC50" s="155">
        <v>39.287999999999997</v>
      </c>
      <c r="BD50" s="155">
        <v>-6.0999999999999999E-2</v>
      </c>
      <c r="BE50" s="155">
        <v>-8.6436562195121955E-2</v>
      </c>
      <c r="BF50" s="155">
        <v>-0.14737339999999999</v>
      </c>
      <c r="BG50" s="155">
        <v>8.5208560000000017E-2</v>
      </c>
      <c r="BH50" s="155">
        <v>-2.9000000000000001E-2</v>
      </c>
      <c r="BI50" s="155">
        <v>0</v>
      </c>
      <c r="BJ50" s="155">
        <v>0</v>
      </c>
      <c r="BK50" s="155">
        <v>0</v>
      </c>
      <c r="BL50" s="155">
        <v>0</v>
      </c>
      <c r="BM50" s="155">
        <v>0</v>
      </c>
      <c r="BN50" s="155">
        <v>0</v>
      </c>
      <c r="BO50" s="155">
        <v>0</v>
      </c>
      <c r="BP50" s="155">
        <v>0</v>
      </c>
      <c r="BQ50" s="155">
        <v>0</v>
      </c>
      <c r="BR50" s="155">
        <v>0</v>
      </c>
      <c r="BS50" s="155">
        <v>0</v>
      </c>
      <c r="BT50" s="155">
        <v>0</v>
      </c>
      <c r="BU50" s="155">
        <v>0</v>
      </c>
      <c r="BV50" s="155">
        <v>0</v>
      </c>
      <c r="BW50" s="155">
        <v>0</v>
      </c>
      <c r="BX50" s="155">
        <v>0</v>
      </c>
      <c r="BY50" s="155">
        <v>0</v>
      </c>
      <c r="BZ50" s="155">
        <v>0</v>
      </c>
      <c r="CA50" s="155">
        <v>0</v>
      </c>
      <c r="CB50" s="155">
        <v>0</v>
      </c>
      <c r="CC50" s="155">
        <v>0</v>
      </c>
      <c r="CD50" s="156">
        <v>0</v>
      </c>
      <c r="CE50" s="56"/>
    </row>
    <row r="51" spans="1:83" s="1" customFormat="1" x14ac:dyDescent="0.4">
      <c r="A51" s="149"/>
      <c r="B51" s="196" t="s">
        <v>398</v>
      </c>
      <c r="C51" s="56"/>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155">
        <v>0</v>
      </c>
      <c r="AI51" s="155">
        <v>0</v>
      </c>
      <c r="AJ51" s="155">
        <v>0</v>
      </c>
      <c r="AK51" s="155">
        <v>0</v>
      </c>
      <c r="AL51" s="155">
        <v>0</v>
      </c>
      <c r="AM51" s="155">
        <v>0</v>
      </c>
      <c r="AN51" s="155">
        <v>0</v>
      </c>
      <c r="AO51" s="155">
        <v>0</v>
      </c>
      <c r="AP51" s="155">
        <v>0</v>
      </c>
      <c r="AQ51" s="155">
        <v>0</v>
      </c>
      <c r="AR51" s="155">
        <v>0</v>
      </c>
      <c r="AS51" s="155">
        <v>0</v>
      </c>
      <c r="AT51" s="155">
        <v>0</v>
      </c>
      <c r="AU51" s="155">
        <v>0</v>
      </c>
      <c r="AV51" s="155">
        <v>0.65355075911120464</v>
      </c>
      <c r="AW51" s="155">
        <v>1.6217743773994191</v>
      </c>
      <c r="AX51" s="155">
        <v>2.5752797853609004</v>
      </c>
      <c r="AY51" s="155">
        <v>4.0695107580942906</v>
      </c>
      <c r="AZ51" s="155">
        <v>7.3852964480226744</v>
      </c>
      <c r="BA51" s="155">
        <v>9.2967079417926204</v>
      </c>
      <c r="BB51" s="155">
        <v>10.80366474213008</v>
      </c>
      <c r="BC51" s="155">
        <v>9.355921533335783</v>
      </c>
      <c r="BD51" s="155">
        <v>0</v>
      </c>
      <c r="BE51" s="155">
        <v>0</v>
      </c>
      <c r="BF51" s="155">
        <v>0</v>
      </c>
      <c r="BG51" s="155">
        <v>0</v>
      </c>
      <c r="BH51" s="155">
        <v>0</v>
      </c>
      <c r="BI51" s="155">
        <v>0</v>
      </c>
      <c r="BJ51" s="155">
        <v>0</v>
      </c>
      <c r="BK51" s="155">
        <v>0</v>
      </c>
      <c r="BL51" s="155">
        <v>0</v>
      </c>
      <c r="BM51" s="155">
        <v>0</v>
      </c>
      <c r="BN51" s="155">
        <v>0</v>
      </c>
      <c r="BO51" s="155">
        <v>0</v>
      </c>
      <c r="BP51" s="155">
        <v>0</v>
      </c>
      <c r="BQ51" s="155">
        <v>0</v>
      </c>
      <c r="BR51" s="155">
        <v>0</v>
      </c>
      <c r="BS51" s="155">
        <v>0</v>
      </c>
      <c r="BT51" s="155">
        <v>0</v>
      </c>
      <c r="BU51" s="155">
        <v>0</v>
      </c>
      <c r="BV51" s="155">
        <v>0</v>
      </c>
      <c r="BW51" s="155">
        <v>0</v>
      </c>
      <c r="BX51" s="155">
        <v>0</v>
      </c>
      <c r="BY51" s="155">
        <v>0</v>
      </c>
      <c r="BZ51" s="155">
        <v>0</v>
      </c>
      <c r="CA51" s="155">
        <v>0</v>
      </c>
      <c r="CB51" s="155">
        <v>0</v>
      </c>
      <c r="CC51" s="155">
        <v>0</v>
      </c>
      <c r="CD51" s="156">
        <v>0</v>
      </c>
      <c r="CE51" s="56"/>
    </row>
    <row r="52" spans="1:83" s="1" customFormat="1" x14ac:dyDescent="0.4">
      <c r="A52" s="149"/>
      <c r="B52" s="196" t="s">
        <v>399</v>
      </c>
      <c r="C52" s="56"/>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155">
        <v>0</v>
      </c>
      <c r="AI52" s="155">
        <v>0</v>
      </c>
      <c r="AJ52" s="155">
        <v>0</v>
      </c>
      <c r="AK52" s="155">
        <v>0</v>
      </c>
      <c r="AL52" s="155">
        <v>0</v>
      </c>
      <c r="AM52" s="155">
        <v>0</v>
      </c>
      <c r="AN52" s="155">
        <v>0</v>
      </c>
      <c r="AO52" s="155">
        <v>0</v>
      </c>
      <c r="AP52" s="155">
        <v>0</v>
      </c>
      <c r="AQ52" s="155">
        <v>0</v>
      </c>
      <c r="AR52" s="155">
        <v>0</v>
      </c>
      <c r="AS52" s="155">
        <v>0</v>
      </c>
      <c r="AT52" s="155">
        <v>0</v>
      </c>
      <c r="AU52" s="155">
        <v>0</v>
      </c>
      <c r="AV52" s="155">
        <v>2.2234492408887951</v>
      </c>
      <c r="AW52" s="155">
        <v>5.5822256226005811</v>
      </c>
      <c r="AX52" s="155">
        <v>8.7937202146390998</v>
      </c>
      <c r="AY52" s="155">
        <v>15.09348924190571</v>
      </c>
      <c r="AZ52" s="155">
        <v>26.641703551977329</v>
      </c>
      <c r="BA52" s="155">
        <v>32.729292058207385</v>
      </c>
      <c r="BB52" s="155">
        <v>38.028335257869927</v>
      </c>
      <c r="BC52" s="155">
        <v>29.932078466664212</v>
      </c>
      <c r="BD52" s="155">
        <v>-6.0999999999999999E-2</v>
      </c>
      <c r="BE52" s="155">
        <v>-8.6436562195121955E-2</v>
      </c>
      <c r="BF52" s="155">
        <v>-0.14737339999999999</v>
      </c>
      <c r="BG52" s="155">
        <v>8.5208560000000017E-2</v>
      </c>
      <c r="BH52" s="155">
        <v>-2.9000000000000001E-2</v>
      </c>
      <c r="BI52" s="155">
        <v>0</v>
      </c>
      <c r="BJ52" s="155">
        <v>0</v>
      </c>
      <c r="BK52" s="155">
        <v>0</v>
      </c>
      <c r="BL52" s="155">
        <v>0</v>
      </c>
      <c r="BM52" s="155">
        <v>0</v>
      </c>
      <c r="BN52" s="155">
        <v>0</v>
      </c>
      <c r="BO52" s="155">
        <v>0</v>
      </c>
      <c r="BP52" s="155">
        <v>0</v>
      </c>
      <c r="BQ52" s="155">
        <v>0</v>
      </c>
      <c r="BR52" s="155">
        <v>0</v>
      </c>
      <c r="BS52" s="155">
        <v>0</v>
      </c>
      <c r="BT52" s="155">
        <v>0</v>
      </c>
      <c r="BU52" s="155">
        <v>0</v>
      </c>
      <c r="BV52" s="155">
        <v>0</v>
      </c>
      <c r="BW52" s="155">
        <v>0</v>
      </c>
      <c r="BX52" s="155">
        <v>0</v>
      </c>
      <c r="BY52" s="155">
        <v>0</v>
      </c>
      <c r="BZ52" s="155">
        <v>0</v>
      </c>
      <c r="CA52" s="155">
        <v>0</v>
      </c>
      <c r="CB52" s="155">
        <v>0</v>
      </c>
      <c r="CC52" s="155">
        <v>0</v>
      </c>
      <c r="CD52" s="156">
        <v>0</v>
      </c>
      <c r="CE52" s="56"/>
    </row>
    <row r="53" spans="1:83" s="1" customFormat="1" x14ac:dyDescent="0.4">
      <c r="A53" s="149"/>
      <c r="B53" s="71" t="s">
        <v>336</v>
      </c>
      <c r="C53" s="56"/>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155">
        <v>0</v>
      </c>
      <c r="AI53" s="155">
        <v>0</v>
      </c>
      <c r="AJ53" s="155">
        <v>0</v>
      </c>
      <c r="AK53" s="155">
        <v>0</v>
      </c>
      <c r="AL53" s="155">
        <v>0</v>
      </c>
      <c r="AM53" s="155">
        <v>0</v>
      </c>
      <c r="AN53" s="155">
        <v>0</v>
      </c>
      <c r="AO53" s="155">
        <v>0</v>
      </c>
      <c r="AP53" s="155">
        <v>0</v>
      </c>
      <c r="AQ53" s="155">
        <v>0</v>
      </c>
      <c r="AR53" s="155">
        <v>0</v>
      </c>
      <c r="AS53" s="155">
        <v>0</v>
      </c>
      <c r="AT53" s="155">
        <v>0</v>
      </c>
      <c r="AU53" s="155">
        <v>0</v>
      </c>
      <c r="AV53" s="155">
        <v>0</v>
      </c>
      <c r="AW53" s="155">
        <v>0</v>
      </c>
      <c r="AX53" s="155">
        <v>0</v>
      </c>
      <c r="AY53" s="155">
        <v>0</v>
      </c>
      <c r="AZ53" s="155">
        <v>3.1930000000000001</v>
      </c>
      <c r="BA53" s="155">
        <v>23.582999999999998</v>
      </c>
      <c r="BB53" s="155">
        <v>32.392000000000003</v>
      </c>
      <c r="BC53" s="155">
        <v>27.45</v>
      </c>
      <c r="BD53" s="155">
        <v>4.1689999999999996</v>
      </c>
      <c r="BE53" s="155">
        <v>6.0000000000000001E-3</v>
      </c>
      <c r="BF53" s="155">
        <v>4.2999999999999997E-2</v>
      </c>
      <c r="BG53" s="155">
        <v>0</v>
      </c>
      <c r="BH53" s="155">
        <v>0</v>
      </c>
      <c r="BI53" s="155">
        <v>0</v>
      </c>
      <c r="BJ53" s="155">
        <v>0</v>
      </c>
      <c r="BK53" s="155">
        <v>0</v>
      </c>
      <c r="BL53" s="155">
        <v>0</v>
      </c>
      <c r="BM53" s="155">
        <v>0</v>
      </c>
      <c r="BN53" s="155">
        <v>0</v>
      </c>
      <c r="BO53" s="155">
        <v>0</v>
      </c>
      <c r="BP53" s="155">
        <v>0</v>
      </c>
      <c r="BQ53" s="155">
        <v>0</v>
      </c>
      <c r="BR53" s="155">
        <v>0</v>
      </c>
      <c r="BS53" s="155">
        <v>0</v>
      </c>
      <c r="BT53" s="155">
        <v>0</v>
      </c>
      <c r="BU53" s="155">
        <v>0</v>
      </c>
      <c r="BV53" s="155">
        <v>0</v>
      </c>
      <c r="BW53" s="155">
        <v>0</v>
      </c>
      <c r="BX53" s="155">
        <v>0</v>
      </c>
      <c r="BY53" s="155">
        <v>0</v>
      </c>
      <c r="BZ53" s="155">
        <v>0</v>
      </c>
      <c r="CA53" s="155">
        <v>0</v>
      </c>
      <c r="CB53" s="155">
        <v>0</v>
      </c>
      <c r="CC53" s="155">
        <v>0</v>
      </c>
      <c r="CD53" s="156">
        <v>0</v>
      </c>
      <c r="CE53" s="56"/>
    </row>
    <row r="54" spans="1:83" s="1" customFormat="1" x14ac:dyDescent="0.4">
      <c r="A54" s="149"/>
      <c r="B54" s="71" t="s">
        <v>402</v>
      </c>
      <c r="C54" s="56"/>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155">
        <f>Table_1a!AH36</f>
        <v>0</v>
      </c>
      <c r="AI54" s="155">
        <f>Table_1a!AI36</f>
        <v>0</v>
      </c>
      <c r="AJ54" s="155">
        <f>Table_1a!AJ36</f>
        <v>0</v>
      </c>
      <c r="AK54" s="155">
        <f>Table_1a!AK36</f>
        <v>0</v>
      </c>
      <c r="AL54" s="155">
        <f>Table_1a!AL36</f>
        <v>0</v>
      </c>
      <c r="AM54" s="155">
        <f>Table_1a!AM36</f>
        <v>0</v>
      </c>
      <c r="AN54" s="155">
        <f>Table_1a!AN36</f>
        <v>0</v>
      </c>
      <c r="AO54" s="155">
        <f>Table_1a!AO36</f>
        <v>0</v>
      </c>
      <c r="AP54" s="155">
        <f>Table_1a!AP36</f>
        <v>0</v>
      </c>
      <c r="AQ54" s="155">
        <f>Table_1a!AQ36</f>
        <v>0</v>
      </c>
      <c r="AR54" s="155">
        <f>Table_1a!AR36</f>
        <v>0</v>
      </c>
      <c r="AS54" s="155">
        <f>Table_1a!AS36</f>
        <v>0</v>
      </c>
      <c r="AT54" s="155">
        <f>Table_1a!AT36</f>
        <v>0</v>
      </c>
      <c r="AU54" s="155">
        <f>Table_1a!AU36</f>
        <v>0</v>
      </c>
      <c r="AV54" s="155">
        <f>Table_1a!AV36</f>
        <v>0</v>
      </c>
      <c r="AW54" s="155">
        <f>Table_1a!AW36</f>
        <v>0</v>
      </c>
      <c r="AX54" s="155">
        <f>Table_1a!AX36</f>
        <v>0</v>
      </c>
      <c r="AY54" s="155">
        <f>Table_1a!AY36</f>
        <v>0</v>
      </c>
      <c r="AZ54" s="155">
        <f>Table_1a!AZ36</f>
        <v>0</v>
      </c>
      <c r="BA54" s="155">
        <f>Table_1a!BA36</f>
        <v>0</v>
      </c>
      <c r="BB54" s="155">
        <f>Table_1a!BB36</f>
        <v>0</v>
      </c>
      <c r="BC54" s="155">
        <f>Table_1a!BC36</f>
        <v>0</v>
      </c>
      <c r="BD54" s="155">
        <f>Table_1a!BD36</f>
        <v>0</v>
      </c>
      <c r="BE54" s="155">
        <f>Table_1a!BE36</f>
        <v>0</v>
      </c>
      <c r="BF54" s="155">
        <f>Table_1a!BF36</f>
        <v>0</v>
      </c>
      <c r="BG54" s="155">
        <f>Table_1a!BG36</f>
        <v>0</v>
      </c>
      <c r="BH54" s="155">
        <f>Table_1a!BH36</f>
        <v>0</v>
      </c>
      <c r="BI54" s="155">
        <f>Table_1a!BI36</f>
        <v>0</v>
      </c>
      <c r="BJ54" s="155">
        <f>Table_1a!BJ36</f>
        <v>0</v>
      </c>
      <c r="BK54" s="155">
        <f>Table_1a!BK36</f>
        <v>0</v>
      </c>
      <c r="BL54" s="155">
        <f>Table_1a!BL36</f>
        <v>90.849720650000009</v>
      </c>
      <c r="BM54" s="155">
        <f>Table_1a!BM36</f>
        <v>106.96880001999999</v>
      </c>
      <c r="BN54" s="155">
        <f>Table_1a!BN36</f>
        <v>109.92031101000002</v>
      </c>
      <c r="BO54" s="155">
        <f>Table_1a!BO36</f>
        <v>115.96021940000001</v>
      </c>
      <c r="BP54" s="155">
        <f>Table_1a!BP36</f>
        <v>110.02752643000001</v>
      </c>
      <c r="BQ54" s="155">
        <f>Table_1a!BQ36</f>
        <v>101.38309716000001</v>
      </c>
      <c r="BR54" s="155">
        <f>Table_1a!BR36</f>
        <v>15.698963300000001</v>
      </c>
      <c r="BS54" s="155">
        <f>Table_1a!BS36</f>
        <v>0</v>
      </c>
      <c r="BT54" s="155">
        <f>Table_1a!BT36</f>
        <v>0</v>
      </c>
      <c r="BU54" s="155">
        <f>Table_1a!BU36</f>
        <v>0</v>
      </c>
      <c r="BV54" s="155">
        <f>Table_1a!BV36</f>
        <v>0</v>
      </c>
      <c r="BW54" s="155">
        <f>Table_1a!BW36</f>
        <v>0</v>
      </c>
      <c r="BX54" s="155">
        <f>Table_1a!BX36</f>
        <v>0</v>
      </c>
      <c r="BY54" s="155">
        <f>Table_1a!BY36</f>
        <v>0</v>
      </c>
      <c r="BZ54" s="155">
        <f>Table_1a!BZ36</f>
        <v>0</v>
      </c>
      <c r="CA54" s="155">
        <f>Table_1a!CA36</f>
        <v>0</v>
      </c>
      <c r="CB54" s="155">
        <f>Table_1a!CB36</f>
        <v>0</v>
      </c>
      <c r="CC54" s="155">
        <f>Table_1a!CC36</f>
        <v>0</v>
      </c>
      <c r="CD54" s="156">
        <f>Table_1a!CD36</f>
        <v>0</v>
      </c>
      <c r="CE54" s="56"/>
    </row>
    <row r="55" spans="1:83" s="1" customFormat="1" ht="26.25" customHeight="1" x14ac:dyDescent="0.4">
      <c r="A55" s="149"/>
      <c r="B55" s="80" t="s">
        <v>403</v>
      </c>
      <c r="C55" s="56"/>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155"/>
      <c r="AI55" s="155"/>
      <c r="AJ55" s="155"/>
      <c r="AK55" s="155"/>
      <c r="AL55" s="155"/>
      <c r="AM55" s="155"/>
      <c r="AN55" s="155"/>
      <c r="AO55" s="155"/>
      <c r="AP55" s="155"/>
      <c r="AQ55" s="155"/>
      <c r="AR55" s="155"/>
      <c r="AS55" s="155"/>
      <c r="AT55" s="155"/>
      <c r="AU55" s="155"/>
      <c r="AV55" s="155"/>
      <c r="AW55" s="155"/>
      <c r="AX55" s="155"/>
      <c r="AY55" s="155"/>
      <c r="AZ55" s="155"/>
      <c r="BA55" s="155"/>
      <c r="BB55" s="155"/>
      <c r="BC55" s="155"/>
      <c r="BD55" s="155"/>
      <c r="BE55" s="155"/>
      <c r="BF55" s="155"/>
      <c r="BG55" s="155"/>
      <c r="BH55" s="155"/>
      <c r="BI55" s="155"/>
      <c r="BJ55" s="155"/>
      <c r="BK55" s="155"/>
      <c r="BL55" s="251" t="s">
        <v>380</v>
      </c>
      <c r="BM55" s="155"/>
      <c r="BN55" s="155"/>
      <c r="BO55" s="155"/>
      <c r="BP55" s="155"/>
      <c r="BQ55" s="155"/>
      <c r="BR55" s="155"/>
      <c r="BS55" s="155"/>
      <c r="BT55" s="155"/>
      <c r="BU55" s="155"/>
      <c r="BV55" s="155"/>
      <c r="BW55" s="155"/>
      <c r="BX55" s="155"/>
      <c r="BY55" s="155"/>
      <c r="BZ55" s="155"/>
      <c r="CA55" s="155"/>
      <c r="CB55" s="155"/>
      <c r="CC55" s="155"/>
      <c r="CD55" s="156"/>
      <c r="CE55" s="56"/>
    </row>
    <row r="56" spans="1:83" s="1" customFormat="1" x14ac:dyDescent="0.4">
      <c r="A56" s="149"/>
      <c r="B56" s="71" t="s">
        <v>404</v>
      </c>
      <c r="C56" s="56"/>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155">
        <f>Council_Tax_Benefit!AH19</f>
        <v>189.0604099893182</v>
      </c>
      <c r="AI56" s="155">
        <f>Council_Tax_Benefit!AI19</f>
        <v>217.24186395918002</v>
      </c>
      <c r="AJ56" s="155">
        <f>Council_Tax_Benefit!AJ19</f>
        <v>291.64676658977385</v>
      </c>
      <c r="AK56" s="155">
        <f>Council_Tax_Benefit!AK19</f>
        <v>435.79447132057123</v>
      </c>
      <c r="AL56" s="155">
        <f>Council_Tax_Benefit!AL19</f>
        <v>531.64070822038082</v>
      </c>
      <c r="AM56" s="155">
        <f>Council_Tax_Benefit!AM19</f>
        <v>599.91337522552976</v>
      </c>
      <c r="AN56" s="155">
        <f>Council_Tax_Benefit!AN19</f>
        <v>667.59777746960162</v>
      </c>
      <c r="AO56" s="155">
        <f>Council_Tax_Benefit!AO19</f>
        <v>730.54411349699535</v>
      </c>
      <c r="AP56" s="155">
        <f>Council_Tax_Benefit!AP19</f>
        <v>805.60849456809274</v>
      </c>
      <c r="AQ56" s="155">
        <f>Council_Tax_Benefit!AQ19</f>
        <v>838.18835992187337</v>
      </c>
      <c r="AR56" s="155">
        <f>Council_Tax_Benefit!AR19</f>
        <v>760.26900000000001</v>
      </c>
      <c r="AS56" s="155">
        <f>Council_Tax_Benefit!AS19</f>
        <v>936.29321192193368</v>
      </c>
      <c r="AT56" s="155">
        <f>Council_Tax_Benefit!AT19</f>
        <v>1162.117</v>
      </c>
      <c r="AU56" s="155">
        <f>Council_Tax_Benefit!AU19</f>
        <v>670.327</v>
      </c>
      <c r="AV56" s="155">
        <f>Council_Tax_Benefit!AV19</f>
        <v>724.20100000000002</v>
      </c>
      <c r="AW56" s="155">
        <f>Council_Tax_Benefit!AW19</f>
        <v>941.47799999999995</v>
      </c>
      <c r="AX56" s="155">
        <f>Council_Tax_Benefit!AX19</f>
        <v>973.24916299999973</v>
      </c>
      <c r="AY56" s="155">
        <f>Council_Tax_Benefit!AY19</f>
        <v>991.50290500000006</v>
      </c>
      <c r="AZ56" s="155">
        <f>Council_Tax_Benefit!AZ19</f>
        <v>1035.1050220000002</v>
      </c>
      <c r="BA56" s="155">
        <f>Council_Tax_Benefit!BA19</f>
        <v>1079.5440269999999</v>
      </c>
      <c r="BB56" s="155">
        <f>Council_Tax_Benefit!BB19</f>
        <v>1124.7226409999994</v>
      </c>
      <c r="BC56" s="155">
        <f>Council_Tax_Benefit!BC19</f>
        <v>1163.735510948489</v>
      </c>
      <c r="BD56" s="155">
        <f>Council_Tax_Benefit!BD19</f>
        <v>1229.3620240181656</v>
      </c>
      <c r="BE56" s="155">
        <f>Council_Tax_Benefit!BE19</f>
        <v>1349.4457237699216</v>
      </c>
      <c r="BF56" s="155">
        <f>Council_Tax_Benefit!BF19</f>
        <v>1430.8457317625675</v>
      </c>
      <c r="BG56" s="155">
        <f>Council_Tax_Benefit!BG19</f>
        <v>1612.517104499429</v>
      </c>
      <c r="BH56" s="155">
        <f>Council_Tax_Benefit!BH19</f>
        <v>1828.5273484448542</v>
      </c>
      <c r="BI56" s="155">
        <f>Council_Tax_Benefit!BI19</f>
        <v>1843.2959341159444</v>
      </c>
      <c r="BJ56" s="155">
        <f>Council_Tax_Benefit!BJ19</f>
        <v>2003.9939900362206</v>
      </c>
      <c r="BK56" s="155">
        <f>Council_Tax_Benefit!BK19</f>
        <v>2046.6136160962108</v>
      </c>
      <c r="BL56" s="232">
        <f>Council_Tax_Benefit!BL11+Council_Tax_Benefit!BL14</f>
        <v>1951.6371495119893</v>
      </c>
      <c r="BM56" s="155">
        <f>Council_Tax_Benefit!BM11+Council_Tax_Benefit!BM14</f>
        <v>2006.7896813621428</v>
      </c>
      <c r="BN56" s="155">
        <f>Council_Tax_Benefit!BN11+Council_Tax_Benefit!BN14</f>
        <v>2033.5200871314812</v>
      </c>
      <c r="BO56" s="155">
        <f>Council_Tax_Benefit!BO11+Council_Tax_Benefit!BO14</f>
        <v>1982.7831259442928</v>
      </c>
      <c r="BP56" s="155">
        <f>Council_Tax_Benefit!BP11+Council_Tax_Benefit!BP14</f>
        <v>1921.059573258301</v>
      </c>
      <c r="BQ56" s="155">
        <f>Council_Tax_Benefit!BQ11+Council_Tax_Benefit!BQ14</f>
        <v>0</v>
      </c>
      <c r="BR56" s="155">
        <f>Council_Tax_Benefit!BR11+Council_Tax_Benefit!BR14</f>
        <v>0</v>
      </c>
      <c r="BS56" s="155">
        <f>Council_Tax_Benefit!BS11+Council_Tax_Benefit!BS14</f>
        <v>0</v>
      </c>
      <c r="BT56" s="155">
        <f>Council_Tax_Benefit!BT11+Council_Tax_Benefit!BT14</f>
        <v>0</v>
      </c>
      <c r="BU56" s="155">
        <f>Council_Tax_Benefit!BU11+Council_Tax_Benefit!BU14</f>
        <v>0</v>
      </c>
      <c r="BV56" s="155">
        <f>Council_Tax_Benefit!BV11+Council_Tax_Benefit!BV14</f>
        <v>0</v>
      </c>
      <c r="BW56" s="155">
        <f>Council_Tax_Benefit!BW11+Council_Tax_Benefit!BW14</f>
        <v>0</v>
      </c>
      <c r="BX56" s="155">
        <f>Council_Tax_Benefit!BX11+Council_Tax_Benefit!BX14</f>
        <v>0</v>
      </c>
      <c r="BY56" s="155">
        <f>Council_Tax_Benefit!BY11+Council_Tax_Benefit!BY14</f>
        <v>0</v>
      </c>
      <c r="BZ56" s="155">
        <f>Council_Tax_Benefit!BZ11+Council_Tax_Benefit!BZ14</f>
        <v>0</v>
      </c>
      <c r="CA56" s="155">
        <f>Council_Tax_Benefit!CA11+Council_Tax_Benefit!CA14</f>
        <v>0</v>
      </c>
      <c r="CB56" s="155">
        <f>Council_Tax_Benefit!CB11+Council_Tax_Benefit!CB14</f>
        <v>0</v>
      </c>
      <c r="CC56" s="155">
        <f>Council_Tax_Benefit!CC11+Council_Tax_Benefit!CC14</f>
        <v>0</v>
      </c>
      <c r="CD56" s="156">
        <f>Council_Tax_Benefit!CD11+Council_Tax_Benefit!CD14</f>
        <v>0</v>
      </c>
      <c r="CE56" s="56"/>
    </row>
    <row r="57" spans="1:83" s="1" customFormat="1" x14ac:dyDescent="0.4">
      <c r="A57" s="149"/>
      <c r="B57" s="71" t="s">
        <v>405</v>
      </c>
      <c r="C57" s="56"/>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155">
        <f>Council_Tax_Benefit!AH20</f>
        <v>27.502827272667155</v>
      </c>
      <c r="AI57" s="155">
        <f>Council_Tax_Benefit!AI20</f>
        <v>31.585852043726426</v>
      </c>
      <c r="AJ57" s="155">
        <f>Council_Tax_Benefit!AJ20</f>
        <v>42.384582121077884</v>
      </c>
      <c r="AK57" s="155">
        <f>Council_Tax_Benefit!AK20</f>
        <v>63.213077234706887</v>
      </c>
      <c r="AL57" s="155">
        <f>Council_Tax_Benefit!AL20</f>
        <v>76.776376134597115</v>
      </c>
      <c r="AM57" s="155">
        <f>Council_Tax_Benefit!AM20</f>
        <v>86.294927523123278</v>
      </c>
      <c r="AN57" s="155">
        <f>Council_Tax_Benefit!AN20</f>
        <v>96.19980924653629</v>
      </c>
      <c r="AO57" s="155">
        <f>Council_Tax_Benefit!AO20</f>
        <v>104.64116166965778</v>
      </c>
      <c r="AP57" s="155">
        <f>Council_Tax_Benefit!AP20</f>
        <v>116.03413200590694</v>
      </c>
      <c r="AQ57" s="155">
        <f>Council_Tax_Benefit!AQ20</f>
        <v>120.6229520803748</v>
      </c>
      <c r="AR57" s="155">
        <f>Council_Tax_Benefit!AR20</f>
        <v>83.058999999999997</v>
      </c>
      <c r="AS57" s="155">
        <f>Council_Tax_Benefit!AS20</f>
        <v>114.8284154022263</v>
      </c>
      <c r="AT57" s="155">
        <f>Council_Tax_Benefit!AT20</f>
        <v>166.71700000000001</v>
      </c>
      <c r="AU57" s="155">
        <f>Council_Tax_Benefit!AU20</f>
        <v>112.279</v>
      </c>
      <c r="AV57" s="155">
        <f>Council_Tax_Benefit!AV20</f>
        <v>146.14699999999999</v>
      </c>
      <c r="AW57" s="155">
        <f>Council_Tax_Benefit!AW20</f>
        <v>188.857</v>
      </c>
      <c r="AX57" s="155">
        <f>Council_Tax_Benefit!AX20</f>
        <v>237.89668399999994</v>
      </c>
      <c r="AY57" s="155">
        <f>Council_Tax_Benefit!AY20</f>
        <v>279.43384600000002</v>
      </c>
      <c r="AZ57" s="155">
        <f>Council_Tax_Benefit!AZ20</f>
        <v>318.77796300000006</v>
      </c>
      <c r="BA57" s="155">
        <f>Council_Tax_Benefit!BA20</f>
        <v>366.771837</v>
      </c>
      <c r="BB57" s="155">
        <f>Council_Tax_Benefit!BB20</f>
        <v>408.74446599999976</v>
      </c>
      <c r="BC57" s="155">
        <f>Council_Tax_Benefit!BC20</f>
        <v>444.9005951357899</v>
      </c>
      <c r="BD57" s="155">
        <f>Council_Tax_Benefit!BD20</f>
        <v>486.32011499999982</v>
      </c>
      <c r="BE57" s="155">
        <f>Council_Tax_Benefit!BE20</f>
        <v>528.76477520781191</v>
      </c>
      <c r="BF57" s="155">
        <f>Council_Tax_Benefit!BF20</f>
        <v>593.43878223860281</v>
      </c>
      <c r="BG57" s="155">
        <f>Council_Tax_Benefit!BG20</f>
        <v>700.71103272999665</v>
      </c>
      <c r="BH57" s="155">
        <f>Council_Tax_Benefit!BH20</f>
        <v>750.02694315173312</v>
      </c>
      <c r="BI57" s="155">
        <f>Council_Tax_Benefit!BI20</f>
        <v>839.96132516636135</v>
      </c>
      <c r="BJ57" s="155">
        <f>Council_Tax_Benefit!BJ20</f>
        <v>805.30950638016247</v>
      </c>
      <c r="BK57" s="155">
        <f>Council_Tax_Benefit!BK20</f>
        <v>828.09404862651547</v>
      </c>
      <c r="BL57" s="232">
        <f>Council_Tax_Benefit!BL7</f>
        <v>944.21315574012146</v>
      </c>
      <c r="BM57" s="155">
        <f>Council_Tax_Benefit!BM7</f>
        <v>1026.3094368543275</v>
      </c>
      <c r="BN57" s="155">
        <f>Council_Tax_Benefit!BN7</f>
        <v>1083.9569208671562</v>
      </c>
      <c r="BO57" s="155">
        <f>Council_Tax_Benefit!BO7</f>
        <v>1097.3255047744601</v>
      </c>
      <c r="BP57" s="155">
        <f>Council_Tax_Benefit!BP7</f>
        <v>1110.9613710199749</v>
      </c>
      <c r="BQ57" s="155">
        <f>Council_Tax_Benefit!BQ7</f>
        <v>0</v>
      </c>
      <c r="BR57" s="155">
        <f>Council_Tax_Benefit!BR7</f>
        <v>0</v>
      </c>
      <c r="BS57" s="155">
        <f>Council_Tax_Benefit!BS7</f>
        <v>0</v>
      </c>
      <c r="BT57" s="155">
        <f>Council_Tax_Benefit!BT7</f>
        <v>0</v>
      </c>
      <c r="BU57" s="155">
        <f>Council_Tax_Benefit!BU7</f>
        <v>0</v>
      </c>
      <c r="BV57" s="155">
        <f>Council_Tax_Benefit!BV7</f>
        <v>0</v>
      </c>
      <c r="BW57" s="155">
        <f>Council_Tax_Benefit!BW7</f>
        <v>0</v>
      </c>
      <c r="BX57" s="155">
        <f>Council_Tax_Benefit!BX7</f>
        <v>0</v>
      </c>
      <c r="BY57" s="155">
        <f>Council_Tax_Benefit!BY7</f>
        <v>0</v>
      </c>
      <c r="BZ57" s="155">
        <f>Council_Tax_Benefit!BZ7</f>
        <v>0</v>
      </c>
      <c r="CA57" s="155">
        <f>Council_Tax_Benefit!CA7</f>
        <v>0</v>
      </c>
      <c r="CB57" s="155">
        <f>Council_Tax_Benefit!CB7</f>
        <v>0</v>
      </c>
      <c r="CC57" s="155">
        <f>Council_Tax_Benefit!CC7</f>
        <v>0</v>
      </c>
      <c r="CD57" s="156">
        <f>Council_Tax_Benefit!CD7</f>
        <v>0</v>
      </c>
      <c r="CE57" s="56"/>
    </row>
    <row r="58" spans="1:83" s="1" customFormat="1" x14ac:dyDescent="0.4">
      <c r="A58" s="149"/>
      <c r="B58" s="71" t="s">
        <v>406</v>
      </c>
      <c r="C58" s="56"/>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155">
        <f>Council_Tax_Benefit!AH21</f>
        <v>88.945632781705058</v>
      </c>
      <c r="AI58" s="155">
        <f>Council_Tax_Benefit!AI21</f>
        <v>102.63989716099778</v>
      </c>
      <c r="AJ58" s="155">
        <f>Council_Tax_Benefit!AJ21</f>
        <v>138.3856917255178</v>
      </c>
      <c r="AK58" s="155">
        <f>Council_Tax_Benefit!AK21</f>
        <v>205.51754927689734</v>
      </c>
      <c r="AL58" s="155">
        <f>Council_Tax_Benefit!AL21</f>
        <v>249.99250242525952</v>
      </c>
      <c r="AM58" s="155">
        <f>Council_Tax_Benefit!AM21</f>
        <v>281.05739095461479</v>
      </c>
      <c r="AN58" s="155">
        <f>Council_Tax_Benefit!AN21</f>
        <v>312.24655644943772</v>
      </c>
      <c r="AO58" s="155">
        <f>Council_Tax_Benefit!AO21</f>
        <v>341.18609501439198</v>
      </c>
      <c r="AP58" s="155">
        <f>Council_Tax_Benefit!AP21</f>
        <v>377.30402508543466</v>
      </c>
      <c r="AQ58" s="155">
        <f>Council_Tax_Benefit!AQ21</f>
        <v>392.27715570427546</v>
      </c>
      <c r="AR58" s="155">
        <f>Council_Tax_Benefit!AR21</f>
        <v>216.39</v>
      </c>
      <c r="AS58" s="155">
        <f>Council_Tax_Benefit!AS21</f>
        <v>243.14730758287362</v>
      </c>
      <c r="AT58" s="155">
        <f>Council_Tax_Benefit!AT21</f>
        <v>222.857</v>
      </c>
      <c r="AU58" s="155">
        <f>Council_Tax_Benefit!AU21</f>
        <v>185.916</v>
      </c>
      <c r="AV58" s="155">
        <f>Council_Tax_Benefit!AV21</f>
        <v>219.042</v>
      </c>
      <c r="AW58" s="155">
        <f>Council_Tax_Benefit!AW21</f>
        <v>306.87099999999998</v>
      </c>
      <c r="AX58" s="155">
        <f>Council_Tax_Benefit!AX21</f>
        <v>345.70058699999993</v>
      </c>
      <c r="AY58" s="155">
        <f>Council_Tax_Benefit!AY21</f>
        <v>383.72152899999998</v>
      </c>
      <c r="AZ58" s="155">
        <f>Council_Tax_Benefit!AZ21</f>
        <v>408.69452700000005</v>
      </c>
      <c r="BA58" s="155">
        <f>Council_Tax_Benefit!BA21</f>
        <v>423.69869799999998</v>
      </c>
      <c r="BB58" s="155">
        <f>Council_Tax_Benefit!BB21</f>
        <v>442.26725699999969</v>
      </c>
      <c r="BC58" s="155">
        <f>Council_Tax_Benefit!BC21</f>
        <v>458.38614234181148</v>
      </c>
      <c r="BD58" s="155">
        <f>Council_Tax_Benefit!BD21</f>
        <v>449.61359899999985</v>
      </c>
      <c r="BE58" s="155">
        <f>Council_Tax_Benefit!BE21</f>
        <v>447.65738801479245</v>
      </c>
      <c r="BF58" s="155">
        <f>Council_Tax_Benefit!BF21</f>
        <v>456.77495423193301</v>
      </c>
      <c r="BG58" s="155">
        <f>Council_Tax_Benefit!BG21</f>
        <v>524.55682653580504</v>
      </c>
      <c r="BH58" s="155">
        <f>Council_Tax_Benefit!BH21</f>
        <v>571.40950903414523</v>
      </c>
      <c r="BI58" s="155">
        <f>Council_Tax_Benefit!BI21</f>
        <v>632.58899092529441</v>
      </c>
      <c r="BJ58" s="155">
        <f>Council_Tax_Benefit!BJ21</f>
        <v>623.4840715467576</v>
      </c>
      <c r="BK58" s="155">
        <f>Council_Tax_Benefit!BK21</f>
        <v>618.93076704709995</v>
      </c>
      <c r="BL58" s="232">
        <f>Council_Tax_Benefit!BL8</f>
        <v>548.72375959129954</v>
      </c>
      <c r="BM58" s="155">
        <f>Council_Tax_Benefit!BM8</f>
        <v>539.7901437571029</v>
      </c>
      <c r="BN58" s="155">
        <f>Council_Tax_Benefit!BN8</f>
        <v>504.78300198133326</v>
      </c>
      <c r="BO58" s="155">
        <f>Council_Tax_Benefit!BO8</f>
        <v>443.73935361736528</v>
      </c>
      <c r="BP58" s="155">
        <f>Council_Tax_Benefit!BP8</f>
        <v>399.82414747873798</v>
      </c>
      <c r="BQ58" s="155">
        <f>Council_Tax_Benefit!BQ8</f>
        <v>0</v>
      </c>
      <c r="BR58" s="155">
        <f>Council_Tax_Benefit!BR8</f>
        <v>0</v>
      </c>
      <c r="BS58" s="155">
        <f>Council_Tax_Benefit!BS8</f>
        <v>0</v>
      </c>
      <c r="BT58" s="155">
        <f>Council_Tax_Benefit!BT8</f>
        <v>0</v>
      </c>
      <c r="BU58" s="155">
        <f>Council_Tax_Benefit!BU8</f>
        <v>0</v>
      </c>
      <c r="BV58" s="155">
        <f>Council_Tax_Benefit!BV8</f>
        <v>0</v>
      </c>
      <c r="BW58" s="155">
        <f>Council_Tax_Benefit!BW8</f>
        <v>0</v>
      </c>
      <c r="BX58" s="155">
        <f>Council_Tax_Benefit!BX8</f>
        <v>0</v>
      </c>
      <c r="BY58" s="155">
        <f>Council_Tax_Benefit!BY8</f>
        <v>0</v>
      </c>
      <c r="BZ58" s="155">
        <f>Council_Tax_Benefit!BZ8</f>
        <v>0</v>
      </c>
      <c r="CA58" s="155">
        <f>Council_Tax_Benefit!CA8</f>
        <v>0</v>
      </c>
      <c r="CB58" s="155">
        <f>Council_Tax_Benefit!CB8</f>
        <v>0</v>
      </c>
      <c r="CC58" s="155">
        <f>Council_Tax_Benefit!CC8</f>
        <v>0</v>
      </c>
      <c r="CD58" s="156">
        <f>Council_Tax_Benefit!CD8</f>
        <v>0</v>
      </c>
      <c r="CE58" s="56"/>
    </row>
    <row r="59" spans="1:83" s="1" customFormat="1" x14ac:dyDescent="0.4">
      <c r="A59" s="149"/>
      <c r="B59" s="71" t="s">
        <v>407</v>
      </c>
      <c r="C59" s="56"/>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155">
        <f>Council_Tax_Benefit!AH22</f>
        <v>73.242794596669199</v>
      </c>
      <c r="AI59" s="155">
        <f>Council_Tax_Benefit!AI22</f>
        <v>85.168081893459714</v>
      </c>
      <c r="AJ59" s="155">
        <f>Council_Tax_Benefit!AJ22</f>
        <v>115.30566723086193</v>
      </c>
      <c r="AK59" s="155">
        <f>Council_Tax_Benefit!AK22</f>
        <v>169.32691721496712</v>
      </c>
      <c r="AL59" s="155">
        <f>Council_Tax_Benefit!AL22</f>
        <v>204.21808645897408</v>
      </c>
      <c r="AM59" s="155">
        <f>Council_Tax_Benefit!AM22</f>
        <v>227.83044737490729</v>
      </c>
      <c r="AN59" s="155">
        <f>Council_Tax_Benefit!AN22</f>
        <v>252.51033820403745</v>
      </c>
      <c r="AO59" s="155">
        <f>Council_Tax_Benefit!AO22</f>
        <v>274.82477751762963</v>
      </c>
      <c r="AP59" s="155">
        <f>Council_Tax_Benefit!AP22</f>
        <v>305.30618267506998</v>
      </c>
      <c r="AQ59" s="155">
        <f>Council_Tax_Benefit!AQ22</f>
        <v>317.94417999582299</v>
      </c>
      <c r="AR59" s="155">
        <f>Council_Tax_Benefit!AR22</f>
        <v>223.36600000000001</v>
      </c>
      <c r="AS59" s="155">
        <f>Council_Tax_Benefit!AS22</f>
        <v>286.63975529133552</v>
      </c>
      <c r="AT59" s="155">
        <f>Council_Tax_Benefit!AT22</f>
        <v>372.90100000000001</v>
      </c>
      <c r="AU59" s="155">
        <f>Council_Tax_Benefit!AU22</f>
        <v>327.95400000000001</v>
      </c>
      <c r="AV59" s="155">
        <f>Council_Tax_Benefit!AV22</f>
        <v>480.35</v>
      </c>
      <c r="AW59" s="155">
        <f>Council_Tax_Benefit!AW22</f>
        <v>380.02</v>
      </c>
      <c r="AX59" s="155">
        <f>Council_Tax_Benefit!AX22</f>
        <v>382.28165999999993</v>
      </c>
      <c r="AY59" s="155">
        <f>Council_Tax_Benefit!AY22</f>
        <v>366.89570099999997</v>
      </c>
      <c r="AZ59" s="155">
        <f>Council_Tax_Benefit!AZ22</f>
        <v>361.93527000000006</v>
      </c>
      <c r="BA59" s="155">
        <f>Council_Tax_Benefit!BA22</f>
        <v>314.93220000000008</v>
      </c>
      <c r="BB59" s="155">
        <f>Council_Tax_Benefit!BB22</f>
        <v>270.82839699999982</v>
      </c>
      <c r="BC59" s="155">
        <f>Council_Tax_Benefit!BC22</f>
        <v>249.93090682948699</v>
      </c>
      <c r="BD59" s="155">
        <f>Council_Tax_Benefit!BD22</f>
        <v>226.13233899999992</v>
      </c>
      <c r="BE59" s="155">
        <f>Council_Tax_Benefit!BE22</f>
        <v>192.60883676756498</v>
      </c>
      <c r="BF59" s="155">
        <f>Council_Tax_Benefit!BF22</f>
        <v>192.05057165464862</v>
      </c>
      <c r="BG59" s="155">
        <f>Council_Tax_Benefit!BG22</f>
        <v>171.31617186991193</v>
      </c>
      <c r="BH59" s="155">
        <f>Council_Tax_Benefit!BH22</f>
        <v>217.85321717670377</v>
      </c>
      <c r="BI59" s="155">
        <f>Council_Tax_Benefit!BI22</f>
        <v>241.13550347906477</v>
      </c>
      <c r="BJ59" s="155">
        <f>Council_Tax_Benefit!BJ22</f>
        <v>243.50566881771863</v>
      </c>
      <c r="BK59" s="155">
        <f>Council_Tax_Benefit!BK22</f>
        <v>242.59360966221021</v>
      </c>
      <c r="BL59" s="232">
        <f>Council_Tax_Benefit!BL6</f>
        <v>308.02755006718922</v>
      </c>
      <c r="BM59" s="155">
        <f>Council_Tax_Benefit!BM6</f>
        <v>515.48243622450877</v>
      </c>
      <c r="BN59" s="155">
        <f>Council_Tax_Benefit!BN6</f>
        <v>559.64886740375289</v>
      </c>
      <c r="BO59" s="155">
        <f>Council_Tax_Benefit!BO6</f>
        <v>588.23789220306298</v>
      </c>
      <c r="BP59" s="155">
        <f>Council_Tax_Benefit!BP6</f>
        <v>620.96731151552888</v>
      </c>
      <c r="BQ59" s="155">
        <f>Council_Tax_Benefit!BQ6</f>
        <v>0</v>
      </c>
      <c r="BR59" s="155">
        <f>Council_Tax_Benefit!BR6</f>
        <v>0</v>
      </c>
      <c r="BS59" s="155">
        <f>Council_Tax_Benefit!BS6</f>
        <v>0</v>
      </c>
      <c r="BT59" s="155">
        <f>Council_Tax_Benefit!BT6</f>
        <v>0</v>
      </c>
      <c r="BU59" s="155">
        <f>Council_Tax_Benefit!BU6</f>
        <v>0</v>
      </c>
      <c r="BV59" s="155">
        <f>Council_Tax_Benefit!BV6</f>
        <v>0</v>
      </c>
      <c r="BW59" s="155">
        <f>Council_Tax_Benefit!BW6</f>
        <v>0</v>
      </c>
      <c r="BX59" s="155">
        <f>Council_Tax_Benefit!BX6</f>
        <v>0</v>
      </c>
      <c r="BY59" s="155">
        <f>Council_Tax_Benefit!BY6</f>
        <v>0</v>
      </c>
      <c r="BZ59" s="155">
        <f>Council_Tax_Benefit!BZ6</f>
        <v>0</v>
      </c>
      <c r="CA59" s="155">
        <f>Council_Tax_Benefit!CA6</f>
        <v>0</v>
      </c>
      <c r="CB59" s="155">
        <f>Council_Tax_Benefit!CB6</f>
        <v>0</v>
      </c>
      <c r="CC59" s="155">
        <f>Council_Tax_Benefit!CC6</f>
        <v>0</v>
      </c>
      <c r="CD59" s="156">
        <f>Council_Tax_Benefit!CD6</f>
        <v>0</v>
      </c>
      <c r="CE59" s="56"/>
    </row>
    <row r="60" spans="1:83" s="1" customFormat="1" x14ac:dyDescent="0.4">
      <c r="A60" s="149"/>
      <c r="B60" s="71" t="s">
        <v>408</v>
      </c>
      <c r="C60" s="56"/>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155">
        <f>Council_Tax_Benefit!AH23</f>
        <v>7.2483353596404072</v>
      </c>
      <c r="AI60" s="155">
        <f>Council_Tax_Benefit!AI23</f>
        <v>8.3643049426361529</v>
      </c>
      <c r="AJ60" s="155">
        <f>Council_Tax_Benefit!AJ23</f>
        <v>11.277292332768525</v>
      </c>
      <c r="AK60" s="155">
        <f>Council_Tax_Benefit!AK23</f>
        <v>16.747984952857394</v>
      </c>
      <c r="AL60" s="155">
        <f>Council_Tax_Benefit!AL23</f>
        <v>20.372326760788525</v>
      </c>
      <c r="AM60" s="155">
        <f>Council_Tax_Benefit!AM23</f>
        <v>22.903858921824849</v>
      </c>
      <c r="AN60" s="155">
        <f>Council_Tax_Benefit!AN23</f>
        <v>25.445518630386744</v>
      </c>
      <c r="AO60" s="155">
        <f>Council_Tax_Benefit!AO23</f>
        <v>27.803852301325378</v>
      </c>
      <c r="AP60" s="155">
        <f>Council_Tax_Benefit!AP23</f>
        <v>30.747165665495459</v>
      </c>
      <c r="AQ60" s="155">
        <f>Council_Tax_Benefit!AQ23</f>
        <v>31.967352297653349</v>
      </c>
      <c r="AR60" s="155">
        <f>Council_Tax_Benefit!AR23</f>
        <v>82.050000000000196</v>
      </c>
      <c r="AS60" s="155">
        <f>Council_Tax_Benefit!AS23</f>
        <v>118.75330980163085</v>
      </c>
      <c r="AT60" s="155">
        <f>Council_Tax_Benefit!AT23</f>
        <v>198.21799999999985</v>
      </c>
      <c r="AU60" s="155">
        <f>Council_Tax_Benefit!AU23</f>
        <v>107.69100000000003</v>
      </c>
      <c r="AV60" s="155">
        <f>Council_Tax_Benefit!AV23</f>
        <v>122.83600000000021</v>
      </c>
      <c r="AW60" s="155">
        <f>Council_Tax_Benefit!AW23</f>
        <v>122.67399999999998</v>
      </c>
      <c r="AX60" s="155">
        <f>Council_Tax_Benefit!AX23</f>
        <v>138.08320000000001</v>
      </c>
      <c r="AY60" s="155">
        <f>Council_Tax_Benefit!AY23</f>
        <v>167.11695100000003</v>
      </c>
      <c r="AZ60" s="155">
        <f>Council_Tax_Benefit!AZ23</f>
        <v>186.09901000000005</v>
      </c>
      <c r="BA60" s="155">
        <f>Council_Tax_Benefit!BA23</f>
        <v>209.73186299999998</v>
      </c>
      <c r="BB60" s="155">
        <f>Council_Tax_Benefit!BB23</f>
        <v>205.84185399999987</v>
      </c>
      <c r="BC60" s="155">
        <f>Council_Tax_Benefit!BC23</f>
        <v>193.93417053751386</v>
      </c>
      <c r="BD60" s="155">
        <f>Council_Tax_Benefit!BD23</f>
        <v>183.09040199999998</v>
      </c>
      <c r="BE60" s="155">
        <f>Council_Tax_Benefit!BE23</f>
        <v>167.34613042003627</v>
      </c>
      <c r="BF60" s="155">
        <f>Council_Tax_Benefit!BF23</f>
        <v>160.82925848722746</v>
      </c>
      <c r="BG60" s="155">
        <f>Council_Tax_Benefit!BG23</f>
        <v>217.02985962485695</v>
      </c>
      <c r="BH60" s="155">
        <f>Council_Tax_Benefit!BH23</f>
        <v>189.16794511091098</v>
      </c>
      <c r="BI60" s="155">
        <f>Council_Tax_Benefit!BI23</f>
        <v>217.10782131333502</v>
      </c>
      <c r="BJ60" s="155">
        <f>Council_Tax_Benefit!BJ23</f>
        <v>264.73346821914066</v>
      </c>
      <c r="BK60" s="155">
        <f>Council_Tax_Benefit!BK23</f>
        <v>290.45553756796437</v>
      </c>
      <c r="BL60" s="232">
        <f>SUM(Council_Tax_Benefit!BL9:BL10,Council_Tax_Benefit!BL12:BL13,Council_Tax_Benefit!BL15)</f>
        <v>481.84204708940024</v>
      </c>
      <c r="BM60" s="155">
        <f>SUM(Council_Tax_Benefit!BM9:BM10,Council_Tax_Benefit!BM12:BM13,Council_Tax_Benefit!BM15)</f>
        <v>609.30652680191724</v>
      </c>
      <c r="BN60" s="155">
        <f>SUM(Council_Tax_Benefit!BN9:BN10,Council_Tax_Benefit!BN12:BN13,Council_Tax_Benefit!BN15)</f>
        <v>742.86444761627672</v>
      </c>
      <c r="BO60" s="155">
        <f>SUM(Council_Tax_Benefit!BO9:BO10,Council_Tax_Benefit!BO12:BO13,Council_Tax_Benefit!BO15)</f>
        <v>806.2930184608191</v>
      </c>
      <c r="BP60" s="155">
        <f>SUM(Council_Tax_Benefit!BP9:BP10,Council_Tax_Benefit!BP12:BP13,Council_Tax_Benefit!BP15)</f>
        <v>859.13568672745646</v>
      </c>
      <c r="BQ60" s="155">
        <f>SUM(Council_Tax_Benefit!BQ9:BQ10,Council_Tax_Benefit!BQ12:BQ13,Council_Tax_Benefit!BQ15)</f>
        <v>0</v>
      </c>
      <c r="BR60" s="155">
        <f>SUM(Council_Tax_Benefit!BR9:BR10,Council_Tax_Benefit!BR12:BR13,Council_Tax_Benefit!BR15)</f>
        <v>0</v>
      </c>
      <c r="BS60" s="155">
        <f>SUM(Council_Tax_Benefit!BS9:BS10,Council_Tax_Benefit!BS12:BS13,Council_Tax_Benefit!BS15)</f>
        <v>0</v>
      </c>
      <c r="BT60" s="155">
        <f>SUM(Council_Tax_Benefit!BT9:BT10,Council_Tax_Benefit!BT12:BT13,Council_Tax_Benefit!BT15)</f>
        <v>0</v>
      </c>
      <c r="BU60" s="155">
        <f>SUM(Council_Tax_Benefit!BU9:BU10,Council_Tax_Benefit!BU12:BU13,Council_Tax_Benefit!BU15)</f>
        <v>0</v>
      </c>
      <c r="BV60" s="155">
        <f>SUM(Council_Tax_Benefit!BV9:BV10,Council_Tax_Benefit!BV12:BV13,Council_Tax_Benefit!BV15)</f>
        <v>0</v>
      </c>
      <c r="BW60" s="155">
        <f>SUM(Council_Tax_Benefit!BW9:BW10,Council_Tax_Benefit!BW12:BW13,Council_Tax_Benefit!BW15)</f>
        <v>0</v>
      </c>
      <c r="BX60" s="155">
        <f>SUM(Council_Tax_Benefit!BX9:BX10,Council_Tax_Benefit!BX12:BX13,Council_Tax_Benefit!BX15)</f>
        <v>0</v>
      </c>
      <c r="BY60" s="155">
        <f>SUM(Council_Tax_Benefit!BY9:BY10,Council_Tax_Benefit!BY12:BY13,Council_Tax_Benefit!BY15)</f>
        <v>0</v>
      </c>
      <c r="BZ60" s="155">
        <f>SUM(Council_Tax_Benefit!BZ9:BZ10,Council_Tax_Benefit!BZ12:BZ13,Council_Tax_Benefit!BZ15)</f>
        <v>0</v>
      </c>
      <c r="CA60" s="155">
        <f>SUM(Council_Tax_Benefit!CA9:CA10,Council_Tax_Benefit!CA12:CA13,Council_Tax_Benefit!CA15)</f>
        <v>0</v>
      </c>
      <c r="CB60" s="155">
        <f>SUM(Council_Tax_Benefit!CB9:CB10,Council_Tax_Benefit!CB12:CB13,Council_Tax_Benefit!CB15)</f>
        <v>0</v>
      </c>
      <c r="CC60" s="155">
        <f>SUM(Council_Tax_Benefit!CC9:CC10,Council_Tax_Benefit!CC12:CC13,Council_Tax_Benefit!CC15)</f>
        <v>0</v>
      </c>
      <c r="CD60" s="156">
        <f>SUM(Council_Tax_Benefit!CD9:CD10,Council_Tax_Benefit!CD12:CD13,Council_Tax_Benefit!CD15)</f>
        <v>0</v>
      </c>
      <c r="CE60" s="56"/>
    </row>
    <row r="61" spans="1:83" s="1" customFormat="1" ht="26.25" customHeight="1" x14ac:dyDescent="0.4">
      <c r="A61" s="149"/>
      <c r="B61" s="73" t="s">
        <v>409</v>
      </c>
      <c r="C61" s="56"/>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155">
        <f>Council_Tax_Benefit!AH16</f>
        <v>189.0604099893182</v>
      </c>
      <c r="AI61" s="155">
        <f>Council_Tax_Benefit!AI16</f>
        <v>217.24186395918002</v>
      </c>
      <c r="AJ61" s="155">
        <f>Council_Tax_Benefit!AJ16</f>
        <v>291.64676658977385</v>
      </c>
      <c r="AK61" s="155">
        <f>Council_Tax_Benefit!AK16</f>
        <v>435.79447132057123</v>
      </c>
      <c r="AL61" s="155">
        <f>Council_Tax_Benefit!AL16</f>
        <v>531.64070822038082</v>
      </c>
      <c r="AM61" s="155">
        <f>Council_Tax_Benefit!AM16</f>
        <v>599.91337522552976</v>
      </c>
      <c r="AN61" s="155">
        <f>Council_Tax_Benefit!AN16</f>
        <v>667.59777746960162</v>
      </c>
      <c r="AO61" s="155">
        <f>Council_Tax_Benefit!AO16</f>
        <v>730.54411349699535</v>
      </c>
      <c r="AP61" s="155">
        <f>Council_Tax_Benefit!AP16</f>
        <v>805.60849456809274</v>
      </c>
      <c r="AQ61" s="155">
        <f>Council_Tax_Benefit!AQ16</f>
        <v>838.18835992187337</v>
      </c>
      <c r="AR61" s="155">
        <f>Council_Tax_Benefit!AR16</f>
        <v>760.26900000000001</v>
      </c>
      <c r="AS61" s="155">
        <f>Council_Tax_Benefit!AS16</f>
        <v>936.29321192193368</v>
      </c>
      <c r="AT61" s="155">
        <f>Council_Tax_Benefit!AT16</f>
        <v>1162.117</v>
      </c>
      <c r="AU61" s="155">
        <f>Council_Tax_Benefit!AU16</f>
        <v>670.327</v>
      </c>
      <c r="AV61" s="155">
        <f>Council_Tax_Benefit!AV16</f>
        <v>724.20100000000002</v>
      </c>
      <c r="AW61" s="155">
        <f>Council_Tax_Benefit!AW16</f>
        <v>941.47799999999995</v>
      </c>
      <c r="AX61" s="155">
        <f>Council_Tax_Benefit!AX16</f>
        <v>973.24916299999973</v>
      </c>
      <c r="AY61" s="155">
        <f>Council_Tax_Benefit!AY16</f>
        <v>991.50290500000006</v>
      </c>
      <c r="AZ61" s="155">
        <f>Council_Tax_Benefit!AZ16</f>
        <v>1035.1050220000002</v>
      </c>
      <c r="BA61" s="155">
        <f>Council_Tax_Benefit!BA16</f>
        <v>1079.5440269999999</v>
      </c>
      <c r="BB61" s="155">
        <f>Council_Tax_Benefit!BB16</f>
        <v>1124.7226409999994</v>
      </c>
      <c r="BC61" s="155">
        <f>Council_Tax_Benefit!BC16</f>
        <v>1163.735510948489</v>
      </c>
      <c r="BD61" s="155">
        <f>Council_Tax_Benefit!BD16</f>
        <v>1229.3620240181656</v>
      </c>
      <c r="BE61" s="155">
        <f>Council_Tax_Benefit!BE16</f>
        <v>1349.4457237699216</v>
      </c>
      <c r="BF61" s="155">
        <f>Council_Tax_Benefit!BF16</f>
        <v>1430.8457317625675</v>
      </c>
      <c r="BG61" s="155">
        <f>Council_Tax_Benefit!BG16</f>
        <v>1612.517104499429</v>
      </c>
      <c r="BH61" s="155">
        <f>Council_Tax_Benefit!BH16</f>
        <v>1828.5273484448542</v>
      </c>
      <c r="BI61" s="155">
        <f>Council_Tax_Benefit!BI16</f>
        <v>1843.2959341159444</v>
      </c>
      <c r="BJ61" s="155">
        <f>Council_Tax_Benefit!BJ16</f>
        <v>2003.9939900362206</v>
      </c>
      <c r="BK61" s="155">
        <f>Council_Tax_Benefit!BK16</f>
        <v>2046.6136160962108</v>
      </c>
      <c r="BL61" s="155">
        <f>Council_Tax_Benefit!BL16</f>
        <v>2162.8252108384918</v>
      </c>
      <c r="BM61" s="155">
        <f>Council_Tax_Benefit!BM16</f>
        <v>2239.7459853678515</v>
      </c>
      <c r="BN61" s="155">
        <f>Council_Tax_Benefit!BN16</f>
        <v>2273.0145576027198</v>
      </c>
      <c r="BO61" s="155">
        <f>Council_Tax_Benefit!BO16</f>
        <v>2227.1295013956719</v>
      </c>
      <c r="BP61" s="155">
        <f>Council_Tax_Benefit!BP16</f>
        <v>2136.5856605519407</v>
      </c>
      <c r="BQ61" s="155">
        <f>Council_Tax_Benefit!BQ16</f>
        <v>0</v>
      </c>
      <c r="BR61" s="155">
        <f>Council_Tax_Benefit!BR16</f>
        <v>0</v>
      </c>
      <c r="BS61" s="155">
        <f>Council_Tax_Benefit!BS16</f>
        <v>0</v>
      </c>
      <c r="BT61" s="155">
        <f>Council_Tax_Benefit!BT16</f>
        <v>0</v>
      </c>
      <c r="BU61" s="155">
        <f>Council_Tax_Benefit!BU16</f>
        <v>0</v>
      </c>
      <c r="BV61" s="155">
        <f>Council_Tax_Benefit!BV16</f>
        <v>0</v>
      </c>
      <c r="BW61" s="155">
        <f>Council_Tax_Benefit!BW16</f>
        <v>0</v>
      </c>
      <c r="BX61" s="155">
        <f>Council_Tax_Benefit!BX16</f>
        <v>0</v>
      </c>
      <c r="BY61" s="155">
        <f>Council_Tax_Benefit!BY16</f>
        <v>0</v>
      </c>
      <c r="BZ61" s="155">
        <f>Council_Tax_Benefit!BZ16</f>
        <v>0</v>
      </c>
      <c r="CA61" s="155">
        <f>Council_Tax_Benefit!CA16</f>
        <v>0</v>
      </c>
      <c r="CB61" s="155">
        <f>Council_Tax_Benefit!CB16</f>
        <v>0</v>
      </c>
      <c r="CC61" s="155">
        <f>Council_Tax_Benefit!CC16</f>
        <v>0</v>
      </c>
      <c r="CD61" s="156">
        <f>Council_Tax_Benefit!CD16</f>
        <v>0</v>
      </c>
      <c r="CE61" s="56"/>
    </row>
    <row r="62" spans="1:83" s="1" customFormat="1" x14ac:dyDescent="0.4">
      <c r="A62" s="149"/>
      <c r="B62" s="73" t="s">
        <v>386</v>
      </c>
      <c r="C62" s="56"/>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155">
        <f>Council_Tax_Benefit!AH17</f>
        <v>196.93959001068183</v>
      </c>
      <c r="AI62" s="155">
        <f>Council_Tax_Benefit!AI17</f>
        <v>227.75813604082006</v>
      </c>
      <c r="AJ62" s="155">
        <f>Council_Tax_Benefit!AJ17</f>
        <v>307.35323341022615</v>
      </c>
      <c r="AK62" s="155">
        <f>Council_Tax_Benefit!AK17</f>
        <v>454.80552867942873</v>
      </c>
      <c r="AL62" s="155">
        <f>Council_Tax_Benefit!AL17</f>
        <v>551.35929177961918</v>
      </c>
      <c r="AM62" s="155">
        <f>Council_Tax_Benefit!AM17</f>
        <v>618.08662477447024</v>
      </c>
      <c r="AN62" s="155">
        <f>Council_Tax_Benefit!AN17</f>
        <v>686.40222253039815</v>
      </c>
      <c r="AO62" s="155">
        <f>Council_Tax_Benefit!AO17</f>
        <v>748.45588650300476</v>
      </c>
      <c r="AP62" s="155">
        <f>Council_Tax_Benefit!AP17</f>
        <v>829.39150543190704</v>
      </c>
      <c r="AQ62" s="155">
        <f>Council_Tax_Benefit!AQ17</f>
        <v>862.81164007812663</v>
      </c>
      <c r="AR62" s="155">
        <f>Council_Tax_Benefit!AR17</f>
        <v>604.86500000000012</v>
      </c>
      <c r="AS62" s="155">
        <f>Council_Tax_Benefit!AS17</f>
        <v>763.36878807806625</v>
      </c>
      <c r="AT62" s="155">
        <f>Council_Tax_Benefit!AT17</f>
        <v>960.69299999999987</v>
      </c>
      <c r="AU62" s="155">
        <f>Council_Tax_Benefit!AU17</f>
        <v>733.84</v>
      </c>
      <c r="AV62" s="155">
        <f>Council_Tax_Benefit!AV17</f>
        <v>968.37500000000023</v>
      </c>
      <c r="AW62" s="155">
        <f>Council_Tax_Benefit!AW17</f>
        <v>998.42199999999991</v>
      </c>
      <c r="AX62" s="155">
        <f>Council_Tax_Benefit!AX17</f>
        <v>1103.9621309999998</v>
      </c>
      <c r="AY62" s="155">
        <f>Council_Tax_Benefit!AY17</f>
        <v>1197.1680269999999</v>
      </c>
      <c r="AZ62" s="155">
        <f>Council_Tax_Benefit!AZ17</f>
        <v>1275.5067700000002</v>
      </c>
      <c r="BA62" s="155">
        <f>Council_Tax_Benefit!BA17</f>
        <v>1315.1345980000001</v>
      </c>
      <c r="BB62" s="155">
        <f>Council_Tax_Benefit!BB17</f>
        <v>1327.6819739999989</v>
      </c>
      <c r="BC62" s="155">
        <f>Council_Tax_Benefit!BC17</f>
        <v>1347.1518148446023</v>
      </c>
      <c r="BD62" s="155">
        <f>Council_Tax_Benefit!BD17</f>
        <v>1345.1564549999996</v>
      </c>
      <c r="BE62" s="155">
        <f>Council_Tax_Benefit!BE17</f>
        <v>1336.3771304102056</v>
      </c>
      <c r="BF62" s="155">
        <f>Council_Tax_Benefit!BF17</f>
        <v>1403.0935666124119</v>
      </c>
      <c r="BG62" s="155">
        <f>Council_Tax_Benefit!BG17</f>
        <v>1613.6138907605705</v>
      </c>
      <c r="BH62" s="155">
        <f>Council_Tax_Benefit!BH17</f>
        <v>1728.4576144734931</v>
      </c>
      <c r="BI62" s="155">
        <f>Council_Tax_Benefit!BI17</f>
        <v>1930.7936408840555</v>
      </c>
      <c r="BJ62" s="155">
        <f>Council_Tax_Benefit!BJ17</f>
        <v>1937.0327149637794</v>
      </c>
      <c r="BK62" s="155">
        <f>Council_Tax_Benefit!BK17</f>
        <v>1980.0739629037898</v>
      </c>
      <c r="BL62" s="155">
        <f>Council_Tax_Benefit!BL17</f>
        <v>2071.6184511615079</v>
      </c>
      <c r="BM62" s="155">
        <f>Council_Tax_Benefit!BM17</f>
        <v>2457.9322396321481</v>
      </c>
      <c r="BN62" s="155">
        <f>Council_Tax_Benefit!BN17</f>
        <v>2651.7587673972803</v>
      </c>
      <c r="BO62" s="155">
        <f>Council_Tax_Benefit!BO17</f>
        <v>2691.2493936043288</v>
      </c>
      <c r="BP62" s="155">
        <f>Council_Tax_Benefit!BP17</f>
        <v>2775.3624294480583</v>
      </c>
      <c r="BQ62" s="155">
        <f>Council_Tax_Benefit!BQ17</f>
        <v>0</v>
      </c>
      <c r="BR62" s="155">
        <f>Council_Tax_Benefit!BR17</f>
        <v>0</v>
      </c>
      <c r="BS62" s="155">
        <f>Council_Tax_Benefit!BS17</f>
        <v>0</v>
      </c>
      <c r="BT62" s="155">
        <f>Council_Tax_Benefit!BT17</f>
        <v>0</v>
      </c>
      <c r="BU62" s="155">
        <f>Council_Tax_Benefit!BU17</f>
        <v>0</v>
      </c>
      <c r="BV62" s="155">
        <f>Council_Tax_Benefit!BV17</f>
        <v>0</v>
      </c>
      <c r="BW62" s="155">
        <f>Council_Tax_Benefit!BW17</f>
        <v>0</v>
      </c>
      <c r="BX62" s="155">
        <f>Council_Tax_Benefit!BX17</f>
        <v>0</v>
      </c>
      <c r="BY62" s="155">
        <f>Council_Tax_Benefit!BY17</f>
        <v>0</v>
      </c>
      <c r="BZ62" s="155">
        <f>Council_Tax_Benefit!BZ17</f>
        <v>0</v>
      </c>
      <c r="CA62" s="155">
        <f>Council_Tax_Benefit!CA17</f>
        <v>0</v>
      </c>
      <c r="CB62" s="155">
        <f>Council_Tax_Benefit!CB17</f>
        <v>0</v>
      </c>
      <c r="CC62" s="155">
        <f>Council_Tax_Benefit!CC17</f>
        <v>0</v>
      </c>
      <c r="CD62" s="156">
        <f>Council_Tax_Benefit!CD17</f>
        <v>0</v>
      </c>
      <c r="CE62" s="56"/>
    </row>
    <row r="63" spans="1:83" s="106" customFormat="1" x14ac:dyDescent="0.4">
      <c r="A63" s="166"/>
      <c r="B63" s="80" t="s">
        <v>136</v>
      </c>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53">
        <f t="shared" ref="AH63:BK63" si="25">AH62+AH56</f>
        <v>386</v>
      </c>
      <c r="AI63" s="53">
        <f t="shared" si="25"/>
        <v>445.00000000000011</v>
      </c>
      <c r="AJ63" s="53">
        <f t="shared" si="25"/>
        <v>599</v>
      </c>
      <c r="AK63" s="53">
        <f t="shared" si="25"/>
        <v>890.59999999999991</v>
      </c>
      <c r="AL63" s="53">
        <f t="shared" si="25"/>
        <v>1083</v>
      </c>
      <c r="AM63" s="53">
        <f t="shared" si="25"/>
        <v>1218</v>
      </c>
      <c r="AN63" s="53">
        <f t="shared" si="25"/>
        <v>1353.9999999999998</v>
      </c>
      <c r="AO63" s="53">
        <f t="shared" si="25"/>
        <v>1479</v>
      </c>
      <c r="AP63" s="53">
        <f t="shared" si="25"/>
        <v>1634.9999999999998</v>
      </c>
      <c r="AQ63" s="53">
        <f t="shared" si="25"/>
        <v>1701</v>
      </c>
      <c r="AR63" s="53">
        <f t="shared" si="25"/>
        <v>1365.134</v>
      </c>
      <c r="AS63" s="53">
        <f t="shared" si="25"/>
        <v>1699.6619999999998</v>
      </c>
      <c r="AT63" s="53">
        <f t="shared" si="25"/>
        <v>2122.81</v>
      </c>
      <c r="AU63" s="53">
        <f t="shared" si="25"/>
        <v>1404.1669999999999</v>
      </c>
      <c r="AV63" s="53">
        <f t="shared" si="25"/>
        <v>1692.5760000000002</v>
      </c>
      <c r="AW63" s="53">
        <f t="shared" si="25"/>
        <v>1939.8999999999999</v>
      </c>
      <c r="AX63" s="53">
        <f t="shared" si="25"/>
        <v>2077.2112939999997</v>
      </c>
      <c r="AY63" s="53">
        <f t="shared" si="25"/>
        <v>2188.670932</v>
      </c>
      <c r="AZ63" s="53">
        <f t="shared" si="25"/>
        <v>2310.6117920000006</v>
      </c>
      <c r="BA63" s="53">
        <f t="shared" si="25"/>
        <v>2394.678625</v>
      </c>
      <c r="BB63" s="53">
        <f t="shared" si="25"/>
        <v>2452.4046149999986</v>
      </c>
      <c r="BC63" s="53">
        <f t="shared" si="25"/>
        <v>2510.8873257930913</v>
      </c>
      <c r="BD63" s="53">
        <f t="shared" si="25"/>
        <v>2574.5184790181652</v>
      </c>
      <c r="BE63" s="53">
        <f t="shared" si="25"/>
        <v>2685.8228541801273</v>
      </c>
      <c r="BF63" s="53">
        <f t="shared" si="25"/>
        <v>2833.9392983749794</v>
      </c>
      <c r="BG63" s="53">
        <f t="shared" si="25"/>
        <v>3226.1309952599995</v>
      </c>
      <c r="BH63" s="53">
        <f t="shared" si="25"/>
        <v>3556.9849629183473</v>
      </c>
      <c r="BI63" s="53">
        <f t="shared" si="25"/>
        <v>3774.089575</v>
      </c>
      <c r="BJ63" s="53">
        <f t="shared" si="25"/>
        <v>3941.0267050000002</v>
      </c>
      <c r="BK63" s="53">
        <f t="shared" si="25"/>
        <v>4026.6875790000004</v>
      </c>
      <c r="BL63" s="53">
        <f t="shared" ref="BL63:CD63" si="26">BL62+BL61</f>
        <v>4234.4436619999997</v>
      </c>
      <c r="BM63" s="53">
        <f t="shared" si="26"/>
        <v>4697.6782249999997</v>
      </c>
      <c r="BN63" s="53">
        <f t="shared" si="26"/>
        <v>4924.7733250000001</v>
      </c>
      <c r="BO63" s="53">
        <f t="shared" si="26"/>
        <v>4918.3788950000007</v>
      </c>
      <c r="BP63" s="53">
        <f t="shared" si="26"/>
        <v>4911.948089999999</v>
      </c>
      <c r="BQ63" s="53">
        <f t="shared" si="26"/>
        <v>0</v>
      </c>
      <c r="BR63" s="53">
        <f t="shared" si="26"/>
        <v>0</v>
      </c>
      <c r="BS63" s="53">
        <f t="shared" si="26"/>
        <v>0</v>
      </c>
      <c r="BT63" s="53">
        <f t="shared" si="26"/>
        <v>0</v>
      </c>
      <c r="BU63" s="53">
        <f t="shared" si="26"/>
        <v>0</v>
      </c>
      <c r="BV63" s="53">
        <f t="shared" si="26"/>
        <v>0</v>
      </c>
      <c r="BW63" s="53">
        <f t="shared" si="26"/>
        <v>0</v>
      </c>
      <c r="BX63" s="53">
        <f t="shared" si="26"/>
        <v>0</v>
      </c>
      <c r="BY63" s="53">
        <f t="shared" si="26"/>
        <v>0</v>
      </c>
      <c r="BZ63" s="53">
        <f t="shared" si="26"/>
        <v>0</v>
      </c>
      <c r="CA63" s="53">
        <f t="shared" si="26"/>
        <v>0</v>
      </c>
      <c r="CB63" s="53">
        <f t="shared" si="26"/>
        <v>0</v>
      </c>
      <c r="CC63" s="53">
        <f t="shared" si="26"/>
        <v>0</v>
      </c>
      <c r="CD63" s="54">
        <f t="shared" si="26"/>
        <v>0</v>
      </c>
      <c r="CE63" s="56"/>
    </row>
    <row r="64" spans="1:83" s="1" customFormat="1" ht="26.25" customHeight="1" x14ac:dyDescent="0.4">
      <c r="A64" s="149"/>
      <c r="B64" s="80" t="s">
        <v>368</v>
      </c>
      <c r="C64" s="56"/>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155"/>
      <c r="AI64" s="155"/>
      <c r="AJ64" s="155"/>
      <c r="AK64" s="155"/>
      <c r="AL64" s="155"/>
      <c r="AM64" s="155"/>
      <c r="AN64" s="155"/>
      <c r="AO64" s="155"/>
      <c r="AP64" s="155"/>
      <c r="AQ64" s="155"/>
      <c r="AR64" s="155"/>
      <c r="AS64" s="155"/>
      <c r="AT64" s="155"/>
      <c r="AU64" s="155"/>
      <c r="AV64" s="155"/>
      <c r="AW64" s="155"/>
      <c r="AX64" s="155"/>
      <c r="AY64" s="155"/>
      <c r="AZ64" s="155"/>
      <c r="BA64" s="155"/>
      <c r="BB64" s="155"/>
      <c r="BC64" s="155"/>
      <c r="BD64" s="155"/>
      <c r="BE64" s="155"/>
      <c r="BF64" s="155"/>
      <c r="BG64" s="155"/>
      <c r="BH64" s="155"/>
      <c r="BI64" s="155"/>
      <c r="BJ64" s="155"/>
      <c r="BK64" s="155"/>
      <c r="BL64" s="251" t="s">
        <v>380</v>
      </c>
      <c r="BM64" s="155"/>
      <c r="BN64" s="155"/>
      <c r="BO64" s="155"/>
      <c r="BP64" s="155"/>
      <c r="BQ64" s="155"/>
      <c r="BR64" s="155"/>
      <c r="BS64" s="155"/>
      <c r="BT64" s="155"/>
      <c r="BU64" s="155"/>
      <c r="BV64" s="155"/>
      <c r="BW64" s="155"/>
      <c r="BX64" s="155"/>
      <c r="BY64" s="155"/>
      <c r="BZ64" s="155"/>
      <c r="CA64" s="155"/>
      <c r="CB64" s="155"/>
      <c r="CC64" s="155"/>
      <c r="CD64" s="156"/>
      <c r="CE64" s="56"/>
    </row>
    <row r="65" spans="1:82" s="1" customFormat="1" x14ac:dyDescent="0.4">
      <c r="A65" s="149"/>
      <c r="B65" s="71" t="s">
        <v>404</v>
      </c>
      <c r="C65" s="56"/>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155">
        <f>Housing_benefits!AH33</f>
        <v>320.9395900106818</v>
      </c>
      <c r="AI65" s="155">
        <f>Housing_benefits!AI33</f>
        <v>352.75813604081998</v>
      </c>
      <c r="AJ65" s="155">
        <f>Housing_benefits!AJ33</f>
        <v>455.35323341022615</v>
      </c>
      <c r="AK65" s="155">
        <f>Housing_benefits!AK33</f>
        <v>736.40552867942881</v>
      </c>
      <c r="AL65" s="155">
        <f>Housing_benefits!AL33</f>
        <v>946.35929177961918</v>
      </c>
      <c r="AM65" s="155">
        <f>Housing_benefits!AM33</f>
        <v>1119.0866247744702</v>
      </c>
      <c r="AN65" s="155">
        <f>Housing_benefits!AN33</f>
        <v>1260.4022225303984</v>
      </c>
      <c r="AO65" s="155">
        <f>Housing_benefits!AO33</f>
        <v>1413.4558865030046</v>
      </c>
      <c r="AP65" s="155">
        <f>Housing_benefits!AP33</f>
        <v>1518.3915054319073</v>
      </c>
      <c r="AQ65" s="155">
        <f>Housing_benefits!AQ33</f>
        <v>1572.8116400781266</v>
      </c>
      <c r="AR65" s="155">
        <f>Housing_benefits!AR33</f>
        <v>1819.8820000000001</v>
      </c>
      <c r="AS65" s="155">
        <f>Housing_benefits!AS33</f>
        <v>2044.9829999999999</v>
      </c>
      <c r="AT65" s="155">
        <f>Housing_benefits!AT33</f>
        <v>2323.52</v>
      </c>
      <c r="AU65" s="155">
        <f>Housing_benefits!AU33</f>
        <v>2573.1280000000002</v>
      </c>
      <c r="AV65" s="155">
        <f>Housing_benefits!AV33</f>
        <v>2807.8249999999998</v>
      </c>
      <c r="AW65" s="155">
        <f>Housing_benefits!AW33</f>
        <v>3189.0050000000001</v>
      </c>
      <c r="AX65" s="155">
        <f>Housing_benefits!AX33</f>
        <v>3402.2148963971672</v>
      </c>
      <c r="AY65" s="155">
        <f>Housing_benefits!AY33</f>
        <v>3614.8473488867526</v>
      </c>
      <c r="AZ65" s="155">
        <f>Housing_benefits!AZ33</f>
        <v>3751.9206727282358</v>
      </c>
      <c r="BA65" s="155">
        <f>Housing_benefits!BA33</f>
        <v>3788.0146137757624</v>
      </c>
      <c r="BB65" s="155">
        <f>Housing_benefits!BB33</f>
        <v>3851.7417929521921</v>
      </c>
      <c r="BC65" s="155">
        <f>Housing_benefits!BC33</f>
        <v>3997.2728888889624</v>
      </c>
      <c r="BD65" s="155">
        <f>Housing_benefits!BD33</f>
        <v>4207.3417317175063</v>
      </c>
      <c r="BE65" s="155">
        <f>Housing_benefits!BE33</f>
        <v>4458.6120397296809</v>
      </c>
      <c r="BF65" s="155">
        <f>Housing_benefits!BF33</f>
        <v>4782.8062827579006</v>
      </c>
      <c r="BG65" s="155">
        <f>Housing_benefits!BG33</f>
        <v>4439.9426964228405</v>
      </c>
      <c r="BH65" s="155">
        <f>Housing_benefits!BH33</f>
        <v>4548.4601171225586</v>
      </c>
      <c r="BI65" s="155">
        <f>Housing_benefits!BI33</f>
        <v>4563.9384927414358</v>
      </c>
      <c r="BJ65" s="155">
        <f>Housing_benefits!BJ33</f>
        <v>4861.4789099542368</v>
      </c>
      <c r="BK65" s="155">
        <f>Housing_benefits!BK33</f>
        <v>4923.6027084858815</v>
      </c>
      <c r="BL65" s="232">
        <f>Housing_benefits!BL25+Housing_benefits!BL28</f>
        <v>4882.1578166048466</v>
      </c>
      <c r="BM65" s="155">
        <f>Housing_benefits!BM25+Housing_benefits!BM28</f>
        <v>5125.0099036320935</v>
      </c>
      <c r="BN65" s="155">
        <f>Housing_benefits!BN25+Housing_benefits!BN28</f>
        <v>5232.2329732898997</v>
      </c>
      <c r="BO65" s="155">
        <f>Housing_benefits!BO25+Housing_benefits!BO28</f>
        <v>5468.3170610229809</v>
      </c>
      <c r="BP65" s="155">
        <f>Housing_benefits!BP25+Housing_benefits!BP28</f>
        <v>5700.6891313261458</v>
      </c>
      <c r="BQ65" s="155">
        <f>Housing_benefits!BQ25+Housing_benefits!BQ28</f>
        <v>5896.2725098941992</v>
      </c>
      <c r="BR65" s="155">
        <f>Housing_benefits!BR25+Housing_benefits!BR28</f>
        <v>6004.6254088499054</v>
      </c>
      <c r="BS65" s="155">
        <f>Housing_benefits!BS25+Housing_benefits!BS28</f>
        <v>6044.6823176369771</v>
      </c>
      <c r="BT65" s="155">
        <f>Housing_benefits!BT25+Housing_benefits!BT28</f>
        <v>5964.4625042826092</v>
      </c>
      <c r="BU65" s="155">
        <f>Housing_benefits!BU25+Housing_benefits!BU28</f>
        <v>5863.0338190235789</v>
      </c>
      <c r="BV65" s="155">
        <f>Housing_benefits!BV25+Housing_benefits!BV28</f>
        <v>5738.4007169214565</v>
      </c>
      <c r="BW65" s="155">
        <f>Housing_benefits!BW25+Housing_benefits!BW28</f>
        <v>5685.4758872807133</v>
      </c>
      <c r="BX65" s="155">
        <f>Housing_benefits!BX25+Housing_benefits!BX28</f>
        <v>5463.9086887620397</v>
      </c>
      <c r="BY65" s="155">
        <f>Housing_benefits!BY25+Housing_benefits!BY28</f>
        <v>5835.6907590490428</v>
      </c>
      <c r="BZ65" s="155">
        <f>Housing_benefits!BZ25+Housing_benefits!BZ28</f>
        <v>5681.7494802819774</v>
      </c>
      <c r="CA65" s="155">
        <f>Housing_benefits!CA25+Housing_benefits!CA28</f>
        <v>5658.2172082899397</v>
      </c>
      <c r="CB65" s="155">
        <f>Housing_benefits!CB25+Housing_benefits!CB28</f>
        <v>5800.7420025807332</v>
      </c>
      <c r="CC65" s="155">
        <f>Housing_benefits!CC25+Housing_benefits!CC28</f>
        <v>5899.2711975260554</v>
      </c>
      <c r="CD65" s="156">
        <f>Housing_benefits!CD25+Housing_benefits!CD28</f>
        <v>6008.1269555609497</v>
      </c>
    </row>
    <row r="66" spans="1:82" s="1" customFormat="1" x14ac:dyDescent="0.4">
      <c r="A66" s="149"/>
      <c r="B66" s="71" t="s">
        <v>405</v>
      </c>
      <c r="C66" s="56"/>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155">
        <f>Housing_benefits!AH34</f>
        <v>51.497172727332845</v>
      </c>
      <c r="AI66" s="155">
        <f>Housing_benefits!AI34</f>
        <v>56.414147956273574</v>
      </c>
      <c r="AJ66" s="155">
        <f>Housing_benefits!AJ34</f>
        <v>72.615417878922116</v>
      </c>
      <c r="AK66" s="155">
        <f>Housing_benefits!AK34</f>
        <v>117.78692276529311</v>
      </c>
      <c r="AL66" s="155">
        <f>Housing_benefits!AL34</f>
        <v>151.22362386540289</v>
      </c>
      <c r="AM66" s="155">
        <f>Housing_benefits!AM34</f>
        <v>178.70507247687672</v>
      </c>
      <c r="AN66" s="155">
        <f>Housing_benefits!AN34</f>
        <v>201.80019075346371</v>
      </c>
      <c r="AO66" s="155">
        <f>Housing_benefits!AO34</f>
        <v>225.35883833034222</v>
      </c>
      <c r="AP66" s="155">
        <f>Housing_benefits!AP34</f>
        <v>242.96586799409306</v>
      </c>
      <c r="AQ66" s="155">
        <f>Housing_benefits!AQ34</f>
        <v>251.3770479196252</v>
      </c>
      <c r="AR66" s="155">
        <f>Housing_benefits!AR34</f>
        <v>219.61099999999999</v>
      </c>
      <c r="AS66" s="155">
        <f>Housing_benefits!AS34</f>
        <v>302.30599999999998</v>
      </c>
      <c r="AT66" s="155">
        <f>Housing_benefits!AT34</f>
        <v>415.50300000000004</v>
      </c>
      <c r="AU66" s="155">
        <f>Housing_benefits!AU34</f>
        <v>549.82100000000003</v>
      </c>
      <c r="AV66" s="155">
        <f>Housing_benefits!AV34</f>
        <v>722.96500000000003</v>
      </c>
      <c r="AW66" s="155">
        <f>Housing_benefits!AW34</f>
        <v>963.53300000000002</v>
      </c>
      <c r="AX66" s="155">
        <f>Housing_benefits!AX34</f>
        <v>1237.7020586775143</v>
      </c>
      <c r="AY66" s="155">
        <f>Housing_benefits!AY34</f>
        <v>1440.7675679371928</v>
      </c>
      <c r="AZ66" s="155">
        <f>Housing_benefits!AZ34</f>
        <v>1632.1173192887268</v>
      </c>
      <c r="BA66" s="155">
        <f>Housing_benefits!BA34</f>
        <v>1783.2014949487759</v>
      </c>
      <c r="BB66" s="155">
        <f>Housing_benefits!BB34</f>
        <v>1966.2753495570933</v>
      </c>
      <c r="BC66" s="155">
        <f>Housing_benefits!BC34</f>
        <v>2143.4684371455282</v>
      </c>
      <c r="BD66" s="155">
        <f>Housing_benefits!BD34</f>
        <v>2303.1767229957381</v>
      </c>
      <c r="BE66" s="155">
        <f>Housing_benefits!BE34</f>
        <v>2531.7035246192022</v>
      </c>
      <c r="BF66" s="155">
        <f>Housing_benefits!BF34</f>
        <v>2999.4614887041653</v>
      </c>
      <c r="BG66" s="155">
        <f>Housing_benefits!BG34</f>
        <v>2966.6712049912694</v>
      </c>
      <c r="BH66" s="155">
        <f>Housing_benefits!BH34</f>
        <v>3201.5130041258617</v>
      </c>
      <c r="BI66" s="155">
        <f>Housing_benefits!BI34</f>
        <v>3472.5465205192463</v>
      </c>
      <c r="BJ66" s="155">
        <f>Housing_benefits!BJ34</f>
        <v>3760.9241738617989</v>
      </c>
      <c r="BK66" s="155">
        <f>Housing_benefits!BK34</f>
        <v>3996.4280011900032</v>
      </c>
      <c r="BL66" s="232">
        <f>Housing_benefits!BL21</f>
        <v>4476.9210732179572</v>
      </c>
      <c r="BM66" s="155">
        <f>Housing_benefits!BM21</f>
        <v>5069.1288261388017</v>
      </c>
      <c r="BN66" s="155">
        <f>Housing_benefits!BN21</f>
        <v>5380.0316400709962</v>
      </c>
      <c r="BO66" s="155">
        <f>Housing_benefits!BO21</f>
        <v>5751.430097558853</v>
      </c>
      <c r="BP66" s="155">
        <f>Housing_benefits!BP21</f>
        <v>6054.4950272257229</v>
      </c>
      <c r="BQ66" s="155">
        <f>Housing_benefits!BQ21</f>
        <v>6194.2714010260988</v>
      </c>
      <c r="BR66" s="155">
        <f>Housing_benefits!BR21</f>
        <v>6678.1472903271933</v>
      </c>
      <c r="BS66" s="155">
        <f>Housing_benefits!BS21</f>
        <v>6946.5151764190032</v>
      </c>
      <c r="BT66" s="155">
        <f>Housing_benefits!BT21</f>
        <v>6870.0617211736808</v>
      </c>
      <c r="BU66" s="155">
        <f>Housing_benefits!BU21</f>
        <v>6679.3883075615377</v>
      </c>
      <c r="BV66" s="155">
        <f>Housing_benefits!BV21</f>
        <v>6268.7171839573311</v>
      </c>
      <c r="BW66" s="155">
        <f>Housing_benefits!BW21</f>
        <v>5669.1485899978188</v>
      </c>
      <c r="BX66" s="155">
        <f>Housing_benefits!BX21</f>
        <v>5375.6338814978753</v>
      </c>
      <c r="BY66" s="155">
        <f>Housing_benefits!BY21</f>
        <v>5164.7254443812053</v>
      </c>
      <c r="BZ66" s="155">
        <f>Housing_benefits!BZ21</f>
        <v>4791.4676781482594</v>
      </c>
      <c r="CA66" s="155">
        <f>Housing_benefits!CA21</f>
        <v>4421.4890373960261</v>
      </c>
      <c r="CB66" s="155">
        <f>Housing_benefits!CB21</f>
        <v>3565.1542856090214</v>
      </c>
      <c r="CC66" s="155">
        <f>Housing_benefits!CC21</f>
        <v>2070.1953222638272</v>
      </c>
      <c r="CD66" s="156">
        <f>Housing_benefits!CD21</f>
        <v>724.863805842175</v>
      </c>
    </row>
    <row r="67" spans="1:82" s="1" customFormat="1" x14ac:dyDescent="0.4">
      <c r="A67" s="149"/>
      <c r="B67" s="71" t="s">
        <v>406</v>
      </c>
      <c r="C67" s="56"/>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155">
        <f>Housing_benefits!AH35</f>
        <v>168.08730332909167</v>
      </c>
      <c r="AI67" s="155">
        <f>Housing_benefits!AI35</f>
        <v>184.99751749637238</v>
      </c>
      <c r="AJ67" s="155">
        <f>Housing_benefits!AJ35</f>
        <v>239.23474572028033</v>
      </c>
      <c r="AK67" s="155">
        <f>Housing_benefits!AK35</f>
        <v>386.48978982576017</v>
      </c>
      <c r="AL67" s="155">
        <f>Housing_benefits!AL35</f>
        <v>497.02647197775968</v>
      </c>
      <c r="AM67" s="155">
        <f>Housing_benefits!AM35</f>
        <v>587.578235170884</v>
      </c>
      <c r="AN67" s="155">
        <f>Housing_benefits!AN35</f>
        <v>661.2712513369687</v>
      </c>
      <c r="AO67" s="155">
        <f>Housing_benefits!AO35</f>
        <v>741.87435234499264</v>
      </c>
      <c r="AP67" s="155">
        <f>Housing_benefits!AP35</f>
        <v>797.59674087542669</v>
      </c>
      <c r="AQ67" s="155">
        <f>Housing_benefits!AQ35</f>
        <v>825.30668435995631</v>
      </c>
      <c r="AR67" s="155">
        <f>Housing_benefits!AR35</f>
        <v>605.18799999999999</v>
      </c>
      <c r="AS67" s="155">
        <f>Housing_benefits!AS35</f>
        <v>725.47699999999998</v>
      </c>
      <c r="AT67" s="155">
        <f>Housing_benefits!AT35</f>
        <v>943.97500000000002</v>
      </c>
      <c r="AU67" s="155">
        <f>Housing_benefits!AU35</f>
        <v>1292.8490000000002</v>
      </c>
      <c r="AV67" s="155">
        <f>Housing_benefits!AV35</f>
        <v>1634.97</v>
      </c>
      <c r="AW67" s="155">
        <f>Housing_benefits!AW35</f>
        <v>1949.7149999999999</v>
      </c>
      <c r="AX67" s="155">
        <f>Housing_benefits!AX35</f>
        <v>2178.8338293619486</v>
      </c>
      <c r="AY67" s="155">
        <f>Housing_benefits!AY35</f>
        <v>2410.3410278276319</v>
      </c>
      <c r="AZ67" s="155">
        <f>Housing_benefits!AZ35</f>
        <v>2602.0677779938896</v>
      </c>
      <c r="BA67" s="155">
        <f>Housing_benefits!BA35</f>
        <v>2613.3758641330728</v>
      </c>
      <c r="BB67" s="155">
        <f>Housing_benefits!BB35</f>
        <v>2654.0090183747411</v>
      </c>
      <c r="BC67" s="155">
        <f>Housing_benefits!BC35</f>
        <v>2717.25314288246</v>
      </c>
      <c r="BD67" s="155">
        <f>Housing_benefits!BD35</f>
        <v>2631.7231073019957</v>
      </c>
      <c r="BE67" s="155">
        <f>Housing_benefits!BE35</f>
        <v>2676.4827117072482</v>
      </c>
      <c r="BF67" s="155">
        <f>Housing_benefits!BF35</f>
        <v>2863.2198953002007</v>
      </c>
      <c r="BG67" s="155">
        <f>Housing_benefits!BG35</f>
        <v>3002.8396047330152</v>
      </c>
      <c r="BH67" s="155">
        <f>Housing_benefits!BH35</f>
        <v>3231.1334929200289</v>
      </c>
      <c r="BI67" s="155">
        <f>Housing_benefits!BI35</f>
        <v>3522.8486328112713</v>
      </c>
      <c r="BJ67" s="155">
        <f>Housing_benefits!BJ35</f>
        <v>3676.4928151004046</v>
      </c>
      <c r="BK67" s="155">
        <f>Housing_benefits!BK35</f>
        <v>3930.1189148811586</v>
      </c>
      <c r="BL67" s="232">
        <f>Housing_benefits!BL22</f>
        <v>3278.6721206416673</v>
      </c>
      <c r="BM67" s="155">
        <f>Housing_benefits!BM22</f>
        <v>3414.699558166159</v>
      </c>
      <c r="BN67" s="155">
        <f>Housing_benefits!BN22</f>
        <v>3246.9003947534702</v>
      </c>
      <c r="BO67" s="155">
        <f>Housing_benefits!BO22</f>
        <v>3003.0285087410157</v>
      </c>
      <c r="BP67" s="155">
        <f>Housing_benefits!BP22</f>
        <v>2754.4785976389271</v>
      </c>
      <c r="BQ67" s="155">
        <f>Housing_benefits!BQ22</f>
        <v>2504.5623245995998</v>
      </c>
      <c r="BR67" s="155">
        <f>Housing_benefits!BR22</f>
        <v>2378.8444446022886</v>
      </c>
      <c r="BS67" s="155">
        <f>Housing_benefits!BS22</f>
        <v>2256.0112500659761</v>
      </c>
      <c r="BT67" s="155">
        <f>Housing_benefits!BT22</f>
        <v>2088.7413831652643</v>
      </c>
      <c r="BU67" s="155">
        <f>Housing_benefits!BU22</f>
        <v>1868.0857479177519</v>
      </c>
      <c r="BV67" s="155">
        <f>Housing_benefits!BV22</f>
        <v>1624.7547253145538</v>
      </c>
      <c r="BW67" s="155">
        <f>Housing_benefits!BW22</f>
        <v>1152.5859545698952</v>
      </c>
      <c r="BX67" s="155">
        <f>Housing_benefits!BX22</f>
        <v>1014.4568118234671</v>
      </c>
      <c r="BY67" s="155">
        <f>Housing_benefits!BY22</f>
        <v>605.53066795456209</v>
      </c>
      <c r="BZ67" s="155">
        <f>Housing_benefits!BZ22</f>
        <v>432.51103190856838</v>
      </c>
      <c r="CA67" s="155">
        <f>Housing_benefits!CA22</f>
        <v>310.46250448983716</v>
      </c>
      <c r="CB67" s="155">
        <f>Housing_benefits!CB22</f>
        <v>194.26864952269861</v>
      </c>
      <c r="CC67" s="155">
        <f>Housing_benefits!CC22</f>
        <v>84.569420366243591</v>
      </c>
      <c r="CD67" s="156">
        <f>Housing_benefits!CD22</f>
        <v>6.6155415359600642</v>
      </c>
    </row>
    <row r="68" spans="1:82" s="1" customFormat="1" x14ac:dyDescent="0.4">
      <c r="A68" s="149"/>
      <c r="B68" s="71" t="s">
        <v>407</v>
      </c>
      <c r="C68" s="56"/>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155">
        <f>Housing_benefits!AH36</f>
        <v>167.7572054033308</v>
      </c>
      <c r="AI68" s="155">
        <f>Housing_benefits!AI36</f>
        <v>184.83191810654029</v>
      </c>
      <c r="AJ68" s="155">
        <f>Housing_benefits!AJ36</f>
        <v>238.69433276913807</v>
      </c>
      <c r="AK68" s="155">
        <f>Housing_benefits!AK36</f>
        <v>385.67308278503288</v>
      </c>
      <c r="AL68" s="155">
        <f>Housing_benefits!AL36</f>
        <v>495.78191354102592</v>
      </c>
      <c r="AM68" s="155">
        <f>Housing_benefits!AM36</f>
        <v>586.16955262509271</v>
      </c>
      <c r="AN68" s="155">
        <f>Housing_benefits!AN36</f>
        <v>659.48966179596255</v>
      </c>
      <c r="AO68" s="155">
        <f>Housing_benefits!AO36</f>
        <v>740.17522248237037</v>
      </c>
      <c r="AP68" s="155">
        <f>Housing_benefits!AP36</f>
        <v>795.69381732493002</v>
      </c>
      <c r="AQ68" s="155">
        <f>Housing_benefits!AQ36</f>
        <v>824.05582000417701</v>
      </c>
      <c r="AR68" s="155">
        <f>Housing_benefits!AR36</f>
        <v>827.64699999999993</v>
      </c>
      <c r="AS68" s="155">
        <f>Housing_benefits!AS36</f>
        <v>856.07600000000002</v>
      </c>
      <c r="AT68" s="155">
        <f>Housing_benefits!AT36</f>
        <v>998.779</v>
      </c>
      <c r="AU68" s="155">
        <f>Housing_benefits!AU36</f>
        <v>1447.0230000000001</v>
      </c>
      <c r="AV68" s="155">
        <f>Housing_benefits!AV36</f>
        <v>2057.3580000000002</v>
      </c>
      <c r="AW68" s="155">
        <f>Housing_benefits!AW36</f>
        <v>2331.1950000000002</v>
      </c>
      <c r="AX68" s="155">
        <f>Housing_benefits!AX36</f>
        <v>2407.7275243945537</v>
      </c>
      <c r="AY68" s="155">
        <f>Housing_benefits!AY36</f>
        <v>2329.3000610574099</v>
      </c>
      <c r="AZ68" s="155">
        <f>Housing_benefits!AZ36</f>
        <v>2177.215384967817</v>
      </c>
      <c r="BA68" s="155">
        <f>Housing_benefits!BA36</f>
        <v>1713.8246039972835</v>
      </c>
      <c r="BB68" s="155">
        <f>Housing_benefits!BB36</f>
        <v>1410.9078789879757</v>
      </c>
      <c r="BC68" s="155">
        <f>Housing_benefits!BC36</f>
        <v>1214.0820612666143</v>
      </c>
      <c r="BD68" s="155">
        <f>Housing_benefits!BD36</f>
        <v>1085.7342355085079</v>
      </c>
      <c r="BE68" s="155">
        <f>Housing_benefits!BE36</f>
        <v>1001.1096309288404</v>
      </c>
      <c r="BF68" s="155">
        <f>Housing_benefits!BF36</f>
        <v>1053.6159987005542</v>
      </c>
      <c r="BG68" s="155">
        <f>Housing_benefits!BG36</f>
        <v>956.77120862113122</v>
      </c>
      <c r="BH68" s="155">
        <f>Housing_benefits!BH36</f>
        <v>1087.8137888204469</v>
      </c>
      <c r="BI68" s="155">
        <f>Housing_benefits!BI36</f>
        <v>1160.1935787766724</v>
      </c>
      <c r="BJ68" s="155">
        <f>Housing_benefits!BJ36</f>
        <v>1245.1512127626136</v>
      </c>
      <c r="BK68" s="155">
        <f>Housing_benefits!BK36</f>
        <v>1315.7849954177275</v>
      </c>
      <c r="BL68" s="232">
        <f>Housing_benefits!BL20</f>
        <v>1646.9585583274306</v>
      </c>
      <c r="BM68" s="155">
        <f>Housing_benefits!BM20</f>
        <v>2732.7185734874533</v>
      </c>
      <c r="BN68" s="155">
        <f>Housing_benefits!BN20</f>
        <v>3068.8441160952298</v>
      </c>
      <c r="BO68" s="155">
        <f>Housing_benefits!BO20</f>
        <v>3399.1006602323869</v>
      </c>
      <c r="BP68" s="155">
        <f>Housing_benefits!BP20</f>
        <v>3644.1718667287919</v>
      </c>
      <c r="BQ68" s="155">
        <f>Housing_benefits!BQ20</f>
        <v>3241.9422918321306</v>
      </c>
      <c r="BR68" s="155">
        <f>Housing_benefits!BR20</f>
        <v>2411.6856133845986</v>
      </c>
      <c r="BS68" s="155">
        <f>Housing_benefits!BS20</f>
        <v>1916.7666369866961</v>
      </c>
      <c r="BT68" s="155">
        <f>Housing_benefits!BT20</f>
        <v>1636.6315206723273</v>
      </c>
      <c r="BU68" s="155">
        <f>Housing_benefits!BU20</f>
        <v>1451.7127921035253</v>
      </c>
      <c r="BV68" s="155">
        <f>Housing_benefits!BV20</f>
        <v>1105.4230032394248</v>
      </c>
      <c r="BW68" s="155">
        <f>Housing_benefits!BW20</f>
        <v>528.45708434416804</v>
      </c>
      <c r="BX68" s="155">
        <f>Housing_benefits!BX20</f>
        <v>439.20964668274263</v>
      </c>
      <c r="BY68" s="155">
        <f>Housing_benefits!BY20</f>
        <v>246.56329634531963</v>
      </c>
      <c r="BZ68" s="155">
        <f>Housing_benefits!BZ20</f>
        <v>145.5604500818437</v>
      </c>
      <c r="CA68" s="155">
        <f>Housing_benefits!CA20</f>
        <v>16.297180512727866</v>
      </c>
      <c r="CB68" s="155">
        <f>Housing_benefits!CB20</f>
        <v>0</v>
      </c>
      <c r="CC68" s="155">
        <f>Housing_benefits!CC20</f>
        <v>0</v>
      </c>
      <c r="CD68" s="54">
        <f>Housing_benefits!CD20</f>
        <v>0</v>
      </c>
    </row>
    <row r="69" spans="1:82" s="1" customFormat="1" x14ac:dyDescent="0.4">
      <c r="A69" s="149"/>
      <c r="B69" s="71" t="s">
        <v>408</v>
      </c>
      <c r="C69" s="56"/>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155">
        <f>Housing_benefits!AH37</f>
        <v>12.718728529562867</v>
      </c>
      <c r="AI69" s="155">
        <f>Housing_benefits!AI37</f>
        <v>13.998280399993689</v>
      </c>
      <c r="AJ69" s="155">
        <f>Housing_benefits!AJ37</f>
        <v>18.102270221433344</v>
      </c>
      <c r="AK69" s="155">
        <f>Housing_benefits!AK37</f>
        <v>29.244675944485095</v>
      </c>
      <c r="AL69" s="155">
        <f>Housing_benefits!AL37</f>
        <v>37.608698836192275</v>
      </c>
      <c r="AM69" s="155">
        <f>Housing_benefits!AM37</f>
        <v>44.460514952676363</v>
      </c>
      <c r="AN69" s="155">
        <f>Housing_benefits!AN37</f>
        <v>50.036673583206834</v>
      </c>
      <c r="AO69" s="155">
        <f>Housing_benefits!AO37</f>
        <v>56.135700339289997</v>
      </c>
      <c r="AP69" s="155">
        <f>Housing_benefits!AP37</f>
        <v>60.352068373643192</v>
      </c>
      <c r="AQ69" s="155">
        <f>Housing_benefits!AQ37</f>
        <v>62.448807638114886</v>
      </c>
      <c r="AR69" s="155">
        <f>Housing_benefits!AR37</f>
        <v>251.12099999999964</v>
      </c>
      <c r="AS69" s="155">
        <f>Housing_benefits!AS37</f>
        <v>303.69499999999999</v>
      </c>
      <c r="AT69" s="155">
        <f>Housing_benefits!AT37</f>
        <v>413.56399999999968</v>
      </c>
      <c r="AU69" s="155">
        <f>Housing_benefits!AU37</f>
        <v>495.83100000000047</v>
      </c>
      <c r="AV69" s="155">
        <f>Housing_benefits!AV37</f>
        <v>588.97799999999972</v>
      </c>
      <c r="AW69" s="155">
        <f>Housing_benefits!AW37</f>
        <v>783.39700000000119</v>
      </c>
      <c r="AX69" s="155">
        <f>Housing_benefits!AX37</f>
        <v>876.75761116881586</v>
      </c>
      <c r="AY69" s="155">
        <f>Housing_benefits!AY37</f>
        <v>1079.4106882910114</v>
      </c>
      <c r="AZ69" s="155">
        <f>Housing_benefits!AZ37</f>
        <v>1216.4408100213277</v>
      </c>
      <c r="BA69" s="155">
        <f>Housing_benefits!BA37</f>
        <v>1277.9795461451065</v>
      </c>
      <c r="BB69" s="155">
        <f>Housing_benefits!BB37</f>
        <v>1181.8701801279974</v>
      </c>
      <c r="BC69" s="155">
        <f>Housing_benefits!BC37</f>
        <v>992.02728649103301</v>
      </c>
      <c r="BD69" s="155">
        <f>Housing_benefits!BD37</f>
        <v>934.39317727625121</v>
      </c>
      <c r="BE69" s="155">
        <f>Housing_benefits!BE37</f>
        <v>920.78722401502739</v>
      </c>
      <c r="BF69" s="155">
        <f>Housing_benefits!BF37</f>
        <v>937.11675053717931</v>
      </c>
      <c r="BG69" s="155">
        <f>Housing_benefits!BG37</f>
        <v>981.1484059417445</v>
      </c>
      <c r="BH69" s="155">
        <f>Housing_benefits!BH37</f>
        <v>1088.6496584511015</v>
      </c>
      <c r="BI69" s="155">
        <f>Housing_benefits!BI37</f>
        <v>1208.6779101513739</v>
      </c>
      <c r="BJ69" s="155">
        <f>Housing_benefits!BJ37</f>
        <v>1296.5004743209502</v>
      </c>
      <c r="BK69" s="155">
        <f>Housing_benefits!BK37</f>
        <v>1565.8659750252277</v>
      </c>
      <c r="BL69" s="232">
        <f>SUM(Housing_benefits!BL23:BL24,Housing_benefits!BL26:BL27,Housing_benefits!BL29)</f>
        <v>2818.731593208101</v>
      </c>
      <c r="BM69" s="155">
        <f>SUM(Housing_benefits!BM23:BM24,Housing_benefits!BM26:BM27,Housing_benefits!BM29)</f>
        <v>3647.6743165754906</v>
      </c>
      <c r="BN69" s="155">
        <f>SUM(Housing_benefits!BN23:BN24,Housing_benefits!BN26:BN27,Housing_benefits!BN29)</f>
        <v>4498.9811767903993</v>
      </c>
      <c r="BO69" s="155">
        <f>SUM(Housing_benefits!BO23:BO24,Housing_benefits!BO26:BO27,Housing_benefits!BO29)</f>
        <v>5198.4137954447706</v>
      </c>
      <c r="BP69" s="155">
        <f>SUM(Housing_benefits!BP23:BP24,Housing_benefits!BP26:BP27,Housing_benefits!BP29)</f>
        <v>5745.7969890804134</v>
      </c>
      <c r="BQ69" s="155">
        <f>SUM(Housing_benefits!BQ23:BQ24,Housing_benefits!BQ26:BQ27,Housing_benefits!BQ29)</f>
        <v>6332.7591456479722</v>
      </c>
      <c r="BR69" s="155">
        <f>SUM(Housing_benefits!BR23:BR24,Housing_benefits!BR26:BR27,Housing_benefits!BR29)</f>
        <v>6843.2627978360115</v>
      </c>
      <c r="BS69" s="155">
        <f>SUM(Housing_benefits!BS23:BS24,Housing_benefits!BS26:BS27,Housing_benefits!BS29)</f>
        <v>7079.7382658913511</v>
      </c>
      <c r="BT69" s="155">
        <f>SUM(Housing_benefits!BT23:BT24,Housing_benefits!BT26:BT27,Housing_benefits!BT29)</f>
        <v>6880.7027897061271</v>
      </c>
      <c r="BU69" s="155">
        <f>SUM(Housing_benefits!BU23:BU24,Housing_benefits!BU26:BU27,Housing_benefits!BU29)</f>
        <v>6438.9995473936051</v>
      </c>
      <c r="BV69" s="155">
        <f>SUM(Housing_benefits!BV23:BV24,Housing_benefits!BV26:BV27,Housing_benefits!BV29)</f>
        <v>5992.526321567233</v>
      </c>
      <c r="BW69" s="155">
        <f>SUM(Housing_benefits!BW23:BW24,Housing_benefits!BW26:BW27,Housing_benefits!BW29)</f>
        <v>5343.3369481576328</v>
      </c>
      <c r="BX69" s="155">
        <f>SUM(Housing_benefits!BX23:BX24,Housing_benefits!BX26:BX27,Housing_benefits!BX29)</f>
        <v>5041.0866742338749</v>
      </c>
      <c r="BY69" s="155">
        <f>SUM(Housing_benefits!BY23:BY24,Housing_benefits!BY26:BY27,Housing_benefits!BY29)</f>
        <v>4624.7332111569031</v>
      </c>
      <c r="BZ69" s="155">
        <f>SUM(Housing_benefits!BZ23:BZ24,Housing_benefits!BZ26:BZ27,Housing_benefits!BZ29)</f>
        <v>4157.3250324062756</v>
      </c>
      <c r="CA69" s="155">
        <f>SUM(Housing_benefits!CA23:CA24,Housing_benefits!CA26:CA27,Housing_benefits!CA29)</f>
        <v>3685.1292209356693</v>
      </c>
      <c r="CB69" s="155">
        <f>SUM(Housing_benefits!CB23:CB24,Housing_benefits!CB26:CB27,Housing_benefits!CB29)</f>
        <v>3092.5061592327129</v>
      </c>
      <c r="CC69" s="155">
        <f>SUM(Housing_benefits!CC23:CC24,Housing_benefits!CC26:CC27,Housing_benefits!CC29)</f>
        <v>2323.0284851825418</v>
      </c>
      <c r="CD69" s="156">
        <f>SUM(Housing_benefits!CD23:CD24,Housing_benefits!CD26:CD27,Housing_benefits!CD29)</f>
        <v>1644.8722586276544</v>
      </c>
    </row>
    <row r="70" spans="1:82" s="1" customFormat="1" ht="26.25" customHeight="1" x14ac:dyDescent="0.4">
      <c r="A70" s="149"/>
      <c r="B70" s="73" t="s">
        <v>409</v>
      </c>
      <c r="C70" s="56"/>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155">
        <f>Housing_benefits!AH30</f>
        <v>320.9395900106818</v>
      </c>
      <c r="AI70" s="155">
        <f>Housing_benefits!AI30</f>
        <v>352.75813604081998</v>
      </c>
      <c r="AJ70" s="155">
        <f>Housing_benefits!AJ30</f>
        <v>455.35323341022615</v>
      </c>
      <c r="AK70" s="155">
        <f>Housing_benefits!AK30</f>
        <v>736.40552867942881</v>
      </c>
      <c r="AL70" s="155">
        <f>Housing_benefits!AL30</f>
        <v>946.35929177961918</v>
      </c>
      <c r="AM70" s="155">
        <f>Housing_benefits!AM30</f>
        <v>1119.0866247744702</v>
      </c>
      <c r="AN70" s="155">
        <f>Housing_benefits!AN30</f>
        <v>1260.4022225303984</v>
      </c>
      <c r="AO70" s="155">
        <f>Housing_benefits!AO30</f>
        <v>1413.4558865030046</v>
      </c>
      <c r="AP70" s="155">
        <f>Housing_benefits!AP30</f>
        <v>1518.3915054319073</v>
      </c>
      <c r="AQ70" s="155">
        <f>Housing_benefits!AQ30</f>
        <v>1572.8116400781266</v>
      </c>
      <c r="AR70" s="155">
        <f>Housing_benefits!AR30</f>
        <v>1819.8820000000001</v>
      </c>
      <c r="AS70" s="155">
        <f>Housing_benefits!AS30</f>
        <v>2044.9829999999999</v>
      </c>
      <c r="AT70" s="155">
        <f>Housing_benefits!AT30</f>
        <v>2323.52</v>
      </c>
      <c r="AU70" s="155">
        <f>Housing_benefits!AU30</f>
        <v>2573.1280000000002</v>
      </c>
      <c r="AV70" s="155">
        <f>Housing_benefits!AV30</f>
        <v>2807.8249999999998</v>
      </c>
      <c r="AW70" s="155">
        <f>Housing_benefits!AW30</f>
        <v>3189.0050000000001</v>
      </c>
      <c r="AX70" s="155">
        <f>Housing_benefits!AX30</f>
        <v>3402.2148963971672</v>
      </c>
      <c r="AY70" s="155">
        <f>Housing_benefits!AY30</f>
        <v>3614.8473488867526</v>
      </c>
      <c r="AZ70" s="155">
        <f>Housing_benefits!AZ30</f>
        <v>3751.9206727282358</v>
      </c>
      <c r="BA70" s="155">
        <f>Housing_benefits!BA30</f>
        <v>3788.0146137757624</v>
      </c>
      <c r="BB70" s="155">
        <f>Housing_benefits!BB30</f>
        <v>3851.7417929521921</v>
      </c>
      <c r="BC70" s="155">
        <f>Housing_benefits!BC30</f>
        <v>3997.2728888889624</v>
      </c>
      <c r="BD70" s="155">
        <f>Housing_benefits!BD30</f>
        <v>4207.3417317175063</v>
      </c>
      <c r="BE70" s="155">
        <f>Housing_benefits!BE30</f>
        <v>4458.6120397296809</v>
      </c>
      <c r="BF70" s="155">
        <f>Housing_benefits!BF30</f>
        <v>4782.8062827579006</v>
      </c>
      <c r="BG70" s="155">
        <f>Housing_benefits!BG30</f>
        <v>4439.9426964228405</v>
      </c>
      <c r="BH70" s="155">
        <f>Housing_benefits!BH30</f>
        <v>4548.4601171225586</v>
      </c>
      <c r="BI70" s="155">
        <f>Housing_benefits!BI30</f>
        <v>4563.9384927414358</v>
      </c>
      <c r="BJ70" s="155">
        <f>Housing_benefits!BJ30</f>
        <v>4861.4789099542368</v>
      </c>
      <c r="BK70" s="155">
        <f>Housing_benefits!BK30</f>
        <v>4923.6027084858815</v>
      </c>
      <c r="BL70" s="155">
        <f>Housing_benefits!BL30</f>
        <v>5503.9442212258709</v>
      </c>
      <c r="BM70" s="155">
        <f>Housing_benefits!BM30</f>
        <v>5762.4397376097304</v>
      </c>
      <c r="BN70" s="155">
        <f>Housing_benefits!BN30</f>
        <v>5948.9797621593234</v>
      </c>
      <c r="BO70" s="155">
        <f>Housing_benefits!BO30</f>
        <v>6241.622946717006</v>
      </c>
      <c r="BP70" s="155">
        <f>Housing_benefits!BP30</f>
        <v>6427.139962759471</v>
      </c>
      <c r="BQ70" s="155">
        <f>Housing_benefits!BQ30</f>
        <v>6544.0581409153201</v>
      </c>
      <c r="BR70" s="155">
        <f>Housing_benefits!BR30</f>
        <v>6578.0549409279665</v>
      </c>
      <c r="BS70" s="155">
        <f>Housing_benefits!BS30</f>
        <v>6527.4880116677159</v>
      </c>
      <c r="BT70" s="155">
        <f>Housing_benefits!BT30</f>
        <v>6329.2889150000001</v>
      </c>
      <c r="BU70" s="155">
        <f>Housing_benefits!BU30</f>
        <v>6088.1434402404884</v>
      </c>
      <c r="BV70" s="155">
        <f>Housing_benefits!BV30</f>
        <v>5834.4756976856261</v>
      </c>
      <c r="BW70" s="155">
        <f>Housing_benefits!BW30</f>
        <v>5764.5872541995759</v>
      </c>
      <c r="BX70" s="155">
        <f>Housing_benefits!BX30</f>
        <v>5562.932235204551</v>
      </c>
      <c r="BY70" s="155">
        <f>Housing_benefits!BY30</f>
        <v>5847.3239705585438</v>
      </c>
      <c r="BZ70" s="155">
        <f>Housing_benefits!BZ30</f>
        <v>5681.7494802819829</v>
      </c>
      <c r="CA70" s="155">
        <f>Housing_benefits!CA30</f>
        <v>5657.8404082899424</v>
      </c>
      <c r="CB70" s="155">
        <f>Housing_benefits!CB30</f>
        <v>5800.4328025807426</v>
      </c>
      <c r="CC70" s="155">
        <f>Housing_benefits!CC30</f>
        <v>5899.3561975260591</v>
      </c>
      <c r="CD70" s="156">
        <f>Housing_benefits!CD30</f>
        <v>6007.7436361884538</v>
      </c>
    </row>
    <row r="71" spans="1:82" s="1" customFormat="1" x14ac:dyDescent="0.4">
      <c r="A71" s="149"/>
      <c r="B71" s="73" t="s">
        <v>386</v>
      </c>
      <c r="C71" s="56"/>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155">
        <f>Housing_benefits!AH31</f>
        <v>400.06040998931815</v>
      </c>
      <c r="AI71" s="155">
        <f>Housing_benefits!AI31</f>
        <v>440.24186395917997</v>
      </c>
      <c r="AJ71" s="155">
        <f>Housing_benefits!AJ31</f>
        <v>568.64676658977396</v>
      </c>
      <c r="AK71" s="155">
        <f>Housing_benefits!AK31</f>
        <v>919.19447132057121</v>
      </c>
      <c r="AL71" s="155">
        <f>Housing_benefits!AL31</f>
        <v>1181.6407082203809</v>
      </c>
      <c r="AM71" s="155">
        <f>Housing_benefits!AM31</f>
        <v>1396.9133752255298</v>
      </c>
      <c r="AN71" s="155">
        <f>Housing_benefits!AN31</f>
        <v>1572.5977774696016</v>
      </c>
      <c r="AO71" s="155">
        <f>Housing_benefits!AO31</f>
        <v>1763.5441134969951</v>
      </c>
      <c r="AP71" s="155">
        <f>Housing_benefits!AP31</f>
        <v>1896.6084945680932</v>
      </c>
      <c r="AQ71" s="155">
        <f>Housing_benefits!AQ31</f>
        <v>1963.1883599218736</v>
      </c>
      <c r="AR71" s="155">
        <f>Housing_benefits!AR31</f>
        <v>1903.5669999999996</v>
      </c>
      <c r="AS71" s="155">
        <f>Housing_benefits!AS31</f>
        <v>2187.5540000000001</v>
      </c>
      <c r="AT71" s="155">
        <f>Housing_benefits!AT31</f>
        <v>2771.8209999999999</v>
      </c>
      <c r="AU71" s="155">
        <f>Housing_benefits!AU31</f>
        <v>3785.5240000000008</v>
      </c>
      <c r="AV71" s="155">
        <f>Housing_benefits!AV31</f>
        <v>5004.2709999999997</v>
      </c>
      <c r="AW71" s="155">
        <f>Housing_benefits!AW31</f>
        <v>6027.8400000000011</v>
      </c>
      <c r="AX71" s="155">
        <f>Housing_benefits!AX31</f>
        <v>6701.0210236028324</v>
      </c>
      <c r="AY71" s="155">
        <f>Housing_benefits!AY31</f>
        <v>7259.8193451132465</v>
      </c>
      <c r="AZ71" s="155">
        <f>Housing_benefits!AZ31</f>
        <v>7627.8412922717607</v>
      </c>
      <c r="BA71" s="155">
        <f>Housing_benefits!BA31</f>
        <v>7388.3815092242394</v>
      </c>
      <c r="BB71" s="155">
        <f>Housing_benefits!BB31</f>
        <v>7213.0624270478074</v>
      </c>
      <c r="BC71" s="155">
        <f>Housing_benefits!BC31</f>
        <v>7066.8309277856351</v>
      </c>
      <c r="BD71" s="155">
        <f>Housing_benefits!BD31</f>
        <v>6955.0272430824934</v>
      </c>
      <c r="BE71" s="155">
        <f>Housing_benefits!BE31</f>
        <v>7130.0830912703177</v>
      </c>
      <c r="BF71" s="155">
        <f>Housing_benefits!BF31</f>
        <v>7853.4141332420995</v>
      </c>
      <c r="BG71" s="155">
        <f>Housing_benefits!BG31</f>
        <v>7907.4304242871603</v>
      </c>
      <c r="BH71" s="155">
        <f>Housing_benefits!BH31</f>
        <v>8609.1099443174389</v>
      </c>
      <c r="BI71" s="155">
        <f>Housing_benefits!BI31</f>
        <v>9364.2666422585644</v>
      </c>
      <c r="BJ71" s="155">
        <f>Housing_benefits!BJ31</f>
        <v>9979.0686760457666</v>
      </c>
      <c r="BK71" s="155">
        <f>Housing_benefits!BK31</f>
        <v>10808.197886514117</v>
      </c>
      <c r="BL71" s="155">
        <f>Housing_benefits!BL31</f>
        <v>11599.496940774132</v>
      </c>
      <c r="BM71" s="155">
        <f>Housing_benefits!BM31</f>
        <v>14226.791440390265</v>
      </c>
      <c r="BN71" s="155">
        <f>Housing_benefits!BN31</f>
        <v>15478.01053884067</v>
      </c>
      <c r="BO71" s="155">
        <f>Housing_benefits!BO31</f>
        <v>16578.667176283001</v>
      </c>
      <c r="BP71" s="155">
        <f>Housing_benefits!BP31</f>
        <v>17472.491649240532</v>
      </c>
      <c r="BQ71" s="155">
        <f>Housing_benefits!BQ31</f>
        <v>17625.749532084679</v>
      </c>
      <c r="BR71" s="155">
        <f>Housing_benefits!BR31</f>
        <v>17738.510614072031</v>
      </c>
      <c r="BS71" s="155">
        <f>Housing_benefits!BS31</f>
        <v>17716.225635332288</v>
      </c>
      <c r="BT71" s="155">
        <f>Housing_benefits!BT31</f>
        <v>17111.31100400001</v>
      </c>
      <c r="BU71" s="155">
        <f>Housing_benefits!BU31</f>
        <v>16213.076773759509</v>
      </c>
      <c r="BV71" s="155">
        <f>Housing_benefits!BV31</f>
        <v>14895.346253314372</v>
      </c>
      <c r="BW71" s="155">
        <f>Housing_benefits!BW31</f>
        <v>12614.417210150652</v>
      </c>
      <c r="BX71" s="155">
        <f>Housing_benefits!BX31</f>
        <v>11771.363467795447</v>
      </c>
      <c r="BY71" s="155">
        <f>Housing_benefits!BY31</f>
        <v>10629.919408328493</v>
      </c>
      <c r="BZ71" s="155">
        <f>Housing_benefits!BZ31</f>
        <v>9526.8641925449447</v>
      </c>
      <c r="CA71" s="155">
        <f>Housing_benefits!CA31</f>
        <v>8433.7547433342497</v>
      </c>
      <c r="CB71" s="155">
        <f>Housing_benefits!CB31</f>
        <v>6851.7480943644277</v>
      </c>
      <c r="CC71" s="155">
        <f>Housing_benefits!CC31</f>
        <v>4477.3090648126099</v>
      </c>
      <c r="CD71" s="156">
        <f>Housing_benefits!CD31</f>
        <v>2376.4626253782817</v>
      </c>
    </row>
    <row r="72" spans="1:82" s="106" customFormat="1" x14ac:dyDescent="0.4">
      <c r="A72" s="166"/>
      <c r="B72" s="80" t="s">
        <v>136</v>
      </c>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53">
        <f t="shared" ref="AH72:BL72" si="27">SUM(AH70:AH71)</f>
        <v>721</v>
      </c>
      <c r="AI72" s="53">
        <f t="shared" si="27"/>
        <v>793</v>
      </c>
      <c r="AJ72" s="53">
        <f t="shared" si="27"/>
        <v>1024</v>
      </c>
      <c r="AK72" s="53">
        <f t="shared" si="27"/>
        <v>1655.6</v>
      </c>
      <c r="AL72" s="53">
        <f t="shared" si="27"/>
        <v>2128</v>
      </c>
      <c r="AM72" s="53">
        <f t="shared" si="27"/>
        <v>2516</v>
      </c>
      <c r="AN72" s="53">
        <f t="shared" si="27"/>
        <v>2833</v>
      </c>
      <c r="AO72" s="53">
        <f t="shared" si="27"/>
        <v>3177</v>
      </c>
      <c r="AP72" s="53">
        <f t="shared" si="27"/>
        <v>3415.0000000000005</v>
      </c>
      <c r="AQ72" s="53">
        <f t="shared" si="27"/>
        <v>3536</v>
      </c>
      <c r="AR72" s="53">
        <f t="shared" si="27"/>
        <v>3723.4489999999996</v>
      </c>
      <c r="AS72" s="53">
        <f t="shared" si="27"/>
        <v>4232.5370000000003</v>
      </c>
      <c r="AT72" s="53">
        <f t="shared" si="27"/>
        <v>5095.3410000000003</v>
      </c>
      <c r="AU72" s="53">
        <f t="shared" si="27"/>
        <v>6358.652000000001</v>
      </c>
      <c r="AV72" s="53">
        <f t="shared" si="27"/>
        <v>7812.0959999999995</v>
      </c>
      <c r="AW72" s="53">
        <f t="shared" si="27"/>
        <v>9216.8450000000012</v>
      </c>
      <c r="AX72" s="53">
        <f t="shared" si="27"/>
        <v>10103.235919999999</v>
      </c>
      <c r="AY72" s="53">
        <f t="shared" si="27"/>
        <v>10874.666694</v>
      </c>
      <c r="AZ72" s="53">
        <f t="shared" si="27"/>
        <v>11379.761964999996</v>
      </c>
      <c r="BA72" s="53">
        <f t="shared" si="27"/>
        <v>11176.396123000002</v>
      </c>
      <c r="BB72" s="53">
        <f t="shared" si="27"/>
        <v>11064.80422</v>
      </c>
      <c r="BC72" s="53">
        <f t="shared" si="27"/>
        <v>11064.103816674597</v>
      </c>
      <c r="BD72" s="53">
        <f t="shared" si="27"/>
        <v>11162.3689748</v>
      </c>
      <c r="BE72" s="53">
        <f t="shared" si="27"/>
        <v>11588.695130999999</v>
      </c>
      <c r="BF72" s="53">
        <f t="shared" si="27"/>
        <v>12636.220416</v>
      </c>
      <c r="BG72" s="53">
        <f t="shared" si="27"/>
        <v>12347.373120710001</v>
      </c>
      <c r="BH72" s="53">
        <f t="shared" si="27"/>
        <v>13157.570061439998</v>
      </c>
      <c r="BI72" s="53">
        <f t="shared" si="27"/>
        <v>13928.205135</v>
      </c>
      <c r="BJ72" s="53">
        <f t="shared" si="27"/>
        <v>14840.547586000004</v>
      </c>
      <c r="BK72" s="53">
        <f t="shared" si="27"/>
        <v>15731.800594999999</v>
      </c>
      <c r="BL72" s="53">
        <f t="shared" si="27"/>
        <v>17103.441162000003</v>
      </c>
      <c r="BM72" s="53">
        <f t="shared" ref="BM72:CD72" si="28">BM71+BM70</f>
        <v>19989.231177999995</v>
      </c>
      <c r="BN72" s="53">
        <f t="shared" si="28"/>
        <v>21426.990300999994</v>
      </c>
      <c r="BO72" s="53">
        <f t="shared" si="28"/>
        <v>22820.290123000006</v>
      </c>
      <c r="BP72" s="53">
        <f t="shared" si="28"/>
        <v>23899.631612000005</v>
      </c>
      <c r="BQ72" s="53">
        <f t="shared" si="28"/>
        <v>24169.807672999999</v>
      </c>
      <c r="BR72" s="53">
        <f t="shared" si="28"/>
        <v>24316.565554999997</v>
      </c>
      <c r="BS72" s="53">
        <f t="shared" si="28"/>
        <v>24243.713647000004</v>
      </c>
      <c r="BT72" s="53">
        <f t="shared" si="28"/>
        <v>23440.599919000011</v>
      </c>
      <c r="BU72" s="53">
        <f t="shared" si="28"/>
        <v>22301.220213999997</v>
      </c>
      <c r="BV72" s="53">
        <f t="shared" si="28"/>
        <v>20729.821950999998</v>
      </c>
      <c r="BW72" s="53">
        <f t="shared" si="28"/>
        <v>18379.004464350226</v>
      </c>
      <c r="BX72" s="53">
        <f t="shared" si="28"/>
        <v>17334.295702999996</v>
      </c>
      <c r="BY72" s="53">
        <f t="shared" si="28"/>
        <v>16477.243378887037</v>
      </c>
      <c r="BZ72" s="53">
        <f t="shared" si="28"/>
        <v>15208.613672826927</v>
      </c>
      <c r="CA72" s="53">
        <f t="shared" si="28"/>
        <v>14091.595151624191</v>
      </c>
      <c r="CB72" s="53">
        <f t="shared" si="28"/>
        <v>12652.18089694517</v>
      </c>
      <c r="CC72" s="53">
        <f t="shared" si="28"/>
        <v>10376.665262338669</v>
      </c>
      <c r="CD72" s="54">
        <f t="shared" si="28"/>
        <v>8384.2062615667346</v>
      </c>
    </row>
    <row r="73" spans="1:82" s="1" customFormat="1" ht="26.25" customHeight="1" x14ac:dyDescent="0.4">
      <c r="A73" s="149"/>
      <c r="B73" s="80" t="s">
        <v>347</v>
      </c>
      <c r="C73" s="56"/>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155"/>
      <c r="AI73" s="155"/>
      <c r="AJ73" s="155"/>
      <c r="AK73" s="155"/>
      <c r="AL73" s="155"/>
      <c r="AM73" s="155"/>
      <c r="AN73" s="155"/>
      <c r="AO73" s="155"/>
      <c r="AP73" s="155"/>
      <c r="AQ73" s="155"/>
      <c r="AR73" s="155"/>
      <c r="AS73" s="155"/>
      <c r="AT73" s="155"/>
      <c r="AU73" s="155"/>
      <c r="AV73" s="155"/>
      <c r="AW73" s="155"/>
      <c r="AX73" s="155"/>
      <c r="AY73" s="155"/>
      <c r="AZ73" s="155"/>
      <c r="BA73" s="155"/>
      <c r="BB73" s="155"/>
      <c r="BC73" s="155"/>
      <c r="BD73" s="155"/>
      <c r="BE73" s="155"/>
      <c r="BF73" s="155"/>
      <c r="BG73" s="155"/>
      <c r="BH73" s="155"/>
      <c r="BI73" s="155"/>
      <c r="BJ73" s="155"/>
      <c r="BK73" s="155"/>
      <c r="BL73" s="155"/>
      <c r="BM73" s="155"/>
      <c r="BN73" s="155"/>
      <c r="BO73" s="155"/>
      <c r="BP73" s="155"/>
      <c r="BQ73" s="155"/>
      <c r="BR73" s="155"/>
      <c r="BS73" s="155"/>
      <c r="BT73" s="155"/>
      <c r="BU73" s="155"/>
      <c r="BV73" s="155"/>
      <c r="BW73" s="155"/>
      <c r="BX73" s="155"/>
      <c r="BY73" s="155"/>
      <c r="BZ73" s="155"/>
      <c r="CA73" s="155"/>
      <c r="CB73" s="155"/>
      <c r="CC73" s="155"/>
      <c r="CD73" s="156"/>
    </row>
    <row r="74" spans="1:82" s="1" customFormat="1" x14ac:dyDescent="0.4">
      <c r="A74" s="149"/>
      <c r="B74" s="71" t="s">
        <v>229</v>
      </c>
      <c r="C74" s="56"/>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155">
        <f t="shared" ref="AH74:BM74" si="29">SUM(AH75:AH76)</f>
        <v>0</v>
      </c>
      <c r="AI74" s="155">
        <f t="shared" si="29"/>
        <v>0</v>
      </c>
      <c r="AJ74" s="155">
        <f t="shared" si="29"/>
        <v>0</v>
      </c>
      <c r="AK74" s="155">
        <f t="shared" si="29"/>
        <v>0</v>
      </c>
      <c r="AL74" s="155">
        <f t="shared" si="29"/>
        <v>0</v>
      </c>
      <c r="AM74" s="155">
        <f t="shared" si="29"/>
        <v>0</v>
      </c>
      <c r="AN74" s="155">
        <f t="shared" si="29"/>
        <v>0</v>
      </c>
      <c r="AO74" s="155">
        <f t="shared" si="29"/>
        <v>0</v>
      </c>
      <c r="AP74" s="155">
        <f t="shared" si="29"/>
        <v>0</v>
      </c>
      <c r="AQ74" s="155">
        <f t="shared" si="29"/>
        <v>0</v>
      </c>
      <c r="AR74" s="155">
        <f t="shared" si="29"/>
        <v>0</v>
      </c>
      <c r="AS74" s="155">
        <f t="shared" si="29"/>
        <v>0</v>
      </c>
      <c r="AT74" s="155">
        <f t="shared" si="29"/>
        <v>0</v>
      </c>
      <c r="AU74" s="155">
        <f t="shared" si="29"/>
        <v>0</v>
      </c>
      <c r="AV74" s="155">
        <f t="shared" si="29"/>
        <v>0</v>
      </c>
      <c r="AW74" s="155">
        <f t="shared" si="29"/>
        <v>0</v>
      </c>
      <c r="AX74" s="155">
        <f t="shared" si="29"/>
        <v>0</v>
      </c>
      <c r="AY74" s="155">
        <f t="shared" si="29"/>
        <v>0</v>
      </c>
      <c r="AZ74" s="155">
        <f t="shared" si="29"/>
        <v>0</v>
      </c>
      <c r="BA74" s="155">
        <f t="shared" si="29"/>
        <v>0</v>
      </c>
      <c r="BB74" s="155">
        <f t="shared" si="29"/>
        <v>0</v>
      </c>
      <c r="BC74" s="155">
        <f t="shared" si="29"/>
        <v>0</v>
      </c>
      <c r="BD74" s="155">
        <f t="shared" si="29"/>
        <v>0</v>
      </c>
      <c r="BE74" s="155">
        <f t="shared" si="29"/>
        <v>0</v>
      </c>
      <c r="BF74" s="155">
        <f t="shared" si="29"/>
        <v>0</v>
      </c>
      <c r="BG74" s="155">
        <f t="shared" si="29"/>
        <v>0</v>
      </c>
      <c r="BH74" s="155">
        <f t="shared" si="29"/>
        <v>0</v>
      </c>
      <c r="BI74" s="155">
        <f t="shared" si="29"/>
        <v>0</v>
      </c>
      <c r="BJ74" s="155">
        <f t="shared" si="29"/>
        <v>3.4359999999999999</v>
      </c>
      <c r="BK74" s="155">
        <f t="shared" si="29"/>
        <v>3.99</v>
      </c>
      <c r="BL74" s="155">
        <f t="shared" si="29"/>
        <v>211.09399999999999</v>
      </c>
      <c r="BM74" s="155">
        <f t="shared" si="29"/>
        <v>298.26100000000002</v>
      </c>
      <c r="BN74" s="155">
        <f t="shared" ref="BN74:CD74" si="30">SUM(BN75:BN76)</f>
        <v>435.41003044000001</v>
      </c>
      <c r="BO74" s="155">
        <f t="shared" si="30"/>
        <v>128.72999999999999</v>
      </c>
      <c r="BP74" s="155">
        <f t="shared" si="30"/>
        <v>141.73699999999999</v>
      </c>
      <c r="BQ74" s="155">
        <f t="shared" si="30"/>
        <v>8.4069999999999965</v>
      </c>
      <c r="BR74" s="155">
        <f t="shared" si="30"/>
        <v>11.036000000000001</v>
      </c>
      <c r="BS74" s="155">
        <f t="shared" si="30"/>
        <v>3.7847469900000021</v>
      </c>
      <c r="BT74" s="155">
        <f t="shared" si="30"/>
        <v>3.1778794199999973</v>
      </c>
      <c r="BU74" s="155">
        <f t="shared" si="30"/>
        <v>114.2644971</v>
      </c>
      <c r="BV74" s="155">
        <f t="shared" si="30"/>
        <v>26.955252089999995</v>
      </c>
      <c r="BW74" s="155">
        <f t="shared" si="30"/>
        <v>0.22715072999999819</v>
      </c>
      <c r="BX74" s="155">
        <f t="shared" si="30"/>
        <v>98.735709330000006</v>
      </c>
      <c r="BY74" s="155">
        <f t="shared" si="30"/>
        <v>42.564715024461307</v>
      </c>
      <c r="BZ74" s="155">
        <f t="shared" si="30"/>
        <v>45.606456899517866</v>
      </c>
      <c r="CA74" s="155">
        <f t="shared" si="30"/>
        <v>45.606437853038628</v>
      </c>
      <c r="CB74" s="155">
        <f t="shared" si="30"/>
        <v>45.606860649320325</v>
      </c>
      <c r="CC74" s="155">
        <f t="shared" si="30"/>
        <v>45.612014393845527</v>
      </c>
      <c r="CD74" s="156">
        <f t="shared" si="30"/>
        <v>45.612014393845527</v>
      </c>
    </row>
    <row r="75" spans="1:82" s="1" customFormat="1" x14ac:dyDescent="0.4">
      <c r="A75" s="149"/>
      <c r="B75" s="196" t="s">
        <v>410</v>
      </c>
      <c r="C75" s="56"/>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155">
        <f>Table_2a!AH85</f>
        <v>0</v>
      </c>
      <c r="AI75" s="155">
        <f>Table_2a!AI85</f>
        <v>0</v>
      </c>
      <c r="AJ75" s="155">
        <f>Table_2a!AJ85</f>
        <v>0</v>
      </c>
      <c r="AK75" s="155">
        <f>Table_2a!AK85</f>
        <v>0</v>
      </c>
      <c r="AL75" s="155">
        <f>Table_2a!AL85</f>
        <v>0</v>
      </c>
      <c r="AM75" s="155">
        <f>Table_2a!AM85</f>
        <v>0</v>
      </c>
      <c r="AN75" s="155">
        <f>Table_2a!AN85</f>
        <v>0</v>
      </c>
      <c r="AO75" s="155">
        <f>Table_2a!AO85</f>
        <v>0</v>
      </c>
      <c r="AP75" s="155">
        <f>Table_2a!AP85</f>
        <v>0</v>
      </c>
      <c r="AQ75" s="155">
        <f>Table_2a!AQ85</f>
        <v>0</v>
      </c>
      <c r="AR75" s="155">
        <f>Table_2a!AR85</f>
        <v>0</v>
      </c>
      <c r="AS75" s="155">
        <f>Table_2a!AS85</f>
        <v>0</v>
      </c>
      <c r="AT75" s="155">
        <f>Table_2a!AT85</f>
        <v>0</v>
      </c>
      <c r="AU75" s="155">
        <f>Table_2a!AU85</f>
        <v>0</v>
      </c>
      <c r="AV75" s="155">
        <f>Table_2a!AV85</f>
        <v>0</v>
      </c>
      <c r="AW75" s="155">
        <f>Table_2a!AW85</f>
        <v>0</v>
      </c>
      <c r="AX75" s="155">
        <f>Table_2a!AX85</f>
        <v>0</v>
      </c>
      <c r="AY75" s="155">
        <f>Table_2a!AY85</f>
        <v>0</v>
      </c>
      <c r="AZ75" s="155">
        <f>Table_2a!AZ85</f>
        <v>0</v>
      </c>
      <c r="BA75" s="155">
        <f>Table_2a!BA85</f>
        <v>0</v>
      </c>
      <c r="BB75" s="155">
        <f>Table_2a!BB85</f>
        <v>0</v>
      </c>
      <c r="BC75" s="155">
        <f>Table_2a!BC85</f>
        <v>0</v>
      </c>
      <c r="BD75" s="155">
        <f>Table_2a!BD85</f>
        <v>0</v>
      </c>
      <c r="BE75" s="155">
        <f>Table_2a!BE85</f>
        <v>0</v>
      </c>
      <c r="BF75" s="155">
        <f>Table_2a!BF85</f>
        <v>0</v>
      </c>
      <c r="BG75" s="155">
        <f>Table_2a!BG85</f>
        <v>0</v>
      </c>
      <c r="BH75" s="155">
        <f>Table_2a!BH85</f>
        <v>0</v>
      </c>
      <c r="BI75" s="155">
        <f>Table_2a!BI85</f>
        <v>0</v>
      </c>
      <c r="BJ75" s="155">
        <f>Table_2a!BJ85</f>
        <v>2.3854757613040265</v>
      </c>
      <c r="BK75" s="155">
        <f>Table_2a!BK85</f>
        <v>2.7799798323037712</v>
      </c>
      <c r="BL75" s="155">
        <f>Table_2a!BL85</f>
        <v>145.43650100833483</v>
      </c>
      <c r="BM75" s="155">
        <f>Table_2a!BM85</f>
        <v>193.92315446943357</v>
      </c>
      <c r="BN75" s="155">
        <f>Table_2a!BN85</f>
        <v>266.81067065860327</v>
      </c>
      <c r="BO75" s="155">
        <f>Table_2a!BO85</f>
        <v>77.89376230618096</v>
      </c>
      <c r="BP75" s="155">
        <f>Table_2a!BP85</f>
        <v>83.761185046642368</v>
      </c>
      <c r="BQ75" s="155">
        <f>Table_2a!BQ85</f>
        <v>4.8547000187328013</v>
      </c>
      <c r="BR75" s="155">
        <f>Table_2a!BR85</f>
        <v>6.144183842691306</v>
      </c>
      <c r="BS75" s="155">
        <f>Table_2a!BS85</f>
        <v>1.8738021637673685</v>
      </c>
      <c r="BT75" s="155">
        <f>Table_2a!BT85</f>
        <v>1.5587465546696961</v>
      </c>
      <c r="BU75" s="155">
        <f>Table_2a!BU85</f>
        <v>54.094519769972067</v>
      </c>
      <c r="BV75" s="155">
        <f>Table_2a!BV85</f>
        <v>20.090436254533998</v>
      </c>
      <c r="BW75" s="155">
        <f>Table_2a!BW85</f>
        <v>10.24445929038221</v>
      </c>
      <c r="BX75" s="155">
        <f>Table_2a!BX85</f>
        <v>42.667721208615234</v>
      </c>
      <c r="BY75" s="155">
        <f>Table_2a!BY85</f>
        <v>23.812556938384901</v>
      </c>
      <c r="BZ75" s="155">
        <f>Table_2a!BZ85</f>
        <v>20.19706760423572</v>
      </c>
      <c r="CA75" s="155">
        <f>Table_2a!CA85</f>
        <v>20.213537710011956</v>
      </c>
      <c r="CB75" s="155">
        <f>Table_2a!CB85</f>
        <v>15.395354196415269</v>
      </c>
      <c r="CC75" s="155">
        <f>Table_2a!CC85</f>
        <v>14.492780292655787</v>
      </c>
      <c r="CD75" s="156">
        <f>Table_2a!CD85</f>
        <v>14.492780292655787</v>
      </c>
    </row>
    <row r="76" spans="1:82" s="1" customFormat="1" x14ac:dyDescent="0.4">
      <c r="A76" s="149"/>
      <c r="B76" s="196" t="s">
        <v>411</v>
      </c>
      <c r="C76" s="56"/>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155">
        <f>Table_2a!AH28</f>
        <v>0</v>
      </c>
      <c r="AI76" s="155">
        <f>Table_2a!AI28</f>
        <v>0</v>
      </c>
      <c r="AJ76" s="155">
        <f>Table_2a!AJ28</f>
        <v>0</v>
      </c>
      <c r="AK76" s="155">
        <f>Table_2a!AK28</f>
        <v>0</v>
      </c>
      <c r="AL76" s="155">
        <f>Table_2a!AL28</f>
        <v>0</v>
      </c>
      <c r="AM76" s="155">
        <f>Table_2a!AM28</f>
        <v>0</v>
      </c>
      <c r="AN76" s="155">
        <f>Table_2a!AN28</f>
        <v>0</v>
      </c>
      <c r="AO76" s="155">
        <f>Table_2a!AO28</f>
        <v>0</v>
      </c>
      <c r="AP76" s="155">
        <f>Table_2a!AP28</f>
        <v>0</v>
      </c>
      <c r="AQ76" s="155">
        <f>Table_2a!AQ28</f>
        <v>0</v>
      </c>
      <c r="AR76" s="155">
        <f>Table_2a!AR28</f>
        <v>0</v>
      </c>
      <c r="AS76" s="155">
        <f>Table_2a!AS28</f>
        <v>0</v>
      </c>
      <c r="AT76" s="155">
        <f>Table_2a!AT28</f>
        <v>0</v>
      </c>
      <c r="AU76" s="155">
        <f>Table_2a!AU28</f>
        <v>0</v>
      </c>
      <c r="AV76" s="155">
        <f>Table_2a!AV28</f>
        <v>0</v>
      </c>
      <c r="AW76" s="155">
        <f>Table_2a!AW28</f>
        <v>0</v>
      </c>
      <c r="AX76" s="155">
        <f>Table_2a!AX28</f>
        <v>0</v>
      </c>
      <c r="AY76" s="155">
        <f>Table_2a!AY28</f>
        <v>0</v>
      </c>
      <c r="AZ76" s="155">
        <f>Table_2a!AZ28</f>
        <v>0</v>
      </c>
      <c r="BA76" s="155">
        <f>Table_2a!BA28</f>
        <v>0</v>
      </c>
      <c r="BB76" s="155">
        <f>Table_2a!BB28</f>
        <v>0</v>
      </c>
      <c r="BC76" s="155">
        <f>Table_2a!BC28</f>
        <v>0</v>
      </c>
      <c r="BD76" s="155">
        <f>Table_2a!BD28</f>
        <v>0</v>
      </c>
      <c r="BE76" s="155">
        <f>Table_2a!BE28</f>
        <v>0</v>
      </c>
      <c r="BF76" s="155">
        <f>Table_2a!BF28</f>
        <v>0</v>
      </c>
      <c r="BG76" s="155">
        <f>Table_2a!BG28</f>
        <v>0</v>
      </c>
      <c r="BH76" s="155">
        <f>Table_2a!BH28</f>
        <v>0</v>
      </c>
      <c r="BI76" s="155">
        <f>Table_2a!BI28</f>
        <v>0</v>
      </c>
      <c r="BJ76" s="155">
        <f>Table_2a!BJ28</f>
        <v>1.0505242386959734</v>
      </c>
      <c r="BK76" s="155">
        <f>Table_2a!BK28</f>
        <v>1.210020167696229</v>
      </c>
      <c r="BL76" s="155">
        <f>Table_2a!BL28</f>
        <v>65.657498991665165</v>
      </c>
      <c r="BM76" s="155">
        <f>Table_2a!BM28</f>
        <v>104.33784553056645</v>
      </c>
      <c r="BN76" s="155">
        <f>Table_2a!BN28</f>
        <v>168.59935978139674</v>
      </c>
      <c r="BO76" s="155">
        <f>Table_2a!BO28</f>
        <v>50.836237693819029</v>
      </c>
      <c r="BP76" s="155">
        <f>Table_2a!BP28</f>
        <v>57.975814953357627</v>
      </c>
      <c r="BQ76" s="155">
        <f>Table_2a!BQ28</f>
        <v>3.5522999812671952</v>
      </c>
      <c r="BR76" s="155">
        <f>Table_2a!BR28</f>
        <v>4.8918161573086953</v>
      </c>
      <c r="BS76" s="155">
        <f>Table_2a!BS28</f>
        <v>1.9109448262326334</v>
      </c>
      <c r="BT76" s="155">
        <f>Table_2a!BT28</f>
        <v>1.6191328653303012</v>
      </c>
      <c r="BU76" s="155">
        <f>Table_2a!BU28</f>
        <v>60.169977330027926</v>
      </c>
      <c r="BV76" s="155">
        <f>Table_2a!BV28</f>
        <v>6.8648158354659987</v>
      </c>
      <c r="BW76" s="155">
        <f>Table_2a!BW28</f>
        <v>-10.017308560382212</v>
      </c>
      <c r="BX76" s="155">
        <f>Table_2a!BX28</f>
        <v>56.067988121384772</v>
      </c>
      <c r="BY76" s="155">
        <f>Table_2a!BY28</f>
        <v>18.752158086076406</v>
      </c>
      <c r="BZ76" s="155">
        <f>Table_2a!BZ28</f>
        <v>25.409389295282143</v>
      </c>
      <c r="CA76" s="155">
        <f>Table_2a!CA28</f>
        <v>25.392900143026672</v>
      </c>
      <c r="CB76" s="155">
        <f>Table_2a!CB28</f>
        <v>30.211506452905052</v>
      </c>
      <c r="CC76" s="155">
        <f>Table_2a!CC28</f>
        <v>31.11923410118974</v>
      </c>
      <c r="CD76" s="156">
        <f>Table_2a!CD28</f>
        <v>31.11923410118974</v>
      </c>
    </row>
    <row r="77" spans="1:82" s="1" customFormat="1" x14ac:dyDescent="0.4">
      <c r="A77" s="149"/>
      <c r="B77" s="71" t="s">
        <v>234</v>
      </c>
      <c r="C77" s="56"/>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155">
        <f>Table_1a!AH18</f>
        <v>0</v>
      </c>
      <c r="AI77" s="155">
        <f>Table_1a!AI18</f>
        <v>0</v>
      </c>
      <c r="AJ77" s="155">
        <f>Table_1a!AJ18</f>
        <v>0</v>
      </c>
      <c r="AK77" s="155">
        <f>Table_1a!AK18</f>
        <v>0</v>
      </c>
      <c r="AL77" s="155">
        <f>Table_1a!AL18</f>
        <v>0</v>
      </c>
      <c r="AM77" s="155">
        <f>Table_1a!AM18</f>
        <v>0</v>
      </c>
      <c r="AN77" s="155">
        <f>Table_1a!AN18</f>
        <v>0</v>
      </c>
      <c r="AO77" s="155">
        <f>Table_1a!AO18</f>
        <v>0</v>
      </c>
      <c r="AP77" s="155">
        <f>Table_1a!AP18</f>
        <v>0</v>
      </c>
      <c r="AQ77" s="155">
        <f>Table_1a!AQ18</f>
        <v>0</v>
      </c>
      <c r="AR77" s="155">
        <f>Table_1a!AR18</f>
        <v>0</v>
      </c>
      <c r="AS77" s="155">
        <f>Table_1a!AS18</f>
        <v>0</v>
      </c>
      <c r="AT77" s="155">
        <f>Table_1a!AT18</f>
        <v>0</v>
      </c>
      <c r="AU77" s="155">
        <f>Table_1a!AU18</f>
        <v>0</v>
      </c>
      <c r="AV77" s="155">
        <f>Table_1a!AV18</f>
        <v>0</v>
      </c>
      <c r="AW77" s="155">
        <f>Table_1a!AW18</f>
        <v>0</v>
      </c>
      <c r="AX77" s="155">
        <f>Table_1a!AX18</f>
        <v>0</v>
      </c>
      <c r="AY77" s="155">
        <f>Table_1a!AY18</f>
        <v>0</v>
      </c>
      <c r="AZ77" s="155">
        <f>Table_1a!AZ18</f>
        <v>0</v>
      </c>
      <c r="BA77" s="155">
        <f>Table_1a!BA18</f>
        <v>0</v>
      </c>
      <c r="BB77" s="155">
        <f>Table_1a!BB18</f>
        <v>0</v>
      </c>
      <c r="BC77" s="155">
        <f>Table_1a!BC18</f>
        <v>0</v>
      </c>
      <c r="BD77" s="155">
        <f>Table_1a!BD18</f>
        <v>0</v>
      </c>
      <c r="BE77" s="155">
        <f>Table_1a!BE18</f>
        <v>6.8540000000000001</v>
      </c>
      <c r="BF77" s="155">
        <f>Table_1a!BF18</f>
        <v>13.107519600000002</v>
      </c>
      <c r="BG77" s="155">
        <f>Table_1a!BG18</f>
        <v>14.986460219999998</v>
      </c>
      <c r="BH77" s="155">
        <f>Table_1a!BH18</f>
        <v>16.622024122071426</v>
      </c>
      <c r="BI77" s="155">
        <f>Table_1a!BI18</f>
        <v>17.693564299999998</v>
      </c>
      <c r="BJ77" s="155">
        <f>Table_1a!BJ18</f>
        <v>19.498030839999998</v>
      </c>
      <c r="BK77" s="155">
        <f>Table_1a!BK18</f>
        <v>20.507303</v>
      </c>
      <c r="BL77" s="155">
        <f>Table_1a!BL18</f>
        <v>21.180479929999997</v>
      </c>
      <c r="BM77" s="155">
        <f>Table_1a!BM18</f>
        <v>21.798681950000002</v>
      </c>
      <c r="BN77" s="155">
        <f>Table_1a!BN18</f>
        <v>21.362664119999998</v>
      </c>
      <c r="BO77" s="155">
        <f>Table_1a!BO18</f>
        <v>22.339751259999996</v>
      </c>
      <c r="BP77" s="155">
        <f>Table_1a!BP18</f>
        <v>56.572572000000001</v>
      </c>
      <c r="BQ77" s="155">
        <f>Table_1a!BQ18</f>
        <v>176.393889</v>
      </c>
      <c r="BR77" s="155">
        <f>Table_1a!BR18</f>
        <v>199.78361200000001</v>
      </c>
      <c r="BS77" s="155">
        <f>Table_1a!BS18</f>
        <v>161</v>
      </c>
      <c r="BT77" s="155">
        <f>Table_1a!BT18</f>
        <v>184</v>
      </c>
      <c r="BU77" s="155">
        <f>Table_1a!BU18</f>
        <v>164</v>
      </c>
      <c r="BV77" s="155">
        <f>Table_1a!BV18</f>
        <v>154</v>
      </c>
      <c r="BW77" s="155">
        <f>Table_1a!BW18</f>
        <v>132.03678999000002</v>
      </c>
      <c r="BX77" s="155">
        <f>Table_1a!BX18</f>
        <v>171.42592472999999</v>
      </c>
      <c r="BY77" s="155">
        <f>Table_1a!BY18</f>
        <v>140</v>
      </c>
      <c r="BZ77" s="155">
        <f>Table_1a!BZ18</f>
        <v>100</v>
      </c>
      <c r="CA77" s="155">
        <f>Table_1a!CA18</f>
        <v>100</v>
      </c>
      <c r="CB77" s="155">
        <f>Table_1a!CB18</f>
        <v>100</v>
      </c>
      <c r="CC77" s="155">
        <f>Table_1a!CC18</f>
        <v>100</v>
      </c>
      <c r="CD77" s="156">
        <f>Table_1a!CD18</f>
        <v>100</v>
      </c>
    </row>
    <row r="78" spans="1:82" s="1" customFormat="1" x14ac:dyDescent="0.4">
      <c r="A78" s="149"/>
      <c r="B78" s="71" t="s">
        <v>240</v>
      </c>
      <c r="C78" s="56"/>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155">
        <f t="shared" ref="AH78:BM78" si="31">SUM(AH79:AH80)</f>
        <v>0</v>
      </c>
      <c r="AI78" s="155">
        <f t="shared" si="31"/>
        <v>0</v>
      </c>
      <c r="AJ78" s="155">
        <f t="shared" si="31"/>
        <v>0</v>
      </c>
      <c r="AK78" s="155">
        <f t="shared" si="31"/>
        <v>0</v>
      </c>
      <c r="AL78" s="155">
        <f t="shared" si="31"/>
        <v>0</v>
      </c>
      <c r="AM78" s="155">
        <f t="shared" si="31"/>
        <v>0</v>
      </c>
      <c r="AN78" s="155">
        <f t="shared" si="31"/>
        <v>0</v>
      </c>
      <c r="AO78" s="155">
        <f t="shared" si="31"/>
        <v>0</v>
      </c>
      <c r="AP78" s="155">
        <f t="shared" si="31"/>
        <v>0</v>
      </c>
      <c r="AQ78" s="155">
        <f t="shared" si="31"/>
        <v>0</v>
      </c>
      <c r="AR78" s="155">
        <f t="shared" si="31"/>
        <v>0</v>
      </c>
      <c r="AS78" s="155">
        <f t="shared" si="31"/>
        <v>0</v>
      </c>
      <c r="AT78" s="155">
        <f t="shared" si="31"/>
        <v>0</v>
      </c>
      <c r="AU78" s="155">
        <f t="shared" si="31"/>
        <v>0</v>
      </c>
      <c r="AV78" s="155">
        <f t="shared" si="31"/>
        <v>0</v>
      </c>
      <c r="AW78" s="155">
        <f t="shared" si="31"/>
        <v>0</v>
      </c>
      <c r="AX78" s="155">
        <f t="shared" si="31"/>
        <v>0</v>
      </c>
      <c r="AY78" s="155">
        <f t="shared" si="31"/>
        <v>0</v>
      </c>
      <c r="AZ78" s="155">
        <f t="shared" si="31"/>
        <v>0</v>
      </c>
      <c r="BA78" s="155">
        <f t="shared" si="31"/>
        <v>0</v>
      </c>
      <c r="BB78" s="155">
        <f t="shared" si="31"/>
        <v>0</v>
      </c>
      <c r="BC78" s="155">
        <f t="shared" si="31"/>
        <v>0</v>
      </c>
      <c r="BD78" s="155">
        <f t="shared" si="31"/>
        <v>0</v>
      </c>
      <c r="BE78" s="155">
        <f t="shared" si="31"/>
        <v>0</v>
      </c>
      <c r="BF78" s="155">
        <f t="shared" si="31"/>
        <v>0</v>
      </c>
      <c r="BG78" s="155">
        <f t="shared" si="31"/>
        <v>0</v>
      </c>
      <c r="BH78" s="155">
        <f t="shared" si="31"/>
        <v>0</v>
      </c>
      <c r="BI78" s="155">
        <f t="shared" si="31"/>
        <v>0</v>
      </c>
      <c r="BJ78" s="155">
        <f t="shared" si="31"/>
        <v>46.637999999999998</v>
      </c>
      <c r="BK78" s="155">
        <f t="shared" si="31"/>
        <v>46.658999999999999</v>
      </c>
      <c r="BL78" s="155">
        <f t="shared" si="31"/>
        <v>50.039000000000001</v>
      </c>
      <c r="BM78" s="155">
        <f t="shared" si="31"/>
        <v>47.561</v>
      </c>
      <c r="BN78" s="155">
        <f t="shared" ref="BN78:CD78" si="32">SUM(BN79:BN80)</f>
        <v>44.601999999999997</v>
      </c>
      <c r="BO78" s="155">
        <f t="shared" si="32"/>
        <v>46.558457389804701</v>
      </c>
      <c r="BP78" s="155">
        <f t="shared" si="32"/>
        <v>43.945999999999998</v>
      </c>
      <c r="BQ78" s="155">
        <f t="shared" si="32"/>
        <v>44.098999999999997</v>
      </c>
      <c r="BR78" s="155">
        <f t="shared" si="32"/>
        <v>44.164999999999999</v>
      </c>
      <c r="BS78" s="155">
        <f t="shared" si="32"/>
        <v>39.841999999999999</v>
      </c>
      <c r="BT78" s="155">
        <f t="shared" si="32"/>
        <v>38.499000000000002</v>
      </c>
      <c r="BU78" s="155">
        <f t="shared" si="32"/>
        <v>36.994</v>
      </c>
      <c r="BV78" s="155">
        <f t="shared" si="32"/>
        <v>44.322000000000003</v>
      </c>
      <c r="BW78" s="155">
        <f t="shared" si="32"/>
        <v>33.988</v>
      </c>
      <c r="BX78" s="155">
        <f t="shared" si="32"/>
        <v>62.020754029999992</v>
      </c>
      <c r="BY78" s="155">
        <f t="shared" si="32"/>
        <v>48.409764555886767</v>
      </c>
      <c r="BZ78" s="155">
        <f t="shared" si="32"/>
        <v>51.93244751657722</v>
      </c>
      <c r="CA78" s="155">
        <f t="shared" si="32"/>
        <v>58.169005486415713</v>
      </c>
      <c r="CB78" s="155">
        <f t="shared" si="32"/>
        <v>63.983587337391803</v>
      </c>
      <c r="CC78" s="155">
        <f t="shared" si="32"/>
        <v>69.469937998458491</v>
      </c>
      <c r="CD78" s="156">
        <f t="shared" si="32"/>
        <v>77.272250411351436</v>
      </c>
    </row>
    <row r="79" spans="1:82" s="1" customFormat="1" x14ac:dyDescent="0.4">
      <c r="A79" s="149"/>
      <c r="B79" s="196" t="s">
        <v>410</v>
      </c>
      <c r="C79" s="56"/>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155">
        <f>Table_2a!AH90</f>
        <v>0</v>
      </c>
      <c r="AI79" s="155">
        <f>Table_2a!AI90</f>
        <v>0</v>
      </c>
      <c r="AJ79" s="155">
        <f>Table_2a!AJ90</f>
        <v>0</v>
      </c>
      <c r="AK79" s="155">
        <f>Table_2a!AK90</f>
        <v>0</v>
      </c>
      <c r="AL79" s="155">
        <f>Table_2a!AL90</f>
        <v>0</v>
      </c>
      <c r="AM79" s="155">
        <f>Table_2a!AM90</f>
        <v>0</v>
      </c>
      <c r="AN79" s="155">
        <f>Table_2a!AN90</f>
        <v>0</v>
      </c>
      <c r="AO79" s="155">
        <f>Table_2a!AO90</f>
        <v>0</v>
      </c>
      <c r="AP79" s="155">
        <f>Table_2a!AP90</f>
        <v>0</v>
      </c>
      <c r="AQ79" s="155">
        <f>Table_2a!AQ90</f>
        <v>0</v>
      </c>
      <c r="AR79" s="155">
        <f>Table_2a!AR90</f>
        <v>0</v>
      </c>
      <c r="AS79" s="155">
        <f>Table_2a!AS90</f>
        <v>0</v>
      </c>
      <c r="AT79" s="155">
        <f>Table_2a!AT90</f>
        <v>0</v>
      </c>
      <c r="AU79" s="155">
        <f>Table_2a!AU90</f>
        <v>0</v>
      </c>
      <c r="AV79" s="155">
        <f>Table_2a!AV90</f>
        <v>0</v>
      </c>
      <c r="AW79" s="155">
        <f>Table_2a!AW90</f>
        <v>0</v>
      </c>
      <c r="AX79" s="155">
        <f>Table_2a!AX90</f>
        <v>0</v>
      </c>
      <c r="AY79" s="155">
        <f>Table_2a!AY90</f>
        <v>0</v>
      </c>
      <c r="AZ79" s="155">
        <f>Table_2a!AZ90</f>
        <v>0</v>
      </c>
      <c r="BA79" s="155">
        <f>Table_2a!BA90</f>
        <v>0</v>
      </c>
      <c r="BB79" s="155">
        <f>Table_2a!BB90</f>
        <v>0</v>
      </c>
      <c r="BC79" s="155">
        <f>Table_2a!BC90</f>
        <v>0</v>
      </c>
      <c r="BD79" s="155">
        <f>Table_2a!BD90</f>
        <v>0</v>
      </c>
      <c r="BE79" s="155">
        <f>Table_2a!BE90</f>
        <v>0</v>
      </c>
      <c r="BF79" s="155">
        <f>Table_2a!BF90</f>
        <v>0</v>
      </c>
      <c r="BG79" s="155">
        <f>Table_2a!BG90</f>
        <v>0</v>
      </c>
      <c r="BH79" s="155">
        <f>Table_2a!BH90</f>
        <v>0</v>
      </c>
      <c r="BI79" s="155">
        <f>Table_2a!BI90</f>
        <v>0</v>
      </c>
      <c r="BJ79" s="155">
        <f>Table_2a!BJ90</f>
        <v>22.992533999999999</v>
      </c>
      <c r="BK79" s="155">
        <f>Table_2a!BK90</f>
        <v>22.396319999999999</v>
      </c>
      <c r="BL79" s="155">
        <f>Table_2a!BL90</f>
        <v>23.618407999999999</v>
      </c>
      <c r="BM79" s="155">
        <f>Table_2a!BM90</f>
        <v>22.115864999999999</v>
      </c>
      <c r="BN79" s="155">
        <f>Table_2a!BN90</f>
        <v>20.338511999999998</v>
      </c>
      <c r="BO79" s="155">
        <f>Table_2a!BO90</f>
        <v>21.323773484530555</v>
      </c>
      <c r="BP79" s="155">
        <f>Table_2a!BP90</f>
        <v>18.545211999999999</v>
      </c>
      <c r="BQ79" s="155">
        <f>Table_2a!BQ90</f>
        <v>17.904194</v>
      </c>
      <c r="BR79" s="155">
        <f>Table_2a!BR90</f>
        <v>16.738534999999999</v>
      </c>
      <c r="BS79" s="155">
        <f>Table_2a!BS90</f>
        <v>14.297962929999997</v>
      </c>
      <c r="BT79" s="155">
        <f>Table_2a!BT90</f>
        <v>13.080097299999998</v>
      </c>
      <c r="BU79" s="155">
        <f>Table_2a!BU90</f>
        <v>11.470037099999999</v>
      </c>
      <c r="BV79" s="155">
        <f>Table_2a!BV90</f>
        <v>12.475959119999999</v>
      </c>
      <c r="BW79" s="155">
        <f>Table_2a!BW90</f>
        <v>9.6425249466657483</v>
      </c>
      <c r="BX79" s="155">
        <f>Table_2a!BX90</f>
        <v>14.778392461051979</v>
      </c>
      <c r="BY79" s="155">
        <f>Table_2a!BY90</f>
        <v>11.535146754390695</v>
      </c>
      <c r="BZ79" s="155">
        <f>Table_2a!BZ90</f>
        <v>12.374536602565755</v>
      </c>
      <c r="CA79" s="155">
        <f>Table_2a!CA90</f>
        <v>13.860592403173932</v>
      </c>
      <c r="CB79" s="155">
        <f>Table_2a!CB90</f>
        <v>15.246099140951898</v>
      </c>
      <c r="CC79" s="155">
        <f>Table_2a!CC90</f>
        <v>16.553394489360215</v>
      </c>
      <c r="CD79" s="156">
        <f>Table_2a!CD90</f>
        <v>18.41254045984769</v>
      </c>
    </row>
    <row r="80" spans="1:82" s="1" customFormat="1" x14ac:dyDescent="0.4">
      <c r="A80" s="149"/>
      <c r="B80" s="196" t="s">
        <v>411</v>
      </c>
      <c r="C80" s="56"/>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155">
        <f>Table_2a!AH38</f>
        <v>0</v>
      </c>
      <c r="AI80" s="155">
        <f>Table_2a!AI38</f>
        <v>0</v>
      </c>
      <c r="AJ80" s="155">
        <f>Table_2a!AJ38</f>
        <v>0</v>
      </c>
      <c r="AK80" s="155">
        <f>Table_2a!AK38</f>
        <v>0</v>
      </c>
      <c r="AL80" s="155">
        <f>Table_2a!AL38</f>
        <v>0</v>
      </c>
      <c r="AM80" s="155">
        <f>Table_2a!AM38</f>
        <v>0</v>
      </c>
      <c r="AN80" s="155">
        <f>Table_2a!AN38</f>
        <v>0</v>
      </c>
      <c r="AO80" s="155">
        <f>Table_2a!AO38</f>
        <v>0</v>
      </c>
      <c r="AP80" s="155">
        <f>Table_2a!AP38</f>
        <v>0</v>
      </c>
      <c r="AQ80" s="155">
        <f>Table_2a!AQ38</f>
        <v>0</v>
      </c>
      <c r="AR80" s="155">
        <f>Table_2a!AR38</f>
        <v>0</v>
      </c>
      <c r="AS80" s="155">
        <f>Table_2a!AS38</f>
        <v>0</v>
      </c>
      <c r="AT80" s="155">
        <f>Table_2a!AT38</f>
        <v>0</v>
      </c>
      <c r="AU80" s="155">
        <f>Table_2a!AU38</f>
        <v>0</v>
      </c>
      <c r="AV80" s="155">
        <f>Table_2a!AV38</f>
        <v>0</v>
      </c>
      <c r="AW80" s="155">
        <f>Table_2a!AW38</f>
        <v>0</v>
      </c>
      <c r="AX80" s="155">
        <f>Table_2a!AX38</f>
        <v>0</v>
      </c>
      <c r="AY80" s="155">
        <f>Table_2a!AY38</f>
        <v>0</v>
      </c>
      <c r="AZ80" s="155">
        <f>Table_2a!AZ38</f>
        <v>0</v>
      </c>
      <c r="BA80" s="155">
        <f>Table_2a!BA38</f>
        <v>0</v>
      </c>
      <c r="BB80" s="155">
        <f>Table_2a!BB38</f>
        <v>0</v>
      </c>
      <c r="BC80" s="155">
        <f>Table_2a!BC38</f>
        <v>0</v>
      </c>
      <c r="BD80" s="155">
        <f>Table_2a!BD38</f>
        <v>0</v>
      </c>
      <c r="BE80" s="155">
        <f>Table_2a!BE38</f>
        <v>0</v>
      </c>
      <c r="BF80" s="155">
        <f>Table_2a!BF38</f>
        <v>0</v>
      </c>
      <c r="BG80" s="155">
        <f>Table_2a!BG38</f>
        <v>0</v>
      </c>
      <c r="BH80" s="155">
        <f>Table_2a!BH38</f>
        <v>0</v>
      </c>
      <c r="BI80" s="155">
        <f>Table_2a!BI38</f>
        <v>0</v>
      </c>
      <c r="BJ80" s="155">
        <f>Table_2a!BJ38</f>
        <v>23.645465999999999</v>
      </c>
      <c r="BK80" s="155">
        <f>Table_2a!BK38</f>
        <v>24.26268</v>
      </c>
      <c r="BL80" s="155">
        <f>Table_2a!BL38</f>
        <v>26.420592000000003</v>
      </c>
      <c r="BM80" s="155">
        <f>Table_2a!BM38</f>
        <v>25.445135000000001</v>
      </c>
      <c r="BN80" s="155">
        <f>Table_2a!BN38</f>
        <v>24.263487999999999</v>
      </c>
      <c r="BO80" s="155">
        <f>Table_2a!BO38</f>
        <v>25.234683905274146</v>
      </c>
      <c r="BP80" s="155">
        <f>Table_2a!BP38</f>
        <v>25.400787999999999</v>
      </c>
      <c r="BQ80" s="155">
        <f>Table_2a!BQ38</f>
        <v>26.194805999999996</v>
      </c>
      <c r="BR80" s="155">
        <f>Table_2a!BR38</f>
        <v>27.426465</v>
      </c>
      <c r="BS80" s="155">
        <f>Table_2a!BS38</f>
        <v>25.544037070000002</v>
      </c>
      <c r="BT80" s="155">
        <f>Table_2a!BT38</f>
        <v>25.418902700000004</v>
      </c>
      <c r="BU80" s="155">
        <f>Table_2a!BU38</f>
        <v>25.523962900000001</v>
      </c>
      <c r="BV80" s="155">
        <f>Table_2a!BV38</f>
        <v>31.846040880000004</v>
      </c>
      <c r="BW80" s="155">
        <f>Table_2a!BW38</f>
        <v>24.345475053334251</v>
      </c>
      <c r="BX80" s="155">
        <f>Table_2a!BX38</f>
        <v>47.242361568948013</v>
      </c>
      <c r="BY80" s="155">
        <f>Table_2a!BY38</f>
        <v>36.874617801496072</v>
      </c>
      <c r="BZ80" s="155">
        <f>Table_2a!BZ38</f>
        <v>39.557910914011465</v>
      </c>
      <c r="CA80" s="155">
        <f>Table_2a!CA38</f>
        <v>44.308413083241781</v>
      </c>
      <c r="CB80" s="155">
        <f>Table_2a!CB38</f>
        <v>48.737488196439905</v>
      </c>
      <c r="CC80" s="155">
        <f>Table_2a!CC38</f>
        <v>52.916543509098275</v>
      </c>
      <c r="CD80" s="156">
        <f>Table_2a!CD38</f>
        <v>58.859709951503746</v>
      </c>
    </row>
    <row r="81" spans="1:82" s="1" customFormat="1" x14ac:dyDescent="0.4">
      <c r="A81" s="149"/>
      <c r="B81" s="71" t="s">
        <v>247</v>
      </c>
      <c r="C81" s="56"/>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155">
        <f>Table_1a!AH33</f>
        <v>0</v>
      </c>
      <c r="AI81" s="155">
        <f>Table_1a!AI33</f>
        <v>0</v>
      </c>
      <c r="AJ81" s="155">
        <f>Table_1a!AJ33</f>
        <v>0</v>
      </c>
      <c r="AK81" s="155">
        <f>Table_1a!AK33</f>
        <v>0</v>
      </c>
      <c r="AL81" s="155">
        <f>Table_1a!AL33</f>
        <v>0</v>
      </c>
      <c r="AM81" s="155">
        <f>Table_1a!AM33</f>
        <v>0</v>
      </c>
      <c r="AN81" s="155">
        <f>Table_1a!AN33</f>
        <v>0</v>
      </c>
      <c r="AO81" s="155">
        <f>Table_1a!AO33</f>
        <v>0</v>
      </c>
      <c r="AP81" s="155">
        <f>Table_1a!AP33</f>
        <v>0</v>
      </c>
      <c r="AQ81" s="155">
        <f>Table_1a!AQ33</f>
        <v>0</v>
      </c>
      <c r="AR81" s="155">
        <f>Table_1a!AR33</f>
        <v>1.2749999999999999</v>
      </c>
      <c r="AS81" s="155">
        <f>Table_1a!AS33</f>
        <v>10.731</v>
      </c>
      <c r="AT81" s="155">
        <f>Table_1a!AT33</f>
        <v>24.417000000000002</v>
      </c>
      <c r="AU81" s="155">
        <f>Table_1a!AU33</f>
        <v>45.9</v>
      </c>
      <c r="AV81" s="155">
        <f>Table_1a!AV33</f>
        <v>86.460999999999999</v>
      </c>
      <c r="AW81" s="155">
        <f>Table_1a!AW33</f>
        <v>112.84399999999999</v>
      </c>
      <c r="AX81" s="155">
        <f>Table_1a!AX33</f>
        <v>101.313</v>
      </c>
      <c r="AY81" s="155">
        <f>Table_1a!AY33</f>
        <v>104.523</v>
      </c>
      <c r="AZ81" s="155">
        <f>Table_1a!AZ33</f>
        <v>109.417</v>
      </c>
      <c r="BA81" s="155">
        <f>Table_1a!BA33</f>
        <v>107.491</v>
      </c>
      <c r="BB81" s="155">
        <f>Table_1a!BB33</f>
        <v>112.054</v>
      </c>
      <c r="BC81" s="155">
        <f>Table_1a!BC33</f>
        <v>125.285</v>
      </c>
      <c r="BD81" s="155">
        <f>Table_1a!BD33</f>
        <v>132.35599999999999</v>
      </c>
      <c r="BE81" s="155">
        <f>Table_1a!BE33</f>
        <v>148.73699999999999</v>
      </c>
      <c r="BF81" s="155">
        <f>Table_1a!BF33</f>
        <v>168.34100000000001</v>
      </c>
      <c r="BG81" s="155">
        <f>Table_1a!BG33</f>
        <v>189.08099999999999</v>
      </c>
      <c r="BH81" s="155">
        <f>Table_1a!BH33</f>
        <v>209.41499999999999</v>
      </c>
      <c r="BI81" s="155">
        <f>Table_1a!BI33</f>
        <v>231.1134238570055</v>
      </c>
      <c r="BJ81" s="155">
        <f>Table_1a!BJ33</f>
        <v>259.31581324546704</v>
      </c>
      <c r="BK81" s="155">
        <f>Table_1a!BK33</f>
        <v>296.238</v>
      </c>
      <c r="BL81" s="155">
        <f>Table_1a!BL33</f>
        <v>324.96100000000001</v>
      </c>
      <c r="BM81" s="155">
        <f>Table_1a!BM33</f>
        <v>341.1</v>
      </c>
      <c r="BN81" s="155">
        <f>Table_1a!BN33</f>
        <v>349.83600000000001</v>
      </c>
      <c r="BO81" s="155">
        <f>Table_1a!BO33</f>
        <v>325.97800000000001</v>
      </c>
      <c r="BP81" s="155">
        <f>Table_1a!BP33</f>
        <v>304.01600000000002</v>
      </c>
      <c r="BQ81" s="155">
        <f>Table_1a!BQ33</f>
        <v>285.58</v>
      </c>
      <c r="BR81" s="155">
        <f>Table_1a!BR33</f>
        <v>271.61900000000003</v>
      </c>
      <c r="BS81" s="155">
        <f>Table_1a!BS33</f>
        <v>0</v>
      </c>
      <c r="BT81" s="155">
        <f>Table_1a!BT33</f>
        <v>0</v>
      </c>
      <c r="BU81" s="155">
        <f>Table_1a!BU33</f>
        <v>0</v>
      </c>
      <c r="BV81" s="155">
        <f>Table_1a!BV33</f>
        <v>0</v>
      </c>
      <c r="BW81" s="155">
        <f>Table_1a!BW33</f>
        <v>0</v>
      </c>
      <c r="BX81" s="155">
        <f>Table_1a!BX33</f>
        <v>0</v>
      </c>
      <c r="BY81" s="155">
        <f>Table_1a!BY33</f>
        <v>0</v>
      </c>
      <c r="BZ81" s="155">
        <f>Table_1a!BZ33</f>
        <v>0</v>
      </c>
      <c r="CA81" s="155">
        <f>Table_1a!CA33</f>
        <v>0</v>
      </c>
      <c r="CB81" s="155">
        <f>Table_1a!CB33</f>
        <v>0</v>
      </c>
      <c r="CC81" s="155">
        <f>Table_1a!CC33</f>
        <v>0</v>
      </c>
      <c r="CD81" s="156">
        <f>Table_1a!CD33</f>
        <v>0</v>
      </c>
    </row>
    <row r="82" spans="1:82" s="1" customFormat="1" x14ac:dyDescent="0.4">
      <c r="A82" s="149"/>
      <c r="B82" s="71" t="s">
        <v>32</v>
      </c>
      <c r="C82" s="56"/>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155">
        <f>Table_1a!AH58</f>
        <v>0</v>
      </c>
      <c r="AI82" s="155">
        <f>Table_1a!AI58</f>
        <v>0</v>
      </c>
      <c r="AJ82" s="155">
        <f>Table_1a!AJ58</f>
        <v>0</v>
      </c>
      <c r="AK82" s="155">
        <f>Table_1a!AK58</f>
        <v>0</v>
      </c>
      <c r="AL82" s="155">
        <f>Table_1a!AL58</f>
        <v>0</v>
      </c>
      <c r="AM82" s="155">
        <f>Table_1a!AM58</f>
        <v>0</v>
      </c>
      <c r="AN82" s="155">
        <f>Table_1a!AN58</f>
        <v>0</v>
      </c>
      <c r="AO82" s="155">
        <f>Table_1a!AO58</f>
        <v>0</v>
      </c>
      <c r="AP82" s="155">
        <f>Table_1a!AP58</f>
        <v>0</v>
      </c>
      <c r="AQ82" s="155">
        <f>Table_1a!AQ58</f>
        <v>0</v>
      </c>
      <c r="AR82" s="155">
        <f>Table_1a!AR58</f>
        <v>118</v>
      </c>
      <c r="AS82" s="155">
        <f>Table_1a!AS58</f>
        <v>93</v>
      </c>
      <c r="AT82" s="155">
        <f>Table_1a!AT58</f>
        <v>98.4</v>
      </c>
      <c r="AU82" s="155">
        <f>Table_1a!AU58</f>
        <v>126.66799999999999</v>
      </c>
      <c r="AV82" s="155">
        <f>Table_1a!AV58</f>
        <v>127.428</v>
      </c>
      <c r="AW82" s="155">
        <f>Table_1a!AW58</f>
        <v>139.703</v>
      </c>
      <c r="AX82" s="155">
        <f>Table_1a!AX58</f>
        <v>134.45699999999999</v>
      </c>
      <c r="AY82" s="155">
        <f>Table_1a!AY58</f>
        <v>137.58500000000001</v>
      </c>
      <c r="AZ82" s="155">
        <f>Table_1a!AZ58</f>
        <v>134.505</v>
      </c>
      <c r="BA82" s="155">
        <f>Table_1a!BA58</f>
        <v>128.536</v>
      </c>
      <c r="BB82" s="155">
        <f>Table_1a!BB58</f>
        <v>142.53099999999998</v>
      </c>
      <c r="BC82" s="155">
        <f>Table_1a!BC58</f>
        <v>129.44200000000001</v>
      </c>
      <c r="BD82" s="155">
        <f>Table_1a!BD58</f>
        <v>126.22099999999999</v>
      </c>
      <c r="BE82" s="155">
        <f>Table_1a!BE58</f>
        <v>136</v>
      </c>
      <c r="BF82" s="155">
        <f>Table_1a!BF58</f>
        <v>135.53100000000001</v>
      </c>
      <c r="BG82" s="155">
        <f>Table_1a!BG58</f>
        <v>154.86799999999999</v>
      </c>
      <c r="BH82" s="155">
        <f>Table_1a!BH58</f>
        <v>160.81200000000001</v>
      </c>
      <c r="BI82" s="155">
        <f>Table_1a!BI58</f>
        <v>190.72200000000001</v>
      </c>
      <c r="BJ82" s="155">
        <f>Table_1a!BJ58</f>
        <v>272.476</v>
      </c>
      <c r="BK82" s="155">
        <f>Table_1a!BK58</f>
        <v>234.56</v>
      </c>
      <c r="BL82" s="155">
        <f>Table_1a!BL58</f>
        <v>217.55500000000001</v>
      </c>
      <c r="BM82" s="155">
        <f>Table_1a!BM58</f>
        <v>270.00200000000001</v>
      </c>
      <c r="BN82" s="155">
        <f>Table_1a!BN58</f>
        <v>273.28648482000006</v>
      </c>
      <c r="BO82" s="155">
        <f>Table_1a!BO58</f>
        <v>126.68199999999999</v>
      </c>
      <c r="BP82" s="155">
        <f>Table_1a!BP58</f>
        <v>96.879000000000005</v>
      </c>
      <c r="BQ82" s="155">
        <f>Table_1a!BQ58</f>
        <v>8.7829999999999995</v>
      </c>
      <c r="BR82" s="155">
        <f>Table_1a!BR58</f>
        <v>0</v>
      </c>
      <c r="BS82" s="155">
        <f>Table_1a!BS58</f>
        <v>0</v>
      </c>
      <c r="BT82" s="155">
        <f>Table_1a!BT58</f>
        <v>0</v>
      </c>
      <c r="BU82" s="155">
        <f>Table_1a!BU58</f>
        <v>0</v>
      </c>
      <c r="BV82" s="155">
        <f>Table_1a!BV58</f>
        <v>0</v>
      </c>
      <c r="BW82" s="155">
        <f>Table_1a!BW58</f>
        <v>0</v>
      </c>
      <c r="BX82" s="155">
        <f>Table_1a!BX58</f>
        <v>0</v>
      </c>
      <c r="BY82" s="155">
        <f>Table_1a!BY58</f>
        <v>0</v>
      </c>
      <c r="BZ82" s="155">
        <f>Table_1a!BZ58</f>
        <v>0</v>
      </c>
      <c r="CA82" s="155">
        <f>Table_1a!CA58</f>
        <v>0</v>
      </c>
      <c r="CB82" s="155">
        <f>Table_1a!CB58</f>
        <v>0</v>
      </c>
      <c r="CC82" s="155">
        <f>Table_1a!CC58</f>
        <v>0</v>
      </c>
      <c r="CD82" s="156">
        <f>Table_1a!CD58</f>
        <v>0</v>
      </c>
    </row>
    <row r="83" spans="1:82" s="1" customFormat="1" x14ac:dyDescent="0.4">
      <c r="A83" s="149"/>
      <c r="B83" s="196" t="s">
        <v>410</v>
      </c>
      <c r="C83" s="56"/>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155">
        <f>Table_2a!AH110</f>
        <v>0</v>
      </c>
      <c r="AI83" s="155">
        <f>Table_2a!AI110</f>
        <v>0</v>
      </c>
      <c r="AJ83" s="155">
        <f>Table_2a!AJ110</f>
        <v>0</v>
      </c>
      <c r="AK83" s="155">
        <f>Table_2a!AK110</f>
        <v>0</v>
      </c>
      <c r="AL83" s="155">
        <f>Table_2a!AL110</f>
        <v>0</v>
      </c>
      <c r="AM83" s="155">
        <f>Table_2a!AM110</f>
        <v>0</v>
      </c>
      <c r="AN83" s="155">
        <f>Table_2a!AN110</f>
        <v>0</v>
      </c>
      <c r="AO83" s="155">
        <f>Table_2a!AO110</f>
        <v>0</v>
      </c>
      <c r="AP83" s="155">
        <f>Table_2a!AP110</f>
        <v>0</v>
      </c>
      <c r="AQ83" s="155">
        <f>Table_2a!AQ110</f>
        <v>0</v>
      </c>
      <c r="AR83" s="155">
        <f>Table_2a!AR110</f>
        <v>0</v>
      </c>
      <c r="AS83" s="155">
        <f>Table_2a!AS110</f>
        <v>0</v>
      </c>
      <c r="AT83" s="155">
        <f>Table_2a!AT110</f>
        <v>0</v>
      </c>
      <c r="AU83" s="155">
        <f>Table_2a!AU110</f>
        <v>0</v>
      </c>
      <c r="AV83" s="155">
        <f>Table_2a!AV110</f>
        <v>0</v>
      </c>
      <c r="AW83" s="155">
        <f>Table_2a!AW110</f>
        <v>0</v>
      </c>
      <c r="AX83" s="155">
        <f>Table_2a!AX110</f>
        <v>0</v>
      </c>
      <c r="AY83" s="155">
        <f>Table_2a!AY110</f>
        <v>0</v>
      </c>
      <c r="AZ83" s="155">
        <f>Table_2a!AZ110</f>
        <v>0</v>
      </c>
      <c r="BA83" s="155">
        <f>Table_2a!BA110</f>
        <v>0</v>
      </c>
      <c r="BB83" s="155">
        <f>Table_2a!BB110</f>
        <v>0</v>
      </c>
      <c r="BC83" s="155">
        <f>Table_2a!BC110</f>
        <v>0</v>
      </c>
      <c r="BD83" s="155">
        <f>Table_2a!BD110</f>
        <v>0</v>
      </c>
      <c r="BE83" s="155">
        <f>Table_2a!BE110</f>
        <v>0</v>
      </c>
      <c r="BF83" s="155">
        <f>Table_2a!BF110</f>
        <v>0</v>
      </c>
      <c r="BG83" s="155">
        <f>Table_2a!BG110</f>
        <v>0</v>
      </c>
      <c r="BH83" s="155">
        <f>Table_2a!BH110</f>
        <v>0</v>
      </c>
      <c r="BI83" s="155">
        <f>Table_2a!BI110</f>
        <v>0</v>
      </c>
      <c r="BJ83" s="155">
        <f>Table_2a!BJ110</f>
        <v>19.951376999999997</v>
      </c>
      <c r="BK83" s="155">
        <f>Table_2a!BK110</f>
        <v>17.527673000000004</v>
      </c>
      <c r="BL83" s="155">
        <f>Table_2a!BL110</f>
        <v>14.842842999999998</v>
      </c>
      <c r="BM83" s="155">
        <f>Table_2a!BM110</f>
        <v>15.344812999999997</v>
      </c>
      <c r="BN83" s="155">
        <f>Table_2a!BN110</f>
        <v>15.454585269990007</v>
      </c>
      <c r="BO83" s="155">
        <f>Table_2a!BO110</f>
        <v>9.8689252387300055</v>
      </c>
      <c r="BP83" s="155">
        <f>Table_2a!BP110</f>
        <v>8.0439209999999992</v>
      </c>
      <c r="BQ83" s="155">
        <f>Table_2a!BQ110</f>
        <v>0.56211199999999995</v>
      </c>
      <c r="BR83" s="155">
        <f>Table_2a!BR110</f>
        <v>0</v>
      </c>
      <c r="BS83" s="155">
        <f>Table_2a!BS110</f>
        <v>0</v>
      </c>
      <c r="BT83" s="155">
        <f>Table_2a!BT110</f>
        <v>0</v>
      </c>
      <c r="BU83" s="155">
        <f>Table_2a!BU110</f>
        <v>0</v>
      </c>
      <c r="BV83" s="155">
        <f>Table_2a!BV110</f>
        <v>0</v>
      </c>
      <c r="BW83" s="155">
        <f>Table_2a!BW110</f>
        <v>0</v>
      </c>
      <c r="BX83" s="155">
        <f>Table_2a!BX110</f>
        <v>0</v>
      </c>
      <c r="BY83" s="155">
        <f>Table_2a!BY110</f>
        <v>0</v>
      </c>
      <c r="BZ83" s="155">
        <f>Table_2a!BZ110</f>
        <v>0</v>
      </c>
      <c r="CA83" s="155">
        <f>Table_2a!CA110</f>
        <v>0</v>
      </c>
      <c r="CB83" s="155">
        <f>Table_2a!CB110</f>
        <v>0</v>
      </c>
      <c r="CC83" s="155">
        <f>Table_2a!CC110</f>
        <v>0</v>
      </c>
      <c r="CD83" s="156">
        <f>Table_2a!CD110</f>
        <v>0</v>
      </c>
    </row>
    <row r="84" spans="1:82" s="1" customFormat="1" x14ac:dyDescent="0.4">
      <c r="A84" s="149"/>
      <c r="B84" s="196" t="s">
        <v>411</v>
      </c>
      <c r="C84" s="56"/>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155">
        <f>Table_2a!AH62</f>
        <v>0</v>
      </c>
      <c r="AI84" s="155">
        <f>Table_2a!AI62</f>
        <v>0</v>
      </c>
      <c r="AJ84" s="155">
        <f>Table_2a!AJ62</f>
        <v>0</v>
      </c>
      <c r="AK84" s="155">
        <f>Table_2a!AK62</f>
        <v>0</v>
      </c>
      <c r="AL84" s="155">
        <f>Table_2a!AL62</f>
        <v>0</v>
      </c>
      <c r="AM84" s="155">
        <f>Table_2a!AM62</f>
        <v>0</v>
      </c>
      <c r="AN84" s="155">
        <f>Table_2a!AN62</f>
        <v>0</v>
      </c>
      <c r="AO84" s="155">
        <f>Table_2a!AO62</f>
        <v>0</v>
      </c>
      <c r="AP84" s="155">
        <f>Table_2a!AP62</f>
        <v>0</v>
      </c>
      <c r="AQ84" s="155">
        <f>Table_2a!AQ62</f>
        <v>0</v>
      </c>
      <c r="AR84" s="155">
        <f>Table_2a!AR62</f>
        <v>0</v>
      </c>
      <c r="AS84" s="155">
        <f>Table_2a!AS62</f>
        <v>0</v>
      </c>
      <c r="AT84" s="155">
        <f>Table_2a!AT62</f>
        <v>0</v>
      </c>
      <c r="AU84" s="155">
        <f>Table_2a!AU62</f>
        <v>0</v>
      </c>
      <c r="AV84" s="155">
        <f>Table_2a!AV62</f>
        <v>0</v>
      </c>
      <c r="AW84" s="155">
        <f>Table_2a!AW62</f>
        <v>0</v>
      </c>
      <c r="AX84" s="155">
        <f>Table_2a!AX62</f>
        <v>0</v>
      </c>
      <c r="AY84" s="155">
        <f>Table_2a!AY62</f>
        <v>0</v>
      </c>
      <c r="AZ84" s="155">
        <f>Table_2a!AZ62</f>
        <v>0</v>
      </c>
      <c r="BA84" s="155">
        <f>Table_2a!BA62</f>
        <v>0</v>
      </c>
      <c r="BB84" s="155">
        <f>Table_2a!BB62</f>
        <v>0</v>
      </c>
      <c r="BC84" s="155">
        <f>Table_2a!BC62</f>
        <v>0</v>
      </c>
      <c r="BD84" s="155">
        <f>Table_2a!BD62</f>
        <v>0</v>
      </c>
      <c r="BE84" s="155">
        <f>Table_2a!BE62</f>
        <v>0</v>
      </c>
      <c r="BF84" s="155">
        <f>Table_2a!BF62</f>
        <v>0</v>
      </c>
      <c r="BG84" s="155">
        <f>Table_2a!BG62</f>
        <v>0</v>
      </c>
      <c r="BH84" s="155">
        <f>Table_2a!BH62</f>
        <v>0</v>
      </c>
      <c r="BI84" s="155">
        <f>Table_2a!BI62</f>
        <v>0</v>
      </c>
      <c r="BJ84" s="155">
        <f>Table_2a!BJ62</f>
        <v>252.52462299999999</v>
      </c>
      <c r="BK84" s="155">
        <f>Table_2a!BK62</f>
        <v>217.03232700000001</v>
      </c>
      <c r="BL84" s="155">
        <f>Table_2a!BL62</f>
        <v>202.71215699999999</v>
      </c>
      <c r="BM84" s="155">
        <f>Table_2a!BM62</f>
        <v>254.65718699999999</v>
      </c>
      <c r="BN84" s="155">
        <f>Table_2a!BN62</f>
        <v>257.83189955001012</v>
      </c>
      <c r="BO84" s="155">
        <f>Table_2a!BO62</f>
        <v>116.81307476126997</v>
      </c>
      <c r="BP84" s="155">
        <f>Table_2a!BP62</f>
        <v>88.835079000000007</v>
      </c>
      <c r="BQ84" s="155">
        <f>Table_2a!BQ62</f>
        <v>8.2208879999999986</v>
      </c>
      <c r="BR84" s="155">
        <f>Table_2a!BR62</f>
        <v>0</v>
      </c>
      <c r="BS84" s="155">
        <f>Table_2a!BS62</f>
        <v>0</v>
      </c>
      <c r="BT84" s="155">
        <f>Table_2a!BT62</f>
        <v>0</v>
      </c>
      <c r="BU84" s="155">
        <f>Table_2a!BU62</f>
        <v>0</v>
      </c>
      <c r="BV84" s="155">
        <f>Table_2a!BV62</f>
        <v>0</v>
      </c>
      <c r="BW84" s="155">
        <f>Table_2a!BW62</f>
        <v>0</v>
      </c>
      <c r="BX84" s="155">
        <f>Table_2a!BX62</f>
        <v>0</v>
      </c>
      <c r="BY84" s="155">
        <f>Table_2a!BY62</f>
        <v>0</v>
      </c>
      <c r="BZ84" s="155">
        <f>Table_2a!BZ62</f>
        <v>0</v>
      </c>
      <c r="CA84" s="155">
        <f>Table_2a!CA62</f>
        <v>0</v>
      </c>
      <c r="CB84" s="155">
        <f>Table_2a!CB62</f>
        <v>0</v>
      </c>
      <c r="CC84" s="155">
        <f>Table_2a!CC62</f>
        <v>0</v>
      </c>
      <c r="CD84" s="156">
        <f>Table_2a!CD62</f>
        <v>0</v>
      </c>
    </row>
    <row r="85" spans="1:82" s="1" customFormat="1" x14ac:dyDescent="0.4">
      <c r="A85" s="149"/>
      <c r="B85" s="71" t="s">
        <v>273</v>
      </c>
      <c r="C85" s="56"/>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155"/>
      <c r="AI85" s="155"/>
      <c r="AJ85" s="155"/>
      <c r="AK85" s="155"/>
      <c r="AL85" s="155"/>
      <c r="AM85" s="155"/>
      <c r="AN85" s="155"/>
      <c r="AO85" s="155"/>
      <c r="AP85" s="155"/>
      <c r="AQ85" s="155"/>
      <c r="AR85" s="155"/>
      <c r="AS85" s="155"/>
      <c r="AT85" s="155"/>
      <c r="AU85" s="155"/>
      <c r="AV85" s="155"/>
      <c r="AW85" s="155"/>
      <c r="AX85" s="155"/>
      <c r="AY85" s="155"/>
      <c r="AZ85" s="155"/>
      <c r="BA85" s="155"/>
      <c r="BB85" s="155"/>
      <c r="BC85" s="155"/>
      <c r="BD85" s="155"/>
      <c r="BE85" s="155"/>
      <c r="BF85" s="155"/>
      <c r="BG85" s="155"/>
      <c r="BH85" s="155"/>
      <c r="BI85" s="155"/>
      <c r="BJ85" s="155"/>
      <c r="BK85" s="155"/>
      <c r="BL85" s="155"/>
      <c r="BM85" s="155"/>
      <c r="BN85" s="155"/>
      <c r="BO85" s="155"/>
      <c r="BP85" s="155"/>
      <c r="BQ85" s="155"/>
      <c r="BR85" s="155"/>
      <c r="BS85" s="155">
        <v>0</v>
      </c>
      <c r="BT85" s="155">
        <v>0</v>
      </c>
      <c r="BU85" s="155">
        <v>0</v>
      </c>
      <c r="BV85" s="155">
        <v>6.3246354783961998</v>
      </c>
      <c r="BW85" s="155">
        <v>7.2606378499366624</v>
      </c>
      <c r="BX85" s="155">
        <v>0.22503914832372748</v>
      </c>
      <c r="BY85" s="155">
        <v>0.32511979646603517</v>
      </c>
      <c r="BZ85" s="155">
        <v>0.41702251226338527</v>
      </c>
      <c r="CA85" s="155">
        <v>0.52164849423071491</v>
      </c>
      <c r="CB85" s="155">
        <v>0.64252763825115466</v>
      </c>
      <c r="CC85" s="155">
        <v>0.76426874847001247</v>
      </c>
      <c r="CD85" s="156">
        <v>0.87587634613055099</v>
      </c>
    </row>
    <row r="86" spans="1:82" s="1" customFormat="1" x14ac:dyDescent="0.4">
      <c r="A86" s="149"/>
      <c r="B86" s="71" t="s">
        <v>274</v>
      </c>
      <c r="C86" s="56"/>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155">
        <f t="shared" ref="AH86:BM86" si="33">SUM(AH87:AH88)</f>
        <v>0</v>
      </c>
      <c r="AI86" s="155">
        <f t="shared" si="33"/>
        <v>0</v>
      </c>
      <c r="AJ86" s="155">
        <f t="shared" si="33"/>
        <v>0</v>
      </c>
      <c r="AK86" s="155">
        <f t="shared" si="33"/>
        <v>0</v>
      </c>
      <c r="AL86" s="155">
        <f t="shared" si="33"/>
        <v>0</v>
      </c>
      <c r="AM86" s="155">
        <f t="shared" si="33"/>
        <v>0</v>
      </c>
      <c r="AN86" s="155">
        <f t="shared" si="33"/>
        <v>0</v>
      </c>
      <c r="AO86" s="155">
        <f t="shared" si="33"/>
        <v>0</v>
      </c>
      <c r="AP86" s="155">
        <f t="shared" si="33"/>
        <v>0</v>
      </c>
      <c r="AQ86" s="155">
        <f t="shared" si="33"/>
        <v>0</v>
      </c>
      <c r="AR86" s="155">
        <f t="shared" si="33"/>
        <v>0</v>
      </c>
      <c r="AS86" s="155">
        <f t="shared" si="33"/>
        <v>0</v>
      </c>
      <c r="AT86" s="155">
        <f t="shared" si="33"/>
        <v>0</v>
      </c>
      <c r="AU86" s="155">
        <f t="shared" si="33"/>
        <v>0</v>
      </c>
      <c r="AV86" s="155">
        <f t="shared" si="33"/>
        <v>0</v>
      </c>
      <c r="AW86" s="155">
        <f t="shared" si="33"/>
        <v>0</v>
      </c>
      <c r="AX86" s="155">
        <f t="shared" si="33"/>
        <v>0</v>
      </c>
      <c r="AY86" s="155">
        <f t="shared" si="33"/>
        <v>0</v>
      </c>
      <c r="AZ86" s="155">
        <f t="shared" si="33"/>
        <v>0</v>
      </c>
      <c r="BA86" s="155">
        <f t="shared" si="33"/>
        <v>0</v>
      </c>
      <c r="BB86" s="155">
        <f t="shared" si="33"/>
        <v>0</v>
      </c>
      <c r="BC86" s="155">
        <f t="shared" si="33"/>
        <v>0</v>
      </c>
      <c r="BD86" s="155">
        <f t="shared" si="33"/>
        <v>0</v>
      </c>
      <c r="BE86" s="155">
        <f t="shared" si="33"/>
        <v>0</v>
      </c>
      <c r="BF86" s="155">
        <f t="shared" si="33"/>
        <v>0</v>
      </c>
      <c r="BG86" s="155">
        <f t="shared" si="33"/>
        <v>0</v>
      </c>
      <c r="BH86" s="155">
        <f t="shared" si="33"/>
        <v>0</v>
      </c>
      <c r="BI86" s="155">
        <f t="shared" si="33"/>
        <v>0</v>
      </c>
      <c r="BJ86" s="155">
        <f t="shared" si="33"/>
        <v>120.111</v>
      </c>
      <c r="BK86" s="155">
        <f t="shared" si="33"/>
        <v>123.071</v>
      </c>
      <c r="BL86" s="155">
        <f t="shared" si="33"/>
        <v>133.291</v>
      </c>
      <c r="BM86" s="155">
        <f t="shared" si="33"/>
        <v>138.81399999999999</v>
      </c>
      <c r="BN86" s="155">
        <f t="shared" ref="BN86:CD86" si="34">SUM(BN87:BN88)</f>
        <v>130.89869660000002</v>
      </c>
      <c r="BO86" s="155">
        <f t="shared" si="34"/>
        <v>46.04</v>
      </c>
      <c r="BP86" s="155">
        <f t="shared" si="34"/>
        <v>39.037999999999997</v>
      </c>
      <c r="BQ86" s="155">
        <f t="shared" si="34"/>
        <v>37.116999999999997</v>
      </c>
      <c r="BR86" s="155">
        <f t="shared" si="34"/>
        <v>33.851999999999997</v>
      </c>
      <c r="BS86" s="155">
        <f t="shared" si="34"/>
        <v>30.114000000000001</v>
      </c>
      <c r="BT86" s="155">
        <f t="shared" si="34"/>
        <v>27.888000000000002</v>
      </c>
      <c r="BU86" s="155">
        <f t="shared" si="34"/>
        <v>25.614000000000001</v>
      </c>
      <c r="BV86" s="155">
        <f t="shared" si="34"/>
        <v>24.831</v>
      </c>
      <c r="BW86" s="155">
        <f t="shared" si="34"/>
        <v>25.918999999999997</v>
      </c>
      <c r="BX86" s="155">
        <f t="shared" si="34"/>
        <v>27.905347539999994</v>
      </c>
      <c r="BY86" s="155">
        <f t="shared" si="34"/>
        <v>25.881866369993762</v>
      </c>
      <c r="BZ86" s="155">
        <f t="shared" si="34"/>
        <v>25.335143886925078</v>
      </c>
      <c r="CA86" s="155">
        <f t="shared" si="34"/>
        <v>26.2185653337906</v>
      </c>
      <c r="CB86" s="155">
        <f t="shared" si="34"/>
        <v>26.862111666319457</v>
      </c>
      <c r="CC86" s="155">
        <f t="shared" si="34"/>
        <v>26.983565513764422</v>
      </c>
      <c r="CD86" s="156">
        <f t="shared" si="34"/>
        <v>26.366348430706008</v>
      </c>
    </row>
    <row r="87" spans="1:82" s="1" customFormat="1" x14ac:dyDescent="0.4">
      <c r="A87" s="149"/>
      <c r="B87" s="196" t="s">
        <v>410</v>
      </c>
      <c r="C87" s="56"/>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155">
        <f>Table_2a!AH122</f>
        <v>0</v>
      </c>
      <c r="AI87" s="155">
        <f>Table_2a!AI122</f>
        <v>0</v>
      </c>
      <c r="AJ87" s="155">
        <f>Table_2a!AJ122</f>
        <v>0</v>
      </c>
      <c r="AK87" s="155">
        <f>Table_2a!AK122</f>
        <v>0</v>
      </c>
      <c r="AL87" s="155">
        <f>Table_2a!AL122</f>
        <v>0</v>
      </c>
      <c r="AM87" s="155">
        <f>Table_2a!AM122</f>
        <v>0</v>
      </c>
      <c r="AN87" s="155">
        <f>Table_2a!AN122</f>
        <v>0</v>
      </c>
      <c r="AO87" s="155">
        <f>Table_2a!AO122</f>
        <v>0</v>
      </c>
      <c r="AP87" s="155">
        <f>Table_2a!AP122</f>
        <v>0</v>
      </c>
      <c r="AQ87" s="155">
        <f>Table_2a!AQ122</f>
        <v>0</v>
      </c>
      <c r="AR87" s="155">
        <f>Table_2a!AR122</f>
        <v>0</v>
      </c>
      <c r="AS87" s="155">
        <f>Table_2a!AS122</f>
        <v>0</v>
      </c>
      <c r="AT87" s="155">
        <f>Table_2a!AT122</f>
        <v>0</v>
      </c>
      <c r="AU87" s="155">
        <f>Table_2a!AU122</f>
        <v>0</v>
      </c>
      <c r="AV87" s="155">
        <f>Table_2a!AV122</f>
        <v>0</v>
      </c>
      <c r="AW87" s="155">
        <f>Table_2a!AW122</f>
        <v>0</v>
      </c>
      <c r="AX87" s="155">
        <f>Table_2a!AX122</f>
        <v>0</v>
      </c>
      <c r="AY87" s="155">
        <f>Table_2a!AY122</f>
        <v>0</v>
      </c>
      <c r="AZ87" s="155">
        <f>Table_2a!AZ122</f>
        <v>0</v>
      </c>
      <c r="BA87" s="155">
        <f>Table_2a!BA122</f>
        <v>0</v>
      </c>
      <c r="BB87" s="155">
        <f>Table_2a!BB122</f>
        <v>0</v>
      </c>
      <c r="BC87" s="155">
        <f>Table_2a!BC122</f>
        <v>0</v>
      </c>
      <c r="BD87" s="155">
        <f>Table_2a!BD122</f>
        <v>0</v>
      </c>
      <c r="BE87" s="155">
        <f>Table_2a!BE122</f>
        <v>0</v>
      </c>
      <c r="BF87" s="155">
        <f>Table_2a!BF122</f>
        <v>0</v>
      </c>
      <c r="BG87" s="155">
        <f>Table_2a!BG122</f>
        <v>0</v>
      </c>
      <c r="BH87" s="155">
        <f>Table_2a!BH122</f>
        <v>0</v>
      </c>
      <c r="BI87" s="155">
        <f>Table_2a!BI122</f>
        <v>0</v>
      </c>
      <c r="BJ87" s="155">
        <f>Table_2a!BJ122</f>
        <v>0.24022200000000002</v>
      </c>
      <c r="BK87" s="155">
        <f>Table_2a!BK122</f>
        <v>0</v>
      </c>
      <c r="BL87" s="155">
        <f>Table_2a!BL122</f>
        <v>0</v>
      </c>
      <c r="BM87" s="155">
        <f>Table_2a!BM122</f>
        <v>0</v>
      </c>
      <c r="BN87" s="155">
        <f>Table_2a!BN122</f>
        <v>0</v>
      </c>
      <c r="BO87" s="155">
        <f>Table_2a!BO122</f>
        <v>0</v>
      </c>
      <c r="BP87" s="155">
        <f>Table_2a!BP122</f>
        <v>0</v>
      </c>
      <c r="BQ87" s="155">
        <f>Table_2a!BQ122</f>
        <v>0</v>
      </c>
      <c r="BR87" s="155">
        <f>Table_2a!BR122</f>
        <v>0</v>
      </c>
      <c r="BS87" s="155">
        <f>Table_2a!BS122</f>
        <v>4.9999999999990052E-3</v>
      </c>
      <c r="BT87" s="155">
        <f>Table_2a!BT122</f>
        <v>7.5000000000002842E-3</v>
      </c>
      <c r="BU87" s="155">
        <f>Table_2a!BU122</f>
        <v>3.4999999999989484E-3</v>
      </c>
      <c r="BV87" s="155">
        <f>Table_2a!BV122</f>
        <v>4.0000000000013358E-3</v>
      </c>
      <c r="BW87" s="155">
        <f>Table_2a!BW122</f>
        <v>4.2251202216974093E-3</v>
      </c>
      <c r="BX87" s="155">
        <f>Table_2a!BX122</f>
        <v>2.3075620226578053E-3</v>
      </c>
      <c r="BY87" s="155">
        <f>Table_2a!BY122</f>
        <v>2.1402353733570578E-3</v>
      </c>
      <c r="BZ87" s="155">
        <f>Table_2a!BZ122</f>
        <v>2.0950255426228637E-3</v>
      </c>
      <c r="CA87" s="155">
        <f>Table_2a!CA122</f>
        <v>2.1680778412154211E-3</v>
      </c>
      <c r="CB87" s="155">
        <f>Table_2a!CB122</f>
        <v>2.2212942748964792E-3</v>
      </c>
      <c r="CC87" s="155">
        <f>Table_2a!CC122</f>
        <v>2.2313375931339863E-3</v>
      </c>
      <c r="CD87" s="156">
        <f>Table_2a!CD122</f>
        <v>2.1802983900371942E-3</v>
      </c>
    </row>
    <row r="88" spans="1:82" s="1" customFormat="1" x14ac:dyDescent="0.4">
      <c r="A88" s="149"/>
      <c r="B88" s="196" t="s">
        <v>411</v>
      </c>
      <c r="C88" s="56"/>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155">
        <f>Table_2a!AH66</f>
        <v>0</v>
      </c>
      <c r="AI88" s="155">
        <f>Table_2a!AI66</f>
        <v>0</v>
      </c>
      <c r="AJ88" s="155">
        <f>Table_2a!AJ66</f>
        <v>0</v>
      </c>
      <c r="AK88" s="155">
        <f>Table_2a!AK66</f>
        <v>0</v>
      </c>
      <c r="AL88" s="155">
        <f>Table_2a!AL66</f>
        <v>0</v>
      </c>
      <c r="AM88" s="155">
        <f>Table_2a!AM66</f>
        <v>0</v>
      </c>
      <c r="AN88" s="155">
        <f>Table_2a!AN66</f>
        <v>0</v>
      </c>
      <c r="AO88" s="155">
        <f>Table_2a!AO66</f>
        <v>0</v>
      </c>
      <c r="AP88" s="155">
        <f>Table_2a!AP66</f>
        <v>0</v>
      </c>
      <c r="AQ88" s="155">
        <f>Table_2a!AQ66</f>
        <v>0</v>
      </c>
      <c r="AR88" s="155">
        <f>Table_2a!AR66</f>
        <v>0</v>
      </c>
      <c r="AS88" s="155">
        <f>Table_2a!AS66</f>
        <v>0</v>
      </c>
      <c r="AT88" s="155">
        <f>Table_2a!AT66</f>
        <v>0</v>
      </c>
      <c r="AU88" s="155">
        <f>Table_2a!AU66</f>
        <v>0</v>
      </c>
      <c r="AV88" s="155">
        <f>Table_2a!AV66</f>
        <v>0</v>
      </c>
      <c r="AW88" s="155">
        <f>Table_2a!AW66</f>
        <v>0</v>
      </c>
      <c r="AX88" s="155">
        <f>Table_2a!AX66</f>
        <v>0</v>
      </c>
      <c r="AY88" s="155">
        <f>Table_2a!AY66</f>
        <v>0</v>
      </c>
      <c r="AZ88" s="155">
        <f>Table_2a!AZ66</f>
        <v>0</v>
      </c>
      <c r="BA88" s="155">
        <f>Table_2a!BA66</f>
        <v>0</v>
      </c>
      <c r="BB88" s="155">
        <f>Table_2a!BB66</f>
        <v>0</v>
      </c>
      <c r="BC88" s="155">
        <f>Table_2a!BC66</f>
        <v>0</v>
      </c>
      <c r="BD88" s="155">
        <f>Table_2a!BD66</f>
        <v>0</v>
      </c>
      <c r="BE88" s="155">
        <f>Table_2a!BE66</f>
        <v>0</v>
      </c>
      <c r="BF88" s="155">
        <f>Table_2a!BF66</f>
        <v>0</v>
      </c>
      <c r="BG88" s="155">
        <f>Table_2a!BG66</f>
        <v>0</v>
      </c>
      <c r="BH88" s="155">
        <f>Table_2a!BH66</f>
        <v>0</v>
      </c>
      <c r="BI88" s="155">
        <f>Table_2a!BI66</f>
        <v>0</v>
      </c>
      <c r="BJ88" s="155">
        <f>Table_2a!BJ66</f>
        <v>119.870778</v>
      </c>
      <c r="BK88" s="155">
        <f>Table_2a!BK66</f>
        <v>123.071</v>
      </c>
      <c r="BL88" s="155">
        <f>Table_2a!BL66</f>
        <v>133.291</v>
      </c>
      <c r="BM88" s="155">
        <f>Table_2a!BM66</f>
        <v>138.81399999999999</v>
      </c>
      <c r="BN88" s="155">
        <f>Table_2a!BN66</f>
        <v>130.89869660000002</v>
      </c>
      <c r="BO88" s="155">
        <f>Table_2a!BO66</f>
        <v>46.04</v>
      </c>
      <c r="BP88" s="155">
        <f>Table_2a!BP66</f>
        <v>39.037999999999997</v>
      </c>
      <c r="BQ88" s="155">
        <f>Table_2a!BQ66</f>
        <v>37.116999999999997</v>
      </c>
      <c r="BR88" s="155">
        <f>Table_2a!BR66</f>
        <v>33.851999999999997</v>
      </c>
      <c r="BS88" s="155">
        <f>Table_2a!BS66</f>
        <v>30.109000000000002</v>
      </c>
      <c r="BT88" s="155">
        <f>Table_2a!BT66</f>
        <v>27.880500000000001</v>
      </c>
      <c r="BU88" s="155">
        <f>Table_2a!BU66</f>
        <v>25.610500000000002</v>
      </c>
      <c r="BV88" s="155">
        <f>Table_2a!BV66</f>
        <v>24.826999999999998</v>
      </c>
      <c r="BW88" s="155">
        <f>Table_2a!BW66</f>
        <v>25.9147748797783</v>
      </c>
      <c r="BX88" s="155">
        <f>Table_2a!BX66</f>
        <v>27.903039977977336</v>
      </c>
      <c r="BY88" s="155">
        <f>Table_2a!BY66</f>
        <v>25.879726134620405</v>
      </c>
      <c r="BZ88" s="155">
        <f>Table_2a!BZ66</f>
        <v>25.333048861382455</v>
      </c>
      <c r="CA88" s="155">
        <f>Table_2a!CA66</f>
        <v>26.216397255949385</v>
      </c>
      <c r="CB88" s="155">
        <f>Table_2a!CB66</f>
        <v>26.859890372044561</v>
      </c>
      <c r="CC88" s="155">
        <f>Table_2a!CC66</f>
        <v>26.981334176171288</v>
      </c>
      <c r="CD88" s="156">
        <f>Table_2a!CD66</f>
        <v>26.364168132315971</v>
      </c>
    </row>
    <row r="89" spans="1:82" s="1" customFormat="1" x14ac:dyDescent="0.4">
      <c r="A89" s="149"/>
      <c r="B89" s="71" t="s">
        <v>276</v>
      </c>
      <c r="C89" s="56"/>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155"/>
      <c r="AI89" s="155"/>
      <c r="AJ89" s="155"/>
      <c r="AK89" s="155"/>
      <c r="AL89" s="155"/>
      <c r="AM89" s="155"/>
      <c r="AN89" s="155"/>
      <c r="AO89" s="155"/>
      <c r="AP89" s="155"/>
      <c r="AQ89" s="155"/>
      <c r="AR89" s="155"/>
      <c r="AS89" s="155"/>
      <c r="AT89" s="155"/>
      <c r="AU89" s="155"/>
      <c r="AV89" s="155"/>
      <c r="AW89" s="155"/>
      <c r="AX89" s="155"/>
      <c r="AY89" s="155"/>
      <c r="AZ89" s="155"/>
      <c r="BA89" s="155"/>
      <c r="BB89" s="155"/>
      <c r="BC89" s="155"/>
      <c r="BD89" s="155"/>
      <c r="BE89" s="155"/>
      <c r="BF89" s="155"/>
      <c r="BG89" s="155"/>
      <c r="BH89" s="155"/>
      <c r="BI89" s="155"/>
      <c r="BJ89" s="155"/>
      <c r="BK89" s="155"/>
      <c r="BL89" s="155"/>
      <c r="BM89" s="155"/>
      <c r="BN89" s="155"/>
      <c r="BO89" s="155"/>
      <c r="BP89" s="155"/>
      <c r="BQ89" s="155">
        <f>Table_2a!BQ69</f>
        <v>5.8574696600000031</v>
      </c>
      <c r="BR89" s="155">
        <f>Table_2a!BR69</f>
        <v>56.150329630000009</v>
      </c>
      <c r="BS89" s="155">
        <f>Table_2a!BS69</f>
        <v>490.88279648000002</v>
      </c>
      <c r="BT89" s="155">
        <f>Table_2a!BT69</f>
        <v>1585.7627723199994</v>
      </c>
      <c r="BU89" s="155">
        <f>Table_2a!BU69</f>
        <v>3322.5426384599987</v>
      </c>
      <c r="BV89" s="155">
        <f>Table_2a!BV69</f>
        <v>8134.8647156900006</v>
      </c>
      <c r="BW89" s="155">
        <f>Table_2a!BW69</f>
        <v>18388.256169110005</v>
      </c>
      <c r="BX89" s="155">
        <f>Table_2a!BX69</f>
        <v>38338.46178256502</v>
      </c>
      <c r="BY89" s="155">
        <f>Table_2a!BY69</f>
        <v>40367.363708984107</v>
      </c>
      <c r="BZ89" s="155">
        <f>Table_2a!BZ69</f>
        <v>40468.749949602148</v>
      </c>
      <c r="CA89" s="155">
        <f>Table_2a!CA69</f>
        <v>47242.592736580016</v>
      </c>
      <c r="CB89" s="155">
        <f>Table_2a!CB69</f>
        <v>55897.211491782371</v>
      </c>
      <c r="CC89" s="155">
        <f>Table_2a!CC69</f>
        <v>66141.835334044648</v>
      </c>
      <c r="CD89" s="156">
        <f>Table_2a!CD69</f>
        <v>75634.248412268149</v>
      </c>
    </row>
    <row r="90" spans="1:82" s="1" customFormat="1" x14ac:dyDescent="0.4">
      <c r="A90" s="149"/>
      <c r="B90" s="71" t="s">
        <v>282</v>
      </c>
      <c r="C90" s="56"/>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155">
        <f>Table_1a!AH75</f>
        <v>0</v>
      </c>
      <c r="AI90" s="155">
        <f>Table_1a!AI75</f>
        <v>0</v>
      </c>
      <c r="AJ90" s="155">
        <f>Table_1a!AJ75</f>
        <v>0</v>
      </c>
      <c r="AK90" s="155">
        <f>Table_1a!AK75</f>
        <v>0</v>
      </c>
      <c r="AL90" s="155">
        <f>Table_1a!AL75</f>
        <v>0</v>
      </c>
      <c r="AM90" s="155">
        <f>Table_1a!AM75</f>
        <v>0</v>
      </c>
      <c r="AN90" s="155">
        <f>Table_1a!AN75</f>
        <v>0</v>
      </c>
      <c r="AO90" s="155">
        <f>Table_1a!AO75</f>
        <v>0</v>
      </c>
      <c r="AP90" s="155">
        <f>Table_1a!AP75</f>
        <v>0</v>
      </c>
      <c r="AQ90" s="155">
        <f>Table_1a!AQ75</f>
        <v>0</v>
      </c>
      <c r="AR90" s="155">
        <f>Table_1a!AR75</f>
        <v>33.869999999999997</v>
      </c>
      <c r="AS90" s="155">
        <f>Table_1a!AS75</f>
        <v>25.613</v>
      </c>
      <c r="AT90" s="155">
        <f>Table_1a!AT75</f>
        <v>10.731</v>
      </c>
      <c r="AU90" s="155">
        <f>Table_1a!AU75</f>
        <v>4.2610000000000001</v>
      </c>
      <c r="AV90" s="155">
        <f>Table_1a!AV75</f>
        <v>2.2210000000000001</v>
      </c>
      <c r="AW90" s="155">
        <f>Table_1a!AW75</f>
        <v>1.3009999999999999</v>
      </c>
      <c r="AX90" s="155">
        <f>Table_1a!AX75</f>
        <v>0.84199999999999997</v>
      </c>
      <c r="AY90" s="155">
        <f>Table_1a!AY75</f>
        <v>1.5860000000000001</v>
      </c>
      <c r="AZ90" s="155">
        <f>Table_1a!AZ75</f>
        <v>0</v>
      </c>
      <c r="BA90" s="155">
        <f>Table_1a!BA75</f>
        <v>0.22500000000000001</v>
      </c>
      <c r="BB90" s="155">
        <f>Table_1a!BB75</f>
        <v>0.53600000000000003</v>
      </c>
      <c r="BC90" s="155">
        <f>Table_1a!BC75</f>
        <v>0.21700000000000003</v>
      </c>
      <c r="BD90" s="155">
        <f>Table_1a!BD75</f>
        <v>4.3999999999999997E-2</v>
      </c>
      <c r="BE90" s="155">
        <f>Table_1a!BE75</f>
        <v>0.34199999999999997</v>
      </c>
      <c r="BF90" s="155">
        <f>Table_1a!BF75</f>
        <v>0.34199999999999997</v>
      </c>
      <c r="BG90" s="155">
        <f>Table_1a!BG75</f>
        <v>0.127</v>
      </c>
      <c r="BH90" s="155">
        <f>Table_1a!BH75</f>
        <v>8.6999999999999994E-2</v>
      </c>
      <c r="BI90" s="155">
        <f>Table_1a!BI75</f>
        <v>0</v>
      </c>
      <c r="BJ90" s="155">
        <f>Table_1a!BJ75</f>
        <v>0</v>
      </c>
      <c r="BK90" s="155">
        <f>Table_1a!BK75</f>
        <v>0</v>
      </c>
      <c r="BL90" s="155">
        <f>Table_1a!BL75</f>
        <v>0</v>
      </c>
      <c r="BM90" s="155">
        <f>Table_1a!BM75</f>
        <v>0</v>
      </c>
      <c r="BN90" s="155">
        <f>Table_1a!BN75</f>
        <v>0</v>
      </c>
      <c r="BO90" s="155">
        <f>Table_1a!BO75</f>
        <v>0</v>
      </c>
      <c r="BP90" s="155">
        <f>Table_1a!BP75</f>
        <v>0</v>
      </c>
      <c r="BQ90" s="155">
        <f>Table_1a!BQ75</f>
        <v>0</v>
      </c>
      <c r="BR90" s="155">
        <f>Table_1a!BR75</f>
        <v>0</v>
      </c>
      <c r="BS90" s="155">
        <f>Table_1a!BS75</f>
        <v>0</v>
      </c>
      <c r="BT90" s="155">
        <f>Table_1a!BT75</f>
        <v>0</v>
      </c>
      <c r="BU90" s="155">
        <f>Table_1a!BU75</f>
        <v>0</v>
      </c>
      <c r="BV90" s="155">
        <f>Table_1a!BV75</f>
        <v>0</v>
      </c>
      <c r="BW90" s="155">
        <f>Table_1a!BW75</f>
        <v>0</v>
      </c>
      <c r="BX90" s="155">
        <f>Table_1a!BX75</f>
        <v>0</v>
      </c>
      <c r="BY90" s="155">
        <f>Table_1a!BY75</f>
        <v>0</v>
      </c>
      <c r="BZ90" s="155">
        <f>Table_1a!BZ75</f>
        <v>0</v>
      </c>
      <c r="CA90" s="155">
        <f>Table_1a!CA75</f>
        <v>0</v>
      </c>
      <c r="CB90" s="155">
        <f>Table_1a!CB75</f>
        <v>0</v>
      </c>
      <c r="CC90" s="155">
        <f>Table_1a!CC75</f>
        <v>0</v>
      </c>
      <c r="CD90" s="156">
        <f>Table_1a!CD75</f>
        <v>0</v>
      </c>
    </row>
    <row r="91" spans="1:82" s="1" customFormat="1" ht="26.25" customHeight="1" x14ac:dyDescent="0.4">
      <c r="A91" s="149"/>
      <c r="B91" s="106" t="s">
        <v>412</v>
      </c>
      <c r="C91" s="56"/>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155"/>
      <c r="AI91" s="155"/>
      <c r="AJ91" s="155"/>
      <c r="AK91" s="155"/>
      <c r="AL91" s="155"/>
      <c r="AM91" s="155"/>
      <c r="AN91" s="155"/>
      <c r="AO91" s="155"/>
      <c r="AP91" s="155"/>
      <c r="AQ91" s="155"/>
      <c r="AR91" s="155"/>
      <c r="AS91" s="155"/>
      <c r="AT91" s="155"/>
      <c r="AU91" s="155"/>
      <c r="AV91" s="155"/>
      <c r="AW91" s="155"/>
      <c r="AX91" s="155"/>
      <c r="AY91" s="155"/>
      <c r="AZ91" s="155"/>
      <c r="BA91" s="155"/>
      <c r="BB91" s="155"/>
      <c r="BC91" s="155"/>
      <c r="BD91" s="155"/>
      <c r="BE91" s="155"/>
      <c r="BF91" s="155"/>
      <c r="BG91" s="155"/>
      <c r="BH91" s="251" t="s">
        <v>380</v>
      </c>
      <c r="BI91" s="155"/>
      <c r="BJ91" s="155"/>
      <c r="BK91" s="155"/>
      <c r="BL91" s="251" t="s">
        <v>380</v>
      </c>
      <c r="BM91" s="155"/>
      <c r="BN91" s="155"/>
      <c r="BO91" s="155"/>
      <c r="BP91" s="155"/>
      <c r="BQ91" s="155"/>
      <c r="BR91" s="155"/>
      <c r="BS91" s="155"/>
      <c r="BT91" s="155"/>
      <c r="BU91" s="155"/>
      <c r="BV91" s="155"/>
      <c r="BW91" s="155"/>
      <c r="BX91" s="155"/>
      <c r="BY91" s="155"/>
      <c r="BZ91" s="155"/>
      <c r="CA91" s="155"/>
      <c r="CB91" s="155"/>
      <c r="CC91" s="155"/>
      <c r="CD91" s="156"/>
    </row>
    <row r="92" spans="1:82" s="1" customFormat="1" x14ac:dyDescent="0.4">
      <c r="A92" s="149"/>
      <c r="B92" s="71" t="s">
        <v>413</v>
      </c>
      <c r="C92" s="56"/>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155">
        <f t="shared" ref="AH92:BK92" si="35">AH6+AH56+AH65+AH83</f>
        <v>1071</v>
      </c>
      <c r="AI92" s="155">
        <f t="shared" si="35"/>
        <v>1194</v>
      </c>
      <c r="AJ92" s="155">
        <f t="shared" si="35"/>
        <v>1476</v>
      </c>
      <c r="AK92" s="155">
        <f t="shared" si="35"/>
        <v>2096.33</v>
      </c>
      <c r="AL92" s="155">
        <f t="shared" si="35"/>
        <v>2419</v>
      </c>
      <c r="AM92" s="155">
        <f t="shared" si="35"/>
        <v>2704</v>
      </c>
      <c r="AN92" s="155">
        <f t="shared" si="35"/>
        <v>3117</v>
      </c>
      <c r="AO92" s="155">
        <f t="shared" si="35"/>
        <v>3515</v>
      </c>
      <c r="AP92" s="155">
        <f t="shared" si="35"/>
        <v>3782</v>
      </c>
      <c r="AQ92" s="155">
        <f t="shared" si="35"/>
        <v>3985</v>
      </c>
      <c r="AR92" s="155">
        <f t="shared" si="35"/>
        <v>4434.1280000000006</v>
      </c>
      <c r="AS92" s="155">
        <f t="shared" si="35"/>
        <v>5031.3342119219333</v>
      </c>
      <c r="AT92" s="155">
        <f t="shared" si="35"/>
        <v>5790.8220000000001</v>
      </c>
      <c r="AU92" s="155">
        <f t="shared" si="35"/>
        <v>6001.4549999999999</v>
      </c>
      <c r="AV92" s="155">
        <f t="shared" si="35"/>
        <v>7260.0259999999998</v>
      </c>
      <c r="AW92" s="155">
        <f t="shared" si="35"/>
        <v>8069.4830000000002</v>
      </c>
      <c r="AX92" s="155">
        <f t="shared" si="35"/>
        <v>8344.4640593971671</v>
      </c>
      <c r="AY92" s="155">
        <f t="shared" si="35"/>
        <v>8494.3502538867524</v>
      </c>
      <c r="AZ92" s="155">
        <f t="shared" si="35"/>
        <v>8602.025694728236</v>
      </c>
      <c r="BA92" s="155">
        <f t="shared" si="35"/>
        <v>8640.5586407757619</v>
      </c>
      <c r="BB92" s="155">
        <f t="shared" si="35"/>
        <v>8595.464433952191</v>
      </c>
      <c r="BC92" s="155">
        <f t="shared" si="35"/>
        <v>8942.0083998374503</v>
      </c>
      <c r="BD92" s="155">
        <f t="shared" si="35"/>
        <v>9531.7037557356707</v>
      </c>
      <c r="BE92" s="155">
        <f t="shared" si="35"/>
        <v>10294.057763499603</v>
      </c>
      <c r="BF92" s="155">
        <f t="shared" si="35"/>
        <v>10697.652014520467</v>
      </c>
      <c r="BG92" s="155">
        <f t="shared" si="35"/>
        <v>10903.644924357332</v>
      </c>
      <c r="BH92" s="232">
        <f t="shared" si="35"/>
        <v>12347.603465567412</v>
      </c>
      <c r="BI92" s="155">
        <f t="shared" si="35"/>
        <v>12833.50964645738</v>
      </c>
      <c r="BJ92" s="155">
        <f t="shared" si="35"/>
        <v>13753.967936590454</v>
      </c>
      <c r="BK92" s="155">
        <f t="shared" si="35"/>
        <v>14354.868818296125</v>
      </c>
      <c r="BL92" s="155">
        <f t="shared" ref="BL92:CD92" si="36">BL6+BL56+BL65+BL75+BL79+BL83+BL87</f>
        <v>14721.011200425168</v>
      </c>
      <c r="BM92" s="155">
        <f t="shared" si="36"/>
        <v>15492.068565823669</v>
      </c>
      <c r="BN92" s="155">
        <f t="shared" si="36"/>
        <v>15810.513671509976</v>
      </c>
      <c r="BO92" s="155">
        <f t="shared" si="36"/>
        <v>15612.339757306714</v>
      </c>
      <c r="BP92" s="155">
        <f t="shared" si="36"/>
        <v>15242.974138951089</v>
      </c>
      <c r="BQ92" s="155">
        <f t="shared" si="36"/>
        <v>12961.116992112904</v>
      </c>
      <c r="BR92" s="155">
        <f t="shared" si="36"/>
        <v>12603.588065432599</v>
      </c>
      <c r="BS92" s="155">
        <f t="shared" si="36"/>
        <v>12139.565133600741</v>
      </c>
      <c r="BT92" s="155">
        <f t="shared" si="36"/>
        <v>11644.694403247282</v>
      </c>
      <c r="BU92" s="155">
        <f t="shared" si="36"/>
        <v>11296.249894133553</v>
      </c>
      <c r="BV92" s="155">
        <f t="shared" si="36"/>
        <v>10910.848339015991</v>
      </c>
      <c r="BW92" s="155">
        <f t="shared" si="36"/>
        <v>10766.253897377983</v>
      </c>
      <c r="BX92" s="155">
        <f t="shared" si="36"/>
        <v>10592.416907508774</v>
      </c>
      <c r="BY92" s="155">
        <f t="shared" si="36"/>
        <v>10708.161624959659</v>
      </c>
      <c r="BZ92" s="155">
        <f t="shared" si="36"/>
        <v>10451.553207267076</v>
      </c>
      <c r="CA92" s="155">
        <f t="shared" si="36"/>
        <v>10359.258777535844</v>
      </c>
      <c r="CB92" s="155">
        <f t="shared" si="36"/>
        <v>10365.915286712239</v>
      </c>
      <c r="CC92" s="155">
        <f t="shared" si="36"/>
        <v>10447.972468069789</v>
      </c>
      <c r="CD92" s="156">
        <f t="shared" si="36"/>
        <v>10573.975237023449</v>
      </c>
    </row>
    <row r="93" spans="1:82" s="1" customFormat="1" x14ac:dyDescent="0.4">
      <c r="A93" s="149"/>
      <c r="B93" s="71" t="s">
        <v>405</v>
      </c>
      <c r="C93" s="56"/>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155">
        <f t="shared" ref="AH93:BM93" si="37">AH7+AH57+AH66+AH50+AH81</f>
        <v>209</v>
      </c>
      <c r="AI93" s="155">
        <f t="shared" si="37"/>
        <v>234</v>
      </c>
      <c r="AJ93" s="155">
        <f t="shared" si="37"/>
        <v>287</v>
      </c>
      <c r="AK93" s="155">
        <f t="shared" si="37"/>
        <v>379</v>
      </c>
      <c r="AL93" s="155">
        <f t="shared" si="37"/>
        <v>487</v>
      </c>
      <c r="AM93" s="155">
        <f t="shared" si="37"/>
        <v>570</v>
      </c>
      <c r="AN93" s="155">
        <f t="shared" si="37"/>
        <v>651</v>
      </c>
      <c r="AO93" s="155">
        <f t="shared" si="37"/>
        <v>762</v>
      </c>
      <c r="AP93" s="155">
        <f t="shared" si="37"/>
        <v>898</v>
      </c>
      <c r="AQ93" s="155">
        <f t="shared" si="37"/>
        <v>959</v>
      </c>
      <c r="AR93" s="155">
        <f t="shared" si="37"/>
        <v>1075.9450000000002</v>
      </c>
      <c r="AS93" s="155">
        <f t="shared" si="37"/>
        <v>1329.8654154022263</v>
      </c>
      <c r="AT93" s="155">
        <f t="shared" si="37"/>
        <v>1688.6289999999999</v>
      </c>
      <c r="AU93" s="155">
        <f t="shared" si="37"/>
        <v>2107</v>
      </c>
      <c r="AV93" s="155">
        <f t="shared" si="37"/>
        <v>2857.45</v>
      </c>
      <c r="AW93" s="155">
        <f t="shared" si="37"/>
        <v>3630.4380000000001</v>
      </c>
      <c r="AX93" s="155">
        <f t="shared" si="37"/>
        <v>4346.2807426775134</v>
      </c>
      <c r="AY93" s="155">
        <f t="shared" si="37"/>
        <v>5065.8874139371928</v>
      </c>
      <c r="AZ93" s="155">
        <f t="shared" si="37"/>
        <v>5601.3392822887272</v>
      </c>
      <c r="BA93" s="155">
        <f t="shared" si="37"/>
        <v>5978.4903319487757</v>
      </c>
      <c r="BB93" s="155">
        <f t="shared" si="37"/>
        <v>6383.9058155570938</v>
      </c>
      <c r="BC93" s="155">
        <f t="shared" si="37"/>
        <v>6803.9420322813176</v>
      </c>
      <c r="BD93" s="155">
        <f t="shared" si="37"/>
        <v>7321.7918379957373</v>
      </c>
      <c r="BE93" s="155">
        <f t="shared" si="37"/>
        <v>7978.1188632648191</v>
      </c>
      <c r="BF93" s="155">
        <f t="shared" si="37"/>
        <v>8534.0938975427689</v>
      </c>
      <c r="BG93" s="155">
        <f t="shared" si="37"/>
        <v>8861.5484462812674</v>
      </c>
      <c r="BH93" s="232">
        <f t="shared" si="37"/>
        <v>8877.5650148769746</v>
      </c>
      <c r="BI93" s="155">
        <f t="shared" si="37"/>
        <v>9075.8113139076904</v>
      </c>
      <c r="BJ93" s="155">
        <f t="shared" si="37"/>
        <v>9399.8005565574513</v>
      </c>
      <c r="BK93" s="155">
        <f t="shared" si="37"/>
        <v>10177.618454791738</v>
      </c>
      <c r="BL93" s="155">
        <f t="shared" si="37"/>
        <v>10907.655073310243</v>
      </c>
      <c r="BM93" s="155">
        <f t="shared" si="37"/>
        <v>12107.895681998447</v>
      </c>
      <c r="BN93" s="155">
        <f t="shared" ref="BN93:CD93" si="38">BN7+BN57+BN66+BN50+BN81</f>
        <v>12725.741947067476</v>
      </c>
      <c r="BO93" s="155">
        <f t="shared" si="38"/>
        <v>13372.605140368021</v>
      </c>
      <c r="BP93" s="155">
        <f t="shared" si="38"/>
        <v>14433.780228520354</v>
      </c>
      <c r="BQ93" s="155">
        <f t="shared" si="38"/>
        <v>14369.329112285412</v>
      </c>
      <c r="BR93" s="155">
        <f t="shared" si="38"/>
        <v>16136.072598192797</v>
      </c>
      <c r="BS93" s="155">
        <f t="shared" si="38"/>
        <v>16994.593159353492</v>
      </c>
      <c r="BT93" s="155">
        <f t="shared" si="38"/>
        <v>17113.226801433557</v>
      </c>
      <c r="BU93" s="155">
        <f t="shared" si="38"/>
        <v>17349.916306110354</v>
      </c>
      <c r="BV93" s="155">
        <f t="shared" si="38"/>
        <v>16806.873433414352</v>
      </c>
      <c r="BW93" s="155">
        <f t="shared" si="38"/>
        <v>15009.759866901204</v>
      </c>
      <c r="BX93" s="155">
        <f t="shared" si="38"/>
        <v>14236.957186693702</v>
      </c>
      <c r="BY93" s="155">
        <f t="shared" si="38"/>
        <v>13362.992181234076</v>
      </c>
      <c r="BZ93" s="155">
        <f t="shared" si="38"/>
        <v>12760.172621391073</v>
      </c>
      <c r="CA93" s="155">
        <f t="shared" si="38"/>
        <v>12105.452070756364</v>
      </c>
      <c r="CB93" s="155">
        <f t="shared" si="38"/>
        <v>9645.8788268883873</v>
      </c>
      <c r="CC93" s="155">
        <f t="shared" si="38"/>
        <v>5254.684736515037</v>
      </c>
      <c r="CD93" s="156">
        <f t="shared" si="38"/>
        <v>1085.0383831415886</v>
      </c>
    </row>
    <row r="94" spans="1:82" s="1" customFormat="1" x14ac:dyDescent="0.4">
      <c r="A94" s="149"/>
      <c r="B94" s="71" t="s">
        <v>406</v>
      </c>
      <c r="C94" s="56"/>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155">
        <f t="shared" ref="AH94:BM94" si="39">AH8+AH58+AH67+AH48+AH54</f>
        <v>604.78921306205552</v>
      </c>
      <c r="AI94" s="155">
        <f t="shared" si="39"/>
        <v>657.35884322879861</v>
      </c>
      <c r="AJ94" s="155">
        <f t="shared" si="39"/>
        <v>835.65377077913138</v>
      </c>
      <c r="AK94" s="155">
        <f t="shared" si="39"/>
        <v>1188.8295369048553</v>
      </c>
      <c r="AL94" s="155">
        <f t="shared" si="39"/>
        <v>1568.4209595146817</v>
      </c>
      <c r="AM94" s="155">
        <f t="shared" si="39"/>
        <v>1874.9653575731388</v>
      </c>
      <c r="AN94" s="155">
        <f t="shared" si="39"/>
        <v>2110.6155378158642</v>
      </c>
      <c r="AO94" s="155">
        <f t="shared" si="39"/>
        <v>2449.4943669573745</v>
      </c>
      <c r="AP94" s="155">
        <f t="shared" si="39"/>
        <v>2724.5694023244978</v>
      </c>
      <c r="AQ94" s="155">
        <f t="shared" si="39"/>
        <v>2891.2348768546713</v>
      </c>
      <c r="AR94" s="155">
        <f t="shared" si="39"/>
        <v>2718.5591405014425</v>
      </c>
      <c r="AS94" s="155">
        <f t="shared" si="39"/>
        <v>3071.7675611423365</v>
      </c>
      <c r="AT94" s="155">
        <f t="shared" si="39"/>
        <v>3653.0339272426231</v>
      </c>
      <c r="AU94" s="155">
        <f t="shared" si="39"/>
        <v>4584.6811160338402</v>
      </c>
      <c r="AV94" s="155">
        <f t="shared" si="39"/>
        <v>5706.6628545365193</v>
      </c>
      <c r="AW94" s="155">
        <f t="shared" si="39"/>
        <v>6544.3247590274568</v>
      </c>
      <c r="AX94" s="155">
        <f t="shared" si="39"/>
        <v>7231.7418987599576</v>
      </c>
      <c r="AY94" s="155">
        <f t="shared" si="39"/>
        <v>7852.0269815811735</v>
      </c>
      <c r="AZ94" s="155">
        <f t="shared" si="39"/>
        <v>8273.1951780794916</v>
      </c>
      <c r="BA94" s="155">
        <f t="shared" si="39"/>
        <v>8247.3200384394113</v>
      </c>
      <c r="BB94" s="155">
        <f t="shared" si="39"/>
        <v>8257.5641428037525</v>
      </c>
      <c r="BC94" s="155">
        <f t="shared" si="39"/>
        <v>8109.3576874313303</v>
      </c>
      <c r="BD94" s="155">
        <f t="shared" si="39"/>
        <v>7416.2123257729063</v>
      </c>
      <c r="BE94" s="155">
        <f t="shared" si="39"/>
        <v>7644.1400997220408</v>
      </c>
      <c r="BF94" s="155">
        <f t="shared" si="39"/>
        <v>7945.9948495321341</v>
      </c>
      <c r="BG94" s="155">
        <f t="shared" si="39"/>
        <v>8381.4400630081327</v>
      </c>
      <c r="BH94" s="232">
        <f t="shared" si="39"/>
        <v>8399.2957024825664</v>
      </c>
      <c r="BI94" s="155">
        <f t="shared" si="39"/>
        <v>8098.4461662645435</v>
      </c>
      <c r="BJ94" s="155">
        <f t="shared" si="39"/>
        <v>7904.4431749670312</v>
      </c>
      <c r="BK94" s="155">
        <f t="shared" si="39"/>
        <v>7934.8015649484423</v>
      </c>
      <c r="BL94" s="155">
        <f t="shared" si="39"/>
        <v>6979.5691337471253</v>
      </c>
      <c r="BM94" s="155">
        <f t="shared" si="39"/>
        <v>6903.7837099420121</v>
      </c>
      <c r="BN94" s="155">
        <f t="shared" ref="BN94:CD94" si="40">BN8+BN58+BN67+BN48+BN54</f>
        <v>6447.8765347053477</v>
      </c>
      <c r="BO94" s="155">
        <f t="shared" si="40"/>
        <v>5867.1154917241129</v>
      </c>
      <c r="BP94" s="155">
        <f t="shared" si="40"/>
        <v>5374.8245307749994</v>
      </c>
      <c r="BQ94" s="155">
        <f t="shared" si="40"/>
        <v>4462.4761587829598</v>
      </c>
      <c r="BR94" s="155">
        <f t="shared" si="40"/>
        <v>4093.3920430081221</v>
      </c>
      <c r="BS94" s="155">
        <f t="shared" si="40"/>
        <v>3814.3175589739649</v>
      </c>
      <c r="BT94" s="155">
        <f t="shared" si="40"/>
        <v>3486.1178340444458</v>
      </c>
      <c r="BU94" s="155">
        <f t="shared" si="40"/>
        <v>3212.5247623231603</v>
      </c>
      <c r="BV94" s="155">
        <f t="shared" si="40"/>
        <v>2748.2634417962731</v>
      </c>
      <c r="BW94" s="155">
        <f t="shared" si="40"/>
        <v>1995.6851729341033</v>
      </c>
      <c r="BX94" s="155">
        <f t="shared" si="40"/>
        <v>1578.5533959792569</v>
      </c>
      <c r="BY94" s="155">
        <f t="shared" si="40"/>
        <v>1006.0563204484141</v>
      </c>
      <c r="BZ94" s="155">
        <f t="shared" si="40"/>
        <v>712.11868315721586</v>
      </c>
      <c r="CA94" s="155">
        <f t="shared" si="40"/>
        <v>506.30751687482717</v>
      </c>
      <c r="CB94" s="155">
        <f t="shared" si="40"/>
        <v>310.5717712885014</v>
      </c>
      <c r="CC94" s="155">
        <f t="shared" si="40"/>
        <v>129.70512445515766</v>
      </c>
      <c r="CD94" s="156">
        <f t="shared" si="40"/>
        <v>10.050770970683464</v>
      </c>
    </row>
    <row r="95" spans="1:82" s="1" customFormat="1" x14ac:dyDescent="0.4">
      <c r="A95" s="149"/>
      <c r="B95" s="71" t="s">
        <v>407</v>
      </c>
      <c r="C95" s="56"/>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155">
        <f t="shared" ref="AH95:CA95" si="41">AH9+AH59+AH68</f>
        <v>756</v>
      </c>
      <c r="AI95" s="155">
        <f t="shared" si="41"/>
        <v>793</v>
      </c>
      <c r="AJ95" s="155">
        <f t="shared" si="41"/>
        <v>1148</v>
      </c>
      <c r="AK95" s="155">
        <f t="shared" si="41"/>
        <v>2067.04</v>
      </c>
      <c r="AL95" s="155">
        <f t="shared" si="41"/>
        <v>3267</v>
      </c>
      <c r="AM95" s="155">
        <f t="shared" si="41"/>
        <v>4071</v>
      </c>
      <c r="AN95" s="155">
        <f t="shared" si="41"/>
        <v>4642</v>
      </c>
      <c r="AO95" s="155">
        <f t="shared" si="41"/>
        <v>5229</v>
      </c>
      <c r="AP95" s="155">
        <f t="shared" si="41"/>
        <v>5437</v>
      </c>
      <c r="AQ95" s="155">
        <f t="shared" si="41"/>
        <v>5127</v>
      </c>
      <c r="AR95" s="155">
        <f t="shared" si="41"/>
        <v>4096.0129999999999</v>
      </c>
      <c r="AS95" s="155">
        <f t="shared" si="41"/>
        <v>3773.7157552913354</v>
      </c>
      <c r="AT95" s="155">
        <f t="shared" si="41"/>
        <v>4312.1579999999994</v>
      </c>
      <c r="AU95" s="155">
        <f t="shared" si="41"/>
        <v>5974.9769999999999</v>
      </c>
      <c r="AV95" s="155">
        <f t="shared" si="41"/>
        <v>7916.7080000000005</v>
      </c>
      <c r="AW95" s="155">
        <f t="shared" si="41"/>
        <v>8448.2150000000001</v>
      </c>
      <c r="AX95" s="155">
        <f t="shared" si="41"/>
        <v>7973.0091843945538</v>
      </c>
      <c r="AY95" s="155">
        <f t="shared" si="41"/>
        <v>7519.1957620574103</v>
      </c>
      <c r="AZ95" s="155">
        <f t="shared" si="41"/>
        <v>6731.3656549678171</v>
      </c>
      <c r="BA95" s="155">
        <f t="shared" si="41"/>
        <v>5447.2148039972835</v>
      </c>
      <c r="BB95" s="155">
        <f t="shared" si="41"/>
        <v>4765.1852759879757</v>
      </c>
      <c r="BC95" s="155">
        <f t="shared" si="41"/>
        <v>4260.0799680961009</v>
      </c>
      <c r="BD95" s="155">
        <f t="shared" si="41"/>
        <v>3747.1325745085078</v>
      </c>
      <c r="BE95" s="155">
        <f t="shared" si="41"/>
        <v>3329.5274676964054</v>
      </c>
      <c r="BF95" s="155">
        <f t="shared" si="41"/>
        <v>3351.1347082952034</v>
      </c>
      <c r="BG95" s="155">
        <f t="shared" si="41"/>
        <v>3180.0668678793036</v>
      </c>
      <c r="BH95" s="232">
        <f t="shared" si="41"/>
        <v>3064.9140059971505</v>
      </c>
      <c r="BI95" s="155">
        <f t="shared" si="41"/>
        <v>3226.2896895357376</v>
      </c>
      <c r="BJ95" s="155">
        <f t="shared" si="41"/>
        <v>3450.5297708403323</v>
      </c>
      <c r="BK95" s="155">
        <f t="shared" si="41"/>
        <v>3375.8363496902339</v>
      </c>
      <c r="BL95" s="155">
        <f t="shared" si="41"/>
        <v>4084.1136279446196</v>
      </c>
      <c r="BM95" s="155">
        <f t="shared" si="41"/>
        <v>6843.5264629219619</v>
      </c>
      <c r="BN95" s="155">
        <f t="shared" si="41"/>
        <v>7300.8178403324891</v>
      </c>
      <c r="BO95" s="155">
        <f t="shared" si="41"/>
        <v>8171.4466938054484</v>
      </c>
      <c r="BP95" s="155">
        <f t="shared" si="41"/>
        <v>8772.610755404321</v>
      </c>
      <c r="BQ95" s="155">
        <f t="shared" si="41"/>
        <v>7053.2625445483209</v>
      </c>
      <c r="BR95" s="155">
        <f t="shared" si="41"/>
        <v>5107.5159623545978</v>
      </c>
      <c r="BS95" s="155">
        <f t="shared" si="41"/>
        <v>3920.384057256696</v>
      </c>
      <c r="BT95" s="155">
        <f t="shared" si="41"/>
        <v>3247.841348372327</v>
      </c>
      <c r="BU95" s="155">
        <f t="shared" si="41"/>
        <v>2894.4322317035239</v>
      </c>
      <c r="BV95" s="155">
        <f t="shared" si="41"/>
        <v>2249.3313145094244</v>
      </c>
      <c r="BW95" s="155">
        <f t="shared" si="41"/>
        <v>1131.4374948941679</v>
      </c>
      <c r="BX95" s="155">
        <f t="shared" si="41"/>
        <v>874.56845114774273</v>
      </c>
      <c r="BY95" s="155">
        <f t="shared" si="41"/>
        <v>548.70004284818583</v>
      </c>
      <c r="BZ95" s="155">
        <f t="shared" si="41"/>
        <v>340.07017268496952</v>
      </c>
      <c r="CA95" s="155">
        <f t="shared" si="41"/>
        <v>42.053505510785811</v>
      </c>
      <c r="CB95" s="155"/>
      <c r="CC95" s="155"/>
      <c r="CD95" s="156"/>
    </row>
    <row r="96" spans="1:82" s="1" customFormat="1" x14ac:dyDescent="0.4">
      <c r="A96" s="149"/>
      <c r="B96" s="71" t="s">
        <v>408</v>
      </c>
      <c r="C96" s="56"/>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155">
        <f t="shared" ref="AH96:BK96" si="42">AH10+AH60+AH69+AH49+AH53+AH84+AH77+AH90</f>
        <v>51.210786937944519</v>
      </c>
      <c r="AI96" s="155">
        <f t="shared" si="42"/>
        <v>61.641156771201267</v>
      </c>
      <c r="AJ96" s="155">
        <f t="shared" si="42"/>
        <v>83.346229220868537</v>
      </c>
      <c r="AK96" s="155">
        <f t="shared" si="42"/>
        <v>126.05046309514468</v>
      </c>
      <c r="AL96" s="155">
        <f t="shared" si="42"/>
        <v>175.57904048531827</v>
      </c>
      <c r="AM96" s="155">
        <f t="shared" si="42"/>
        <v>229.03464242686098</v>
      </c>
      <c r="AN96" s="155">
        <f t="shared" si="42"/>
        <v>262.38446218413594</v>
      </c>
      <c r="AO96" s="155">
        <f t="shared" si="42"/>
        <v>276.50563304262545</v>
      </c>
      <c r="AP96" s="155">
        <f t="shared" si="42"/>
        <v>334.43059767550233</v>
      </c>
      <c r="AQ96" s="155">
        <f t="shared" si="42"/>
        <v>410.4731231453286</v>
      </c>
      <c r="AR96" s="155">
        <f t="shared" si="42"/>
        <v>775.30485949855722</v>
      </c>
      <c r="AS96" s="155">
        <f t="shared" si="42"/>
        <v>862.08305624216769</v>
      </c>
      <c r="AT96" s="155">
        <f t="shared" si="42"/>
        <v>1198.1940727573765</v>
      </c>
      <c r="AU96" s="155">
        <f t="shared" si="42"/>
        <v>1417.1347834778908</v>
      </c>
      <c r="AV96" s="155">
        <f t="shared" si="42"/>
        <v>1574.051145463482</v>
      </c>
      <c r="AW96" s="155">
        <f t="shared" si="42"/>
        <v>1903.0312409725441</v>
      </c>
      <c r="AX96" s="155">
        <f t="shared" si="42"/>
        <v>2226.3203287708056</v>
      </c>
      <c r="AY96" s="155">
        <f t="shared" si="42"/>
        <v>2689.2452145374687</v>
      </c>
      <c r="AZ96" s="155">
        <f t="shared" si="42"/>
        <v>2990.6749469357251</v>
      </c>
      <c r="BA96" s="155">
        <f t="shared" si="42"/>
        <v>3140.9229328387701</v>
      </c>
      <c r="BB96" s="155">
        <f t="shared" si="42"/>
        <v>3012.021166698984</v>
      </c>
      <c r="BC96" s="155">
        <f t="shared" si="42"/>
        <v>2425.9510548214885</v>
      </c>
      <c r="BD96" s="155">
        <f t="shared" si="42"/>
        <v>1414.7579598053403</v>
      </c>
      <c r="BE96" s="155">
        <f t="shared" si="42"/>
        <v>1421.2424738472355</v>
      </c>
      <c r="BF96" s="155">
        <f t="shared" si="42"/>
        <v>1465.7532395770065</v>
      </c>
      <c r="BG96" s="155">
        <f t="shared" si="42"/>
        <v>1698.2695550272188</v>
      </c>
      <c r="BH96" s="232">
        <f t="shared" si="42"/>
        <v>2010.0478595563138</v>
      </c>
      <c r="BI96" s="155">
        <f t="shared" si="42"/>
        <v>2118.2767134766536</v>
      </c>
      <c r="BJ96" s="155">
        <f t="shared" si="42"/>
        <v>2493.3100939001984</v>
      </c>
      <c r="BK96" s="155">
        <f t="shared" si="42"/>
        <v>2679.2367238565553</v>
      </c>
      <c r="BL96" s="155">
        <f t="shared" ref="BL96:CD96" si="43">BL10+BL60+BL69+BL49+BL53+BL80+BL84+BL76+BL77+BL88+BL85+BL90</f>
        <v>4274.4935652628419</v>
      </c>
      <c r="BM96" s="155">
        <f t="shared" si="43"/>
        <v>5348.5484000439055</v>
      </c>
      <c r="BN96" s="155">
        <f t="shared" si="43"/>
        <v>6479.9130541664217</v>
      </c>
      <c r="BO96" s="155">
        <f t="shared" si="43"/>
        <v>6916.5123564755131</v>
      </c>
      <c r="BP96" s="155">
        <f t="shared" si="43"/>
        <v>7581.7676323992355</v>
      </c>
      <c r="BQ96" s="155">
        <f t="shared" si="43"/>
        <v>7318.8835472365681</v>
      </c>
      <c r="BR96" s="155">
        <f t="shared" si="43"/>
        <v>7844.0011761718833</v>
      </c>
      <c r="BS96" s="155">
        <f t="shared" si="43"/>
        <v>8045.9135386151083</v>
      </c>
      <c r="BT96" s="155">
        <f t="shared" si="43"/>
        <v>7854.3923076124056</v>
      </c>
      <c r="BU96" s="155">
        <f t="shared" si="43"/>
        <v>7479.6042477294077</v>
      </c>
      <c r="BV96" s="155">
        <f t="shared" si="43"/>
        <v>6929.0896009023563</v>
      </c>
      <c r="BW96" s="155">
        <f t="shared" si="43"/>
        <v>6053.7358502327115</v>
      </c>
      <c r="BX96" s="155">
        <f t="shared" si="43"/>
        <v>5859.2966657938887</v>
      </c>
      <c r="BY96" s="155">
        <f t="shared" si="43"/>
        <v>5296.4793163062732</v>
      </c>
      <c r="BZ96" s="155">
        <f t="shared" si="43"/>
        <v>4724.7215225658611</v>
      </c>
      <c r="CA96" s="155">
        <f t="shared" si="43"/>
        <v>4197.3646505708039</v>
      </c>
      <c r="CB96" s="155">
        <f t="shared" si="43"/>
        <v>3521.3144933444582</v>
      </c>
      <c r="CC96" s="155">
        <f t="shared" si="43"/>
        <v>2639.1272027904661</v>
      </c>
      <c r="CD96" s="156">
        <f t="shared" si="43"/>
        <v>1871.4906286064365</v>
      </c>
    </row>
    <row r="97" spans="1:83" s="1" customFormat="1" ht="24.75" customHeight="1" x14ac:dyDescent="0.4">
      <c r="A97" s="149"/>
      <c r="B97" s="71" t="s">
        <v>414</v>
      </c>
      <c r="C97" s="56"/>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155"/>
      <c r="AI97" s="155"/>
      <c r="AJ97" s="155"/>
      <c r="AK97" s="155"/>
      <c r="AL97" s="155"/>
      <c r="AM97" s="155"/>
      <c r="AN97" s="155"/>
      <c r="AO97" s="155"/>
      <c r="AP97" s="155"/>
      <c r="AQ97" s="155"/>
      <c r="AR97" s="155"/>
      <c r="AS97" s="155"/>
      <c r="AT97" s="155"/>
      <c r="AU97" s="155"/>
      <c r="AV97" s="155"/>
      <c r="AW97" s="155"/>
      <c r="AX97" s="155"/>
      <c r="AY97" s="155"/>
      <c r="AZ97" s="155"/>
      <c r="BA97" s="155"/>
      <c r="BB97" s="155"/>
      <c r="BC97" s="155"/>
      <c r="BD97" s="155"/>
      <c r="BE97" s="155"/>
      <c r="BF97" s="155"/>
      <c r="BG97" s="155"/>
      <c r="BH97" s="155"/>
      <c r="BI97" s="155"/>
      <c r="BJ97" s="155"/>
      <c r="BK97" s="155"/>
      <c r="BL97" s="155">
        <f t="shared" ref="BL97:CD97" si="44">BL89</f>
        <v>0</v>
      </c>
      <c r="BM97" s="155">
        <f t="shared" si="44"/>
        <v>0</v>
      </c>
      <c r="BN97" s="155">
        <f t="shared" si="44"/>
        <v>0</v>
      </c>
      <c r="BO97" s="155">
        <f t="shared" si="44"/>
        <v>0</v>
      </c>
      <c r="BP97" s="155">
        <f t="shared" si="44"/>
        <v>0</v>
      </c>
      <c r="BQ97" s="155">
        <f t="shared" si="44"/>
        <v>5.8574696600000031</v>
      </c>
      <c r="BR97" s="155">
        <f t="shared" si="44"/>
        <v>56.150329630000009</v>
      </c>
      <c r="BS97" s="155">
        <f t="shared" si="44"/>
        <v>490.88279648000002</v>
      </c>
      <c r="BT97" s="155">
        <f t="shared" si="44"/>
        <v>1585.7627723199994</v>
      </c>
      <c r="BU97" s="155">
        <f t="shared" si="44"/>
        <v>3322.5426384599987</v>
      </c>
      <c r="BV97" s="155">
        <f t="shared" si="44"/>
        <v>8134.8647156900006</v>
      </c>
      <c r="BW97" s="155">
        <f t="shared" si="44"/>
        <v>18388.256169110005</v>
      </c>
      <c r="BX97" s="155">
        <f t="shared" si="44"/>
        <v>38338.46178256502</v>
      </c>
      <c r="BY97" s="155">
        <f t="shared" si="44"/>
        <v>40367.363708984107</v>
      </c>
      <c r="BZ97" s="155">
        <f t="shared" si="44"/>
        <v>40468.749949602148</v>
      </c>
      <c r="CA97" s="155">
        <f t="shared" si="44"/>
        <v>47242.592736580016</v>
      </c>
      <c r="CB97" s="155">
        <f t="shared" si="44"/>
        <v>55897.211491782371</v>
      </c>
      <c r="CC97" s="155">
        <f t="shared" si="44"/>
        <v>66141.835334044648</v>
      </c>
      <c r="CD97" s="156">
        <f t="shared" si="44"/>
        <v>75634.248412268149</v>
      </c>
      <c r="CE97" s="56"/>
    </row>
    <row r="98" spans="1:83" s="1" customFormat="1" ht="26.25" customHeight="1" x14ac:dyDescent="0.4">
      <c r="A98" s="149"/>
      <c r="B98" s="73" t="s">
        <v>409</v>
      </c>
      <c r="C98" s="56"/>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155">
        <f t="shared" ref="AH98:BM98" si="45">AH6+AH61+AH70+AH75+AH79+AH83+AH85+AH87</f>
        <v>1071</v>
      </c>
      <c r="AI98" s="155">
        <f t="shared" si="45"/>
        <v>1194</v>
      </c>
      <c r="AJ98" s="155">
        <f t="shared" si="45"/>
        <v>1476</v>
      </c>
      <c r="AK98" s="155">
        <f t="shared" si="45"/>
        <v>2096.33</v>
      </c>
      <c r="AL98" s="155">
        <f t="shared" si="45"/>
        <v>2419</v>
      </c>
      <c r="AM98" s="155">
        <f t="shared" si="45"/>
        <v>2704</v>
      </c>
      <c r="AN98" s="155">
        <f t="shared" si="45"/>
        <v>3117</v>
      </c>
      <c r="AO98" s="155">
        <f t="shared" si="45"/>
        <v>3515</v>
      </c>
      <c r="AP98" s="155">
        <f t="shared" si="45"/>
        <v>3782</v>
      </c>
      <c r="AQ98" s="155">
        <f t="shared" si="45"/>
        <v>3985</v>
      </c>
      <c r="AR98" s="155">
        <f t="shared" si="45"/>
        <v>4434.1280000000006</v>
      </c>
      <c r="AS98" s="155">
        <f t="shared" si="45"/>
        <v>5031.3342119219333</v>
      </c>
      <c r="AT98" s="155">
        <f t="shared" si="45"/>
        <v>5790.8220000000001</v>
      </c>
      <c r="AU98" s="155">
        <f t="shared" si="45"/>
        <v>6001.4549999999999</v>
      </c>
      <c r="AV98" s="155">
        <f t="shared" si="45"/>
        <v>7260.0259999999998</v>
      </c>
      <c r="AW98" s="155">
        <f t="shared" si="45"/>
        <v>8069.4830000000002</v>
      </c>
      <c r="AX98" s="155">
        <f t="shared" si="45"/>
        <v>8344.4640593971671</v>
      </c>
      <c r="AY98" s="155">
        <f t="shared" si="45"/>
        <v>8494.3502538867524</v>
      </c>
      <c r="AZ98" s="155">
        <f t="shared" si="45"/>
        <v>8602.025694728236</v>
      </c>
      <c r="BA98" s="155">
        <f t="shared" si="45"/>
        <v>8640.5586407757619</v>
      </c>
      <c r="BB98" s="155">
        <f t="shared" si="45"/>
        <v>8595.464433952191</v>
      </c>
      <c r="BC98" s="155">
        <f t="shared" si="45"/>
        <v>8942.0083998374503</v>
      </c>
      <c r="BD98" s="155">
        <f t="shared" si="45"/>
        <v>9531.7037557356707</v>
      </c>
      <c r="BE98" s="155">
        <f t="shared" si="45"/>
        <v>10294.057763499603</v>
      </c>
      <c r="BF98" s="155">
        <f t="shared" si="45"/>
        <v>10697.652014520467</v>
      </c>
      <c r="BG98" s="155">
        <f t="shared" si="45"/>
        <v>10903.644924357332</v>
      </c>
      <c r="BH98" s="155">
        <f t="shared" si="45"/>
        <v>12347.603465567412</v>
      </c>
      <c r="BI98" s="155">
        <f t="shared" si="45"/>
        <v>12833.50964645738</v>
      </c>
      <c r="BJ98" s="155">
        <f t="shared" si="45"/>
        <v>13779.58616835176</v>
      </c>
      <c r="BK98" s="155">
        <f t="shared" si="45"/>
        <v>14380.045118128428</v>
      </c>
      <c r="BL98" s="155">
        <f t="shared" si="45"/>
        <v>15553.985666372697</v>
      </c>
      <c r="BM98" s="155">
        <f t="shared" si="45"/>
        <v>16362.454703807016</v>
      </c>
      <c r="BN98" s="155">
        <f t="shared" ref="BN98:CD98" si="46">BN6+BN61+BN70+BN75+BN79+BN83+BN85+BN87</f>
        <v>16766.754930850635</v>
      </c>
      <c r="BO98" s="155">
        <f t="shared" si="46"/>
        <v>16629.992018452118</v>
      </c>
      <c r="BP98" s="155">
        <f t="shared" si="46"/>
        <v>16184.951057678054</v>
      </c>
      <c r="BQ98" s="155">
        <f t="shared" si="46"/>
        <v>13608.902623134025</v>
      </c>
      <c r="BR98" s="155">
        <f t="shared" si="46"/>
        <v>13177.017597510659</v>
      </c>
      <c r="BS98" s="155">
        <f t="shared" si="46"/>
        <v>12622.370827631481</v>
      </c>
      <c r="BT98" s="155">
        <f t="shared" si="46"/>
        <v>12009.520813964671</v>
      </c>
      <c r="BU98" s="155">
        <f t="shared" si="46"/>
        <v>11521.359515350463</v>
      </c>
      <c r="BV98" s="155">
        <f t="shared" si="46"/>
        <v>11013.247955258557</v>
      </c>
      <c r="BW98" s="155">
        <f t="shared" si="46"/>
        <v>10852.625902146781</v>
      </c>
      <c r="BX98" s="155">
        <f t="shared" si="46"/>
        <v>10691.665493099608</v>
      </c>
      <c r="BY98" s="155">
        <f t="shared" si="46"/>
        <v>10720.119956265627</v>
      </c>
      <c r="BZ98" s="155">
        <f t="shared" si="46"/>
        <v>10451.970229779345</v>
      </c>
      <c r="CA98" s="155">
        <f t="shared" si="46"/>
        <v>10359.403626030076</v>
      </c>
      <c r="CB98" s="155">
        <f t="shared" si="46"/>
        <v>10366.248614350499</v>
      </c>
      <c r="CC98" s="155">
        <f t="shared" si="46"/>
        <v>10448.821736818261</v>
      </c>
      <c r="CD98" s="156">
        <f t="shared" si="46"/>
        <v>10574.467793997084</v>
      </c>
      <c r="CE98" s="56"/>
    </row>
    <row r="99" spans="1:83" s="1" customFormat="1" x14ac:dyDescent="0.4">
      <c r="A99" s="149"/>
      <c r="B99" s="73" t="s">
        <v>386</v>
      </c>
      <c r="C99" s="56"/>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155">
        <f t="shared" ref="AH99:BM99" si="47">AH11+AH62+AH71+AH76+AH45+AH50+AH53+AH54+AH77+AH80+AH81+AH84+SUM(AH88:AH90)</f>
        <v>1621</v>
      </c>
      <c r="AI99" s="155">
        <f t="shared" si="47"/>
        <v>1746</v>
      </c>
      <c r="AJ99" s="155">
        <f t="shared" si="47"/>
        <v>2354</v>
      </c>
      <c r="AK99" s="155">
        <f t="shared" si="47"/>
        <v>3760.92</v>
      </c>
      <c r="AL99" s="155">
        <f t="shared" si="47"/>
        <v>5498</v>
      </c>
      <c r="AM99" s="155">
        <f t="shared" si="47"/>
        <v>6745</v>
      </c>
      <c r="AN99" s="155">
        <f t="shared" si="47"/>
        <v>7666</v>
      </c>
      <c r="AO99" s="155">
        <f t="shared" si="47"/>
        <v>8717</v>
      </c>
      <c r="AP99" s="155">
        <f t="shared" si="47"/>
        <v>9394</v>
      </c>
      <c r="AQ99" s="155">
        <f t="shared" si="47"/>
        <v>9387.7080000000005</v>
      </c>
      <c r="AR99" s="155">
        <f t="shared" si="47"/>
        <v>8665.8220000000001</v>
      </c>
      <c r="AS99" s="155">
        <f t="shared" si="47"/>
        <v>9037.4317880780673</v>
      </c>
      <c r="AT99" s="155">
        <f t="shared" si="47"/>
        <v>10852.014999999998</v>
      </c>
      <c r="AU99" s="155">
        <f t="shared" si="47"/>
        <v>14083.792899511733</v>
      </c>
      <c r="AV99" s="155">
        <f t="shared" si="47"/>
        <v>18054.872000000003</v>
      </c>
      <c r="AW99" s="155">
        <f t="shared" si="47"/>
        <v>20526.009000000005</v>
      </c>
      <c r="AX99" s="155">
        <f t="shared" si="47"/>
        <v>21777.352154602828</v>
      </c>
      <c r="AY99" s="155">
        <f t="shared" si="47"/>
        <v>23126.355372113245</v>
      </c>
      <c r="AZ99" s="155">
        <f t="shared" si="47"/>
        <v>23596.575062271761</v>
      </c>
      <c r="BA99" s="155">
        <f t="shared" si="47"/>
        <v>22813.948107224242</v>
      </c>
      <c r="BB99" s="155">
        <f t="shared" si="47"/>
        <v>22418.676401047804</v>
      </c>
      <c r="BC99" s="155">
        <f t="shared" si="47"/>
        <v>21599.330742630242</v>
      </c>
      <c r="BD99" s="155">
        <f t="shared" si="47"/>
        <v>19899.894698082491</v>
      </c>
      <c r="BE99" s="155">
        <f t="shared" si="47"/>
        <v>20373.0289045305</v>
      </c>
      <c r="BF99" s="155">
        <f t="shared" si="47"/>
        <v>21296.976694947112</v>
      </c>
      <c r="BG99" s="155">
        <f t="shared" si="47"/>
        <v>22121.324932195923</v>
      </c>
      <c r="BH99" s="155">
        <f t="shared" si="47"/>
        <v>22351.822582913006</v>
      </c>
      <c r="BI99" s="155">
        <f t="shared" si="47"/>
        <v>22518.823883184625</v>
      </c>
      <c r="BJ99" s="155">
        <f t="shared" si="47"/>
        <v>23392.650364503712</v>
      </c>
      <c r="BK99" s="155">
        <f t="shared" si="47"/>
        <v>24316.036793454667</v>
      </c>
      <c r="BL99" s="155">
        <f t="shared" si="47"/>
        <v>25412.856934317304</v>
      </c>
      <c r="BM99" s="155">
        <f t="shared" si="47"/>
        <v>30333.368116922975</v>
      </c>
      <c r="BN99" s="155">
        <f t="shared" ref="BN99:CD99" si="48">BN11+BN62+BN71+BN76+BN45+BN50+BN53+BN54+BN77+BN80+BN81+BN84+SUM(BN88:BN90)</f>
        <v>31998.108116931067</v>
      </c>
      <c r="BO99" s="155">
        <f t="shared" si="48"/>
        <v>33310.027421227693</v>
      </c>
      <c r="BP99" s="155">
        <f t="shared" si="48"/>
        <v>35221.006228371945</v>
      </c>
      <c r="BQ99" s="155">
        <f t="shared" si="48"/>
        <v>32562.023201492138</v>
      </c>
      <c r="BR99" s="155">
        <f t="shared" si="48"/>
        <v>32663.702577279339</v>
      </c>
      <c r="BS99" s="155">
        <f t="shared" si="48"/>
        <v>32783.285416648519</v>
      </c>
      <c r="BT99" s="155">
        <f t="shared" si="48"/>
        <v>32922.514653065344</v>
      </c>
      <c r="BU99" s="155">
        <f t="shared" si="48"/>
        <v>34033.910565109531</v>
      </c>
      <c r="BV99" s="155">
        <f t="shared" si="48"/>
        <v>36766.022890069835</v>
      </c>
      <c r="BW99" s="155">
        <f t="shared" si="48"/>
        <v>42492.50254930339</v>
      </c>
      <c r="BX99" s="155">
        <f t="shared" si="48"/>
        <v>60788.588896588772</v>
      </c>
      <c r="BY99" s="155">
        <f t="shared" si="48"/>
        <v>60569.633238515089</v>
      </c>
      <c r="BZ99" s="155">
        <f t="shared" si="48"/>
        <v>59005.415926889</v>
      </c>
      <c r="CA99" s="155">
        <f t="shared" si="48"/>
        <v>64093.625631798554</v>
      </c>
      <c r="CB99" s="155">
        <f t="shared" si="48"/>
        <v>69374.153055665462</v>
      </c>
      <c r="CC99" s="155">
        <f t="shared" si="48"/>
        <v>74164.103966056835</v>
      </c>
      <c r="CD99" s="156">
        <f t="shared" si="48"/>
        <v>78600.06333801322</v>
      </c>
      <c r="CE99" s="56"/>
    </row>
    <row r="100" spans="1:83" s="106" customFormat="1" x14ac:dyDescent="0.4">
      <c r="A100" s="166"/>
      <c r="B100" s="106" t="s">
        <v>136</v>
      </c>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53">
        <f t="shared" ref="AH100:BM100" si="49">AH99+AH98</f>
        <v>2692</v>
      </c>
      <c r="AI100" s="53">
        <f t="shared" si="49"/>
        <v>2940</v>
      </c>
      <c r="AJ100" s="53">
        <f t="shared" si="49"/>
        <v>3830</v>
      </c>
      <c r="AK100" s="53">
        <f t="shared" si="49"/>
        <v>5857.25</v>
      </c>
      <c r="AL100" s="53">
        <f t="shared" si="49"/>
        <v>7917</v>
      </c>
      <c r="AM100" s="53">
        <f t="shared" si="49"/>
        <v>9449</v>
      </c>
      <c r="AN100" s="53">
        <f t="shared" si="49"/>
        <v>10783</v>
      </c>
      <c r="AO100" s="53">
        <f t="shared" si="49"/>
        <v>12232</v>
      </c>
      <c r="AP100" s="53">
        <f t="shared" si="49"/>
        <v>13176</v>
      </c>
      <c r="AQ100" s="53">
        <f t="shared" si="49"/>
        <v>13372.708000000001</v>
      </c>
      <c r="AR100" s="53">
        <f t="shared" si="49"/>
        <v>13099.95</v>
      </c>
      <c r="AS100" s="53">
        <f t="shared" si="49"/>
        <v>14068.766</v>
      </c>
      <c r="AT100" s="53">
        <f t="shared" si="49"/>
        <v>16642.837</v>
      </c>
      <c r="AU100" s="53">
        <f t="shared" si="49"/>
        <v>20085.247899511734</v>
      </c>
      <c r="AV100" s="53">
        <f t="shared" si="49"/>
        <v>25314.898000000001</v>
      </c>
      <c r="AW100" s="53">
        <f t="shared" si="49"/>
        <v>28595.492000000006</v>
      </c>
      <c r="AX100" s="53">
        <f t="shared" si="49"/>
        <v>30121.816213999995</v>
      </c>
      <c r="AY100" s="53">
        <f t="shared" si="49"/>
        <v>31620.705625999995</v>
      </c>
      <c r="AZ100" s="53">
        <f t="shared" si="49"/>
        <v>32198.600756999997</v>
      </c>
      <c r="BA100" s="53">
        <f t="shared" si="49"/>
        <v>31454.506748000003</v>
      </c>
      <c r="BB100" s="53">
        <f t="shared" si="49"/>
        <v>31014.140834999995</v>
      </c>
      <c r="BC100" s="53">
        <f t="shared" si="49"/>
        <v>30541.339142467692</v>
      </c>
      <c r="BD100" s="53">
        <f t="shared" si="49"/>
        <v>29431.598453818162</v>
      </c>
      <c r="BE100" s="53">
        <f t="shared" si="49"/>
        <v>30667.086668030104</v>
      </c>
      <c r="BF100" s="53">
        <f t="shared" si="49"/>
        <v>31994.628709467579</v>
      </c>
      <c r="BG100" s="53">
        <f t="shared" si="49"/>
        <v>33024.969856553253</v>
      </c>
      <c r="BH100" s="53">
        <f t="shared" si="49"/>
        <v>34699.426048480418</v>
      </c>
      <c r="BI100" s="53">
        <f t="shared" si="49"/>
        <v>35352.333529642005</v>
      </c>
      <c r="BJ100" s="53">
        <f t="shared" si="49"/>
        <v>37172.236532855473</v>
      </c>
      <c r="BK100" s="53">
        <f t="shared" si="49"/>
        <v>38696.081911583096</v>
      </c>
      <c r="BL100" s="53">
        <f t="shared" si="49"/>
        <v>40966.842600689997</v>
      </c>
      <c r="BM100" s="53">
        <f t="shared" si="49"/>
        <v>46695.822820729991</v>
      </c>
      <c r="BN100" s="53">
        <f t="shared" ref="BN100:CD100" si="50">BN99+BN98</f>
        <v>48764.863047781706</v>
      </c>
      <c r="BO100" s="53">
        <f t="shared" si="50"/>
        <v>49940.019439679811</v>
      </c>
      <c r="BP100" s="53">
        <f t="shared" si="50"/>
        <v>51405.957286049997</v>
      </c>
      <c r="BQ100" s="53">
        <f t="shared" si="50"/>
        <v>46170.92582462616</v>
      </c>
      <c r="BR100" s="53">
        <f t="shared" si="50"/>
        <v>45840.720174789996</v>
      </c>
      <c r="BS100" s="53">
        <f t="shared" si="50"/>
        <v>45405.656244279999</v>
      </c>
      <c r="BT100" s="53">
        <f t="shared" si="50"/>
        <v>44932.035467030015</v>
      </c>
      <c r="BU100" s="53">
        <f t="shared" si="50"/>
        <v>45555.270080459995</v>
      </c>
      <c r="BV100" s="53">
        <f t="shared" si="50"/>
        <v>47779.270845328392</v>
      </c>
      <c r="BW100" s="53">
        <f t="shared" si="50"/>
        <v>53345.128451450175</v>
      </c>
      <c r="BX100" s="53">
        <f t="shared" si="50"/>
        <v>71480.254389688373</v>
      </c>
      <c r="BY100" s="53">
        <f t="shared" si="50"/>
        <v>71289.753194780715</v>
      </c>
      <c r="BZ100" s="53">
        <f t="shared" si="50"/>
        <v>69457.386156668348</v>
      </c>
      <c r="CA100" s="53">
        <f t="shared" si="50"/>
        <v>74453.029257828632</v>
      </c>
      <c r="CB100" s="53">
        <f t="shared" si="50"/>
        <v>79740.401670015955</v>
      </c>
      <c r="CC100" s="53">
        <f t="shared" si="50"/>
        <v>84612.925702875102</v>
      </c>
      <c r="CD100" s="54">
        <f t="shared" si="50"/>
        <v>89174.531132010306</v>
      </c>
      <c r="CE100" s="56"/>
    </row>
    <row r="101" spans="1:83" s="1" customFormat="1" ht="26.25" customHeight="1" x14ac:dyDescent="0.4">
      <c r="A101" s="149"/>
      <c r="B101" s="106" t="s">
        <v>415</v>
      </c>
      <c r="C101" s="56"/>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155"/>
      <c r="AI101" s="155"/>
      <c r="AJ101" s="155"/>
      <c r="AK101" s="155"/>
      <c r="AL101" s="155"/>
      <c r="AM101" s="155"/>
      <c r="AN101" s="155"/>
      <c r="AO101" s="155"/>
      <c r="AP101" s="155"/>
      <c r="AQ101" s="155"/>
      <c r="AR101" s="155"/>
      <c r="AS101" s="155"/>
      <c r="AT101" s="155"/>
      <c r="AU101" s="155"/>
      <c r="AV101" s="155"/>
      <c r="AW101" s="155"/>
      <c r="AX101" s="155"/>
      <c r="AY101" s="155"/>
      <c r="AZ101" s="155"/>
      <c r="BA101" s="155"/>
      <c r="BB101" s="155"/>
      <c r="BC101" s="155"/>
      <c r="BD101" s="155"/>
      <c r="BE101" s="155"/>
      <c r="BF101" s="155"/>
      <c r="BG101" s="155"/>
      <c r="BH101" s="251" t="s">
        <v>380</v>
      </c>
      <c r="BI101" s="155"/>
      <c r="BJ101" s="155"/>
      <c r="BK101" s="155"/>
      <c r="BL101" s="251" t="s">
        <v>380</v>
      </c>
      <c r="BM101" s="155"/>
      <c r="BN101" s="155"/>
      <c r="BO101" s="155"/>
      <c r="BP101" s="155"/>
      <c r="BQ101" s="155"/>
      <c r="BR101" s="155"/>
      <c r="BS101" s="155"/>
      <c r="BT101" s="155"/>
      <c r="BU101" s="155"/>
      <c r="BV101" s="155"/>
      <c r="BW101" s="155"/>
      <c r="BX101" s="155"/>
      <c r="BY101" s="155"/>
      <c r="BZ101" s="155"/>
      <c r="CA101" s="155"/>
      <c r="CB101" s="155"/>
      <c r="CC101" s="155"/>
      <c r="CD101" s="156"/>
      <c r="CE101" s="56"/>
    </row>
    <row r="102" spans="1:83" s="1" customFormat="1" x14ac:dyDescent="0.4">
      <c r="A102" s="149"/>
      <c r="B102" s="71" t="s">
        <v>413</v>
      </c>
      <c r="C102" s="56"/>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155">
        <f t="shared" ref="AH102:BK102" si="51">AH37+AH65+AH83</f>
        <v>879.13660835202791</v>
      </c>
      <c r="AI102" s="155">
        <f t="shared" si="51"/>
        <v>965.71952684567862</v>
      </c>
      <c r="AJ102" s="155">
        <f t="shared" si="51"/>
        <v>1165.6784581666639</v>
      </c>
      <c r="AK102" s="155">
        <f t="shared" si="51"/>
        <v>1639.2650340306036</v>
      </c>
      <c r="AL102" s="155">
        <f t="shared" si="51"/>
        <v>1851.3099674185678</v>
      </c>
      <c r="AM102" s="155">
        <f t="shared" si="51"/>
        <v>2016.8889613949996</v>
      </c>
      <c r="AN102" s="155">
        <f t="shared" si="51"/>
        <v>2285.0079196275701</v>
      </c>
      <c r="AO102" s="155">
        <f t="shared" si="51"/>
        <v>2502.7997699406551</v>
      </c>
      <c r="AP102" s="155">
        <f t="shared" si="51"/>
        <v>2574.1306790081708</v>
      </c>
      <c r="AQ102" s="155">
        <f t="shared" si="51"/>
        <v>2604.1375405841391</v>
      </c>
      <c r="AR102" s="155">
        <f t="shared" si="51"/>
        <v>2958.032581333252</v>
      </c>
      <c r="AS102" s="155">
        <f t="shared" si="51"/>
        <v>3196.5630327702083</v>
      </c>
      <c r="AT102" s="155">
        <f t="shared" si="51"/>
        <v>3588.5128467443524</v>
      </c>
      <c r="AU102" s="155">
        <f t="shared" si="51"/>
        <v>4013.0219693975573</v>
      </c>
      <c r="AV102" s="155">
        <f t="shared" si="51"/>
        <v>4947.6392028615437</v>
      </c>
      <c r="AW102" s="155">
        <f t="shared" si="51"/>
        <v>5390.1946462719416</v>
      </c>
      <c r="AX102" s="155">
        <f t="shared" si="51"/>
        <v>5624.3306398979967</v>
      </c>
      <c r="AY102" s="155">
        <f t="shared" si="51"/>
        <v>5955.8548748241155</v>
      </c>
      <c r="AZ102" s="155">
        <f t="shared" si="51"/>
        <v>6094.6968416297641</v>
      </c>
      <c r="BA102" s="155">
        <f t="shared" si="51"/>
        <v>6209.4369681790304</v>
      </c>
      <c r="BB102" s="155">
        <f t="shared" si="51"/>
        <v>6235.793846672108</v>
      </c>
      <c r="BC102" s="155">
        <f t="shared" si="51"/>
        <v>6610.5244448185294</v>
      </c>
      <c r="BD102" s="155">
        <f t="shared" si="51"/>
        <v>7161.3827794828449</v>
      </c>
      <c r="BE102" s="155">
        <f t="shared" si="51"/>
        <v>7817.6821619821239</v>
      </c>
      <c r="BF102" s="155">
        <f t="shared" si="51"/>
        <v>8579.982507645871</v>
      </c>
      <c r="BG102" s="155">
        <f t="shared" si="51"/>
        <v>9007.604491842576</v>
      </c>
      <c r="BH102" s="232">
        <f t="shared" si="51"/>
        <v>10519.076117122559</v>
      </c>
      <c r="BI102" s="155">
        <f t="shared" si="51"/>
        <v>10990.213712341436</v>
      </c>
      <c r="BJ102" s="155">
        <f t="shared" si="51"/>
        <v>11749.973946554235</v>
      </c>
      <c r="BK102" s="155">
        <f t="shared" si="51"/>
        <v>12308.255202199914</v>
      </c>
      <c r="BL102" s="155">
        <f t="shared" ref="BL102:CD102" si="52">BL37+BL65+BL75+BL79+BL83+BL87</f>
        <v>12769.37405091318</v>
      </c>
      <c r="BM102" s="155">
        <f t="shared" si="52"/>
        <v>13485.278884461528</v>
      </c>
      <c r="BN102" s="155">
        <f t="shared" si="52"/>
        <v>13776.993584378495</v>
      </c>
      <c r="BO102" s="155">
        <f t="shared" si="52"/>
        <v>13629.556631362422</v>
      </c>
      <c r="BP102" s="155">
        <f t="shared" si="52"/>
        <v>13321.914565692789</v>
      </c>
      <c r="BQ102" s="155">
        <f t="shared" si="52"/>
        <v>12961.116992112904</v>
      </c>
      <c r="BR102" s="155">
        <f t="shared" si="52"/>
        <v>12603.588065432599</v>
      </c>
      <c r="BS102" s="155">
        <f t="shared" si="52"/>
        <v>12139.565133600741</v>
      </c>
      <c r="BT102" s="155">
        <f t="shared" si="52"/>
        <v>11644.694403247282</v>
      </c>
      <c r="BU102" s="155">
        <f t="shared" si="52"/>
        <v>11296.249894133553</v>
      </c>
      <c r="BV102" s="155">
        <f t="shared" si="52"/>
        <v>10910.848339015991</v>
      </c>
      <c r="BW102" s="155">
        <f t="shared" si="52"/>
        <v>10766.253897377983</v>
      </c>
      <c r="BX102" s="155">
        <f t="shared" si="52"/>
        <v>10592.416907508774</v>
      </c>
      <c r="BY102" s="155">
        <f t="shared" si="52"/>
        <v>10708.161624959659</v>
      </c>
      <c r="BZ102" s="155">
        <f t="shared" si="52"/>
        <v>10451.553207267076</v>
      </c>
      <c r="CA102" s="155">
        <f t="shared" si="52"/>
        <v>10359.258777535844</v>
      </c>
      <c r="CB102" s="155">
        <f t="shared" si="52"/>
        <v>10365.915286712239</v>
      </c>
      <c r="CC102" s="155">
        <f t="shared" si="52"/>
        <v>10447.972468069789</v>
      </c>
      <c r="CD102" s="156">
        <f t="shared" si="52"/>
        <v>10573.975237023449</v>
      </c>
      <c r="CE102" s="56"/>
    </row>
    <row r="103" spans="1:83" s="1" customFormat="1" x14ac:dyDescent="0.4">
      <c r="A103" s="149"/>
      <c r="B103" s="71" t="s">
        <v>405</v>
      </c>
      <c r="C103" s="56"/>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155">
        <f t="shared" ref="AH103:BM103" si="53">AH38+AH66</f>
        <v>173.98603128178249</v>
      </c>
      <c r="AI103" s="155">
        <f t="shared" si="53"/>
        <v>191.91759828256252</v>
      </c>
      <c r="AJ103" s="155">
        <f t="shared" si="53"/>
        <v>231.39129284350997</v>
      </c>
      <c r="AK103" s="155">
        <f t="shared" si="53"/>
        <v>298.96993997116317</v>
      </c>
      <c r="AL103" s="155">
        <f t="shared" si="53"/>
        <v>388.36914883756549</v>
      </c>
      <c r="AM103" s="155">
        <f t="shared" si="53"/>
        <v>442.99125490758956</v>
      </c>
      <c r="AN103" s="155">
        <f t="shared" si="53"/>
        <v>492.20964010500967</v>
      </c>
      <c r="AO103" s="155">
        <f t="shared" si="53"/>
        <v>558.88540844568683</v>
      </c>
      <c r="AP103" s="155">
        <f t="shared" si="53"/>
        <v>645.40178856227408</v>
      </c>
      <c r="AQ103" s="155">
        <f t="shared" si="53"/>
        <v>660.33447330565866</v>
      </c>
      <c r="AR103" s="155">
        <f t="shared" si="53"/>
        <v>749.87724320652671</v>
      </c>
      <c r="AS103" s="155">
        <f t="shared" si="53"/>
        <v>886.22282284645803</v>
      </c>
      <c r="AT103" s="155">
        <f t="shared" si="53"/>
        <v>1140.0778012292672</v>
      </c>
      <c r="AU103" s="155">
        <f t="shared" si="53"/>
        <v>1450.0592963380868</v>
      </c>
      <c r="AV103" s="155">
        <f t="shared" si="53"/>
        <v>1976.8686907194983</v>
      </c>
      <c r="AW103" s="155">
        <f t="shared" si="53"/>
        <v>2532.5381014695945</v>
      </c>
      <c r="AX103" s="155">
        <f t="shared" si="53"/>
        <v>3215.7905667483042</v>
      </c>
      <c r="AY103" s="155">
        <f t="shared" si="53"/>
        <v>3832.4483674293779</v>
      </c>
      <c r="AZ103" s="155">
        <f t="shared" si="53"/>
        <v>4268.1013320393704</v>
      </c>
      <c r="BA103" s="155">
        <f t="shared" si="53"/>
        <v>4557.5242449501457</v>
      </c>
      <c r="BB103" s="155">
        <f t="shared" si="53"/>
        <v>4887.2047576060413</v>
      </c>
      <c r="BC103" s="155">
        <f t="shared" si="53"/>
        <v>5193.2776606713469</v>
      </c>
      <c r="BD103" s="155">
        <f t="shared" si="53"/>
        <v>5572.4760072038625</v>
      </c>
      <c r="BE103" s="155">
        <f t="shared" si="53"/>
        <v>6049.1470342251359</v>
      </c>
      <c r="BF103" s="155">
        <f t="shared" si="53"/>
        <v>6757.3072068304691</v>
      </c>
      <c r="BG103" s="155">
        <f t="shared" si="53"/>
        <v>6984.0724574320702</v>
      </c>
      <c r="BH103" s="232">
        <f t="shared" si="53"/>
        <v>7155.297257357598</v>
      </c>
      <c r="BI103" s="155">
        <f t="shared" si="53"/>
        <v>7422.888283572589</v>
      </c>
      <c r="BJ103" s="155">
        <f t="shared" si="53"/>
        <v>7861.5580073674555</v>
      </c>
      <c r="BK103" s="155">
        <f t="shared" si="53"/>
        <v>8639.3355645641968</v>
      </c>
      <c r="BL103" s="155">
        <f t="shared" si="53"/>
        <v>9276.4901575728472</v>
      </c>
      <c r="BM103" s="155">
        <f t="shared" si="53"/>
        <v>10483.020756598369</v>
      </c>
      <c r="BN103" s="155">
        <f t="shared" ref="BN103:CD103" si="54">BN38+BN66</f>
        <v>11086.344482750013</v>
      </c>
      <c r="BO103" s="155">
        <f t="shared" si="54"/>
        <v>11794.398626656106</v>
      </c>
      <c r="BP103" s="155">
        <f t="shared" si="54"/>
        <v>12942.535004600777</v>
      </c>
      <c r="BQ103" s="155">
        <f t="shared" si="54"/>
        <v>14063.187178853328</v>
      </c>
      <c r="BR103" s="155">
        <f t="shared" si="54"/>
        <v>15858.310024490012</v>
      </c>
      <c r="BS103" s="155">
        <f t="shared" si="54"/>
        <v>16992.538506485587</v>
      </c>
      <c r="BT103" s="155">
        <f t="shared" si="54"/>
        <v>17112.703017291027</v>
      </c>
      <c r="BU103" s="155">
        <f t="shared" si="54"/>
        <v>17349.916306110354</v>
      </c>
      <c r="BV103" s="155">
        <f t="shared" si="54"/>
        <v>16806.873433414352</v>
      </c>
      <c r="BW103" s="155">
        <f t="shared" si="54"/>
        <v>15009.759866901204</v>
      </c>
      <c r="BX103" s="155">
        <f t="shared" si="54"/>
        <v>14236.957186693702</v>
      </c>
      <c r="BY103" s="155">
        <f t="shared" si="54"/>
        <v>13362.992181234076</v>
      </c>
      <c r="BZ103" s="155">
        <f t="shared" si="54"/>
        <v>12760.172621391073</v>
      </c>
      <c r="CA103" s="155">
        <f t="shared" si="54"/>
        <v>12105.452070756364</v>
      </c>
      <c r="CB103" s="155">
        <f t="shared" si="54"/>
        <v>9645.8788268883873</v>
      </c>
      <c r="CC103" s="155">
        <f t="shared" si="54"/>
        <v>5254.684736515037</v>
      </c>
      <c r="CD103" s="156">
        <f t="shared" si="54"/>
        <v>1085.0383831415886</v>
      </c>
      <c r="CE103" s="56"/>
    </row>
    <row r="104" spans="1:83" s="1" customFormat="1" x14ac:dyDescent="0.4">
      <c r="A104" s="149"/>
      <c r="B104" s="71" t="s">
        <v>406</v>
      </c>
      <c r="C104" s="56"/>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155">
        <f t="shared" ref="AH104:BM104" si="55">AH39+AH67+AH54</f>
        <v>319.93644801641562</v>
      </c>
      <c r="AI104" s="155">
        <f t="shared" si="55"/>
        <v>346.39406349637238</v>
      </c>
      <c r="AJ104" s="155">
        <f t="shared" si="55"/>
        <v>429.15025325874183</v>
      </c>
      <c r="AK104" s="155">
        <f t="shared" si="55"/>
        <v>653.10198282576016</v>
      </c>
      <c r="AL104" s="155">
        <f t="shared" si="55"/>
        <v>904.06405172775965</v>
      </c>
      <c r="AM104" s="155">
        <f t="shared" si="55"/>
        <v>1124.9093961708841</v>
      </c>
      <c r="AN104" s="155">
        <f t="shared" si="55"/>
        <v>1274.2921638369685</v>
      </c>
      <c r="AO104" s="155">
        <f t="shared" si="55"/>
        <v>1495.4115737735642</v>
      </c>
      <c r="AP104" s="155">
        <f t="shared" si="55"/>
        <v>1661.4935640754265</v>
      </c>
      <c r="AQ104" s="155">
        <f t="shared" si="55"/>
        <v>1734.0699943599564</v>
      </c>
      <c r="AR104" s="155">
        <f t="shared" si="55"/>
        <v>1580.561455</v>
      </c>
      <c r="AS104" s="155">
        <f t="shared" si="55"/>
        <v>1740.6311500000002</v>
      </c>
      <c r="AT104" s="155">
        <f t="shared" si="55"/>
        <v>2198.6880353333336</v>
      </c>
      <c r="AU104" s="155">
        <f t="shared" si="55"/>
        <v>2914.7150026666668</v>
      </c>
      <c r="AV104" s="155">
        <f t="shared" si="55"/>
        <v>3586.7719856666668</v>
      </c>
      <c r="AW104" s="155">
        <f t="shared" si="55"/>
        <v>4044.0053453333339</v>
      </c>
      <c r="AX104" s="155">
        <f t="shared" si="55"/>
        <v>4664.6398293619486</v>
      </c>
      <c r="AY104" s="155">
        <f t="shared" si="55"/>
        <v>5054.6330278276318</v>
      </c>
      <c r="AZ104" s="155">
        <f t="shared" si="55"/>
        <v>5259.3567779938894</v>
      </c>
      <c r="BA104" s="155">
        <f t="shared" si="55"/>
        <v>5099.244864133073</v>
      </c>
      <c r="BB104" s="155">
        <f t="shared" si="55"/>
        <v>4991.3620183747407</v>
      </c>
      <c r="BC104" s="155">
        <f t="shared" si="55"/>
        <v>4913.0941428824599</v>
      </c>
      <c r="BD104" s="155">
        <f t="shared" si="55"/>
        <v>4799.9691073019958</v>
      </c>
      <c r="BE104" s="155">
        <f t="shared" si="55"/>
        <v>4786.4497117072478</v>
      </c>
      <c r="BF104" s="155">
        <f t="shared" si="55"/>
        <v>4874.2798953002002</v>
      </c>
      <c r="BG104" s="155">
        <f t="shared" si="55"/>
        <v>5164.6116047330152</v>
      </c>
      <c r="BH104" s="232">
        <f t="shared" si="55"/>
        <v>5448.2936791109623</v>
      </c>
      <c r="BI104" s="155">
        <f t="shared" si="55"/>
        <v>5628.494077749363</v>
      </c>
      <c r="BJ104" s="155">
        <f t="shared" si="55"/>
        <v>5792.8778503610465</v>
      </c>
      <c r="BK104" s="155">
        <f t="shared" si="55"/>
        <v>6075.7958651793906</v>
      </c>
      <c r="BL104" s="155">
        <f t="shared" si="55"/>
        <v>5411.6156377595216</v>
      </c>
      <c r="BM104" s="155">
        <f t="shared" si="55"/>
        <v>5790.5689146122786</v>
      </c>
      <c r="BN104" s="155">
        <f t="shared" ref="BN104:CD104" si="56">BN39+BN67+BN54</f>
        <v>5557.5086604960225</v>
      </c>
      <c r="BO104" s="155">
        <f t="shared" si="56"/>
        <v>5165.5461284125304</v>
      </c>
      <c r="BP104" s="155">
        <f t="shared" si="56"/>
        <v>4793.2542106087767</v>
      </c>
      <c r="BQ104" s="155">
        <f t="shared" si="56"/>
        <v>4336.1105307043927</v>
      </c>
      <c r="BR104" s="155">
        <f t="shared" si="56"/>
        <v>3999.7340292388521</v>
      </c>
      <c r="BS104" s="155">
        <f t="shared" si="56"/>
        <v>3751.499532023573</v>
      </c>
      <c r="BT104" s="155">
        <f t="shared" si="56"/>
        <v>3439.870904090169</v>
      </c>
      <c r="BU104" s="155">
        <f t="shared" si="56"/>
        <v>3179.2606915601668</v>
      </c>
      <c r="BV104" s="155">
        <f t="shared" si="56"/>
        <v>2722.9660269089313</v>
      </c>
      <c r="BW104" s="155">
        <f t="shared" si="56"/>
        <v>1981.7122121391633</v>
      </c>
      <c r="BX104" s="155">
        <f t="shared" si="56"/>
        <v>1570.1317308235582</v>
      </c>
      <c r="BY104" s="155">
        <f t="shared" si="56"/>
        <v>1000.867925988118</v>
      </c>
      <c r="BZ104" s="155">
        <f t="shared" si="56"/>
        <v>709.0053285202805</v>
      </c>
      <c r="CA104" s="155">
        <f t="shared" si="56"/>
        <v>504.51676167275934</v>
      </c>
      <c r="CB104" s="155">
        <f t="shared" si="56"/>
        <v>309.45755025389496</v>
      </c>
      <c r="CC104" s="155">
        <f t="shared" si="56"/>
        <v>129.27214703781175</v>
      </c>
      <c r="CD104" s="156">
        <f t="shared" si="56"/>
        <v>10.050770970683464</v>
      </c>
      <c r="CE104" s="56"/>
    </row>
    <row r="105" spans="1:83" s="1" customFormat="1" x14ac:dyDescent="0.4">
      <c r="A105" s="149"/>
      <c r="B105" s="71" t="s">
        <v>407</v>
      </c>
      <c r="C105" s="56"/>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155">
        <f t="shared" ref="AH105:CA105" si="57">AH40+AH68</f>
        <v>589.28593923698281</v>
      </c>
      <c r="AI105" s="155">
        <f t="shared" si="57"/>
        <v>612.90867110654028</v>
      </c>
      <c r="AJ105" s="155">
        <f t="shared" si="57"/>
        <v>899.30659876913808</v>
      </c>
      <c r="AK105" s="155">
        <f t="shared" si="57"/>
        <v>1650.6381737850329</v>
      </c>
      <c r="AL105" s="155">
        <f t="shared" si="57"/>
        <v>2705.192373541026</v>
      </c>
      <c r="AM105" s="155">
        <f t="shared" si="57"/>
        <v>3411.740746875093</v>
      </c>
      <c r="AN105" s="155">
        <f t="shared" si="57"/>
        <v>3880.0491470459629</v>
      </c>
      <c r="AO105" s="155">
        <f t="shared" si="57"/>
        <v>4386.0520547680844</v>
      </c>
      <c r="AP105" s="155">
        <f t="shared" si="57"/>
        <v>4557.4233486582634</v>
      </c>
      <c r="AQ105" s="155">
        <f t="shared" si="57"/>
        <v>4272.8837086708436</v>
      </c>
      <c r="AR105" s="155">
        <f t="shared" si="57"/>
        <v>3439.072944</v>
      </c>
      <c r="AS105" s="155">
        <f t="shared" si="57"/>
        <v>3132.390277</v>
      </c>
      <c r="AT105" s="155">
        <f t="shared" si="57"/>
        <v>3562.720902</v>
      </c>
      <c r="AU105" s="155">
        <f t="shared" si="57"/>
        <v>5083.328547666667</v>
      </c>
      <c r="AV105" s="155">
        <f t="shared" si="57"/>
        <v>6720.6649470000002</v>
      </c>
      <c r="AW105" s="155">
        <f t="shared" si="57"/>
        <v>7298.4704266666668</v>
      </c>
      <c r="AX105" s="155">
        <f t="shared" si="57"/>
        <v>6770.7275243945533</v>
      </c>
      <c r="AY105" s="155">
        <f t="shared" si="57"/>
        <v>6492.3000610574099</v>
      </c>
      <c r="AZ105" s="155">
        <f t="shared" si="57"/>
        <v>5879.4303849678172</v>
      </c>
      <c r="BA105" s="155">
        <f t="shared" si="57"/>
        <v>4802.2826039972833</v>
      </c>
      <c r="BB105" s="155">
        <f t="shared" si="57"/>
        <v>4189.3568789879755</v>
      </c>
      <c r="BC105" s="155">
        <f t="shared" si="57"/>
        <v>3725.1490612666144</v>
      </c>
      <c r="BD105" s="155">
        <f t="shared" si="57"/>
        <v>3216.000235508508</v>
      </c>
      <c r="BE105" s="155">
        <f t="shared" si="57"/>
        <v>2852.9186309288407</v>
      </c>
      <c r="BF105" s="155">
        <f t="shared" si="57"/>
        <v>2869.2711366405547</v>
      </c>
      <c r="BG105" s="155">
        <f t="shared" si="57"/>
        <v>2752.8634056763035</v>
      </c>
      <c r="BH105" s="232">
        <f t="shared" si="57"/>
        <v>2704.1797888204469</v>
      </c>
      <c r="BI105" s="155">
        <f t="shared" si="57"/>
        <v>2961.0306207566055</v>
      </c>
      <c r="BJ105" s="155">
        <f t="shared" si="57"/>
        <v>3194.7994910607176</v>
      </c>
      <c r="BK105" s="155">
        <f t="shared" si="57"/>
        <v>3133.2427400280239</v>
      </c>
      <c r="BL105" s="155">
        <f t="shared" si="57"/>
        <v>3776.0860778774304</v>
      </c>
      <c r="BM105" s="155">
        <f t="shared" si="57"/>
        <v>6328.0440266974529</v>
      </c>
      <c r="BN105" s="155">
        <f t="shared" si="57"/>
        <v>6741.1689729287364</v>
      </c>
      <c r="BO105" s="155">
        <f t="shared" si="57"/>
        <v>7583.2088016023854</v>
      </c>
      <c r="BP105" s="155">
        <f t="shared" si="57"/>
        <v>8151.6434438887918</v>
      </c>
      <c r="BQ105" s="155">
        <f t="shared" si="57"/>
        <v>7053.2625445483209</v>
      </c>
      <c r="BR105" s="155">
        <f t="shared" si="57"/>
        <v>5107.5159623545978</v>
      </c>
      <c r="BS105" s="155">
        <f t="shared" si="57"/>
        <v>3920.384057256696</v>
      </c>
      <c r="BT105" s="155">
        <f t="shared" si="57"/>
        <v>3247.841348372327</v>
      </c>
      <c r="BU105" s="155">
        <f t="shared" si="57"/>
        <v>2894.4322317035239</v>
      </c>
      <c r="BV105" s="155">
        <f t="shared" si="57"/>
        <v>2249.3313145094244</v>
      </c>
      <c r="BW105" s="155">
        <f t="shared" si="57"/>
        <v>1131.4374948941679</v>
      </c>
      <c r="BX105" s="155">
        <f t="shared" si="57"/>
        <v>874.56845114774273</v>
      </c>
      <c r="BY105" s="155">
        <f t="shared" si="57"/>
        <v>548.70004284818583</v>
      </c>
      <c r="BZ105" s="155">
        <f t="shared" si="57"/>
        <v>340.07017268496952</v>
      </c>
      <c r="CA105" s="155">
        <f t="shared" si="57"/>
        <v>42.053505510785811</v>
      </c>
      <c r="CB105" s="155"/>
      <c r="CC105" s="155"/>
      <c r="CD105" s="156"/>
      <c r="CE105" s="56"/>
    </row>
    <row r="106" spans="1:83" s="1" customFormat="1" x14ac:dyDescent="0.4">
      <c r="A106" s="149"/>
      <c r="B106" s="71" t="s">
        <v>408</v>
      </c>
      <c r="C106" s="56"/>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155">
        <f t="shared" ref="AH106:BK106" si="58">AH41+AH69+AH84+AH77+AH90</f>
        <v>32.148709316448112</v>
      </c>
      <c r="AI106" s="155">
        <f t="shared" si="58"/>
        <v>38.97968426884615</v>
      </c>
      <c r="AJ106" s="155">
        <f t="shared" si="58"/>
        <v>49.587750808100012</v>
      </c>
      <c r="AK106" s="155">
        <f t="shared" si="58"/>
        <v>71.310338887440281</v>
      </c>
      <c r="AL106" s="155">
        <f t="shared" si="58"/>
        <v>96.597852725081168</v>
      </c>
      <c r="AM106" s="155">
        <f t="shared" si="58"/>
        <v>124.50707515143412</v>
      </c>
      <c r="AN106" s="155">
        <f t="shared" si="58"/>
        <v>150.6705316344889</v>
      </c>
      <c r="AO106" s="155">
        <f t="shared" si="58"/>
        <v>159.73148035772317</v>
      </c>
      <c r="AP106" s="155">
        <f t="shared" si="58"/>
        <v>195.97505862919874</v>
      </c>
      <c r="AQ106" s="155">
        <f t="shared" si="58"/>
        <v>258.28365007940278</v>
      </c>
      <c r="AR106" s="155">
        <f t="shared" si="58"/>
        <v>411.38882312688787</v>
      </c>
      <c r="AS106" s="155">
        <f t="shared" si="58"/>
        <v>455.14843404999999</v>
      </c>
      <c r="AT106" s="155">
        <f t="shared" si="58"/>
        <v>645.26082318101385</v>
      </c>
      <c r="AU106" s="155">
        <f t="shared" si="58"/>
        <v>856.35281221506784</v>
      </c>
      <c r="AV106" s="155">
        <f t="shared" si="58"/>
        <v>844.27257532492695</v>
      </c>
      <c r="AW106" s="155">
        <f t="shared" si="58"/>
        <v>1033.4909411552298</v>
      </c>
      <c r="AX106" s="155">
        <f t="shared" si="58"/>
        <v>1247.4996111688147</v>
      </c>
      <c r="AY106" s="155">
        <f t="shared" si="58"/>
        <v>1508.3036882910108</v>
      </c>
      <c r="AZ106" s="155">
        <f t="shared" si="58"/>
        <v>1594.8588100213278</v>
      </c>
      <c r="BA106" s="155">
        <f t="shared" si="58"/>
        <v>1613.5475461451074</v>
      </c>
      <c r="BB106" s="155">
        <f t="shared" si="58"/>
        <v>1492.1641801279961</v>
      </c>
      <c r="BC106" s="155">
        <f t="shared" si="58"/>
        <v>1222.4332864910332</v>
      </c>
      <c r="BD106" s="155">
        <f t="shared" si="58"/>
        <v>1156.5421772762502</v>
      </c>
      <c r="BE106" s="155">
        <f t="shared" si="58"/>
        <v>1171.3003434271991</v>
      </c>
      <c r="BF106" s="155">
        <f t="shared" si="58"/>
        <v>1211.7469810897792</v>
      </c>
      <c r="BG106" s="155">
        <f t="shared" si="58"/>
        <v>1387.5201185816741</v>
      </c>
      <c r="BH106" s="232">
        <f t="shared" si="58"/>
        <v>1685.327243150504</v>
      </c>
      <c r="BI106" s="155">
        <f t="shared" si="58"/>
        <v>1794.3802710649381</v>
      </c>
      <c r="BJ106" s="155">
        <f t="shared" si="58"/>
        <v>2140.2751083046505</v>
      </c>
      <c r="BK106" s="155">
        <f t="shared" si="58"/>
        <v>2305.2949801281179</v>
      </c>
      <c r="BL106" s="155">
        <f t="shared" ref="BL106:BY106" si="59">BL41+BL69+BL80+BL84+BL85+BL76+BL77+BL88+BL90</f>
        <v>3718.1819347192895</v>
      </c>
      <c r="BM106" s="155">
        <f t="shared" si="59"/>
        <v>4693.1595836145716</v>
      </c>
      <c r="BN106" s="155">
        <f t="shared" si="59"/>
        <v>5695.0183081689056</v>
      </c>
      <c r="BO106" s="155">
        <f t="shared" si="59"/>
        <v>6071.8946420392685</v>
      </c>
      <c r="BP106" s="155">
        <f t="shared" si="59"/>
        <v>6688.3707366013268</v>
      </c>
      <c r="BQ106" s="155">
        <f t="shared" si="59"/>
        <v>7293.6364155047495</v>
      </c>
      <c r="BR106" s="155">
        <f t="shared" si="59"/>
        <v>7824.3113468613537</v>
      </c>
      <c r="BS106" s="155">
        <f t="shared" si="59"/>
        <v>8030.5614153211072</v>
      </c>
      <c r="BT106" s="155">
        <f t="shared" si="59"/>
        <v>7841.9886525860575</v>
      </c>
      <c r="BU106" s="155">
        <f t="shared" si="59"/>
        <v>7470.260516473104</v>
      </c>
      <c r="BV106" s="155">
        <f t="shared" si="59"/>
        <v>6921.7056292662683</v>
      </c>
      <c r="BW106" s="155">
        <f t="shared" si="59"/>
        <v>6050.0517193348423</v>
      </c>
      <c r="BX106" s="155">
        <f t="shared" si="59"/>
        <v>5856.9406487844653</v>
      </c>
      <c r="BY106" s="155">
        <f t="shared" si="59"/>
        <v>5295.117666881476</v>
      </c>
      <c r="BZ106" s="155">
        <f>BZ41+BZ69+BZ84+BZ77+BZ90</f>
        <v>4633.1971420286136</v>
      </c>
      <c r="CA106" s="155">
        <f>CA41+CA69+CA84+CA77+CA90</f>
        <v>4100.453838986652</v>
      </c>
      <c r="CB106" s="155">
        <f>CB41+CB69+CB84+CB77+CB90</f>
        <v>3414.6534976213102</v>
      </c>
      <c r="CC106" s="155">
        <f>CC41+CC69+CC84+CC77+CC90</f>
        <v>2527.281248158266</v>
      </c>
      <c r="CD106" s="156">
        <f>CD41+CD69+CD84+CD77+CD90</f>
        <v>1754.2716400752965</v>
      </c>
      <c r="CE106" s="56"/>
    </row>
    <row r="107" spans="1:83" s="1" customFormat="1" ht="26.25" customHeight="1" x14ac:dyDescent="0.4">
      <c r="A107" s="149"/>
      <c r="B107" s="71" t="s">
        <v>414</v>
      </c>
      <c r="C107" s="56"/>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155"/>
      <c r="AI107" s="155"/>
      <c r="AJ107" s="155"/>
      <c r="AK107" s="155"/>
      <c r="AL107" s="155"/>
      <c r="AM107" s="155"/>
      <c r="AN107" s="15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5"/>
      <c r="BK107" s="155"/>
      <c r="BL107" s="155">
        <f t="shared" ref="BL107:CD107" si="60">BL89</f>
        <v>0</v>
      </c>
      <c r="BM107" s="155">
        <f t="shared" si="60"/>
        <v>0</v>
      </c>
      <c r="BN107" s="155">
        <f t="shared" si="60"/>
        <v>0</v>
      </c>
      <c r="BO107" s="155">
        <f t="shared" si="60"/>
        <v>0</v>
      </c>
      <c r="BP107" s="155">
        <f t="shared" si="60"/>
        <v>0</v>
      </c>
      <c r="BQ107" s="155">
        <f t="shared" si="60"/>
        <v>5.8574696600000031</v>
      </c>
      <c r="BR107" s="155">
        <f t="shared" si="60"/>
        <v>56.150329630000009</v>
      </c>
      <c r="BS107" s="155">
        <f t="shared" si="60"/>
        <v>490.88279648000002</v>
      </c>
      <c r="BT107" s="155">
        <f t="shared" si="60"/>
        <v>1585.7627723199994</v>
      </c>
      <c r="BU107" s="155">
        <f t="shared" si="60"/>
        <v>3322.5426384599987</v>
      </c>
      <c r="BV107" s="155">
        <f t="shared" si="60"/>
        <v>8134.8647156900006</v>
      </c>
      <c r="BW107" s="155">
        <f t="shared" si="60"/>
        <v>18388.256169110005</v>
      </c>
      <c r="BX107" s="155">
        <f t="shared" si="60"/>
        <v>38338.46178256502</v>
      </c>
      <c r="BY107" s="155">
        <f t="shared" si="60"/>
        <v>40367.363708984107</v>
      </c>
      <c r="BZ107" s="155">
        <f t="shared" si="60"/>
        <v>40468.749949602148</v>
      </c>
      <c r="CA107" s="155">
        <f t="shared" si="60"/>
        <v>47242.592736580016</v>
      </c>
      <c r="CB107" s="155">
        <f t="shared" si="60"/>
        <v>55897.211491782371</v>
      </c>
      <c r="CC107" s="155">
        <f t="shared" si="60"/>
        <v>66141.835334044648</v>
      </c>
      <c r="CD107" s="156">
        <f t="shared" si="60"/>
        <v>75634.248412268149</v>
      </c>
      <c r="CE107" s="56"/>
    </row>
    <row r="108" spans="1:83" s="1" customFormat="1" ht="26.25" customHeight="1" x14ac:dyDescent="0.4">
      <c r="A108" s="149"/>
      <c r="B108" s="73" t="s">
        <v>409</v>
      </c>
      <c r="C108" s="56"/>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155">
        <f t="shared" ref="AH108:BY108" si="61">AH37+AH70+AH75+AH79+AH83+AH85+AH87</f>
        <v>879.13660835202791</v>
      </c>
      <c r="AI108" s="155">
        <f t="shared" si="61"/>
        <v>965.71952684567862</v>
      </c>
      <c r="AJ108" s="155">
        <f t="shared" si="61"/>
        <v>1165.6784581666639</v>
      </c>
      <c r="AK108" s="155">
        <f t="shared" si="61"/>
        <v>1639.2650340306036</v>
      </c>
      <c r="AL108" s="155">
        <f t="shared" si="61"/>
        <v>1851.3099674185678</v>
      </c>
      <c r="AM108" s="155">
        <f t="shared" si="61"/>
        <v>2016.8889613949996</v>
      </c>
      <c r="AN108" s="155">
        <f t="shared" si="61"/>
        <v>2285.0079196275701</v>
      </c>
      <c r="AO108" s="155">
        <f t="shared" si="61"/>
        <v>2502.7997699406551</v>
      </c>
      <c r="AP108" s="155">
        <f t="shared" si="61"/>
        <v>2574.1306790081708</v>
      </c>
      <c r="AQ108" s="155">
        <f t="shared" si="61"/>
        <v>2604.1375405841391</v>
      </c>
      <c r="AR108" s="155">
        <f t="shared" si="61"/>
        <v>2958.032581333252</v>
      </c>
      <c r="AS108" s="155">
        <f t="shared" si="61"/>
        <v>3196.5630327702083</v>
      </c>
      <c r="AT108" s="155">
        <f t="shared" si="61"/>
        <v>3588.5128467443524</v>
      </c>
      <c r="AU108" s="155">
        <f t="shared" si="61"/>
        <v>4013.0219693975573</v>
      </c>
      <c r="AV108" s="155">
        <f t="shared" si="61"/>
        <v>4947.6392028615437</v>
      </c>
      <c r="AW108" s="155">
        <f t="shared" si="61"/>
        <v>5390.1946462719416</v>
      </c>
      <c r="AX108" s="155">
        <f t="shared" si="61"/>
        <v>5624.3306398979967</v>
      </c>
      <c r="AY108" s="155">
        <f t="shared" si="61"/>
        <v>5955.8548748241155</v>
      </c>
      <c r="AZ108" s="155">
        <f t="shared" si="61"/>
        <v>6094.6968416297641</v>
      </c>
      <c r="BA108" s="155">
        <f t="shared" si="61"/>
        <v>6209.4369681790304</v>
      </c>
      <c r="BB108" s="155">
        <f t="shared" si="61"/>
        <v>6235.793846672108</v>
      </c>
      <c r="BC108" s="155">
        <f t="shared" si="61"/>
        <v>6610.5244448185294</v>
      </c>
      <c r="BD108" s="155">
        <f t="shared" si="61"/>
        <v>7161.3827794828449</v>
      </c>
      <c r="BE108" s="155">
        <f t="shared" si="61"/>
        <v>7817.6821619821239</v>
      </c>
      <c r="BF108" s="155">
        <f t="shared" si="61"/>
        <v>8579.982507645871</v>
      </c>
      <c r="BG108" s="155">
        <f t="shared" si="61"/>
        <v>9007.604491842576</v>
      </c>
      <c r="BH108" s="155">
        <f t="shared" si="61"/>
        <v>10519.076117122559</v>
      </c>
      <c r="BI108" s="155">
        <f t="shared" si="61"/>
        <v>10990.213712341436</v>
      </c>
      <c r="BJ108" s="155">
        <f t="shared" si="61"/>
        <v>11775.592178315541</v>
      </c>
      <c r="BK108" s="155">
        <f t="shared" si="61"/>
        <v>12333.431502032217</v>
      </c>
      <c r="BL108" s="155">
        <f t="shared" si="61"/>
        <v>13391.160455534206</v>
      </c>
      <c r="BM108" s="155">
        <f t="shared" si="61"/>
        <v>14122.708718439164</v>
      </c>
      <c r="BN108" s="155">
        <f t="shared" si="61"/>
        <v>14493.740373247918</v>
      </c>
      <c r="BO108" s="155">
        <f t="shared" si="61"/>
        <v>14402.862517056446</v>
      </c>
      <c r="BP108" s="155">
        <f t="shared" si="61"/>
        <v>14048.365397126114</v>
      </c>
      <c r="BQ108" s="155">
        <f t="shared" si="61"/>
        <v>13608.902623134025</v>
      </c>
      <c r="BR108" s="155">
        <f t="shared" si="61"/>
        <v>13177.017597510659</v>
      </c>
      <c r="BS108" s="155">
        <f t="shared" si="61"/>
        <v>12622.370827631481</v>
      </c>
      <c r="BT108" s="155">
        <f t="shared" si="61"/>
        <v>12009.520813964671</v>
      </c>
      <c r="BU108" s="155">
        <f t="shared" si="61"/>
        <v>11521.359515350463</v>
      </c>
      <c r="BV108" s="155">
        <f t="shared" si="61"/>
        <v>11013.247955258557</v>
      </c>
      <c r="BW108" s="155">
        <f t="shared" si="61"/>
        <v>10852.625902146781</v>
      </c>
      <c r="BX108" s="155">
        <f t="shared" si="61"/>
        <v>10691.665493099608</v>
      </c>
      <c r="BY108" s="155">
        <f t="shared" si="61"/>
        <v>10720.119956265627</v>
      </c>
      <c r="BZ108" s="155">
        <f>BZ37+BZ70+BZ75+BZ79+BZ83+BZ87</f>
        <v>10451.553207267081</v>
      </c>
      <c r="CA108" s="155">
        <f>CA37+CA70+CA75+CA79+CA83+CA87</f>
        <v>10358.881977535846</v>
      </c>
      <c r="CB108" s="155">
        <f>CB37+CB70+CB75+CB79+CB83+CB87</f>
        <v>10365.606086712249</v>
      </c>
      <c r="CC108" s="155">
        <f>CC37+CC70+CC75+CC79+CC83+CC87</f>
        <v>10448.057468069792</v>
      </c>
      <c r="CD108" s="156">
        <f>CD37+CD70+CD75+CD79+CD83+CD87</f>
        <v>10573.591917650954</v>
      </c>
      <c r="CE108" s="56"/>
    </row>
    <row r="109" spans="1:83" s="1" customFormat="1" x14ac:dyDescent="0.4">
      <c r="A109" s="149"/>
      <c r="B109" s="73" t="s">
        <v>386</v>
      </c>
      <c r="C109" s="56"/>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155">
        <f t="shared" ref="AH109:BM109" si="62">AH42+AH71+AH84+AH76+AH77+AH80+AH90+AH54+AH88+AH89</f>
        <v>1115.357127851629</v>
      </c>
      <c r="AI109" s="155">
        <f t="shared" si="62"/>
        <v>1190.2000171543214</v>
      </c>
      <c r="AJ109" s="155">
        <f t="shared" si="62"/>
        <v>1609.4358956794899</v>
      </c>
      <c r="AK109" s="155">
        <f t="shared" si="62"/>
        <v>2674.0204354693965</v>
      </c>
      <c r="AL109" s="155">
        <f t="shared" si="62"/>
        <v>4094.2234268314323</v>
      </c>
      <c r="AM109" s="155">
        <f t="shared" si="62"/>
        <v>5104.1484731050004</v>
      </c>
      <c r="AN109" s="155">
        <f t="shared" si="62"/>
        <v>5797.2214826224299</v>
      </c>
      <c r="AO109" s="155">
        <f t="shared" si="62"/>
        <v>6600.080517345059</v>
      </c>
      <c r="AP109" s="155">
        <f t="shared" si="62"/>
        <v>7060.2937599251627</v>
      </c>
      <c r="AQ109" s="155">
        <f t="shared" si="62"/>
        <v>6925.5718264158622</v>
      </c>
      <c r="AR109" s="155">
        <f t="shared" si="62"/>
        <v>6180.900465333415</v>
      </c>
      <c r="AS109" s="155">
        <f t="shared" si="62"/>
        <v>6214.3926838964589</v>
      </c>
      <c r="AT109" s="155">
        <f t="shared" si="62"/>
        <v>7546.7475617436148</v>
      </c>
      <c r="AU109" s="155">
        <f t="shared" si="62"/>
        <v>10304.455658886489</v>
      </c>
      <c r="AV109" s="155">
        <f t="shared" si="62"/>
        <v>13128.578198711091</v>
      </c>
      <c r="AW109" s="155">
        <f t="shared" si="62"/>
        <v>14908.504814624823</v>
      </c>
      <c r="AX109" s="155">
        <f t="shared" si="62"/>
        <v>15898.657531673622</v>
      </c>
      <c r="AY109" s="155">
        <f t="shared" si="62"/>
        <v>16887.685144605432</v>
      </c>
      <c r="AZ109" s="155">
        <f t="shared" si="62"/>
        <v>17001.747305022403</v>
      </c>
      <c r="BA109" s="155">
        <f t="shared" si="62"/>
        <v>16072.59925922561</v>
      </c>
      <c r="BB109" s="155">
        <f t="shared" si="62"/>
        <v>15560.087835096754</v>
      </c>
      <c r="BC109" s="155">
        <f t="shared" si="62"/>
        <v>15053.954151311456</v>
      </c>
      <c r="BD109" s="155">
        <f t="shared" si="62"/>
        <v>14744.987527290616</v>
      </c>
      <c r="BE109" s="155">
        <f t="shared" si="62"/>
        <v>14859.815720288423</v>
      </c>
      <c r="BF109" s="155">
        <f t="shared" si="62"/>
        <v>15712.605219861003</v>
      </c>
      <c r="BG109" s="155">
        <f t="shared" si="62"/>
        <v>16289.067586423063</v>
      </c>
      <c r="BH109" s="155">
        <f t="shared" si="62"/>
        <v>16993.097968439513</v>
      </c>
      <c r="BI109" s="155">
        <f t="shared" si="62"/>
        <v>17806.793253143496</v>
      </c>
      <c r="BJ109" s="155">
        <f t="shared" si="62"/>
        <v>19134.07722533257</v>
      </c>
      <c r="BK109" s="155">
        <f t="shared" si="62"/>
        <v>20302.212850067423</v>
      </c>
      <c r="BL109" s="155">
        <f t="shared" si="62"/>
        <v>21560.587403308069</v>
      </c>
      <c r="BM109" s="155">
        <f t="shared" si="62"/>
        <v>26657.363447545031</v>
      </c>
      <c r="BN109" s="155">
        <f t="shared" ref="BN109:CD109" si="63">BN42+BN71+BN84+BN76+BN77+BN80+BN90+BN54+BN88+BN89</f>
        <v>28363.293635474252</v>
      </c>
      <c r="BO109" s="155">
        <f t="shared" si="63"/>
        <v>29841.742313016264</v>
      </c>
      <c r="BP109" s="155">
        <f t="shared" si="63"/>
        <v>31849.352564266352</v>
      </c>
      <c r="BQ109" s="155">
        <f t="shared" si="63"/>
        <v>32104.268508249665</v>
      </c>
      <c r="BR109" s="155">
        <f t="shared" si="63"/>
        <v>32272.592160496755</v>
      </c>
      <c r="BS109" s="155">
        <f t="shared" si="63"/>
        <v>32703.060613536229</v>
      </c>
      <c r="BT109" s="155">
        <f t="shared" si="63"/>
        <v>32863.340283942191</v>
      </c>
      <c r="BU109" s="155">
        <f t="shared" si="63"/>
        <v>33991.302763090229</v>
      </c>
      <c r="BV109" s="155">
        <f t="shared" si="63"/>
        <v>36733.341503546413</v>
      </c>
      <c r="BW109" s="155">
        <f t="shared" si="63"/>
        <v>42474.845457610587</v>
      </c>
      <c r="BX109" s="155">
        <f t="shared" si="63"/>
        <v>60777.811214423651</v>
      </c>
      <c r="BY109" s="155">
        <f t="shared" si="63"/>
        <v>60563.083194630002</v>
      </c>
      <c r="BZ109" s="155">
        <f t="shared" si="63"/>
        <v>59001.495563297758</v>
      </c>
      <c r="CA109" s="155">
        <f t="shared" si="63"/>
        <v>64091.363423988791</v>
      </c>
      <c r="CB109" s="155">
        <f t="shared" si="63"/>
        <v>69372.829251567353</v>
      </c>
      <c r="CC109" s="155">
        <f t="shared" si="63"/>
        <v>74163.606414542213</v>
      </c>
      <c r="CD109" s="156">
        <f t="shared" si="63"/>
        <v>78600.06333801322</v>
      </c>
      <c r="CE109" s="56"/>
    </row>
    <row r="110" spans="1:83" s="106" customFormat="1" x14ac:dyDescent="0.4">
      <c r="A110" s="166"/>
      <c r="B110" s="80" t="s">
        <v>136</v>
      </c>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53">
        <f t="shared" ref="AH110:BM110" si="64">AH109+AH108</f>
        <v>1994.4937362036569</v>
      </c>
      <c r="AI110" s="53">
        <f t="shared" si="64"/>
        <v>2155.9195439999999</v>
      </c>
      <c r="AJ110" s="53">
        <f t="shared" si="64"/>
        <v>2775.1143538461538</v>
      </c>
      <c r="AK110" s="53">
        <f t="shared" si="64"/>
        <v>4313.2854695000005</v>
      </c>
      <c r="AL110" s="53">
        <f t="shared" si="64"/>
        <v>5945.5333942500001</v>
      </c>
      <c r="AM110" s="53">
        <f t="shared" si="64"/>
        <v>7121.0374345</v>
      </c>
      <c r="AN110" s="53">
        <f t="shared" si="64"/>
        <v>8082.22940225</v>
      </c>
      <c r="AO110" s="53">
        <f t="shared" si="64"/>
        <v>9102.8802872857141</v>
      </c>
      <c r="AP110" s="53">
        <f t="shared" si="64"/>
        <v>9634.4244389333326</v>
      </c>
      <c r="AQ110" s="53">
        <f t="shared" si="64"/>
        <v>9529.7093670000013</v>
      </c>
      <c r="AR110" s="53">
        <f t="shared" si="64"/>
        <v>9138.933046666667</v>
      </c>
      <c r="AS110" s="53">
        <f t="shared" si="64"/>
        <v>9410.9557166666673</v>
      </c>
      <c r="AT110" s="53">
        <f t="shared" si="64"/>
        <v>11135.260408487968</v>
      </c>
      <c r="AU110" s="53">
        <f t="shared" si="64"/>
        <v>14317.477628284047</v>
      </c>
      <c r="AV110" s="53">
        <f t="shared" si="64"/>
        <v>18076.217401572634</v>
      </c>
      <c r="AW110" s="53">
        <f t="shared" si="64"/>
        <v>20298.699460896765</v>
      </c>
      <c r="AX110" s="53">
        <f t="shared" si="64"/>
        <v>21522.988171571618</v>
      </c>
      <c r="AY110" s="53">
        <f t="shared" si="64"/>
        <v>22843.540019429547</v>
      </c>
      <c r="AZ110" s="53">
        <f t="shared" si="64"/>
        <v>23096.444146652168</v>
      </c>
      <c r="BA110" s="53">
        <f t="shared" si="64"/>
        <v>22282.036227404642</v>
      </c>
      <c r="BB110" s="53">
        <f t="shared" si="64"/>
        <v>21795.881681768864</v>
      </c>
      <c r="BC110" s="53">
        <f t="shared" si="64"/>
        <v>21664.478596129986</v>
      </c>
      <c r="BD110" s="53">
        <f t="shared" si="64"/>
        <v>21906.37030677346</v>
      </c>
      <c r="BE110" s="53">
        <f t="shared" si="64"/>
        <v>22677.497882270545</v>
      </c>
      <c r="BF110" s="53">
        <f t="shared" si="64"/>
        <v>24292.587727506874</v>
      </c>
      <c r="BG110" s="53">
        <f t="shared" si="64"/>
        <v>25296.672078265641</v>
      </c>
      <c r="BH110" s="53">
        <f t="shared" si="64"/>
        <v>27512.174085562074</v>
      </c>
      <c r="BI110" s="53">
        <f t="shared" si="64"/>
        <v>28797.006965484932</v>
      </c>
      <c r="BJ110" s="53">
        <f t="shared" si="64"/>
        <v>30909.669403648113</v>
      </c>
      <c r="BK110" s="53">
        <f t="shared" si="64"/>
        <v>32635.64435209964</v>
      </c>
      <c r="BL110" s="53">
        <f t="shared" si="64"/>
        <v>34951.747858842275</v>
      </c>
      <c r="BM110" s="53">
        <f t="shared" si="64"/>
        <v>40780.072165984195</v>
      </c>
      <c r="BN110" s="53">
        <f t="shared" ref="BN110:CD110" si="65">BN109+BN108</f>
        <v>42857.03400872217</v>
      </c>
      <c r="BO110" s="53">
        <f t="shared" si="65"/>
        <v>44244.604830072713</v>
      </c>
      <c r="BP110" s="53">
        <f t="shared" si="65"/>
        <v>45897.717961392467</v>
      </c>
      <c r="BQ110" s="53">
        <f t="shared" si="65"/>
        <v>45713.171131383686</v>
      </c>
      <c r="BR110" s="53">
        <f t="shared" si="65"/>
        <v>45449.609758007413</v>
      </c>
      <c r="BS110" s="53">
        <f t="shared" si="65"/>
        <v>45325.431441167711</v>
      </c>
      <c r="BT110" s="53">
        <f t="shared" si="65"/>
        <v>44872.861097906862</v>
      </c>
      <c r="BU110" s="53">
        <f t="shared" si="65"/>
        <v>45512.662278440694</v>
      </c>
      <c r="BV110" s="53">
        <f t="shared" si="65"/>
        <v>47746.58945880497</v>
      </c>
      <c r="BW110" s="53">
        <f t="shared" si="65"/>
        <v>53327.471359757372</v>
      </c>
      <c r="BX110" s="53">
        <f t="shared" si="65"/>
        <v>71469.476707523252</v>
      </c>
      <c r="BY110" s="53">
        <f t="shared" si="65"/>
        <v>71283.203150895628</v>
      </c>
      <c r="BZ110" s="53">
        <f t="shared" si="65"/>
        <v>69453.048770564841</v>
      </c>
      <c r="CA110" s="53">
        <f t="shared" si="65"/>
        <v>74450.245401524633</v>
      </c>
      <c r="CB110" s="53">
        <f t="shared" si="65"/>
        <v>79738.435338279596</v>
      </c>
      <c r="CC110" s="53">
        <f t="shared" si="65"/>
        <v>84611.663882612003</v>
      </c>
      <c r="CD110" s="54">
        <f t="shared" si="65"/>
        <v>89173.655255664169</v>
      </c>
      <c r="CE110" s="56"/>
    </row>
    <row r="111" spans="1:83" s="106" customFormat="1" ht="15.4" thickBot="1" x14ac:dyDescent="0.45">
      <c r="A111" s="254"/>
      <c r="B111" s="255"/>
      <c r="C111" s="255"/>
      <c r="D111" s="256"/>
      <c r="E111" s="256"/>
      <c r="F111" s="256"/>
      <c r="G111" s="256"/>
      <c r="H111" s="256"/>
      <c r="I111" s="256"/>
      <c r="J111" s="256"/>
      <c r="K111" s="256"/>
      <c r="L111" s="256"/>
      <c r="M111" s="256"/>
      <c r="N111" s="256"/>
      <c r="O111" s="256"/>
      <c r="P111" s="256"/>
      <c r="Q111" s="256"/>
      <c r="R111" s="256"/>
      <c r="S111" s="256"/>
      <c r="T111" s="256"/>
      <c r="U111" s="256"/>
      <c r="V111" s="256"/>
      <c r="W111" s="256"/>
      <c r="X111" s="256"/>
      <c r="Y111" s="256"/>
      <c r="Z111" s="256"/>
      <c r="AA111" s="256"/>
      <c r="AB111" s="256"/>
      <c r="AC111" s="256"/>
      <c r="AD111" s="256"/>
      <c r="AE111" s="256"/>
      <c r="AF111" s="256"/>
      <c r="AG111" s="256"/>
      <c r="AH111" s="257"/>
      <c r="AI111" s="257"/>
      <c r="AJ111" s="257"/>
      <c r="AK111" s="257"/>
      <c r="AL111" s="257"/>
      <c r="AM111" s="257"/>
      <c r="AN111" s="257"/>
      <c r="AO111" s="257"/>
      <c r="AP111" s="257"/>
      <c r="AQ111" s="257"/>
      <c r="AR111" s="257"/>
      <c r="AS111" s="257"/>
      <c r="AT111" s="257"/>
      <c r="AU111" s="257"/>
      <c r="AV111" s="257"/>
      <c r="AW111" s="257"/>
      <c r="AX111" s="257"/>
      <c r="AY111" s="257"/>
      <c r="AZ111" s="257"/>
      <c r="BA111" s="257"/>
      <c r="BB111" s="257"/>
      <c r="BC111" s="257"/>
      <c r="BD111" s="257"/>
      <c r="BE111" s="257"/>
      <c r="BF111" s="257"/>
      <c r="BG111" s="257"/>
      <c r="BH111" s="257"/>
      <c r="BI111" s="257"/>
      <c r="BJ111" s="257"/>
      <c r="BK111" s="257"/>
      <c r="BL111" s="257"/>
      <c r="BM111" s="257"/>
      <c r="BN111" s="257"/>
      <c r="BO111" s="257"/>
      <c r="BP111" s="257"/>
      <c r="BQ111" s="257"/>
      <c r="BR111" s="257"/>
      <c r="BS111" s="257"/>
      <c r="BT111" s="257"/>
      <c r="BU111" s="257"/>
      <c r="BV111" s="257"/>
      <c r="BW111" s="257"/>
      <c r="BX111" s="257"/>
      <c r="BY111" s="257"/>
      <c r="BZ111" s="257"/>
      <c r="CA111" s="257"/>
      <c r="CB111" s="257"/>
      <c r="CC111" s="257"/>
      <c r="CD111" s="258"/>
    </row>
  </sheetData>
  <hyperlinks>
    <hyperlink ref="A1" location="Contents!A1" display="Contents page" xr:uid="{00000000-0004-0000-0B00-000000000000}"/>
    <hyperlink ref="B1" location="Notes!A1" display="Information relating to this table can be found in the 'Notes' tab" xr:uid="{00000000-0004-0000-0B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9C9C9"/>
  </sheetPr>
  <dimension ref="A1:CD111"/>
  <sheetViews>
    <sheetView zoomScale="70" zoomScaleNormal="70" workbookViewId="0">
      <pane xSplit="3" ySplit="4" topLeftCell="BW5" activePane="bottomRight" state="frozen"/>
      <selection pane="topRight" activeCell="D1" sqref="D1"/>
      <selection pane="bottomLeft" activeCell="A5" sqref="A5"/>
      <selection pane="bottomRight" activeCell="A5" sqref="A5"/>
    </sheetView>
  </sheetViews>
  <sheetFormatPr defaultColWidth="9.1328125" defaultRowHeight="15" x14ac:dyDescent="0.4"/>
  <cols>
    <col min="1" max="1" width="23.1328125" style="159" bestFit="1" customWidth="1"/>
    <col min="2" max="2" width="75.86328125" style="56" customWidth="1"/>
    <col min="3" max="3" width="25.86328125" style="56" customWidth="1"/>
    <col min="4" max="75" width="12.86328125" style="59" customWidth="1"/>
    <col min="76" max="82" width="12.86328125" style="56" customWidth="1"/>
    <col min="83" max="83" width="9.1328125" style="56" customWidth="1"/>
    <col min="84" max="16384" width="9.1328125" style="56"/>
  </cols>
  <sheetData>
    <row r="1" spans="1:82" s="16" customFormat="1" ht="25.5" customHeight="1" thickBot="1" x14ac:dyDescent="0.4">
      <c r="A1" s="43" t="s">
        <v>44</v>
      </c>
      <c r="B1" s="44" t="s">
        <v>88</v>
      </c>
      <c r="C1" s="108"/>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row>
    <row r="2" spans="1:82" s="1" customFormat="1" ht="33" customHeight="1" x14ac:dyDescent="0.4">
      <c r="A2" s="46" t="s">
        <v>45</v>
      </c>
      <c r="B2" s="18" t="s">
        <v>416</v>
      </c>
      <c r="C2" s="135"/>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51" customFormat="1" x14ac:dyDescent="0.4">
      <c r="A3" s="110">
        <v>2022</v>
      </c>
      <c r="B3" s="21" t="s">
        <v>417</v>
      </c>
      <c r="C3" s="23"/>
      <c r="D3" s="53" t="s">
        <v>123</v>
      </c>
      <c r="E3" s="53" t="s">
        <v>123</v>
      </c>
      <c r="F3" s="53" t="s">
        <v>123</v>
      </c>
      <c r="G3" s="53" t="s">
        <v>123</v>
      </c>
      <c r="H3" s="53" t="s">
        <v>123</v>
      </c>
      <c r="I3" s="53" t="s">
        <v>123</v>
      </c>
      <c r="J3" s="53" t="s">
        <v>123</v>
      </c>
      <c r="K3" s="53" t="s">
        <v>123</v>
      </c>
      <c r="L3" s="53" t="s">
        <v>123</v>
      </c>
      <c r="M3" s="53" t="s">
        <v>123</v>
      </c>
      <c r="N3" s="53" t="s">
        <v>123</v>
      </c>
      <c r="O3" s="53" t="s">
        <v>123</v>
      </c>
      <c r="P3" s="53" t="s">
        <v>123</v>
      </c>
      <c r="Q3" s="53" t="s">
        <v>123</v>
      </c>
      <c r="R3" s="53" t="s">
        <v>123</v>
      </c>
      <c r="S3" s="53" t="s">
        <v>123</v>
      </c>
      <c r="T3" s="53" t="s">
        <v>123</v>
      </c>
      <c r="U3" s="53" t="s">
        <v>123</v>
      </c>
      <c r="V3" s="53" t="s">
        <v>123</v>
      </c>
      <c r="W3" s="53" t="s">
        <v>123</v>
      </c>
      <c r="X3" s="53" t="s">
        <v>123</v>
      </c>
      <c r="Y3" s="53" t="s">
        <v>123</v>
      </c>
      <c r="Z3" s="53" t="s">
        <v>123</v>
      </c>
      <c r="AA3" s="53" t="s">
        <v>123</v>
      </c>
      <c r="AB3" s="53" t="s">
        <v>123</v>
      </c>
      <c r="AC3" s="53" t="s">
        <v>123</v>
      </c>
      <c r="AD3" s="53" t="s">
        <v>123</v>
      </c>
      <c r="AE3" s="53" t="s">
        <v>123</v>
      </c>
      <c r="AF3" s="53" t="s">
        <v>123</v>
      </c>
      <c r="AG3" s="53" t="s">
        <v>123</v>
      </c>
      <c r="AH3" s="53" t="s">
        <v>123</v>
      </c>
      <c r="AI3" s="53" t="s">
        <v>123</v>
      </c>
      <c r="AJ3" s="53" t="s">
        <v>123</v>
      </c>
      <c r="AK3" s="53" t="s">
        <v>123</v>
      </c>
      <c r="AL3" s="53" t="s">
        <v>123</v>
      </c>
      <c r="AM3" s="53" t="s">
        <v>123</v>
      </c>
      <c r="AN3" s="53" t="s">
        <v>123</v>
      </c>
      <c r="AO3" s="53" t="s">
        <v>123</v>
      </c>
      <c r="AP3" s="53" t="s">
        <v>123</v>
      </c>
      <c r="AQ3" s="53" t="s">
        <v>123</v>
      </c>
      <c r="AR3" s="53" t="s">
        <v>123</v>
      </c>
      <c r="AS3" s="53" t="s">
        <v>123</v>
      </c>
      <c r="AT3" s="53" t="s">
        <v>123</v>
      </c>
      <c r="AU3" s="53" t="s">
        <v>123</v>
      </c>
      <c r="AV3" s="53" t="s">
        <v>123</v>
      </c>
      <c r="AW3" s="53" t="s">
        <v>123</v>
      </c>
      <c r="AX3" s="53" t="s">
        <v>123</v>
      </c>
      <c r="AY3" s="53" t="s">
        <v>123</v>
      </c>
      <c r="AZ3" s="53" t="s">
        <v>123</v>
      </c>
      <c r="BA3" s="53" t="s">
        <v>123</v>
      </c>
      <c r="BB3" s="53" t="s">
        <v>123</v>
      </c>
      <c r="BC3" s="53" t="s">
        <v>123</v>
      </c>
      <c r="BD3" s="53" t="s">
        <v>123</v>
      </c>
      <c r="BE3" s="53" t="s">
        <v>123</v>
      </c>
      <c r="BF3" s="53" t="s">
        <v>123</v>
      </c>
      <c r="BG3" s="53" t="s">
        <v>123</v>
      </c>
      <c r="BH3" s="53" t="s">
        <v>123</v>
      </c>
      <c r="BI3" s="53" t="s">
        <v>123</v>
      </c>
      <c r="BJ3" s="53" t="s">
        <v>123</v>
      </c>
      <c r="BK3" s="53" t="s">
        <v>123</v>
      </c>
      <c r="BL3" s="53" t="s">
        <v>123</v>
      </c>
      <c r="BM3" s="53" t="s">
        <v>123</v>
      </c>
      <c r="BN3" s="53" t="s">
        <v>123</v>
      </c>
      <c r="BO3" s="53" t="s">
        <v>123</v>
      </c>
      <c r="BP3" s="53" t="s">
        <v>123</v>
      </c>
      <c r="BQ3" s="53" t="s">
        <v>123</v>
      </c>
      <c r="BR3" s="53" t="s">
        <v>123</v>
      </c>
      <c r="BS3" s="53" t="s">
        <v>123</v>
      </c>
      <c r="BT3" s="53" t="s">
        <v>123</v>
      </c>
      <c r="BU3" s="53" t="s">
        <v>123</v>
      </c>
      <c r="BV3" s="53" t="s">
        <v>123</v>
      </c>
      <c r="BW3" s="53" t="s">
        <v>123</v>
      </c>
      <c r="BX3" s="53" t="s">
        <v>123</v>
      </c>
      <c r="BY3" s="53" t="s">
        <v>124</v>
      </c>
      <c r="BZ3" s="53" t="s">
        <v>124</v>
      </c>
      <c r="CA3" s="53" t="s">
        <v>124</v>
      </c>
      <c r="CB3" s="53" t="s">
        <v>124</v>
      </c>
      <c r="CC3" s="53" t="s">
        <v>124</v>
      </c>
      <c r="CD3" s="54" t="s">
        <v>124</v>
      </c>
    </row>
    <row r="4" spans="1:82" s="1" customFormat="1" x14ac:dyDescent="0.4">
      <c r="A4" s="112"/>
      <c r="B4" s="112" t="s">
        <v>304</v>
      </c>
      <c r="C4" s="136"/>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48"/>
    </row>
    <row r="5" spans="1:82" s="1" customFormat="1" ht="27" customHeight="1" x14ac:dyDescent="0.4">
      <c r="A5" s="159"/>
      <c r="B5" s="80" t="s">
        <v>379</v>
      </c>
      <c r="C5" s="56"/>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251" t="s">
        <v>380</v>
      </c>
      <c r="BI5" s="155"/>
      <c r="BJ5" s="155"/>
      <c r="BK5" s="155"/>
      <c r="BL5" s="155"/>
      <c r="BM5" s="155"/>
      <c r="BN5" s="155"/>
      <c r="BO5" s="155"/>
      <c r="BP5" s="155"/>
      <c r="BQ5" s="155"/>
      <c r="BR5" s="155"/>
      <c r="BS5" s="155"/>
      <c r="BT5" s="155"/>
      <c r="BU5" s="155"/>
      <c r="BV5" s="155"/>
      <c r="BW5" s="155"/>
      <c r="BX5" s="155"/>
      <c r="BY5" s="155"/>
      <c r="BZ5" s="155"/>
      <c r="CA5" s="155"/>
      <c r="CB5" s="155"/>
      <c r="CC5" s="155"/>
      <c r="CD5" s="156"/>
    </row>
    <row r="6" spans="1:82" s="1" customFormat="1" x14ac:dyDescent="0.4">
      <c r="A6" s="159"/>
      <c r="B6" s="71" t="s">
        <v>381</v>
      </c>
      <c r="C6" s="56"/>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155">
        <v>3058.9544279463589</v>
      </c>
      <c r="AI6" s="155">
        <v>2911.5371405617129</v>
      </c>
      <c r="AJ6" s="155">
        <v>2855.5038319227947</v>
      </c>
      <c r="AK6" s="155">
        <v>3274.8689141397085</v>
      </c>
      <c r="AL6" s="155">
        <v>3106.1489911722329</v>
      </c>
      <c r="AM6" s="155">
        <v>3103.2028830255131</v>
      </c>
      <c r="AN6" s="155">
        <v>3544.1750108968026</v>
      </c>
      <c r="AO6" s="155">
        <v>3871.1958179487351</v>
      </c>
      <c r="AP6" s="155">
        <v>3952.3678137279571</v>
      </c>
      <c r="AQ6" s="155">
        <v>4036.4737122663469</v>
      </c>
      <c r="AR6" s="155">
        <v>4455.2912293761246</v>
      </c>
      <c r="AS6" s="155">
        <v>4565.2041793535645</v>
      </c>
      <c r="AT6" s="155">
        <v>4736.3323380440197</v>
      </c>
      <c r="AU6" s="155">
        <v>5348.7990430219643</v>
      </c>
      <c r="AV6" s="155">
        <v>7037.1134863717189</v>
      </c>
      <c r="AW6" s="155">
        <v>7246.2361840752646</v>
      </c>
      <c r="AX6" s="155">
        <v>7199.6997577172724</v>
      </c>
      <c r="AY6" s="155">
        <v>6841.8993253219614</v>
      </c>
      <c r="AZ6" s="155">
        <v>6482.0506428618901</v>
      </c>
      <c r="BA6" s="155">
        <v>6437.9101670470927</v>
      </c>
      <c r="BB6" s="155">
        <v>6037.2494652180994</v>
      </c>
      <c r="BC6" s="155">
        <v>6271.9000244675899</v>
      </c>
      <c r="BD6" s="155">
        <v>6660.4206907850239</v>
      </c>
      <c r="BE6" s="155">
        <v>7147.1648659083394</v>
      </c>
      <c r="BF6" s="155">
        <v>6995.7059594904731</v>
      </c>
      <c r="BG6" s="155">
        <v>7380.8700346447704</v>
      </c>
      <c r="BH6" s="232">
        <v>8822.1510943595586</v>
      </c>
      <c r="BI6" s="155">
        <v>9222.0907378654138</v>
      </c>
      <c r="BJ6" s="155">
        <v>9572.8538298367694</v>
      </c>
      <c r="BK6" s="155">
        <v>9988.5480740621242</v>
      </c>
      <c r="BL6" s="155">
        <v>10143.870557415494</v>
      </c>
      <c r="BM6" s="155">
        <v>10538.66764694668</v>
      </c>
      <c r="BN6" s="155">
        <v>10510.250214958707</v>
      </c>
      <c r="BO6" s="155">
        <v>10115.169979333463</v>
      </c>
      <c r="BP6" s="155">
        <v>9248.7215645084816</v>
      </c>
      <c r="BQ6" s="155">
        <v>8476.6097874587485</v>
      </c>
      <c r="BR6" s="155">
        <v>7826.1447777658859</v>
      </c>
      <c r="BS6" s="155">
        <v>7189.6221629880911</v>
      </c>
      <c r="BT6" s="155">
        <v>6554.4155380431212</v>
      </c>
      <c r="BU6" s="155">
        <v>6104.6075563945487</v>
      </c>
      <c r="BV6" s="155">
        <v>5733.6580872466384</v>
      </c>
      <c r="BW6" s="155">
        <v>5516.5175232042884</v>
      </c>
      <c r="BX6" s="155">
        <v>5222.8012321323758</v>
      </c>
      <c r="BY6" s="155">
        <v>5033.2410283931149</v>
      </c>
      <c r="BZ6" s="155">
        <v>4737.2300277527547</v>
      </c>
      <c r="CA6" s="155">
        <v>4557.1283644136383</v>
      </c>
      <c r="CB6" s="155">
        <v>4347.198298485564</v>
      </c>
      <c r="CC6" s="155">
        <v>4248.0509429749536</v>
      </c>
      <c r="CD6" s="156">
        <v>4178.8271575263798</v>
      </c>
    </row>
    <row r="7" spans="1:82" s="1" customFormat="1" x14ac:dyDescent="0.4">
      <c r="A7" s="159"/>
      <c r="B7" s="71" t="s">
        <v>382</v>
      </c>
      <c r="C7" s="56"/>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155">
        <v>708.84861966671417</v>
      </c>
      <c r="AI7" s="155">
        <v>681.22503609296484</v>
      </c>
      <c r="AJ7" s="155">
        <v>673.72655568000096</v>
      </c>
      <c r="AK7" s="155">
        <v>701.65890621412825</v>
      </c>
      <c r="AL7" s="155">
        <v>854.93367557237866</v>
      </c>
      <c r="AM7" s="155">
        <v>960.89023281500658</v>
      </c>
      <c r="AN7" s="155">
        <v>1052.2235314100683</v>
      </c>
      <c r="AO7" s="155">
        <v>1219.8078726140434</v>
      </c>
      <c r="AP7" s="155">
        <v>1461.1291163232984</v>
      </c>
      <c r="AQ7" s="155">
        <v>1505.3431188693428</v>
      </c>
      <c r="AR7" s="155">
        <v>1855.1928255196092</v>
      </c>
      <c r="AS7" s="155">
        <v>2008.6330092987198</v>
      </c>
      <c r="AT7" s="155">
        <v>2223.1073424063252</v>
      </c>
      <c r="AU7" s="155">
        <v>2713.1870417649484</v>
      </c>
      <c r="AV7" s="155">
        <v>3584.6240640074825</v>
      </c>
      <c r="AW7" s="155">
        <v>4337.8077994540427</v>
      </c>
      <c r="AX7" s="155">
        <v>5002.9659692074165</v>
      </c>
      <c r="AY7" s="155">
        <v>5669.9073112621809</v>
      </c>
      <c r="AZ7" s="155">
        <v>5958.7291230712053</v>
      </c>
      <c r="BA7" s="155">
        <v>6277.5169638394518</v>
      </c>
      <c r="BB7" s="155">
        <v>6419.2693954571014</v>
      </c>
      <c r="BC7" s="155">
        <v>6719.7743980741097</v>
      </c>
      <c r="BD7" s="155">
        <v>7156.4959803306729</v>
      </c>
      <c r="BE7" s="155">
        <v>7598.0448607928829</v>
      </c>
      <c r="BF7" s="155">
        <v>7446.5888815004528</v>
      </c>
      <c r="BG7" s="155">
        <v>7614.892770210231</v>
      </c>
      <c r="BH7" s="232">
        <v>6969.2813123337546</v>
      </c>
      <c r="BI7" s="155">
        <v>6503.9648010883993</v>
      </c>
      <c r="BJ7" s="155">
        <v>6375.2432797806368</v>
      </c>
      <c r="BK7" s="155">
        <v>6856.2260734065494</v>
      </c>
      <c r="BL7" s="155">
        <v>6796.8363317401509</v>
      </c>
      <c r="BM7" s="155">
        <v>7352.6135324965999</v>
      </c>
      <c r="BN7" s="155">
        <v>7538.7707563401964</v>
      </c>
      <c r="BO7" s="155">
        <v>7785.808747825241</v>
      </c>
      <c r="BP7" s="155">
        <v>8575.6909833024929</v>
      </c>
      <c r="BQ7" s="155">
        <v>9497.3799648948479</v>
      </c>
      <c r="BR7" s="155">
        <v>10932.556145746574</v>
      </c>
      <c r="BS7" s="155">
        <v>11884.418091116455</v>
      </c>
      <c r="BT7" s="155">
        <v>11850.136178817709</v>
      </c>
      <c r="BU7" s="155">
        <v>12135.554646897146</v>
      </c>
      <c r="BV7" s="155">
        <v>11755.569664243949</v>
      </c>
      <c r="BW7" s="155">
        <v>10181.544819169398</v>
      </c>
      <c r="BX7" s="155">
        <v>9126.4808786871363</v>
      </c>
      <c r="BY7" s="155">
        <v>8530.6636559460421</v>
      </c>
      <c r="BZ7" s="155">
        <v>7968.7049432428148</v>
      </c>
      <c r="CA7" s="155">
        <v>7503.1211626131035</v>
      </c>
      <c r="CB7" s="155">
        <v>5829.5165443466176</v>
      </c>
      <c r="CC7" s="155">
        <v>2994.4472638953052</v>
      </c>
      <c r="CD7" s="156">
        <v>332.03771634817275</v>
      </c>
    </row>
    <row r="8" spans="1:82" s="1" customFormat="1" x14ac:dyDescent="0.4">
      <c r="A8" s="159"/>
      <c r="B8" s="71" t="s">
        <v>383</v>
      </c>
      <c r="C8" s="56"/>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155">
        <v>1821.1956843744811</v>
      </c>
      <c r="AI8" s="155">
        <v>1656.4033411849489</v>
      </c>
      <c r="AJ8" s="155">
        <v>1707.8184783516301</v>
      </c>
      <c r="AK8" s="155">
        <v>2000.8618769021266</v>
      </c>
      <c r="AL8" s="155">
        <v>2574.7037333839976</v>
      </c>
      <c r="AM8" s="155">
        <v>3011.8395494135943</v>
      </c>
      <c r="AN8" s="155">
        <v>3237.1522807686524</v>
      </c>
      <c r="AO8" s="155">
        <v>3707.425316532961</v>
      </c>
      <c r="AP8" s="155">
        <v>4020.1381809043623</v>
      </c>
      <c r="AQ8" s="155">
        <v>4092.892023365368</v>
      </c>
      <c r="AR8" s="155">
        <v>4234.2613452921651</v>
      </c>
      <c r="AS8" s="155">
        <v>4297.8511174573496</v>
      </c>
      <c r="AT8" s="155">
        <v>4697.8509283700778</v>
      </c>
      <c r="AU8" s="155">
        <v>5546.6153963171928</v>
      </c>
      <c r="AV8" s="155">
        <v>6508.5749197987352</v>
      </c>
      <c r="AW8" s="155">
        <v>6870.9551021886555</v>
      </c>
      <c r="AX8" s="155">
        <v>7348.4463891440337</v>
      </c>
      <c r="AY8" s="155">
        <v>7505.3242341816267</v>
      </c>
      <c r="AZ8" s="155">
        <v>7328.200372913062</v>
      </c>
      <c r="BA8" s="155">
        <v>7006.1116209635202</v>
      </c>
      <c r="BB8" s="155">
        <v>6574.412860575997</v>
      </c>
      <c r="BC8" s="155">
        <v>6573.8005281579108</v>
      </c>
      <c r="BD8" s="155">
        <v>7049.1485406257134</v>
      </c>
      <c r="BE8" s="155">
        <v>7201.3341939156699</v>
      </c>
      <c r="BF8" s="155">
        <v>7217.2470491977983</v>
      </c>
      <c r="BG8" s="155">
        <v>7385.1527485715205</v>
      </c>
      <c r="BH8" s="232">
        <v>6792.1378409642848</v>
      </c>
      <c r="BI8" s="155">
        <v>5658.4539747793206</v>
      </c>
      <c r="BJ8" s="155">
        <v>5023.6310086540016</v>
      </c>
      <c r="BK8" s="155">
        <v>4590.4944294286724</v>
      </c>
      <c r="BL8" s="155">
        <v>4031.2067744695078</v>
      </c>
      <c r="BM8" s="155">
        <v>3684.9235983707672</v>
      </c>
      <c r="BN8" s="155">
        <v>3297.9686085520239</v>
      </c>
      <c r="BO8" s="155">
        <v>2894.787274112919</v>
      </c>
      <c r="BP8" s="155">
        <v>2598.8148471107643</v>
      </c>
      <c r="BQ8" s="155">
        <v>2234.8979832788823</v>
      </c>
      <c r="BR8" s="155">
        <v>2021.7873717662656</v>
      </c>
      <c r="BS8" s="155">
        <v>1843.0951392435818</v>
      </c>
      <c r="BT8" s="155">
        <v>1616.6000553777235</v>
      </c>
      <c r="BU8" s="155">
        <v>1529.025848669932</v>
      </c>
      <c r="BV8" s="155">
        <v>1253.3013054979776</v>
      </c>
      <c r="BW8" s="155">
        <v>919.00328836162316</v>
      </c>
      <c r="BX8" s="155">
        <v>580.97605873514328</v>
      </c>
      <c r="BY8" s="155">
        <v>416.76487685432284</v>
      </c>
      <c r="BZ8" s="155">
        <v>279.60765124864741</v>
      </c>
      <c r="CA8" s="155">
        <v>191.23580509671285</v>
      </c>
      <c r="CB8" s="155">
        <v>111.49838607066052</v>
      </c>
      <c r="CC8" s="155">
        <v>42.44212117904533</v>
      </c>
      <c r="CD8" s="156">
        <v>3.1668690921774258</v>
      </c>
    </row>
    <row r="9" spans="1:82" s="1" customFormat="1" x14ac:dyDescent="0.4">
      <c r="A9" s="159"/>
      <c r="B9" s="71" t="s">
        <v>384</v>
      </c>
      <c r="C9" s="56"/>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155">
        <v>2808.1310702181372</v>
      </c>
      <c r="AI9" s="155">
        <v>2440.2787251823329</v>
      </c>
      <c r="AJ9" s="155">
        <v>3110.1097977320974</v>
      </c>
      <c r="AK9" s="155">
        <v>5358.2643058182348</v>
      </c>
      <c r="AL9" s="155">
        <v>8473.4160046111811</v>
      </c>
      <c r="AM9" s="155">
        <v>10261.047502552383</v>
      </c>
      <c r="AN9" s="155">
        <v>11118.395955126218</v>
      </c>
      <c r="AO9" s="155">
        <v>11898.774016656433</v>
      </c>
      <c r="AP9" s="155">
        <v>11754.092483075736</v>
      </c>
      <c r="AQ9" s="155">
        <v>10219.407714981824</v>
      </c>
      <c r="AR9" s="155">
        <v>7317.4380229367998</v>
      </c>
      <c r="AS9" s="155">
        <v>5858.8840880985945</v>
      </c>
      <c r="AT9" s="155">
        <v>6041.6326848851622</v>
      </c>
      <c r="AU9" s="155">
        <v>8145.3792533329397</v>
      </c>
      <c r="AV9" s="155">
        <v>10153.603391414559</v>
      </c>
      <c r="AW9" s="155">
        <v>10553.860621487634</v>
      </c>
      <c r="AX9" s="155">
        <v>9401.8754961573759</v>
      </c>
      <c r="AY9" s="155">
        <v>8487.2634892046863</v>
      </c>
      <c r="AZ9" s="155">
        <v>7122.9750814587833</v>
      </c>
      <c r="BA9" s="155">
        <v>5832.9513686253567</v>
      </c>
      <c r="BB9" s="155">
        <v>5143.8383051332648</v>
      </c>
      <c r="BC9" s="155">
        <v>4638.0990969883687</v>
      </c>
      <c r="BD9" s="155">
        <v>3960.9025772808995</v>
      </c>
      <c r="BE9" s="155">
        <v>3402.8040671178837</v>
      </c>
      <c r="BF9" s="155">
        <v>3284.8429973470497</v>
      </c>
      <c r="BG9" s="155">
        <v>3121.9987538726391</v>
      </c>
      <c r="BH9" s="232">
        <v>2599.4542014255771</v>
      </c>
      <c r="BI9" s="155">
        <v>2618.9280319079926</v>
      </c>
      <c r="BJ9" s="155">
        <v>2734.3092411382081</v>
      </c>
      <c r="BK9" s="155">
        <v>2464.1586095533235</v>
      </c>
      <c r="BL9" s="155">
        <v>2803.67402804017</v>
      </c>
      <c r="BM9" s="155">
        <v>4661.1484038044773</v>
      </c>
      <c r="BN9" s="155">
        <v>4682.8826301653653</v>
      </c>
      <c r="BO9" s="155">
        <v>5256.1053531056432</v>
      </c>
      <c r="BP9" s="155">
        <v>5550.3984464481709</v>
      </c>
      <c r="BQ9" s="155">
        <v>4588.08021680397</v>
      </c>
      <c r="BR9" s="155">
        <v>3208.2880389354073</v>
      </c>
      <c r="BS9" s="155">
        <v>2369.7892430347915</v>
      </c>
      <c r="BT9" s="155">
        <v>1863.9801000268574</v>
      </c>
      <c r="BU9" s="155">
        <v>1640.7998368766489</v>
      </c>
      <c r="BV9" s="155">
        <v>1276.0575497573407</v>
      </c>
      <c r="BW9" s="155">
        <v>657.26662775022248</v>
      </c>
      <c r="BX9" s="155">
        <v>448.38605561182698</v>
      </c>
      <c r="BY9" s="155">
        <v>314.38681434110043</v>
      </c>
      <c r="BZ9" s="155">
        <v>194.50972260312582</v>
      </c>
      <c r="CA9" s="155">
        <v>25.150150557082579</v>
      </c>
      <c r="CB9" s="155">
        <v>0</v>
      </c>
      <c r="CC9" s="155">
        <v>0</v>
      </c>
      <c r="CD9" s="156">
        <v>0</v>
      </c>
    </row>
    <row r="10" spans="1:82" s="1" customFormat="1" x14ac:dyDescent="0.4">
      <c r="A10" s="159"/>
      <c r="B10" s="71" t="s">
        <v>385</v>
      </c>
      <c r="C10" s="56"/>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155">
        <v>114.50631548462307</v>
      </c>
      <c r="AI10" s="155">
        <v>125.97997242815103</v>
      </c>
      <c r="AJ10" s="155">
        <v>133.1785051925583</v>
      </c>
      <c r="AK10" s="155">
        <v>163.93303536093723</v>
      </c>
      <c r="AL10" s="155">
        <v>214.55864444866646</v>
      </c>
      <c r="AM10" s="155">
        <v>280.39092039519863</v>
      </c>
      <c r="AN10" s="155">
        <v>333.84995897429934</v>
      </c>
      <c r="AO10" s="155">
        <v>327.54100283154872</v>
      </c>
      <c r="AP10" s="155">
        <v>403.91138837137561</v>
      </c>
      <c r="AQ10" s="155">
        <v>548.79629887229873</v>
      </c>
      <c r="AR10" s="155">
        <v>358.06182772334427</v>
      </c>
      <c r="AS10" s="155">
        <v>360.75226996274125</v>
      </c>
      <c r="AT10" s="155">
        <v>577.50674049301244</v>
      </c>
      <c r="AU10" s="155">
        <v>832.03672021133139</v>
      </c>
      <c r="AV10" s="155">
        <v>634.22362823472895</v>
      </c>
      <c r="AW10" s="155">
        <v>626.61454880128611</v>
      </c>
      <c r="AX10" s="155">
        <v>772.84396129400864</v>
      </c>
      <c r="AY10" s="155">
        <v>870.25334337691402</v>
      </c>
      <c r="AZ10" s="155">
        <v>765.77400117552804</v>
      </c>
      <c r="BA10" s="155">
        <v>695.00934415879317</v>
      </c>
      <c r="BB10" s="155">
        <v>638.40701791774154</v>
      </c>
      <c r="BC10" s="155">
        <v>476.60800286434215</v>
      </c>
      <c r="BD10" s="155">
        <v>475.30030701001914</v>
      </c>
      <c r="BE10" s="155">
        <v>519.24028386359043</v>
      </c>
      <c r="BF10" s="155">
        <v>552.78357157588027</v>
      </c>
      <c r="BG10" s="155">
        <v>737.80970281026282</v>
      </c>
      <c r="BH10" s="232">
        <v>1057.250444309112</v>
      </c>
      <c r="BI10" s="155">
        <v>968.37480549178417</v>
      </c>
      <c r="BJ10" s="155">
        <v>919.93237064179834</v>
      </c>
      <c r="BK10" s="155">
        <v>793.66812387800178</v>
      </c>
      <c r="BL10" s="155">
        <v>690.87950211673103</v>
      </c>
      <c r="BM10" s="155">
        <v>708.52727749055373</v>
      </c>
      <c r="BN10" s="155">
        <v>809.88253833671808</v>
      </c>
      <c r="BO10" s="155">
        <v>817.21506598865051</v>
      </c>
      <c r="BP10" s="155">
        <v>873.06218927142208</v>
      </c>
      <c r="BQ10" s="155">
        <v>884.36876116192536</v>
      </c>
      <c r="BR10" s="155">
        <v>874.46165738670936</v>
      </c>
      <c r="BS10" s="155">
        <v>884.24126135601114</v>
      </c>
      <c r="BT10" s="155">
        <v>850.04352978395923</v>
      </c>
      <c r="BU10" s="155">
        <v>870.37334319925958</v>
      </c>
      <c r="BV10" s="155">
        <v>795.03506635065037</v>
      </c>
      <c r="BW10" s="155">
        <v>578.65163047112753</v>
      </c>
      <c r="BX10" s="155">
        <v>530.76633695174701</v>
      </c>
      <c r="BY10" s="155">
        <v>468.15616695906323</v>
      </c>
      <c r="BZ10" s="155">
        <v>376.67911857664484</v>
      </c>
      <c r="CA10" s="155">
        <v>308.36381832423291</v>
      </c>
      <c r="CB10" s="155">
        <v>213.17087191755979</v>
      </c>
      <c r="CC10" s="155">
        <v>98.091946287258892</v>
      </c>
      <c r="CD10" s="156">
        <v>8.665101169442174</v>
      </c>
    </row>
    <row r="11" spans="1:82" s="1" customFormat="1" ht="26.25" customHeight="1" x14ac:dyDescent="0.4">
      <c r="A11" s="159"/>
      <c r="B11" s="73" t="s">
        <v>386</v>
      </c>
      <c r="C11" s="56"/>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155">
        <v>5452.6816897439558</v>
      </c>
      <c r="AI11" s="155">
        <v>4903.8870748883974</v>
      </c>
      <c r="AJ11" s="155">
        <v>5624.833336956287</v>
      </c>
      <c r="AK11" s="155">
        <v>8224.7181242954266</v>
      </c>
      <c r="AL11" s="155">
        <v>12117.612058016224</v>
      </c>
      <c r="AM11" s="155">
        <v>14514.168205176182</v>
      </c>
      <c r="AN11" s="155">
        <v>15741.621726279238</v>
      </c>
      <c r="AO11" s="155">
        <v>17153.548208634988</v>
      </c>
      <c r="AP11" s="155">
        <v>17639.271168674772</v>
      </c>
      <c r="AQ11" s="155">
        <v>16366.439156088834</v>
      </c>
      <c r="AR11" s="155">
        <v>13764.954021471918</v>
      </c>
      <c r="AS11" s="155">
        <v>12526.120484817404</v>
      </c>
      <c r="AT11" s="155">
        <v>13540.097696154577</v>
      </c>
      <c r="AU11" s="155">
        <v>17237.218411626411</v>
      </c>
      <c r="AV11" s="155">
        <v>20881.026003455507</v>
      </c>
      <c r="AW11" s="155">
        <v>22389.238071931617</v>
      </c>
      <c r="AX11" s="155">
        <v>22526.131815802833</v>
      </c>
      <c r="AY11" s="155">
        <v>22532.748378025408</v>
      </c>
      <c r="AZ11" s="155">
        <v>21175.678578618579</v>
      </c>
      <c r="BA11" s="155">
        <v>19811.589297587121</v>
      </c>
      <c r="BB11" s="155">
        <v>18775.927579084106</v>
      </c>
      <c r="BC11" s="155">
        <v>18408.282026084729</v>
      </c>
      <c r="BD11" s="155">
        <v>18641.847405247303</v>
      </c>
      <c r="BE11" s="155">
        <v>18721.423405690028</v>
      </c>
      <c r="BF11" s="155">
        <v>18501.462499621182</v>
      </c>
      <c r="BG11" s="155">
        <v>18859.853975464655</v>
      </c>
      <c r="BH11" s="232">
        <v>17418.123799032728</v>
      </c>
      <c r="BI11" s="155">
        <v>15749.721613267497</v>
      </c>
      <c r="BJ11" s="155">
        <v>15053.115900214643</v>
      </c>
      <c r="BK11" s="155">
        <v>14704.547236266548</v>
      </c>
      <c r="BL11" s="155">
        <v>14322.596636366559</v>
      </c>
      <c r="BM11" s="155">
        <v>16407.212812162397</v>
      </c>
      <c r="BN11" s="155">
        <v>16329.504533394304</v>
      </c>
      <c r="BO11" s="155">
        <v>16753.916441032452</v>
      </c>
      <c r="BP11" s="155">
        <v>17597.96646613285</v>
      </c>
      <c r="BQ11" s="155">
        <v>17204.726926139625</v>
      </c>
      <c r="BR11" s="155">
        <v>17037.093213834956</v>
      </c>
      <c r="BS11" s="155">
        <v>16981.543734750838</v>
      </c>
      <c r="BT11" s="155">
        <v>16180.75986400625</v>
      </c>
      <c r="BU11" s="155">
        <v>16175.753675642987</v>
      </c>
      <c r="BV11" s="155">
        <v>15079.963585849917</v>
      </c>
      <c r="BW11" s="155">
        <v>12336.466365752372</v>
      </c>
      <c r="BX11" s="155">
        <v>10686.609329985853</v>
      </c>
      <c r="BY11" s="155">
        <v>9729.971514100529</v>
      </c>
      <c r="BZ11" s="155">
        <v>8819.5014356712345</v>
      </c>
      <c r="CA11" s="155">
        <v>8027.8709365911309</v>
      </c>
      <c r="CB11" s="155">
        <v>6154.1858023348377</v>
      </c>
      <c r="CC11" s="155">
        <v>3134.9813313616096</v>
      </c>
      <c r="CD11" s="156">
        <v>343.86968660979232</v>
      </c>
    </row>
    <row r="12" spans="1:82" s="1" customFormat="1" x14ac:dyDescent="0.4">
      <c r="A12" s="159"/>
      <c r="B12" s="73" t="s">
        <v>387</v>
      </c>
      <c r="C12" s="56"/>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155">
        <v>8511.6361176903138</v>
      </c>
      <c r="AI12" s="155">
        <v>7815.4242154501108</v>
      </c>
      <c r="AJ12" s="155">
        <v>8480.3371688790812</v>
      </c>
      <c r="AK12" s="155">
        <v>11499.587038435136</v>
      </c>
      <c r="AL12" s="155">
        <v>15223.761049188457</v>
      </c>
      <c r="AM12" s="155">
        <v>17617.371088201697</v>
      </c>
      <c r="AN12" s="155">
        <v>19285.796737176042</v>
      </c>
      <c r="AO12" s="155">
        <v>21024.744026583721</v>
      </c>
      <c r="AP12" s="155">
        <v>21591.638982402728</v>
      </c>
      <c r="AQ12" s="155">
        <v>20402.912868355183</v>
      </c>
      <c r="AR12" s="155">
        <v>18220.245250848042</v>
      </c>
      <c r="AS12" s="155">
        <v>17091.32466417097</v>
      </c>
      <c r="AT12" s="155">
        <v>18276.430034198595</v>
      </c>
      <c r="AU12" s="155">
        <v>22586.017454648376</v>
      </c>
      <c r="AV12" s="155">
        <v>27918.139489827223</v>
      </c>
      <c r="AW12" s="155">
        <v>29635.474256006881</v>
      </c>
      <c r="AX12" s="155">
        <v>29725.831573520107</v>
      </c>
      <c r="AY12" s="155">
        <v>29374.647703347371</v>
      </c>
      <c r="AZ12" s="155">
        <v>27657.729221480469</v>
      </c>
      <c r="BA12" s="155">
        <v>26249.499464634217</v>
      </c>
      <c r="BB12" s="155">
        <v>24813.177044302203</v>
      </c>
      <c r="BC12" s="155">
        <v>24680.182050552321</v>
      </c>
      <c r="BD12" s="155">
        <v>25302.268096032331</v>
      </c>
      <c r="BE12" s="155">
        <v>25868.588271598368</v>
      </c>
      <c r="BF12" s="155">
        <v>25497.168459111654</v>
      </c>
      <c r="BG12" s="155">
        <v>26240.724010109421</v>
      </c>
      <c r="BH12" s="232">
        <v>26240.274893392285</v>
      </c>
      <c r="BI12" s="155">
        <v>24971.812351132907</v>
      </c>
      <c r="BJ12" s="155">
        <v>24625.969730051413</v>
      </c>
      <c r="BK12" s="155">
        <v>24693.09531032867</v>
      </c>
      <c r="BL12" s="155">
        <v>24466.467193782053</v>
      </c>
      <c r="BM12" s="155">
        <v>26945.880459109077</v>
      </c>
      <c r="BN12" s="155">
        <v>26839.754748353011</v>
      </c>
      <c r="BO12" s="155">
        <v>26869.086420365918</v>
      </c>
      <c r="BP12" s="155">
        <v>26846.688030641333</v>
      </c>
      <c r="BQ12" s="155">
        <v>25681.336713598375</v>
      </c>
      <c r="BR12" s="155">
        <v>24863.237991600839</v>
      </c>
      <c r="BS12" s="155">
        <v>24171.165897738931</v>
      </c>
      <c r="BT12" s="155">
        <v>22735.175402049368</v>
      </c>
      <c r="BU12" s="155">
        <v>22280.361232037536</v>
      </c>
      <c r="BV12" s="155">
        <v>20813.621673096557</v>
      </c>
      <c r="BW12" s="155">
        <v>17852.98388895666</v>
      </c>
      <c r="BX12" s="155">
        <v>15909.410562118228</v>
      </c>
      <c r="BY12" s="155">
        <v>14763.212542493644</v>
      </c>
      <c r="BZ12" s="155">
        <v>13556.731463423988</v>
      </c>
      <c r="CA12" s="155">
        <v>12584.999301004769</v>
      </c>
      <c r="CB12" s="155">
        <v>10501.384100820402</v>
      </c>
      <c r="CC12" s="155">
        <v>7383.0322743365632</v>
      </c>
      <c r="CD12" s="156">
        <v>4522.6968441361714</v>
      </c>
    </row>
    <row r="13" spans="1:82" s="1" customFormat="1" ht="25.5" customHeight="1" x14ac:dyDescent="0.4">
      <c r="A13" s="159"/>
      <c r="B13" s="80" t="s">
        <v>388</v>
      </c>
      <c r="C13" s="56"/>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155"/>
      <c r="AI13" s="155"/>
      <c r="AJ13" s="155"/>
      <c r="AK13" s="155"/>
      <c r="AL13" s="155"/>
      <c r="AM13" s="155"/>
      <c r="AN13" s="155"/>
      <c r="AO13" s="155"/>
      <c r="AP13" s="155"/>
      <c r="AQ13" s="155"/>
      <c r="AR13" s="155"/>
      <c r="AS13" s="155"/>
      <c r="AT13" s="155"/>
      <c r="AU13" s="155"/>
      <c r="AV13" s="155"/>
      <c r="AW13" s="155"/>
      <c r="AX13" s="155"/>
      <c r="AY13" s="155"/>
      <c r="AZ13" s="155"/>
      <c r="BA13" s="155"/>
      <c r="BB13" s="155"/>
      <c r="BC13" s="155"/>
      <c r="BD13" s="155"/>
      <c r="BE13" s="155"/>
      <c r="BF13" s="155"/>
      <c r="BG13" s="155"/>
      <c r="BH13" s="232"/>
      <c r="BI13" s="155"/>
      <c r="BJ13" s="155"/>
      <c r="BK13" s="155"/>
      <c r="BL13" s="155"/>
      <c r="BM13" s="155"/>
      <c r="BN13" s="155"/>
      <c r="BO13" s="155"/>
      <c r="BP13" s="155"/>
      <c r="BQ13" s="155"/>
      <c r="BR13" s="155"/>
      <c r="BS13" s="155"/>
      <c r="BT13" s="155"/>
      <c r="BU13" s="155"/>
      <c r="BV13" s="155"/>
      <c r="BW13" s="155"/>
      <c r="BX13" s="155"/>
      <c r="BY13" s="155"/>
      <c r="BZ13" s="155"/>
      <c r="CA13" s="155"/>
      <c r="CB13" s="155"/>
      <c r="CC13" s="155"/>
      <c r="CD13" s="156"/>
    </row>
    <row r="14" spans="1:82" s="1" customFormat="1" x14ac:dyDescent="0.4">
      <c r="A14" s="159"/>
      <c r="B14" s="71" t="s">
        <v>381</v>
      </c>
      <c r="C14" s="56"/>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155"/>
      <c r="AI14" s="155"/>
      <c r="AJ14" s="155"/>
      <c r="AK14" s="155"/>
      <c r="AL14" s="155"/>
      <c r="AM14" s="155"/>
      <c r="AN14" s="155"/>
      <c r="AO14" s="155"/>
      <c r="AP14" s="155"/>
      <c r="AQ14" s="155"/>
      <c r="AR14" s="155"/>
      <c r="AS14" s="155"/>
      <c r="AT14" s="155"/>
      <c r="AU14" s="155"/>
      <c r="AV14" s="155"/>
      <c r="AW14" s="155"/>
      <c r="AX14" s="155"/>
      <c r="AY14" s="155"/>
      <c r="AZ14" s="155"/>
      <c r="BA14" s="155">
        <v>199.29014165275134</v>
      </c>
      <c r="BB14" s="155">
        <v>220.50135350007827</v>
      </c>
      <c r="BC14" s="155">
        <v>181.97088330649962</v>
      </c>
      <c r="BD14" s="155">
        <v>204.04995712169389</v>
      </c>
      <c r="BE14" s="155">
        <v>191.80310725879045</v>
      </c>
      <c r="BF14" s="155">
        <v>156.77421405445145</v>
      </c>
      <c r="BG14" s="155">
        <v>153.48462464813485</v>
      </c>
      <c r="BH14" s="232">
        <v>167.26373022172288</v>
      </c>
      <c r="BI14" s="155">
        <v>192.58505661987078</v>
      </c>
      <c r="BJ14" s="155">
        <v>198.88440828477766</v>
      </c>
      <c r="BK14" s="155">
        <v>228.32129719624228</v>
      </c>
      <c r="BL14" s="155">
        <v>226.75610699473629</v>
      </c>
      <c r="BM14" s="155">
        <v>218.96987509146993</v>
      </c>
      <c r="BN14" s="155">
        <v>177.76037363097799</v>
      </c>
      <c r="BO14" s="155">
        <v>125.49506538407149</v>
      </c>
      <c r="BP14" s="155">
        <v>113.90240570744511</v>
      </c>
      <c r="BQ14" s="155">
        <v>101.72138592752493</v>
      </c>
      <c r="BR14" s="155">
        <v>88.542897437145314</v>
      </c>
      <c r="BS14" s="155">
        <v>68.126708730856294</v>
      </c>
      <c r="BT14" s="155">
        <v>50.787132119215933</v>
      </c>
      <c r="BU14" s="155">
        <v>41.625053618418995</v>
      </c>
      <c r="BV14" s="155"/>
      <c r="BW14" s="155"/>
      <c r="BX14" s="155"/>
      <c r="BY14" s="155"/>
      <c r="BZ14" s="155"/>
      <c r="CA14" s="155"/>
      <c r="CB14" s="155"/>
      <c r="CC14" s="155"/>
      <c r="CD14" s="156"/>
    </row>
    <row r="15" spans="1:82" s="1" customFormat="1" x14ac:dyDescent="0.4">
      <c r="A15" s="159"/>
      <c r="B15" s="71" t="s">
        <v>236</v>
      </c>
      <c r="C15" s="56"/>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155"/>
      <c r="AI15" s="155"/>
      <c r="AJ15" s="155"/>
      <c r="AK15" s="155"/>
      <c r="AL15" s="155"/>
      <c r="AM15" s="155"/>
      <c r="AN15" s="155"/>
      <c r="AO15" s="155"/>
      <c r="AP15" s="155"/>
      <c r="AQ15" s="155"/>
      <c r="AR15" s="155"/>
      <c r="AS15" s="155"/>
      <c r="AT15" s="155"/>
      <c r="AU15" s="155"/>
      <c r="AV15" s="155"/>
      <c r="AW15" s="155"/>
      <c r="AX15" s="155"/>
      <c r="AY15" s="155"/>
      <c r="AZ15" s="155"/>
      <c r="BA15" s="155"/>
      <c r="BB15" s="155"/>
      <c r="BC15" s="155"/>
      <c r="BD15" s="155"/>
      <c r="BE15" s="155"/>
      <c r="BF15" s="155"/>
      <c r="BG15" s="155"/>
      <c r="BH15" s="155"/>
      <c r="BI15" s="155"/>
      <c r="BJ15" s="155"/>
      <c r="BK15" s="155"/>
      <c r="BL15" s="155">
        <v>0.70992748936684735</v>
      </c>
      <c r="BM15" s="155">
        <v>33.472931543998904</v>
      </c>
      <c r="BN15" s="155">
        <v>65.369419207816023</v>
      </c>
      <c r="BO15" s="155">
        <v>73.560657255615439</v>
      </c>
      <c r="BP15" s="155">
        <v>115.02528981340572</v>
      </c>
      <c r="BQ15" s="155">
        <v>114.43102870165472</v>
      </c>
      <c r="BR15" s="155">
        <v>125.99176513435715</v>
      </c>
      <c r="BS15" s="155">
        <v>123.18294022763946</v>
      </c>
      <c r="BT15" s="155">
        <v>115.8324207084179</v>
      </c>
      <c r="BU15" s="155">
        <v>95.677152530067048</v>
      </c>
      <c r="BV15" s="155"/>
      <c r="BW15" s="155"/>
      <c r="BX15" s="155"/>
      <c r="BY15" s="155"/>
      <c r="BZ15" s="155"/>
      <c r="CA15" s="155"/>
      <c r="CB15" s="155"/>
      <c r="CC15" s="155"/>
      <c r="CD15" s="156"/>
    </row>
    <row r="16" spans="1:82" s="1" customFormat="1" x14ac:dyDescent="0.4">
      <c r="A16" s="159"/>
      <c r="B16" s="196" t="s">
        <v>389</v>
      </c>
      <c r="C16" s="56"/>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155"/>
      <c r="AI16" s="155"/>
      <c r="AJ16" s="155"/>
      <c r="AK16" s="155"/>
      <c r="AL16" s="155"/>
      <c r="AM16" s="155"/>
      <c r="AN16" s="155"/>
      <c r="AO16" s="155"/>
      <c r="AP16" s="155"/>
      <c r="AQ16" s="155"/>
      <c r="AR16" s="155"/>
      <c r="AS16" s="155"/>
      <c r="AT16" s="155"/>
      <c r="AU16" s="155"/>
      <c r="AV16" s="155"/>
      <c r="AW16" s="155"/>
      <c r="AX16" s="155"/>
      <c r="AY16" s="155"/>
      <c r="AZ16" s="155"/>
      <c r="BA16" s="155"/>
      <c r="BB16" s="155"/>
      <c r="BC16" s="155"/>
      <c r="BD16" s="155"/>
      <c r="BE16" s="155"/>
      <c r="BF16" s="155"/>
      <c r="BG16" s="155"/>
      <c r="BH16" s="155"/>
      <c r="BI16" s="155"/>
      <c r="BJ16" s="155"/>
      <c r="BK16" s="155"/>
      <c r="BL16" s="155">
        <v>0.65933923430406416</v>
      </c>
      <c r="BM16" s="155">
        <v>23.501602833955722</v>
      </c>
      <c r="BN16" s="155">
        <v>29.956223384557351</v>
      </c>
      <c r="BO16" s="155">
        <v>25.725700665632214</v>
      </c>
      <c r="BP16" s="155">
        <v>30.527099571641472</v>
      </c>
      <c r="BQ16" s="155">
        <v>20.36824597999626</v>
      </c>
      <c r="BR16" s="155">
        <v>17.027086043677926</v>
      </c>
      <c r="BS16" s="155">
        <v>10.326566298071128</v>
      </c>
      <c r="BT16" s="155">
        <v>7.1388043615404753</v>
      </c>
      <c r="BU16" s="155">
        <v>5.364340146365822</v>
      </c>
      <c r="BV16" s="155"/>
      <c r="BW16" s="155"/>
      <c r="BX16" s="155"/>
      <c r="BY16" s="155"/>
      <c r="BZ16" s="155"/>
      <c r="CA16" s="155"/>
      <c r="CB16" s="155"/>
      <c r="CC16" s="155"/>
      <c r="CD16" s="156"/>
    </row>
    <row r="17" spans="1:82" s="1" customFormat="1" x14ac:dyDescent="0.4">
      <c r="A17" s="159"/>
      <c r="B17" s="196" t="s">
        <v>418</v>
      </c>
      <c r="C17" s="56"/>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v>3.2220977932211528E-2</v>
      </c>
      <c r="BM17" s="155">
        <v>2.9911142962200628</v>
      </c>
      <c r="BN17" s="155">
        <v>24.50952563129794</v>
      </c>
      <c r="BO17" s="155">
        <v>33.856155594176464</v>
      </c>
      <c r="BP17" s="155">
        <v>47.912744216726693</v>
      </c>
      <c r="BQ17" s="155">
        <v>32.914336154234888</v>
      </c>
      <c r="BR17" s="155">
        <v>27.267785450308175</v>
      </c>
      <c r="BS17" s="155">
        <v>21.134127650717911</v>
      </c>
      <c r="BT17" s="155">
        <v>17.458895948327157</v>
      </c>
      <c r="BU17" s="155">
        <v>13.754584131125894</v>
      </c>
      <c r="BV17" s="155"/>
      <c r="BW17" s="155"/>
      <c r="BX17" s="155"/>
      <c r="BY17" s="155"/>
      <c r="BZ17" s="155"/>
      <c r="CA17" s="155"/>
      <c r="CB17" s="155"/>
      <c r="CC17" s="155"/>
      <c r="CD17" s="156"/>
    </row>
    <row r="18" spans="1:82" s="1" customFormat="1" x14ac:dyDescent="0.4">
      <c r="A18" s="159"/>
      <c r="B18" s="196" t="s">
        <v>419</v>
      </c>
      <c r="C18" s="252"/>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c r="BJ18" s="155"/>
      <c r="BK18" s="155"/>
      <c r="BL18" s="155">
        <v>1.8367277130571711E-2</v>
      </c>
      <c r="BM18" s="155">
        <v>6.9802144138231261</v>
      </c>
      <c r="BN18" s="155">
        <v>10.903670191960735</v>
      </c>
      <c r="BO18" s="155">
        <v>13.978800995806759</v>
      </c>
      <c r="BP18" s="155">
        <v>36.585446025037562</v>
      </c>
      <c r="BQ18" s="155">
        <v>61.148446567423576</v>
      </c>
      <c r="BR18" s="155">
        <v>81.696893640371059</v>
      </c>
      <c r="BS18" s="155">
        <v>91.722246278850434</v>
      </c>
      <c r="BT18" s="155">
        <v>91.234720398550266</v>
      </c>
      <c r="BU18" s="155">
        <v>76.558228252575333</v>
      </c>
      <c r="BV18" s="155"/>
      <c r="BW18" s="155"/>
      <c r="BX18" s="155"/>
      <c r="BY18" s="155"/>
      <c r="BZ18" s="155"/>
      <c r="CA18" s="155"/>
      <c r="CB18" s="155"/>
      <c r="CC18" s="155"/>
      <c r="CD18" s="156"/>
    </row>
    <row r="19" spans="1:82" s="1" customFormat="1" ht="25.5" customHeight="1" x14ac:dyDescent="0.4">
      <c r="A19" s="159"/>
      <c r="B19" s="71" t="s">
        <v>392</v>
      </c>
      <c r="C19" s="56"/>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155"/>
      <c r="AI19" s="155"/>
      <c r="AJ19" s="155"/>
      <c r="AK19" s="155"/>
      <c r="AL19" s="155"/>
      <c r="AM19" s="155"/>
      <c r="AN19" s="155"/>
      <c r="AO19" s="155"/>
      <c r="AP19" s="155"/>
      <c r="AQ19" s="155"/>
      <c r="AR19" s="155"/>
      <c r="AS19" s="155"/>
      <c r="AT19" s="155"/>
      <c r="AU19" s="155"/>
      <c r="AV19" s="155"/>
      <c r="AW19" s="155"/>
      <c r="AX19" s="155"/>
      <c r="AY19" s="155"/>
      <c r="AZ19" s="155"/>
      <c r="BA19" s="155">
        <v>278.94539338112708</v>
      </c>
      <c r="BB19" s="155">
        <v>312.04474549077821</v>
      </c>
      <c r="BC19" s="155">
        <v>248.76527518554792</v>
      </c>
      <c r="BD19" s="155">
        <v>275.53688621364785</v>
      </c>
      <c r="BE19" s="155">
        <v>245.6905948749538</v>
      </c>
      <c r="BF19" s="155">
        <v>185.9060521254799</v>
      </c>
      <c r="BG19" s="155">
        <v>170.89050546892884</v>
      </c>
      <c r="BH19" s="232">
        <v>172.5769397116724</v>
      </c>
      <c r="BI19" s="155">
        <v>178.14050014166591</v>
      </c>
      <c r="BJ19" s="155">
        <v>171.73012467538689</v>
      </c>
      <c r="BK19" s="155">
        <v>182.34113002393727</v>
      </c>
      <c r="BL19" s="155">
        <v>171.12448532106254</v>
      </c>
      <c r="BM19" s="155">
        <v>158.0692837212994</v>
      </c>
      <c r="BN19" s="155">
        <v>121.41296291357837</v>
      </c>
      <c r="BO19" s="155">
        <v>74.154782991315273</v>
      </c>
      <c r="BP19" s="155">
        <v>45.530896460696852</v>
      </c>
      <c r="BQ19" s="155">
        <v>19.146712023051016</v>
      </c>
      <c r="BR19" s="155">
        <v>7.8227453646474228</v>
      </c>
      <c r="BS19" s="155">
        <v>2.810305276874725</v>
      </c>
      <c r="BT19" s="155">
        <v>0.36165673961330741</v>
      </c>
      <c r="BU19" s="155">
        <v>0</v>
      </c>
      <c r="BV19" s="155"/>
      <c r="BW19" s="155"/>
      <c r="BX19" s="155"/>
      <c r="BY19" s="155"/>
      <c r="BZ19" s="155"/>
      <c r="CA19" s="155"/>
      <c r="CB19" s="155"/>
      <c r="CC19" s="155"/>
      <c r="CD19" s="156"/>
    </row>
    <row r="20" spans="1:82" s="1" customFormat="1" x14ac:dyDescent="0.4">
      <c r="A20" s="159"/>
      <c r="B20" s="71" t="s">
        <v>383</v>
      </c>
      <c r="C20" s="56"/>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155"/>
      <c r="AI20" s="155"/>
      <c r="AJ20" s="155"/>
      <c r="AK20" s="155"/>
      <c r="AL20" s="155"/>
      <c r="AM20" s="155"/>
      <c r="AN20" s="155"/>
      <c r="AO20" s="155"/>
      <c r="AP20" s="155"/>
      <c r="AQ20" s="155"/>
      <c r="AR20" s="155"/>
      <c r="AS20" s="155"/>
      <c r="AT20" s="155"/>
      <c r="AU20" s="155"/>
      <c r="AV20" s="155"/>
      <c r="AW20" s="155"/>
      <c r="AX20" s="155"/>
      <c r="AY20" s="155"/>
      <c r="AZ20" s="155"/>
      <c r="BA20" s="155">
        <v>346.99639318613981</v>
      </c>
      <c r="BB20" s="155">
        <v>330.9822158260186</v>
      </c>
      <c r="BC20" s="155">
        <v>233.328700806223</v>
      </c>
      <c r="BD20" s="155">
        <v>225.12823584133784</v>
      </c>
      <c r="BE20" s="155">
        <v>182.9013055387085</v>
      </c>
      <c r="BF20" s="155">
        <v>116.79685196918591</v>
      </c>
      <c r="BG20" s="155">
        <v>95.811710631003194</v>
      </c>
      <c r="BH20" s="232">
        <v>91.279708894254242</v>
      </c>
      <c r="BI20" s="155">
        <v>91.426321123688922</v>
      </c>
      <c r="BJ20" s="155">
        <v>88.450511179823863</v>
      </c>
      <c r="BK20" s="155">
        <v>85.328983604783303</v>
      </c>
      <c r="BL20" s="155">
        <v>80.036214768525397</v>
      </c>
      <c r="BM20" s="155">
        <v>87.759081022449848</v>
      </c>
      <c r="BN20" s="155">
        <v>82.164511754031736</v>
      </c>
      <c r="BO20" s="155">
        <v>57.702495539108064</v>
      </c>
      <c r="BP20" s="155">
        <v>41.473931407144228</v>
      </c>
      <c r="BQ20" s="155">
        <v>33.516013967791139</v>
      </c>
      <c r="BR20" s="155">
        <v>32.370148371729726</v>
      </c>
      <c r="BS20" s="155">
        <v>26.978824373854874</v>
      </c>
      <c r="BT20" s="155">
        <v>20.558162859868137</v>
      </c>
      <c r="BU20" s="155">
        <v>15.52165464196384</v>
      </c>
      <c r="BV20" s="155"/>
      <c r="BW20" s="155"/>
      <c r="BX20" s="155"/>
      <c r="BY20" s="155"/>
      <c r="BZ20" s="155"/>
      <c r="CA20" s="155"/>
      <c r="CB20" s="155"/>
      <c r="CC20" s="155"/>
      <c r="CD20" s="156"/>
    </row>
    <row r="21" spans="1:82" s="1" customFormat="1" x14ac:dyDescent="0.4">
      <c r="A21" s="159"/>
      <c r="B21" s="71" t="s">
        <v>384</v>
      </c>
      <c r="C21" s="56"/>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155"/>
      <c r="AI21" s="155"/>
      <c r="AJ21" s="155"/>
      <c r="AK21" s="155"/>
      <c r="AL21" s="155"/>
      <c r="AM21" s="155"/>
      <c r="AN21" s="155"/>
      <c r="AO21" s="155"/>
      <c r="AP21" s="155"/>
      <c r="AQ21" s="155"/>
      <c r="AR21" s="155"/>
      <c r="AS21" s="155"/>
      <c r="AT21" s="155"/>
      <c r="AU21" s="155"/>
      <c r="AV21" s="155"/>
      <c r="AW21" s="155"/>
      <c r="AX21" s="155"/>
      <c r="AY21" s="155"/>
      <c r="AZ21" s="155"/>
      <c r="BA21" s="155">
        <v>246.47525189489224</v>
      </c>
      <c r="BB21" s="155">
        <v>197.43213931898831</v>
      </c>
      <c r="BC21" s="155">
        <v>124.25518061162272</v>
      </c>
      <c r="BD21" s="155">
        <v>107.03335488969833</v>
      </c>
      <c r="BE21" s="155">
        <v>70.35351205571358</v>
      </c>
      <c r="BF21" s="155">
        <v>45.776996707384903</v>
      </c>
      <c r="BG21" s="155">
        <v>39.808594344044558</v>
      </c>
      <c r="BH21" s="232">
        <v>32.906459489749821</v>
      </c>
      <c r="BI21" s="155">
        <v>30.121027793598774</v>
      </c>
      <c r="BJ21" s="155">
        <v>31.816443531401603</v>
      </c>
      <c r="BK21" s="155">
        <v>30.690504057803683</v>
      </c>
      <c r="BL21" s="155">
        <v>32.765072324291687</v>
      </c>
      <c r="BM21" s="155">
        <v>160.90590945664658</v>
      </c>
      <c r="BN21" s="155">
        <v>154.55178658809322</v>
      </c>
      <c r="BO21" s="155">
        <v>94.726306678789413</v>
      </c>
      <c r="BP21" s="155">
        <v>79.660399032686158</v>
      </c>
      <c r="BQ21" s="155">
        <v>52.247631698690832</v>
      </c>
      <c r="BR21" s="155">
        <v>30.364806581114603</v>
      </c>
      <c r="BS21" s="155">
        <v>17.87126458945421</v>
      </c>
      <c r="BT21" s="155">
        <v>10.472004741999946</v>
      </c>
      <c r="BU21" s="155">
        <v>6.0625715500283439</v>
      </c>
      <c r="BV21" s="155"/>
      <c r="BW21" s="155"/>
      <c r="BX21" s="155"/>
      <c r="BY21" s="155"/>
      <c r="BZ21" s="155"/>
      <c r="CA21" s="155"/>
      <c r="CB21" s="155"/>
      <c r="CC21" s="155"/>
      <c r="CD21" s="156"/>
    </row>
    <row r="22" spans="1:82" s="1" customFormat="1" x14ac:dyDescent="0.4">
      <c r="A22" s="159"/>
      <c r="B22" s="71" t="s">
        <v>385</v>
      </c>
      <c r="C22" s="56"/>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155"/>
      <c r="AI22" s="155"/>
      <c r="AJ22" s="155"/>
      <c r="AK22" s="155"/>
      <c r="AL22" s="155"/>
      <c r="AM22" s="155"/>
      <c r="AN22" s="155"/>
      <c r="AO22" s="155"/>
      <c r="AP22" s="155"/>
      <c r="AQ22" s="155"/>
      <c r="AR22" s="155"/>
      <c r="AS22" s="155"/>
      <c r="AT22" s="155"/>
      <c r="AU22" s="155"/>
      <c r="AV22" s="155"/>
      <c r="AW22" s="155"/>
      <c r="AX22" s="155"/>
      <c r="AY22" s="155"/>
      <c r="AZ22" s="155"/>
      <c r="BA22" s="155">
        <v>66.186618043398155</v>
      </c>
      <c r="BB22" s="155">
        <v>57.65611960035254</v>
      </c>
      <c r="BC22" s="155">
        <v>37.19390004111257</v>
      </c>
      <c r="BD22" s="155">
        <v>35.74783530417934</v>
      </c>
      <c r="BE22" s="155">
        <v>31.113515134661846</v>
      </c>
      <c r="BF22" s="155">
        <v>20.40628121085517</v>
      </c>
      <c r="BG22" s="155">
        <v>15.78324276891529</v>
      </c>
      <c r="BH22" s="232">
        <v>26.516450747136329</v>
      </c>
      <c r="BI22" s="155">
        <v>28.038454185590933</v>
      </c>
      <c r="BJ22" s="155">
        <v>28.43191842885242</v>
      </c>
      <c r="BK22" s="155">
        <v>32.343257390833486</v>
      </c>
      <c r="BL22" s="155">
        <v>31.626024516217086</v>
      </c>
      <c r="BM22" s="155">
        <v>31.948340034808126</v>
      </c>
      <c r="BN22" s="155">
        <v>23.454217735465491</v>
      </c>
      <c r="BO22" s="155">
        <v>18.775878956836987</v>
      </c>
      <c r="BP22" s="155">
        <v>22.103524764078752</v>
      </c>
      <c r="BQ22" s="155">
        <v>24.334779743128738</v>
      </c>
      <c r="BR22" s="155">
        <v>19.840923608654332</v>
      </c>
      <c r="BS22" s="155">
        <v>19.574293067789586</v>
      </c>
      <c r="BT22" s="155">
        <v>15.797950344127358</v>
      </c>
      <c r="BU22" s="155">
        <v>12.735871932048381</v>
      </c>
      <c r="BV22" s="155"/>
      <c r="BW22" s="155"/>
      <c r="BX22" s="155"/>
      <c r="BY22" s="155"/>
      <c r="BZ22" s="155"/>
      <c r="CA22" s="155"/>
      <c r="CB22" s="155"/>
      <c r="CC22" s="155"/>
      <c r="CD22" s="156"/>
    </row>
    <row r="23" spans="1:82" s="1" customFormat="1" ht="26.25" customHeight="1" x14ac:dyDescent="0.4">
      <c r="A23" s="159"/>
      <c r="B23" s="73" t="s">
        <v>386</v>
      </c>
      <c r="C23" s="56"/>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155"/>
      <c r="AI23" s="155"/>
      <c r="AJ23" s="155"/>
      <c r="AK23" s="155"/>
      <c r="AL23" s="155"/>
      <c r="AM23" s="155"/>
      <c r="AN23" s="155"/>
      <c r="AO23" s="155"/>
      <c r="AP23" s="155"/>
      <c r="AQ23" s="155"/>
      <c r="AR23" s="155"/>
      <c r="AS23" s="155"/>
      <c r="AT23" s="155"/>
      <c r="AU23" s="155"/>
      <c r="AV23" s="155"/>
      <c r="AW23" s="155"/>
      <c r="AX23" s="155"/>
      <c r="AY23" s="155"/>
      <c r="AZ23" s="155"/>
      <c r="BA23" s="155">
        <v>938.6036565055573</v>
      </c>
      <c r="BB23" s="155">
        <v>898.1152202361377</v>
      </c>
      <c r="BC23" s="155">
        <v>643.54305664450612</v>
      </c>
      <c r="BD23" s="155">
        <v>643.44631224886348</v>
      </c>
      <c r="BE23" s="155">
        <v>530.05892760403788</v>
      </c>
      <c r="BF23" s="155">
        <v>368.88618201290586</v>
      </c>
      <c r="BG23" s="155">
        <v>322.29405321289187</v>
      </c>
      <c r="BH23" s="232">
        <v>323.27955884281278</v>
      </c>
      <c r="BI23" s="155">
        <v>327.72630324454457</v>
      </c>
      <c r="BJ23" s="155">
        <v>320.42899781546481</v>
      </c>
      <c r="BK23" s="155">
        <v>330.70387507735774</v>
      </c>
      <c r="BL23" s="155">
        <v>316.26172441946352</v>
      </c>
      <c r="BM23" s="155">
        <v>472.15554577920284</v>
      </c>
      <c r="BN23" s="155">
        <v>446.95289819898483</v>
      </c>
      <c r="BO23" s="155">
        <v>318.92012142166521</v>
      </c>
      <c r="BP23" s="155">
        <v>303.79404147801171</v>
      </c>
      <c r="BQ23" s="155">
        <v>243.67616613431642</v>
      </c>
      <c r="BR23" s="155">
        <v>216.39038906050325</v>
      </c>
      <c r="BS23" s="155">
        <v>190.41762753561287</v>
      </c>
      <c r="BT23" s="155">
        <v>163.02219539402665</v>
      </c>
      <c r="BU23" s="155">
        <v>129.99725065410763</v>
      </c>
      <c r="BV23" s="155"/>
      <c r="BW23" s="155"/>
      <c r="BX23" s="155"/>
      <c r="BY23" s="155"/>
      <c r="BZ23" s="155"/>
      <c r="CA23" s="155"/>
      <c r="CB23" s="155"/>
      <c r="CC23" s="155"/>
      <c r="CD23" s="156"/>
    </row>
    <row r="24" spans="1:82" s="1" customFormat="1" x14ac:dyDescent="0.4">
      <c r="A24" s="159"/>
      <c r="B24" s="73" t="s">
        <v>387</v>
      </c>
      <c r="C24" s="56"/>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155"/>
      <c r="AI24" s="155"/>
      <c r="AJ24" s="155"/>
      <c r="AK24" s="155"/>
      <c r="AL24" s="155"/>
      <c r="AM24" s="155"/>
      <c r="AN24" s="155"/>
      <c r="AO24" s="155"/>
      <c r="AP24" s="155"/>
      <c r="AQ24" s="155"/>
      <c r="AR24" s="155"/>
      <c r="AS24" s="155"/>
      <c r="AT24" s="155"/>
      <c r="AU24" s="155"/>
      <c r="AV24" s="155"/>
      <c r="AW24" s="155"/>
      <c r="AX24" s="155"/>
      <c r="AY24" s="155"/>
      <c r="AZ24" s="155"/>
      <c r="BA24" s="155">
        <v>1137.8937981583085</v>
      </c>
      <c r="BB24" s="155">
        <v>1118.6165737362157</v>
      </c>
      <c r="BC24" s="155">
        <v>825.5139399510058</v>
      </c>
      <c r="BD24" s="155">
        <v>847.49626937055734</v>
      </c>
      <c r="BE24" s="155">
        <v>721.8620348628283</v>
      </c>
      <c r="BF24" s="155">
        <v>525.66039606735728</v>
      </c>
      <c r="BG24" s="155">
        <v>475.77867786102678</v>
      </c>
      <c r="BH24" s="232">
        <v>490.54328906453566</v>
      </c>
      <c r="BI24" s="155">
        <v>520.31135986441529</v>
      </c>
      <c r="BJ24" s="155">
        <v>519.31340610024245</v>
      </c>
      <c r="BK24" s="155">
        <v>559.02517227359999</v>
      </c>
      <c r="BL24" s="155">
        <v>543.0178314141998</v>
      </c>
      <c r="BM24" s="155">
        <v>691.12542087067277</v>
      </c>
      <c r="BN24" s="155">
        <v>624.71327182996288</v>
      </c>
      <c r="BO24" s="155">
        <v>444.41518680573665</v>
      </c>
      <c r="BP24" s="155">
        <v>417.6964471854568</v>
      </c>
      <c r="BQ24" s="155">
        <v>345.39755206184128</v>
      </c>
      <c r="BR24" s="155">
        <v>304.93328649764857</v>
      </c>
      <c r="BS24" s="155">
        <v>258.54433626646914</v>
      </c>
      <c r="BT24" s="155">
        <v>213.80932751324261</v>
      </c>
      <c r="BU24" s="155">
        <v>171.62230427252661</v>
      </c>
      <c r="BV24" s="155"/>
      <c r="BW24" s="155"/>
      <c r="BX24" s="155"/>
      <c r="BY24" s="155"/>
      <c r="BZ24" s="155"/>
      <c r="CA24" s="155"/>
      <c r="CB24" s="155"/>
      <c r="CC24" s="155"/>
      <c r="CD24" s="156"/>
    </row>
    <row r="25" spans="1:82" s="1" customFormat="1" ht="26.25" customHeight="1" x14ac:dyDescent="0.4">
      <c r="A25" s="159"/>
      <c r="B25" s="80" t="s">
        <v>393</v>
      </c>
      <c r="C25" s="56"/>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232"/>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6"/>
    </row>
    <row r="26" spans="1:82" s="1" customFormat="1" x14ac:dyDescent="0.4">
      <c r="A26" s="159"/>
      <c r="B26" s="71" t="s">
        <v>381</v>
      </c>
      <c r="C26" s="56"/>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155">
        <v>15.283766766829972</v>
      </c>
      <c r="AI26" s="155">
        <v>14.547210701397409</v>
      </c>
      <c r="AJ26" s="155">
        <v>17.302385674757776</v>
      </c>
      <c r="AK26" s="155">
        <v>10.817347782756631</v>
      </c>
      <c r="AL26" s="155">
        <v>17.026030556241697</v>
      </c>
      <c r="AM26" s="155">
        <v>15.187672709270062</v>
      </c>
      <c r="AN26" s="155">
        <v>17.816913552950023</v>
      </c>
      <c r="AO26" s="155">
        <v>16.971115130818959</v>
      </c>
      <c r="AP26" s="155">
        <v>16.856161985829015</v>
      </c>
      <c r="AQ26" s="155">
        <v>28.683025766774794</v>
      </c>
      <c r="AR26" s="155">
        <v>48.964162719360573</v>
      </c>
      <c r="AS26" s="155">
        <v>51.715794571964771</v>
      </c>
      <c r="AT26" s="155">
        <v>56.346672074767554</v>
      </c>
      <c r="AU26" s="155">
        <v>64.335764097806845</v>
      </c>
      <c r="AV26" s="155">
        <v>73.229189544508387</v>
      </c>
      <c r="AW26" s="155">
        <v>79.738135466712535</v>
      </c>
      <c r="AX26" s="155">
        <v>78.842970589423913</v>
      </c>
      <c r="AY26" s="155">
        <v>82.463540196479542</v>
      </c>
      <c r="AZ26" s="155">
        <v>86.150955647619725</v>
      </c>
      <c r="BA26" s="155">
        <v>88.100232638477479</v>
      </c>
      <c r="BB26" s="155">
        <v>88.638633071262376</v>
      </c>
      <c r="BC26" s="155">
        <v>91.29338528077183</v>
      </c>
      <c r="BD26" s="155">
        <v>102.69897027046349</v>
      </c>
      <c r="BE26" s="155">
        <v>111.4231212800191</v>
      </c>
      <c r="BF26" s="155">
        <v>123.10039859983873</v>
      </c>
      <c r="BG26" s="155">
        <v>67.33969111079017</v>
      </c>
      <c r="BH26" s="232">
        <v>0</v>
      </c>
      <c r="BI26" s="155">
        <v>0</v>
      </c>
      <c r="BJ26" s="155">
        <v>0</v>
      </c>
      <c r="BK26" s="155">
        <v>0</v>
      </c>
      <c r="BL26" s="155">
        <v>0</v>
      </c>
      <c r="BM26" s="155">
        <v>0</v>
      </c>
      <c r="BN26" s="155">
        <v>0</v>
      </c>
      <c r="BO26" s="155">
        <v>0</v>
      </c>
      <c r="BP26" s="155">
        <v>0</v>
      </c>
      <c r="BQ26" s="155">
        <v>0</v>
      </c>
      <c r="BR26" s="155">
        <v>0</v>
      </c>
      <c r="BS26" s="155">
        <v>0</v>
      </c>
      <c r="BT26" s="155">
        <v>0</v>
      </c>
      <c r="BU26" s="155">
        <v>0</v>
      </c>
      <c r="BV26" s="155">
        <v>0</v>
      </c>
      <c r="BW26" s="155">
        <v>0</v>
      </c>
      <c r="BX26" s="155">
        <v>0</v>
      </c>
      <c r="BY26" s="155">
        <v>0</v>
      </c>
      <c r="BZ26" s="155">
        <v>0</v>
      </c>
      <c r="CA26" s="155">
        <v>0</v>
      </c>
      <c r="CB26" s="155">
        <v>0</v>
      </c>
      <c r="CC26" s="155">
        <v>0</v>
      </c>
      <c r="CD26" s="156">
        <v>0</v>
      </c>
    </row>
    <row r="27" spans="1:82" s="1" customFormat="1" x14ac:dyDescent="0.4">
      <c r="A27" s="159"/>
      <c r="B27" s="71" t="s">
        <v>382</v>
      </c>
      <c r="C27" s="56"/>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155">
        <v>40.955863429229346</v>
      </c>
      <c r="AI27" s="155">
        <v>39.274974344986838</v>
      </c>
      <c r="AJ27" s="155">
        <v>37.139813236249189</v>
      </c>
      <c r="AK27" s="155">
        <v>42.648626561456823</v>
      </c>
      <c r="AL27" s="155">
        <v>45.373562856212594</v>
      </c>
      <c r="AM27" s="155">
        <v>60.144486293364174</v>
      </c>
      <c r="AN27" s="155">
        <v>62.619624402612374</v>
      </c>
      <c r="AO27" s="155">
        <v>73.750814729307876</v>
      </c>
      <c r="AP27" s="155">
        <v>88.390963030985716</v>
      </c>
      <c r="AQ27" s="155">
        <v>98.813828171008822</v>
      </c>
      <c r="AR27" s="155">
        <v>142.22685633618903</v>
      </c>
      <c r="AS27" s="155">
        <v>196.71590960043412</v>
      </c>
      <c r="AT27" s="155">
        <v>216.77165528971423</v>
      </c>
      <c r="AU27" s="155">
        <v>341.89683100753962</v>
      </c>
      <c r="AV27" s="155">
        <v>482.03175525390532</v>
      </c>
      <c r="AW27" s="155">
        <v>600.20741500766133</v>
      </c>
      <c r="AX27" s="155">
        <v>546.21032848223876</v>
      </c>
      <c r="AY27" s="155">
        <v>615.12863134334316</v>
      </c>
      <c r="AZ27" s="155">
        <v>652.17245308070608</v>
      </c>
      <c r="BA27" s="155">
        <v>700.85687083318078</v>
      </c>
      <c r="BB27" s="155">
        <v>718.68792238421406</v>
      </c>
      <c r="BC27" s="155">
        <v>837.15682638144801</v>
      </c>
      <c r="BD27" s="155">
        <v>1049.8026601182983</v>
      </c>
      <c r="BE27" s="155">
        <v>1214.8395870650995</v>
      </c>
      <c r="BF27" s="155">
        <v>1354.2557190045752</v>
      </c>
      <c r="BG27" s="155">
        <v>1403.7313111547799</v>
      </c>
      <c r="BH27" s="232">
        <v>1127.1902991937443</v>
      </c>
      <c r="BI27" s="155">
        <v>834.98721460949992</v>
      </c>
      <c r="BJ27" s="155">
        <v>660.09167803352955</v>
      </c>
      <c r="BK27" s="155">
        <v>561.24580243362641</v>
      </c>
      <c r="BL27" s="155">
        <v>476.67604822908299</v>
      </c>
      <c r="BM27" s="155">
        <v>333.79032485036703</v>
      </c>
      <c r="BN27" s="155">
        <v>262.18321710153037</v>
      </c>
      <c r="BO27" s="155">
        <v>194.59022257052536</v>
      </c>
      <c r="BP27" s="155">
        <v>93.914507280066985</v>
      </c>
      <c r="BQ27" s="155">
        <v>24.752525042141027</v>
      </c>
      <c r="BR27" s="155">
        <v>7.3114222616010611</v>
      </c>
      <c r="BS27" s="155">
        <v>2.4301516922672484</v>
      </c>
      <c r="BT27" s="155">
        <v>0.60595659336170582</v>
      </c>
      <c r="BU27" s="155">
        <v>0</v>
      </c>
      <c r="BV27" s="155">
        <v>0</v>
      </c>
      <c r="BW27" s="155">
        <v>0</v>
      </c>
      <c r="BX27" s="155">
        <v>0</v>
      </c>
      <c r="BY27" s="155">
        <v>0</v>
      </c>
      <c r="BZ27" s="155">
        <v>0</v>
      </c>
      <c r="CA27" s="155">
        <v>0</v>
      </c>
      <c r="CB27" s="155">
        <v>0</v>
      </c>
      <c r="CC27" s="155">
        <v>0</v>
      </c>
      <c r="CD27" s="156">
        <v>0</v>
      </c>
    </row>
    <row r="28" spans="1:82" s="1" customFormat="1" x14ac:dyDescent="0.4">
      <c r="A28" s="159"/>
      <c r="B28" s="71" t="s">
        <v>383</v>
      </c>
      <c r="C28" s="56"/>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155">
        <v>993.21063353462932</v>
      </c>
      <c r="AI28" s="155">
        <v>903.33917766351135</v>
      </c>
      <c r="AJ28" s="155">
        <v>963.91661344403178</v>
      </c>
      <c r="AK28" s="155">
        <v>1056.0597570853083</v>
      </c>
      <c r="AL28" s="155">
        <v>1231.112481832829</v>
      </c>
      <c r="AM28" s="155">
        <v>1318.9993382921264</v>
      </c>
      <c r="AN28" s="155">
        <v>1409.8575799783621</v>
      </c>
      <c r="AO28" s="155">
        <v>1579.7155132776757</v>
      </c>
      <c r="AP28" s="155">
        <v>1678.2739844725988</v>
      </c>
      <c r="AQ28" s="155">
        <v>1762.3969715946228</v>
      </c>
      <c r="AR28" s="155">
        <v>1890.3418687140909</v>
      </c>
      <c r="AS28" s="155">
        <v>2037.2389941573667</v>
      </c>
      <c r="AT28" s="155">
        <v>2119.8635112149964</v>
      </c>
      <c r="AU28" s="155">
        <v>2401.2073749345509</v>
      </c>
      <c r="AV28" s="155">
        <v>2824.2798350181561</v>
      </c>
      <c r="AW28" s="155">
        <v>3018.2710503191747</v>
      </c>
      <c r="AX28" s="155">
        <v>2839.2357930412013</v>
      </c>
      <c r="AY28" s="155">
        <v>2852.0372869711691</v>
      </c>
      <c r="AZ28" s="155">
        <v>2813.211678097904</v>
      </c>
      <c r="BA28" s="155">
        <v>2764.4468160212487</v>
      </c>
      <c r="BB28" s="155">
        <v>2675.2188430916308</v>
      </c>
      <c r="BC28" s="155">
        <v>2931.3527044004554</v>
      </c>
      <c r="BD28" s="155">
        <v>3522.5476807693353</v>
      </c>
      <c r="BE28" s="155">
        <v>3839.7020025144166</v>
      </c>
      <c r="BF28" s="155">
        <v>4079.6947684455886</v>
      </c>
      <c r="BG28" s="155">
        <v>4096.1093971943155</v>
      </c>
      <c r="BH28" s="232">
        <v>3516.0735013760764</v>
      </c>
      <c r="BI28" s="155">
        <v>2636.7263500790559</v>
      </c>
      <c r="BJ28" s="155">
        <v>2073.974488397721</v>
      </c>
      <c r="BK28" s="155">
        <v>1681.3272996414435</v>
      </c>
      <c r="BL28" s="155">
        <v>1342.1403435452801</v>
      </c>
      <c r="BM28" s="155">
        <v>743.41459046316572</v>
      </c>
      <c r="BN28" s="155">
        <v>491.69089636801158</v>
      </c>
      <c r="BO28" s="155">
        <v>323.88782707258724</v>
      </c>
      <c r="BP28" s="155">
        <v>223.79812213216593</v>
      </c>
      <c r="BQ28" s="155">
        <v>152.11937067164632</v>
      </c>
      <c r="BR28" s="155">
        <v>111.46171918466678</v>
      </c>
      <c r="BS28" s="155">
        <v>74.298358074590382</v>
      </c>
      <c r="BT28" s="155">
        <v>53.502253797175243</v>
      </c>
      <c r="BU28" s="155">
        <v>37.831112816297534</v>
      </c>
      <c r="BV28" s="155">
        <v>28.219881732039454</v>
      </c>
      <c r="BW28" s="155">
        <v>15.230943925689413</v>
      </c>
      <c r="BX28" s="155">
        <v>8.6736668286466667</v>
      </c>
      <c r="BY28" s="155">
        <v>5.3987567708915938</v>
      </c>
      <c r="BZ28" s="155">
        <v>3.1133546369352243</v>
      </c>
      <c r="CA28" s="155">
        <v>1.7486098248209383</v>
      </c>
      <c r="CB28" s="155">
        <v>1.0681901328045837</v>
      </c>
      <c r="CC28" s="155">
        <v>0.40713843698073582</v>
      </c>
      <c r="CD28" s="156">
        <v>0</v>
      </c>
    </row>
    <row r="29" spans="1:82" s="1" customFormat="1" x14ac:dyDescent="0.4">
      <c r="A29" s="159"/>
      <c r="B29" s="71" t="s">
        <v>384</v>
      </c>
      <c r="C29" s="56"/>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155">
        <v>509.66906154242935</v>
      </c>
      <c r="AI29" s="155">
        <v>442.90474221668774</v>
      </c>
      <c r="AJ29" s="155">
        <v>522.48173603360556</v>
      </c>
      <c r="AK29" s="155">
        <v>875.56722425199632</v>
      </c>
      <c r="AL29" s="155">
        <v>1180.3681072526492</v>
      </c>
      <c r="AM29" s="155">
        <v>1359.1991003285827</v>
      </c>
      <c r="AN29" s="155">
        <v>1518.5419191886908</v>
      </c>
      <c r="AO29" s="155">
        <v>1604.1692421118385</v>
      </c>
      <c r="AP29" s="155">
        <v>1556.7408208042541</v>
      </c>
      <c r="AQ29" s="155">
        <v>1374.9965899919603</v>
      </c>
      <c r="AR29" s="155">
        <v>1041.9216036562659</v>
      </c>
      <c r="AS29" s="155">
        <v>789.83752898534601</v>
      </c>
      <c r="AT29" s="155">
        <v>773.64727663866972</v>
      </c>
      <c r="AU29" s="155">
        <v>1093.2154993463826</v>
      </c>
      <c r="AV29" s="155">
        <v>1350.9692154959359</v>
      </c>
      <c r="AW29" s="155">
        <v>1415.995444290402</v>
      </c>
      <c r="AX29" s="155">
        <v>1487.466314267615</v>
      </c>
      <c r="AY29" s="155">
        <v>1161.4335274466293</v>
      </c>
      <c r="AZ29" s="155">
        <v>832.55696330336195</v>
      </c>
      <c r="BA29" s="155">
        <v>563.08252189916266</v>
      </c>
      <c r="BB29" s="155">
        <v>508.80383721788354</v>
      </c>
      <c r="BC29" s="155">
        <v>472.7562832513259</v>
      </c>
      <c r="BD29" s="155">
        <v>496.07528954564896</v>
      </c>
      <c r="BE29" s="155">
        <v>452.47321041417041</v>
      </c>
      <c r="BF29" s="155">
        <v>452.15132275597961</v>
      </c>
      <c r="BG29" s="155">
        <v>389.321533895328</v>
      </c>
      <c r="BH29" s="232">
        <v>211.12022118206701</v>
      </c>
      <c r="BI29" s="155">
        <v>34.618764449974861</v>
      </c>
      <c r="BJ29" s="155">
        <v>17.03773313012082</v>
      </c>
      <c r="BK29" s="155">
        <v>0</v>
      </c>
      <c r="BL29" s="155">
        <v>0</v>
      </c>
      <c r="BM29" s="155">
        <v>0</v>
      </c>
      <c r="BN29" s="155">
        <v>0</v>
      </c>
      <c r="BO29" s="155">
        <v>0</v>
      </c>
      <c r="BP29" s="155">
        <v>0</v>
      </c>
      <c r="BQ29" s="155">
        <v>0</v>
      </c>
      <c r="BR29" s="155">
        <v>0</v>
      </c>
      <c r="BS29" s="155">
        <v>0</v>
      </c>
      <c r="BT29" s="155">
        <v>0</v>
      </c>
      <c r="BU29" s="155">
        <v>0</v>
      </c>
      <c r="BV29" s="155">
        <v>0</v>
      </c>
      <c r="BW29" s="155">
        <v>0</v>
      </c>
      <c r="BX29" s="155">
        <v>0</v>
      </c>
      <c r="BY29" s="155">
        <v>0</v>
      </c>
      <c r="BZ29" s="155">
        <v>0</v>
      </c>
      <c r="CA29" s="155">
        <v>0</v>
      </c>
      <c r="CB29" s="155">
        <v>0</v>
      </c>
      <c r="CC29" s="155">
        <v>0</v>
      </c>
      <c r="CD29" s="156">
        <v>0</v>
      </c>
    </row>
    <row r="30" spans="1:82" s="1" customFormat="1" x14ac:dyDescent="0.4">
      <c r="A30" s="159"/>
      <c r="B30" s="71" t="s">
        <v>385</v>
      </c>
      <c r="C30" s="56"/>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155">
        <v>8.5608150158970329</v>
      </c>
      <c r="AI30" s="155">
        <v>9.4186179609459089</v>
      </c>
      <c r="AJ30" s="155">
        <v>9.8494099042765324</v>
      </c>
      <c r="AK30" s="155">
        <v>14.863605816865933</v>
      </c>
      <c r="AL30" s="155">
        <v>19.841215285992899</v>
      </c>
      <c r="AM30" s="155">
        <v>28.20745198396984</v>
      </c>
      <c r="AN30" s="155">
        <v>33.880232350674554</v>
      </c>
      <c r="AO30" s="155">
        <v>35.02491941470285</v>
      </c>
      <c r="AP30" s="155">
        <v>36.26259448413407</v>
      </c>
      <c r="AQ30" s="155">
        <v>46.583977741370894</v>
      </c>
      <c r="AR30" s="155">
        <v>54.315280279951054</v>
      </c>
      <c r="AS30" s="155">
        <v>80.522503069937926</v>
      </c>
      <c r="AT30" s="155">
        <v>123.50084771878645</v>
      </c>
      <c r="AU30" s="155">
        <v>141.11304673700948</v>
      </c>
      <c r="AV30" s="155">
        <v>156.51239702138284</v>
      </c>
      <c r="AW30" s="155">
        <v>168.93178349498345</v>
      </c>
      <c r="AX30" s="155">
        <v>101.85153489450981</v>
      </c>
      <c r="AY30" s="155">
        <v>118.30080350928348</v>
      </c>
      <c r="AZ30" s="155">
        <v>122.80555027893284</v>
      </c>
      <c r="BA30" s="155">
        <v>122.81000433687979</v>
      </c>
      <c r="BB30" s="155">
        <v>121.66584083926125</v>
      </c>
      <c r="BC30" s="155">
        <v>94.771876249115806</v>
      </c>
      <c r="BD30" s="155">
        <v>114.05177525744263</v>
      </c>
      <c r="BE30" s="155">
        <v>131.58367059192372</v>
      </c>
      <c r="BF30" s="155">
        <v>145.3028721746623</v>
      </c>
      <c r="BG30" s="155">
        <v>142.52705792762319</v>
      </c>
      <c r="BH30" s="232">
        <v>200.29192086840854</v>
      </c>
      <c r="BI30" s="155">
        <v>153.24808226966809</v>
      </c>
      <c r="BJ30" s="155">
        <v>123.06793997235296</v>
      </c>
      <c r="BK30" s="155">
        <v>113.19286750921727</v>
      </c>
      <c r="BL30" s="155">
        <v>98.062908441249206</v>
      </c>
      <c r="BM30" s="155">
        <v>59.743239808433373</v>
      </c>
      <c r="BN30" s="155">
        <v>53.596280803949455</v>
      </c>
      <c r="BO30" s="155">
        <v>48.143746018625613</v>
      </c>
      <c r="BP30" s="155">
        <v>42.188477141299138</v>
      </c>
      <c r="BQ30" s="155">
        <v>30.392582608938834</v>
      </c>
      <c r="BR30" s="155">
        <v>23.432722274154774</v>
      </c>
      <c r="BS30" s="155">
        <v>18.157806111989363</v>
      </c>
      <c r="BT30" s="155">
        <v>14.349568714905672</v>
      </c>
      <c r="BU30" s="155">
        <v>10.626593293436168</v>
      </c>
      <c r="BV30" s="155">
        <v>8.2369999943111836</v>
      </c>
      <c r="BW30" s="155">
        <v>4.0158125356417926</v>
      </c>
      <c r="BX30" s="155">
        <v>2.4265161585689508</v>
      </c>
      <c r="BY30" s="155">
        <v>1.4168572008079494</v>
      </c>
      <c r="BZ30" s="155">
        <v>0.80700895430719033</v>
      </c>
      <c r="CA30" s="155">
        <v>0.46035698280582776</v>
      </c>
      <c r="CB30" s="155">
        <v>0.2009247299128557</v>
      </c>
      <c r="CC30" s="155">
        <v>6.0720480974441229E-2</v>
      </c>
      <c r="CD30" s="156">
        <v>0</v>
      </c>
    </row>
    <row r="31" spans="1:82" s="1" customFormat="1" ht="26.25" customHeight="1" x14ac:dyDescent="0.4">
      <c r="A31" s="159"/>
      <c r="B31" s="73" t="s">
        <v>386</v>
      </c>
      <c r="C31" s="56"/>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155">
        <v>1552.3963735221851</v>
      </c>
      <c r="AI31" s="155">
        <v>1394.9375121861319</v>
      </c>
      <c r="AJ31" s="155">
        <v>1533.3875726181632</v>
      </c>
      <c r="AK31" s="155">
        <v>1989.139213715627</v>
      </c>
      <c r="AL31" s="155">
        <v>2476.6953672276836</v>
      </c>
      <c r="AM31" s="155">
        <v>2766.5503768980429</v>
      </c>
      <c r="AN31" s="155">
        <v>3024.8993559203395</v>
      </c>
      <c r="AO31" s="155">
        <v>3292.6604895335245</v>
      </c>
      <c r="AP31" s="155">
        <v>3359.6683627919729</v>
      </c>
      <c r="AQ31" s="155">
        <v>3282.7913674989622</v>
      </c>
      <c r="AR31" s="155">
        <v>3128.8056089864972</v>
      </c>
      <c r="AS31" s="155">
        <v>3104.3149358130845</v>
      </c>
      <c r="AT31" s="155">
        <v>3233.7832908621667</v>
      </c>
      <c r="AU31" s="155">
        <v>3977.4327520254824</v>
      </c>
      <c r="AV31" s="155">
        <v>4813.7932027893803</v>
      </c>
      <c r="AW31" s="155">
        <v>5203.4056931122223</v>
      </c>
      <c r="AX31" s="155">
        <v>4974.7639706855643</v>
      </c>
      <c r="AY31" s="155">
        <v>4746.9002492704249</v>
      </c>
      <c r="AZ31" s="155">
        <v>4420.7466447609049</v>
      </c>
      <c r="BA31" s="155">
        <v>4151.1962130904722</v>
      </c>
      <c r="BB31" s="155">
        <v>4024.376443532989</v>
      </c>
      <c r="BC31" s="155">
        <v>4336.0376902823446</v>
      </c>
      <c r="BD31" s="155">
        <v>5182.4774056907245</v>
      </c>
      <c r="BE31" s="155">
        <v>5638.5984705856108</v>
      </c>
      <c r="BF31" s="155">
        <v>6031.4046823808058</v>
      </c>
      <c r="BG31" s="155">
        <v>6031.6893001720473</v>
      </c>
      <c r="BH31" s="232">
        <v>5054.6759426202962</v>
      </c>
      <c r="BI31" s="155">
        <v>3659.5804114081984</v>
      </c>
      <c r="BJ31" s="155">
        <v>2874.1718395337243</v>
      </c>
      <c r="BK31" s="155">
        <v>2355.7659695842872</v>
      </c>
      <c r="BL31" s="155">
        <v>1916.8793002156124</v>
      </c>
      <c r="BM31" s="155">
        <v>1136.948155121966</v>
      </c>
      <c r="BN31" s="155">
        <v>807.47039427349137</v>
      </c>
      <c r="BO31" s="155">
        <v>566.62179566173813</v>
      </c>
      <c r="BP31" s="155">
        <v>359.90110655353203</v>
      </c>
      <c r="BQ31" s="155">
        <v>207.26447832272618</v>
      </c>
      <c r="BR31" s="155">
        <v>142.2058637204226</v>
      </c>
      <c r="BS31" s="155">
        <v>94.886315878846986</v>
      </c>
      <c r="BT31" s="155">
        <v>68.457779105442626</v>
      </c>
      <c r="BU31" s="155">
        <v>48.457706109733699</v>
      </c>
      <c r="BV31" s="155">
        <v>36.456881726350638</v>
      </c>
      <c r="BW31" s="155">
        <v>19.246756461331206</v>
      </c>
      <c r="BX31" s="155">
        <v>11.100182987215618</v>
      </c>
      <c r="BY31" s="155">
        <v>6.815613971699543</v>
      </c>
      <c r="BZ31" s="155">
        <v>3.9203635912424146</v>
      </c>
      <c r="CA31" s="155">
        <v>2.2089668076267661</v>
      </c>
      <c r="CB31" s="155">
        <v>1.2691148627174393</v>
      </c>
      <c r="CC31" s="155">
        <v>0.46785891795517703</v>
      </c>
      <c r="CD31" s="156">
        <v>0</v>
      </c>
    </row>
    <row r="32" spans="1:82" s="1" customFormat="1" x14ac:dyDescent="0.4">
      <c r="A32" s="159"/>
      <c r="B32" s="73" t="s">
        <v>387</v>
      </c>
      <c r="C32" s="56"/>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155">
        <v>1567.6801402890148</v>
      </c>
      <c r="AI32" s="155">
        <v>1409.4847228875292</v>
      </c>
      <c r="AJ32" s="155">
        <v>1550.6899582929209</v>
      </c>
      <c r="AK32" s="155">
        <v>1999.956561498384</v>
      </c>
      <c r="AL32" s="155">
        <v>2493.7213977839256</v>
      </c>
      <c r="AM32" s="155">
        <v>2781.7380496073133</v>
      </c>
      <c r="AN32" s="155">
        <v>3042.7162694732897</v>
      </c>
      <c r="AO32" s="155">
        <v>3309.6316046643433</v>
      </c>
      <c r="AP32" s="155">
        <v>3376.5245247778021</v>
      </c>
      <c r="AQ32" s="155">
        <v>3311.474393265737</v>
      </c>
      <c r="AR32" s="155">
        <v>3177.7697717058577</v>
      </c>
      <c r="AS32" s="155">
        <v>3156.0307303850495</v>
      </c>
      <c r="AT32" s="155">
        <v>3290.1299629369346</v>
      </c>
      <c r="AU32" s="155">
        <v>4041.7685161232894</v>
      </c>
      <c r="AV32" s="155">
        <v>4887.0223923338881</v>
      </c>
      <c r="AW32" s="155">
        <v>5283.1438285789345</v>
      </c>
      <c r="AX32" s="155">
        <v>5053.6069412749885</v>
      </c>
      <c r="AY32" s="155">
        <v>4829.3637894669046</v>
      </c>
      <c r="AZ32" s="155">
        <v>4506.8976004085252</v>
      </c>
      <c r="BA32" s="155">
        <v>4239.2964457289499</v>
      </c>
      <c r="BB32" s="155">
        <v>4113.0150766042516</v>
      </c>
      <c r="BC32" s="155">
        <v>4427.3310755631164</v>
      </c>
      <c r="BD32" s="155">
        <v>5285.1763759611877</v>
      </c>
      <c r="BE32" s="155">
        <v>5750.0215918656304</v>
      </c>
      <c r="BF32" s="155">
        <v>6154.5050809806444</v>
      </c>
      <c r="BG32" s="155">
        <v>6099.0289912828375</v>
      </c>
      <c r="BH32" s="232">
        <v>5054.6759426202962</v>
      </c>
      <c r="BI32" s="155">
        <v>3659.5804114081984</v>
      </c>
      <c r="BJ32" s="155">
        <v>2874.1718395337243</v>
      </c>
      <c r="BK32" s="155">
        <v>2355.7659695842872</v>
      </c>
      <c r="BL32" s="155">
        <v>1916.8793002156124</v>
      </c>
      <c r="BM32" s="155">
        <v>1136.948155121966</v>
      </c>
      <c r="BN32" s="155">
        <v>807.47039427349137</v>
      </c>
      <c r="BO32" s="155">
        <v>566.62179566173813</v>
      </c>
      <c r="BP32" s="155">
        <v>359.90110655353203</v>
      </c>
      <c r="BQ32" s="155">
        <v>207.26447832272618</v>
      </c>
      <c r="BR32" s="155">
        <v>142.2058637204226</v>
      </c>
      <c r="BS32" s="155">
        <v>94.886315878846986</v>
      </c>
      <c r="BT32" s="155">
        <v>68.457779105442626</v>
      </c>
      <c r="BU32" s="155">
        <v>48.457706109733699</v>
      </c>
      <c r="BV32" s="155">
        <v>36.456881726350638</v>
      </c>
      <c r="BW32" s="155">
        <v>19.246756461331206</v>
      </c>
      <c r="BX32" s="155">
        <v>11.100182987215618</v>
      </c>
      <c r="BY32" s="155">
        <v>6.815613971699543</v>
      </c>
      <c r="BZ32" s="155">
        <v>3.9203635912424146</v>
      </c>
      <c r="CA32" s="155">
        <v>2.2089668076267661</v>
      </c>
      <c r="CB32" s="155">
        <v>1.2691148627174393</v>
      </c>
      <c r="CC32" s="155">
        <v>0.46785891795517703</v>
      </c>
      <c r="CD32" s="156">
        <v>0</v>
      </c>
    </row>
    <row r="33" spans="1:82" s="1" customFormat="1" ht="26.25" customHeight="1" x14ac:dyDescent="0.4">
      <c r="A33" s="159"/>
      <c r="B33" s="80" t="s">
        <v>394</v>
      </c>
      <c r="C33" s="56"/>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155"/>
      <c r="AI33" s="155"/>
      <c r="AJ33" s="155"/>
      <c r="AK33" s="155"/>
      <c r="AL33" s="155"/>
      <c r="AM33" s="155"/>
      <c r="AN33" s="155"/>
      <c r="AO33" s="155"/>
      <c r="AP33" s="155"/>
      <c r="AQ33" s="155"/>
      <c r="AR33" s="155"/>
      <c r="AS33" s="155"/>
      <c r="AT33" s="155"/>
      <c r="AU33" s="155"/>
      <c r="AV33" s="155"/>
      <c r="AW33" s="155"/>
      <c r="AX33" s="155"/>
      <c r="AY33" s="155"/>
      <c r="AZ33" s="155"/>
      <c r="BA33" s="155"/>
      <c r="BB33" s="155"/>
      <c r="BC33" s="155"/>
      <c r="BD33" s="155"/>
      <c r="BE33" s="155"/>
      <c r="BF33" s="155"/>
      <c r="BG33" s="155"/>
      <c r="BH33" s="232"/>
      <c r="BI33" s="155"/>
      <c r="BJ33" s="155"/>
      <c r="BK33" s="155"/>
      <c r="BL33" s="155"/>
      <c r="BM33" s="155"/>
      <c r="BN33" s="155"/>
      <c r="BO33" s="155"/>
      <c r="BP33" s="155"/>
      <c r="BQ33" s="155"/>
      <c r="BR33" s="155"/>
      <c r="BS33" s="155"/>
      <c r="BT33" s="155"/>
      <c r="BU33" s="155"/>
      <c r="BV33" s="155"/>
      <c r="BW33" s="155"/>
      <c r="BX33" s="155"/>
      <c r="BY33" s="155"/>
      <c r="BZ33" s="155"/>
      <c r="CA33" s="155"/>
      <c r="CB33" s="155"/>
      <c r="CC33" s="155"/>
      <c r="CD33" s="156"/>
    </row>
    <row r="34" spans="1:82" s="1" customFormat="1" x14ac:dyDescent="0.4">
      <c r="A34" s="159"/>
      <c r="B34" s="71" t="s">
        <v>381</v>
      </c>
      <c r="C34" s="56"/>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155">
        <v>0</v>
      </c>
      <c r="AI34" s="155">
        <v>36.958110855974745</v>
      </c>
      <c r="AJ34" s="155">
        <v>55.846986435377815</v>
      </c>
      <c r="AK34" s="155">
        <v>64.559581560314953</v>
      </c>
      <c r="AL34" s="155">
        <v>101.96926433910431</v>
      </c>
      <c r="AM34" s="155">
        <v>259.52505865343176</v>
      </c>
      <c r="AN34" s="155">
        <v>472.21015144452912</v>
      </c>
      <c r="AO34" s="155">
        <v>778.32135790772816</v>
      </c>
      <c r="AP34" s="155">
        <v>1073.5983943110059</v>
      </c>
      <c r="AQ34" s="155">
        <v>1362.9877092620018</v>
      </c>
      <c r="AR34" s="155">
        <v>1671.2379567468927</v>
      </c>
      <c r="AS34" s="155">
        <v>1949.0741201790024</v>
      </c>
      <c r="AT34" s="155">
        <v>2080.8769057484283</v>
      </c>
      <c r="AU34" s="155">
        <v>2491.967453845567</v>
      </c>
      <c r="AV34" s="155">
        <v>2924.6902557095282</v>
      </c>
      <c r="AW34" s="155">
        <v>3117.1606373804289</v>
      </c>
      <c r="AX34" s="155">
        <v>3089.9759153458735</v>
      </c>
      <c r="AY34" s="155">
        <v>2639.8530144761826</v>
      </c>
      <c r="AZ34" s="155">
        <v>2415.2984364384733</v>
      </c>
      <c r="BA34" s="155">
        <v>2218.1111286498262</v>
      </c>
      <c r="BB34" s="155">
        <v>1971.5130188357916</v>
      </c>
      <c r="BC34" s="155">
        <v>1845.7606996008308</v>
      </c>
      <c r="BD34" s="155">
        <v>1753.0437923180946</v>
      </c>
      <c r="BE34" s="155">
        <v>1684.0190607484519</v>
      </c>
      <c r="BF34" s="155">
        <v>948.44669700028874</v>
      </c>
      <c r="BG34" s="155">
        <v>364.02888844762282</v>
      </c>
      <c r="BH34" s="232">
        <v>0</v>
      </c>
      <c r="BI34" s="155">
        <v>0</v>
      </c>
      <c r="BJ34" s="155">
        <v>0</v>
      </c>
      <c r="BK34" s="155">
        <v>0</v>
      </c>
      <c r="BL34" s="155">
        <v>0</v>
      </c>
      <c r="BM34" s="155">
        <v>0</v>
      </c>
      <c r="BN34" s="155">
        <v>0</v>
      </c>
      <c r="BO34" s="155">
        <v>0</v>
      </c>
      <c r="BP34" s="155">
        <v>0</v>
      </c>
      <c r="BQ34" s="155">
        <v>0</v>
      </c>
      <c r="BR34" s="155">
        <v>0</v>
      </c>
      <c r="BS34" s="155">
        <v>0</v>
      </c>
      <c r="BT34" s="155">
        <v>0</v>
      </c>
      <c r="BU34" s="155">
        <v>0</v>
      </c>
      <c r="BV34" s="155">
        <v>0</v>
      </c>
      <c r="BW34" s="155">
        <v>0</v>
      </c>
      <c r="BX34" s="155">
        <v>0</v>
      </c>
      <c r="BY34" s="155">
        <v>0</v>
      </c>
      <c r="BZ34" s="155">
        <v>0</v>
      </c>
      <c r="CA34" s="155">
        <v>0</v>
      </c>
      <c r="CB34" s="155">
        <v>0</v>
      </c>
      <c r="CC34" s="155">
        <v>0</v>
      </c>
      <c r="CD34" s="156">
        <v>0</v>
      </c>
    </row>
    <row r="35" spans="1:82" s="1" customFormat="1" x14ac:dyDescent="0.4">
      <c r="A35" s="159"/>
      <c r="B35" s="71" t="s">
        <v>382</v>
      </c>
      <c r="C35" s="56"/>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155">
        <v>0</v>
      </c>
      <c r="AI35" s="155">
        <v>9.7011381914885995</v>
      </c>
      <c r="AJ35" s="155">
        <v>14.659281019506004</v>
      </c>
      <c r="AK35" s="155">
        <v>16.946250979710044</v>
      </c>
      <c r="AL35" s="155">
        <v>26.765922330095556</v>
      </c>
      <c r="AM35" s="155">
        <v>68.12275843758691</v>
      </c>
      <c r="AN35" s="155">
        <v>123.95048958100534</v>
      </c>
      <c r="AO35" s="155">
        <v>204.30165058691804</v>
      </c>
      <c r="AP35" s="155">
        <v>281.80894921710012</v>
      </c>
      <c r="AQ35" s="155">
        <v>357.77077925814973</v>
      </c>
      <c r="AR35" s="155">
        <v>438.68341735442448</v>
      </c>
      <c r="AS35" s="155">
        <v>511.61265950512762</v>
      </c>
      <c r="AT35" s="155">
        <v>517.59310793359703</v>
      </c>
      <c r="AU35" s="155">
        <v>625.3896531269221</v>
      </c>
      <c r="AV35" s="155">
        <v>735.67638263408799</v>
      </c>
      <c r="AW35" s="155">
        <v>851.23797285266221</v>
      </c>
      <c r="AX35" s="155">
        <v>868.53610121885754</v>
      </c>
      <c r="AY35" s="155">
        <v>846.02372919068239</v>
      </c>
      <c r="AZ35" s="155">
        <v>827.76719045603681</v>
      </c>
      <c r="BA35" s="155">
        <v>842.8035759366004</v>
      </c>
      <c r="BB35" s="155">
        <v>827.85986304709684</v>
      </c>
      <c r="BC35" s="155">
        <v>823.61240278150922</v>
      </c>
      <c r="BD35" s="155">
        <v>789.25532340933114</v>
      </c>
      <c r="BE35" s="155">
        <v>779.15964963664408</v>
      </c>
      <c r="BF35" s="155">
        <v>229.53573048384831</v>
      </c>
      <c r="BG35" s="155">
        <v>98.857812253256228</v>
      </c>
      <c r="BH35" s="232">
        <v>0</v>
      </c>
      <c r="BI35" s="155">
        <v>0</v>
      </c>
      <c r="BJ35" s="155">
        <v>0</v>
      </c>
      <c r="BK35" s="155">
        <v>0</v>
      </c>
      <c r="BL35" s="155">
        <v>0</v>
      </c>
      <c r="BM35" s="155">
        <v>0</v>
      </c>
      <c r="BN35" s="155">
        <v>0</v>
      </c>
      <c r="BO35" s="155">
        <v>0</v>
      </c>
      <c r="BP35" s="155">
        <v>0</v>
      </c>
      <c r="BQ35" s="155">
        <v>0</v>
      </c>
      <c r="BR35" s="155">
        <v>0</v>
      </c>
      <c r="BS35" s="155">
        <v>0</v>
      </c>
      <c r="BT35" s="155">
        <v>0</v>
      </c>
      <c r="BU35" s="155">
        <v>0</v>
      </c>
      <c r="BV35" s="155">
        <v>0</v>
      </c>
      <c r="BW35" s="155">
        <v>0</v>
      </c>
      <c r="BX35" s="155">
        <v>0</v>
      </c>
      <c r="BY35" s="155">
        <v>0</v>
      </c>
      <c r="BZ35" s="155">
        <v>0</v>
      </c>
      <c r="CA35" s="155">
        <v>0</v>
      </c>
      <c r="CB35" s="155">
        <v>0</v>
      </c>
      <c r="CC35" s="155">
        <v>0</v>
      </c>
      <c r="CD35" s="156">
        <v>0</v>
      </c>
    </row>
    <row r="36" spans="1:82" s="1" customFormat="1" ht="39" customHeight="1" x14ac:dyDescent="0.4">
      <c r="A36" s="159"/>
      <c r="B36" s="116" t="s">
        <v>395</v>
      </c>
      <c r="C36" s="13"/>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155"/>
      <c r="AI36" s="155"/>
      <c r="AJ36" s="155"/>
      <c r="AK36" s="155"/>
      <c r="AL36" s="155"/>
      <c r="AM36" s="155"/>
      <c r="AN36" s="155"/>
      <c r="AO36" s="155"/>
      <c r="AP36" s="155"/>
      <c r="AQ36" s="155"/>
      <c r="AR36" s="155"/>
      <c r="AS36" s="155"/>
      <c r="AT36" s="155"/>
      <c r="AU36" s="155"/>
      <c r="AV36" s="155"/>
      <c r="AW36" s="155"/>
      <c r="AX36" s="155"/>
      <c r="AY36" s="155"/>
      <c r="AZ36" s="155"/>
      <c r="BA36" s="155"/>
      <c r="BB36" s="155"/>
      <c r="BC36" s="155"/>
      <c r="BD36" s="155"/>
      <c r="BE36" s="155"/>
      <c r="BF36" s="155"/>
      <c r="BG36" s="155"/>
      <c r="BH36" s="232"/>
      <c r="BI36" s="155"/>
      <c r="BJ36" s="155"/>
      <c r="BK36" s="155"/>
      <c r="BL36" s="155"/>
      <c r="BM36" s="155"/>
      <c r="BN36" s="155"/>
      <c r="BO36" s="155"/>
      <c r="BP36" s="155"/>
      <c r="BQ36" s="155"/>
      <c r="BR36" s="155"/>
      <c r="BS36" s="155"/>
      <c r="BT36" s="155"/>
      <c r="BU36" s="155"/>
      <c r="BV36" s="155"/>
      <c r="BW36" s="155"/>
      <c r="BX36" s="155"/>
      <c r="BY36" s="155"/>
      <c r="BZ36" s="155"/>
      <c r="CA36" s="155"/>
      <c r="CB36" s="155"/>
      <c r="CC36" s="155"/>
      <c r="CD36" s="156"/>
    </row>
    <row r="37" spans="1:82" s="1" customFormat="1" x14ac:dyDescent="0.4">
      <c r="A37" s="159"/>
      <c r="B37" s="71" t="s">
        <v>381</v>
      </c>
      <c r="C37" s="56"/>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155">
        <v>3043.6706611795294</v>
      </c>
      <c r="AI37" s="155">
        <v>2860.0318190043408</v>
      </c>
      <c r="AJ37" s="155">
        <v>2782.3544598126591</v>
      </c>
      <c r="AK37" s="155">
        <v>3199.4919847966366</v>
      </c>
      <c r="AL37" s="155">
        <v>2987.1536962768869</v>
      </c>
      <c r="AM37" s="155">
        <v>2828.4901516628111</v>
      </c>
      <c r="AN37" s="155">
        <v>3054.1479458993235</v>
      </c>
      <c r="AO37" s="155">
        <v>3075.903344910188</v>
      </c>
      <c r="AP37" s="155">
        <v>2861.913257431122</v>
      </c>
      <c r="AQ37" s="155">
        <v>2644.8029772375708</v>
      </c>
      <c r="AR37" s="155">
        <v>2735.0891099098721</v>
      </c>
      <c r="AS37" s="155">
        <v>2564.4142646025971</v>
      </c>
      <c r="AT37" s="155">
        <v>2599.1087602208231</v>
      </c>
      <c r="AU37" s="155">
        <v>2792.4958250785899</v>
      </c>
      <c r="AV37" s="155">
        <v>4039.1940411176824</v>
      </c>
      <c r="AW37" s="155">
        <v>4049.3374112281222</v>
      </c>
      <c r="AX37" s="155">
        <v>4030.8808717819747</v>
      </c>
      <c r="AY37" s="155">
        <v>4119.5827706492992</v>
      </c>
      <c r="AZ37" s="155">
        <v>3980.6012507757964</v>
      </c>
      <c r="BA37" s="155">
        <v>4131.6988057587887</v>
      </c>
      <c r="BB37" s="155">
        <v>3977.0978133110457</v>
      </c>
      <c r="BC37" s="155">
        <v>4334.8459395859882</v>
      </c>
      <c r="BD37" s="155">
        <v>4804.6779281964664</v>
      </c>
      <c r="BE37" s="155">
        <v>5351.7226838798688</v>
      </c>
      <c r="BF37" s="155">
        <v>5924.1588638903459</v>
      </c>
      <c r="BG37" s="155">
        <v>6949.501455086358</v>
      </c>
      <c r="BH37" s="232">
        <v>8822.1510943595586</v>
      </c>
      <c r="BI37" s="155">
        <v>9222.0907378654138</v>
      </c>
      <c r="BJ37" s="155">
        <v>9572.8538298367694</v>
      </c>
      <c r="BK37" s="155">
        <v>9988.5480740621242</v>
      </c>
      <c r="BL37" s="155">
        <v>10143.870557415494</v>
      </c>
      <c r="BM37" s="155">
        <v>10538.66764694668</v>
      </c>
      <c r="BN37" s="155">
        <v>10510.250214958707</v>
      </c>
      <c r="BO37" s="155">
        <v>10115.169979333463</v>
      </c>
      <c r="BP37" s="155">
        <v>9248.7215645084816</v>
      </c>
      <c r="BQ37" s="155">
        <v>8476.6097874587485</v>
      </c>
      <c r="BR37" s="155">
        <v>7826.1447777658859</v>
      </c>
      <c r="BS37" s="155">
        <v>7189.6221629880911</v>
      </c>
      <c r="BT37" s="155">
        <v>6554.4155380431212</v>
      </c>
      <c r="BU37" s="155">
        <v>6104.6075563945487</v>
      </c>
      <c r="BV37" s="155">
        <v>5733.6580872466384</v>
      </c>
      <c r="BW37" s="155">
        <v>5516.5175232042884</v>
      </c>
      <c r="BX37" s="155">
        <v>5222.8012321323758</v>
      </c>
      <c r="BY37" s="155">
        <v>5033.2410283931149</v>
      </c>
      <c r="BZ37" s="155">
        <v>4737.2300277527547</v>
      </c>
      <c r="CA37" s="155">
        <v>4557.1283644136383</v>
      </c>
      <c r="CB37" s="155">
        <v>4347.198298485564</v>
      </c>
      <c r="CC37" s="155">
        <v>4248.0509429749536</v>
      </c>
      <c r="CD37" s="156">
        <v>4178.8271575263798</v>
      </c>
    </row>
    <row r="38" spans="1:82" s="1" customFormat="1" x14ac:dyDescent="0.4">
      <c r="A38" s="159"/>
      <c r="B38" s="71" t="s">
        <v>382</v>
      </c>
      <c r="C38" s="56"/>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155">
        <v>667.89275623748483</v>
      </c>
      <c r="AI38" s="155">
        <v>632.24892355648944</v>
      </c>
      <c r="AJ38" s="155">
        <v>621.92746142424573</v>
      </c>
      <c r="AK38" s="155">
        <v>642.0640286729614</v>
      </c>
      <c r="AL38" s="155">
        <v>782.79419038607057</v>
      </c>
      <c r="AM38" s="155">
        <v>832.62298808405558</v>
      </c>
      <c r="AN38" s="155">
        <v>865.65341742645069</v>
      </c>
      <c r="AO38" s="155">
        <v>941.75540729781756</v>
      </c>
      <c r="AP38" s="155">
        <v>1090.9292040752125</v>
      </c>
      <c r="AQ38" s="155">
        <v>1048.7585114401843</v>
      </c>
      <c r="AR38" s="155">
        <v>1274.2825518289956</v>
      </c>
      <c r="AS38" s="155">
        <v>1300.3044401931581</v>
      </c>
      <c r="AT38" s="155">
        <v>1488.742579183014</v>
      </c>
      <c r="AU38" s="155">
        <v>1745.9005576304867</v>
      </c>
      <c r="AV38" s="155">
        <v>2366.9159261194891</v>
      </c>
      <c r="AW38" s="155">
        <v>2886.3624115937187</v>
      </c>
      <c r="AX38" s="155">
        <v>3588.2195395063209</v>
      </c>
      <c r="AY38" s="155">
        <v>4208.7549507281565</v>
      </c>
      <c r="AZ38" s="155">
        <v>4478.7894795344619</v>
      </c>
      <c r="BA38" s="155">
        <v>4733.8565170696711</v>
      </c>
      <c r="BB38" s="155">
        <v>4872.7216100257901</v>
      </c>
      <c r="BC38" s="155">
        <v>5059.0051689111524</v>
      </c>
      <c r="BD38" s="155">
        <v>5317.4379968030435</v>
      </c>
      <c r="BE38" s="155">
        <v>5604.045624091139</v>
      </c>
      <c r="BF38" s="155">
        <v>5862.7974320120293</v>
      </c>
      <c r="BG38" s="155">
        <v>6112.3036468021946</v>
      </c>
      <c r="BH38" s="232">
        <v>5842.0910131400105</v>
      </c>
      <c r="BI38" s="155">
        <v>5668.977586478899</v>
      </c>
      <c r="BJ38" s="155">
        <v>5715.1516017471067</v>
      </c>
      <c r="BK38" s="155">
        <v>6294.9802709729229</v>
      </c>
      <c r="BL38" s="155">
        <v>6320.1602835110671</v>
      </c>
      <c r="BM38" s="155">
        <v>7018.8232076462318</v>
      </c>
      <c r="BN38" s="155">
        <v>7276.5875392386661</v>
      </c>
      <c r="BO38" s="155">
        <v>7591.2185252547151</v>
      </c>
      <c r="BP38" s="155">
        <v>8481.7764760224254</v>
      </c>
      <c r="BQ38" s="155">
        <v>9472.6274398527057</v>
      </c>
      <c r="BR38" s="155">
        <v>10925.244723484973</v>
      </c>
      <c r="BS38" s="155">
        <v>11881.987939424187</v>
      </c>
      <c r="BT38" s="155">
        <v>11849.530222224348</v>
      </c>
      <c r="BU38" s="155">
        <v>12135.554646897146</v>
      </c>
      <c r="BV38" s="155">
        <v>11755.569664243949</v>
      </c>
      <c r="BW38" s="155">
        <v>10181.544819169398</v>
      </c>
      <c r="BX38" s="155">
        <v>9126.4808786871363</v>
      </c>
      <c r="BY38" s="155">
        <v>8530.6636559460421</v>
      </c>
      <c r="BZ38" s="155">
        <v>7968.7049432428148</v>
      </c>
      <c r="CA38" s="155">
        <v>7503.1211626131035</v>
      </c>
      <c r="CB38" s="155">
        <v>5829.5165443466176</v>
      </c>
      <c r="CC38" s="155">
        <v>2994.4472638953052</v>
      </c>
      <c r="CD38" s="156">
        <v>332.03771634817275</v>
      </c>
    </row>
    <row r="39" spans="1:82" s="1" customFormat="1" x14ac:dyDescent="0.4">
      <c r="A39" s="159"/>
      <c r="B39" s="71" t="s">
        <v>383</v>
      </c>
      <c r="C39" s="56"/>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155">
        <v>827.98505083985185</v>
      </c>
      <c r="AI39" s="155">
        <v>753.06416352143742</v>
      </c>
      <c r="AJ39" s="155">
        <v>743.90186490759845</v>
      </c>
      <c r="AK39" s="155">
        <v>944.80211981681839</v>
      </c>
      <c r="AL39" s="155">
        <v>1343.5912515511686</v>
      </c>
      <c r="AM39" s="155">
        <v>1692.8402111214684</v>
      </c>
      <c r="AN39" s="155">
        <v>1827.2947007902901</v>
      </c>
      <c r="AO39" s="155">
        <v>2127.7098032552849</v>
      </c>
      <c r="AP39" s="155">
        <v>2341.8641964317635</v>
      </c>
      <c r="AQ39" s="155">
        <v>2330.4950517707452</v>
      </c>
      <c r="AR39" s="155">
        <v>2343.919476578074</v>
      </c>
      <c r="AS39" s="155">
        <v>2260.6121232999826</v>
      </c>
      <c r="AT39" s="155">
        <v>2577.9874171550809</v>
      </c>
      <c r="AU39" s="155">
        <v>3145.4080213826414</v>
      </c>
      <c r="AV39" s="155">
        <v>3684.2950847805796</v>
      </c>
      <c r="AW39" s="155">
        <v>3852.6840518694808</v>
      </c>
      <c r="AX39" s="155">
        <v>4509.2105961028328</v>
      </c>
      <c r="AY39" s="155">
        <v>4653.2869472104576</v>
      </c>
      <c r="AZ39" s="155">
        <v>4514.9886948151579</v>
      </c>
      <c r="BA39" s="155">
        <v>4241.6648049422711</v>
      </c>
      <c r="BB39" s="155">
        <v>3899.1940174843662</v>
      </c>
      <c r="BC39" s="155">
        <v>3642.4478237574549</v>
      </c>
      <c r="BD39" s="155">
        <v>3526.6008598563776</v>
      </c>
      <c r="BE39" s="155">
        <v>3361.6321914012533</v>
      </c>
      <c r="BF39" s="155">
        <v>3137.5522807522102</v>
      </c>
      <c r="BG39" s="155">
        <v>3289.043351377205</v>
      </c>
      <c r="BH39" s="232">
        <v>3276.064339588208</v>
      </c>
      <c r="BI39" s="155">
        <v>3021.7276247002646</v>
      </c>
      <c r="BJ39" s="155">
        <v>2949.6565202562801</v>
      </c>
      <c r="BK39" s="155">
        <v>2909.1671297872285</v>
      </c>
      <c r="BL39" s="155">
        <v>2689.0664309242279</v>
      </c>
      <c r="BM39" s="155">
        <v>2941.5090079076012</v>
      </c>
      <c r="BN39" s="155">
        <v>2806.2777121840122</v>
      </c>
      <c r="BO39" s="155">
        <v>2570.8994470403318</v>
      </c>
      <c r="BP39" s="155">
        <v>2375.0167249785986</v>
      </c>
      <c r="BQ39" s="155">
        <v>2082.778612607236</v>
      </c>
      <c r="BR39" s="155">
        <v>1910.3256525815987</v>
      </c>
      <c r="BS39" s="155">
        <v>1768.7967811689914</v>
      </c>
      <c r="BT39" s="155">
        <v>1563.0978015805483</v>
      </c>
      <c r="BU39" s="155">
        <v>1491.1947358536345</v>
      </c>
      <c r="BV39" s="155">
        <v>1225.0814237659383</v>
      </c>
      <c r="BW39" s="155">
        <v>903.77234443593375</v>
      </c>
      <c r="BX39" s="155">
        <v>572.30239190649672</v>
      </c>
      <c r="BY39" s="155">
        <v>411.36612008343127</v>
      </c>
      <c r="BZ39" s="155">
        <v>276.49429661171217</v>
      </c>
      <c r="CA39" s="155">
        <v>189.48719527189189</v>
      </c>
      <c r="CB39" s="155">
        <v>110.43019593785593</v>
      </c>
      <c r="CC39" s="155">
        <v>42.034982742064592</v>
      </c>
      <c r="CD39" s="156">
        <v>3.1668690921774258</v>
      </c>
    </row>
    <row r="40" spans="1:82" s="1" customFormat="1" x14ac:dyDescent="0.4">
      <c r="A40" s="159"/>
      <c r="B40" s="71" t="s">
        <v>384</v>
      </c>
      <c r="C40" s="56"/>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155">
        <v>2298.4620086757077</v>
      </c>
      <c r="AI40" s="155">
        <v>1997.3739829656452</v>
      </c>
      <c r="AJ40" s="155">
        <v>2587.6280616984918</v>
      </c>
      <c r="AK40" s="155">
        <v>4482.697081566238</v>
      </c>
      <c r="AL40" s="155">
        <v>7293.0478973585323</v>
      </c>
      <c r="AM40" s="155">
        <v>8901.8484022238008</v>
      </c>
      <c r="AN40" s="155">
        <v>9599.8540359375274</v>
      </c>
      <c r="AO40" s="155">
        <v>10294.604774544596</v>
      </c>
      <c r="AP40" s="155">
        <v>10197.351662271481</v>
      </c>
      <c r="AQ40" s="155">
        <v>8844.4111249898651</v>
      </c>
      <c r="AR40" s="155">
        <v>6275.5164192805341</v>
      </c>
      <c r="AS40" s="155">
        <v>5069.0465591132479</v>
      </c>
      <c r="AT40" s="155">
        <v>5267.9854082464926</v>
      </c>
      <c r="AU40" s="155">
        <v>7052.1637539865578</v>
      </c>
      <c r="AV40" s="155">
        <v>8802.6341759186234</v>
      </c>
      <c r="AW40" s="155">
        <v>9137.8651771972327</v>
      </c>
      <c r="AX40" s="155">
        <v>7914.4091818897605</v>
      </c>
      <c r="AY40" s="155">
        <v>7325.8299617580569</v>
      </c>
      <c r="AZ40" s="155">
        <v>6290.4181181554213</v>
      </c>
      <c r="BA40" s="155">
        <v>5269.8688467261936</v>
      </c>
      <c r="BB40" s="155">
        <v>4635.0344679153814</v>
      </c>
      <c r="BC40" s="155">
        <v>4165.3428137370429</v>
      </c>
      <c r="BD40" s="155">
        <v>3464.8272877352506</v>
      </c>
      <c r="BE40" s="155">
        <v>2950.3308567037134</v>
      </c>
      <c r="BF40" s="155">
        <v>2832.6916745910698</v>
      </c>
      <c r="BG40" s="155">
        <v>2732.6772199773109</v>
      </c>
      <c r="BH40" s="232">
        <v>2388.3339802435098</v>
      </c>
      <c r="BI40" s="155">
        <v>2584.309267458018</v>
      </c>
      <c r="BJ40" s="155">
        <v>2717.271508008087</v>
      </c>
      <c r="BK40" s="155">
        <v>2464.1586095533235</v>
      </c>
      <c r="BL40" s="155">
        <v>2803.67402804017</v>
      </c>
      <c r="BM40" s="155">
        <v>4661.1484038044773</v>
      </c>
      <c r="BN40" s="155">
        <v>4682.8826301653653</v>
      </c>
      <c r="BO40" s="155">
        <v>5256.1053531056432</v>
      </c>
      <c r="BP40" s="155">
        <v>5550.3984464481709</v>
      </c>
      <c r="BQ40" s="155">
        <v>4588.08021680397</v>
      </c>
      <c r="BR40" s="155">
        <v>3208.2880389354073</v>
      </c>
      <c r="BS40" s="155">
        <v>2369.7892430347915</v>
      </c>
      <c r="BT40" s="155">
        <v>1863.9801000268574</v>
      </c>
      <c r="BU40" s="155">
        <v>1640.7998368766489</v>
      </c>
      <c r="BV40" s="155">
        <v>1276.0575497573407</v>
      </c>
      <c r="BW40" s="155">
        <v>657.26662775022248</v>
      </c>
      <c r="BX40" s="155">
        <v>448.38605561182698</v>
      </c>
      <c r="BY40" s="155">
        <v>314.38681434110043</v>
      </c>
      <c r="BZ40" s="155">
        <v>194.50972260312582</v>
      </c>
      <c r="CA40" s="155">
        <v>25.150150557082579</v>
      </c>
      <c r="CB40" s="155">
        <v>0</v>
      </c>
      <c r="CC40" s="155">
        <v>0</v>
      </c>
      <c r="CD40" s="156">
        <v>0</v>
      </c>
    </row>
    <row r="41" spans="1:82" s="1" customFormat="1" x14ac:dyDescent="0.4">
      <c r="A41" s="159"/>
      <c r="B41" s="71" t="s">
        <v>385</v>
      </c>
      <c r="C41" s="56"/>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155">
        <v>105.94550046872602</v>
      </c>
      <c r="AI41" s="155">
        <v>116.56135446720513</v>
      </c>
      <c r="AJ41" s="155">
        <v>123.32909528828179</v>
      </c>
      <c r="AK41" s="155">
        <v>149.06942954407128</v>
      </c>
      <c r="AL41" s="155">
        <v>194.71742916267354</v>
      </c>
      <c r="AM41" s="155">
        <v>252.1834684112288</v>
      </c>
      <c r="AN41" s="155">
        <v>299.96972662362475</v>
      </c>
      <c r="AO41" s="155">
        <v>292.51608341684585</v>
      </c>
      <c r="AP41" s="155">
        <v>367.64879388724154</v>
      </c>
      <c r="AQ41" s="155">
        <v>502.21232113092788</v>
      </c>
      <c r="AR41" s="155">
        <v>303.74654744339318</v>
      </c>
      <c r="AS41" s="155">
        <v>280.2297668928033</v>
      </c>
      <c r="AT41" s="155">
        <v>454.00589277422591</v>
      </c>
      <c r="AU41" s="155">
        <v>690.92367347432196</v>
      </c>
      <c r="AV41" s="155">
        <v>477.71123121334614</v>
      </c>
      <c r="AW41" s="155">
        <v>457.6827653063026</v>
      </c>
      <c r="AX41" s="155">
        <v>670.99242639949875</v>
      </c>
      <c r="AY41" s="155">
        <v>751.95253986763055</v>
      </c>
      <c r="AZ41" s="155">
        <v>642.96845089659519</v>
      </c>
      <c r="BA41" s="155">
        <v>572.19933982191333</v>
      </c>
      <c r="BB41" s="155">
        <v>516.74117707848029</v>
      </c>
      <c r="BC41" s="155">
        <v>381.83612661522636</v>
      </c>
      <c r="BD41" s="155">
        <v>361.24853175257653</v>
      </c>
      <c r="BE41" s="155">
        <v>387.65661327166669</v>
      </c>
      <c r="BF41" s="155">
        <v>407.48069940121798</v>
      </c>
      <c r="BG41" s="155">
        <v>595.2826448826396</v>
      </c>
      <c r="BH41" s="232">
        <v>856.9585234407034</v>
      </c>
      <c r="BI41" s="155">
        <v>815.12672322211608</v>
      </c>
      <c r="BJ41" s="155">
        <v>796.86443066944537</v>
      </c>
      <c r="BK41" s="155">
        <v>680.47525636878447</v>
      </c>
      <c r="BL41" s="155">
        <v>592.81659367548184</v>
      </c>
      <c r="BM41" s="155">
        <v>648.78403768212036</v>
      </c>
      <c r="BN41" s="155">
        <v>756.28625753276856</v>
      </c>
      <c r="BO41" s="155">
        <v>769.07131997002489</v>
      </c>
      <c r="BP41" s="155">
        <v>830.87371213012295</v>
      </c>
      <c r="BQ41" s="155">
        <v>853.97617855298643</v>
      </c>
      <c r="BR41" s="155">
        <v>851.02893511255468</v>
      </c>
      <c r="BS41" s="155">
        <v>866.08345524402193</v>
      </c>
      <c r="BT41" s="155">
        <v>835.69396106905356</v>
      </c>
      <c r="BU41" s="155">
        <v>859.74674990582332</v>
      </c>
      <c r="BV41" s="155">
        <v>786.79806635633918</v>
      </c>
      <c r="BW41" s="155">
        <v>574.63581793548587</v>
      </c>
      <c r="BX41" s="155">
        <v>528.33982079317798</v>
      </c>
      <c r="BY41" s="155">
        <v>466.73930975825527</v>
      </c>
      <c r="BZ41" s="155">
        <v>375.87210962233763</v>
      </c>
      <c r="CA41" s="155">
        <v>307.90346134142709</v>
      </c>
      <c r="CB41" s="155">
        <v>212.96994718764694</v>
      </c>
      <c r="CC41" s="155">
        <v>98.031225806284453</v>
      </c>
      <c r="CD41" s="156">
        <v>8.665101169442174</v>
      </c>
    </row>
    <row r="42" spans="1:82" s="1" customFormat="1" ht="26.25" customHeight="1" x14ac:dyDescent="0.4">
      <c r="A42" s="159"/>
      <c r="B42" s="73" t="s">
        <v>386</v>
      </c>
      <c r="C42" s="56"/>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155">
        <v>3900.2853162217707</v>
      </c>
      <c r="AI42" s="155">
        <v>3499.2484245107767</v>
      </c>
      <c r="AJ42" s="155">
        <v>4076.7864833186172</v>
      </c>
      <c r="AK42" s="155">
        <v>6218.6326596000899</v>
      </c>
      <c r="AL42" s="155">
        <v>9614.1507684584449</v>
      </c>
      <c r="AM42" s="155">
        <v>11679.495069840552</v>
      </c>
      <c r="AN42" s="155">
        <v>12592.771880777893</v>
      </c>
      <c r="AO42" s="155">
        <v>13656.586068514544</v>
      </c>
      <c r="AP42" s="155">
        <v>13997.793856665698</v>
      </c>
      <c r="AQ42" s="155">
        <v>12725.877009331723</v>
      </c>
      <c r="AR42" s="155">
        <v>10197.464995130998</v>
      </c>
      <c r="AS42" s="155">
        <v>8910.1928894991925</v>
      </c>
      <c r="AT42" s="155">
        <v>9788.7212973588139</v>
      </c>
      <c r="AU42" s="155">
        <v>12634.396006474008</v>
      </c>
      <c r="AV42" s="155">
        <v>15331.556418032036</v>
      </c>
      <c r="AW42" s="155">
        <v>16334.594405966733</v>
      </c>
      <c r="AX42" s="155">
        <v>16682.831743898412</v>
      </c>
      <c r="AY42" s="155">
        <v>16939.824399564299</v>
      </c>
      <c r="AZ42" s="155">
        <v>15927.164743401636</v>
      </c>
      <c r="BA42" s="155">
        <v>14817.58950856005</v>
      </c>
      <c r="BB42" s="155">
        <v>13923.691272504017</v>
      </c>
      <c r="BC42" s="155">
        <v>13248.631933020877</v>
      </c>
      <c r="BD42" s="155">
        <v>12670.114676147248</v>
      </c>
      <c r="BE42" s="155">
        <v>12303.665285467772</v>
      </c>
      <c r="BF42" s="155">
        <v>12240.522086756528</v>
      </c>
      <c r="BG42" s="155">
        <v>12729.30686303935</v>
      </c>
      <c r="BH42" s="232">
        <v>12363.447856412431</v>
      </c>
      <c r="BI42" s="155">
        <v>12090.141201859298</v>
      </c>
      <c r="BJ42" s="155">
        <v>12178.94406068092</v>
      </c>
      <c r="BK42" s="155">
        <v>12348.781266682259</v>
      </c>
      <c r="BL42" s="155">
        <v>12405.717336150947</v>
      </c>
      <c r="BM42" s="155">
        <v>15270.264657040429</v>
      </c>
      <c r="BN42" s="155">
        <v>15522.034139120813</v>
      </c>
      <c r="BO42" s="155">
        <v>16187.294645370714</v>
      </c>
      <c r="BP42" s="155">
        <v>17238.065359579319</v>
      </c>
      <c r="BQ42" s="155">
        <v>16997.462447816899</v>
      </c>
      <c r="BR42" s="155">
        <v>16894.887350114532</v>
      </c>
      <c r="BS42" s="155">
        <v>16886.657418871993</v>
      </c>
      <c r="BT42" s="155">
        <v>16112.302084900808</v>
      </c>
      <c r="BU42" s="155">
        <v>16127.295969533252</v>
      </c>
      <c r="BV42" s="155">
        <v>15043.506704123567</v>
      </c>
      <c r="BW42" s="155">
        <v>12317.21960929104</v>
      </c>
      <c r="BX42" s="155">
        <v>10675.509146998638</v>
      </c>
      <c r="BY42" s="155">
        <v>9723.1559001288297</v>
      </c>
      <c r="BZ42" s="155">
        <v>8815.5810720799909</v>
      </c>
      <c r="CA42" s="155">
        <v>8025.6619697835049</v>
      </c>
      <c r="CB42" s="155">
        <v>6152.9166874721213</v>
      </c>
      <c r="CC42" s="155">
        <v>3134.5134724436543</v>
      </c>
      <c r="CD42" s="156">
        <v>343.86968660979232</v>
      </c>
    </row>
    <row r="43" spans="1:82" s="1" customFormat="1" x14ac:dyDescent="0.4">
      <c r="A43" s="159"/>
      <c r="B43" s="73" t="s">
        <v>387</v>
      </c>
      <c r="C43" s="56"/>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155">
        <v>6943.9559774013005</v>
      </c>
      <c r="AI43" s="155">
        <v>6359.280243515117</v>
      </c>
      <c r="AJ43" s="155">
        <v>6859.1409431312768</v>
      </c>
      <c r="AK43" s="155">
        <v>9418.1246443967266</v>
      </c>
      <c r="AL43" s="155">
        <v>12601.304464735333</v>
      </c>
      <c r="AM43" s="155">
        <v>14507.985221503362</v>
      </c>
      <c r="AN43" s="155">
        <v>15646.919826677216</v>
      </c>
      <c r="AO43" s="155">
        <v>16732.48941342473</v>
      </c>
      <c r="AP43" s="155">
        <v>16859.707114096818</v>
      </c>
      <c r="AQ43" s="155">
        <v>15370.679986569296</v>
      </c>
      <c r="AR43" s="155">
        <v>12932.55410504087</v>
      </c>
      <c r="AS43" s="155">
        <v>11474.60715410179</v>
      </c>
      <c r="AT43" s="155">
        <v>12387.830057579637</v>
      </c>
      <c r="AU43" s="155">
        <v>15426.891831552599</v>
      </c>
      <c r="AV43" s="155">
        <v>19370.750459149716</v>
      </c>
      <c r="AW43" s="155">
        <v>20383.931817194854</v>
      </c>
      <c r="AX43" s="155">
        <v>20713.71261568039</v>
      </c>
      <c r="AY43" s="155">
        <v>21059.407170213599</v>
      </c>
      <c r="AZ43" s="155">
        <v>19907.765994177433</v>
      </c>
      <c r="BA43" s="155">
        <v>18949.288314318837</v>
      </c>
      <c r="BB43" s="155">
        <v>17900.789085815064</v>
      </c>
      <c r="BC43" s="155">
        <v>17583.477872606865</v>
      </c>
      <c r="BD43" s="155">
        <v>17474.792604343715</v>
      </c>
      <c r="BE43" s="155">
        <v>17655.387969347641</v>
      </c>
      <c r="BF43" s="155">
        <v>18164.680950646871</v>
      </c>
      <c r="BG43" s="155">
        <v>19678.80831812571</v>
      </c>
      <c r="BH43" s="232">
        <v>21185.59895077199</v>
      </c>
      <c r="BI43" s="155">
        <v>21312.231939724712</v>
      </c>
      <c r="BJ43" s="155">
        <v>21751.79789051769</v>
      </c>
      <c r="BK43" s="155">
        <v>22337.329340744382</v>
      </c>
      <c r="BL43" s="155">
        <v>22549.58789356644</v>
      </c>
      <c r="BM43" s="155">
        <v>25808.932303987109</v>
      </c>
      <c r="BN43" s="155">
        <v>26032.284354079522</v>
      </c>
      <c r="BO43" s="155">
        <v>26302.464624704175</v>
      </c>
      <c r="BP43" s="155">
        <v>26486.786924087799</v>
      </c>
      <c r="BQ43" s="155">
        <v>25474.072235275646</v>
      </c>
      <c r="BR43" s="155">
        <v>24721.032127880415</v>
      </c>
      <c r="BS43" s="155">
        <v>24076.279581860083</v>
      </c>
      <c r="BT43" s="155">
        <v>22666.717622943928</v>
      </c>
      <c r="BU43" s="155">
        <v>22231.903525927803</v>
      </c>
      <c r="BV43" s="155">
        <v>20777.164791370204</v>
      </c>
      <c r="BW43" s="155">
        <v>17833.737132495327</v>
      </c>
      <c r="BX43" s="155">
        <v>15898.310379131015</v>
      </c>
      <c r="BY43" s="155">
        <v>14756.396928521946</v>
      </c>
      <c r="BZ43" s="155">
        <v>13552.811099832747</v>
      </c>
      <c r="CA43" s="155">
        <v>12582.790334197143</v>
      </c>
      <c r="CB43" s="155">
        <v>10500.114985957687</v>
      </c>
      <c r="CC43" s="155">
        <v>7382.5644154186084</v>
      </c>
      <c r="CD43" s="156">
        <v>4522.6968441361714</v>
      </c>
    </row>
    <row r="44" spans="1:82" s="1" customFormat="1" ht="26.25" customHeight="1" x14ac:dyDescent="0.4">
      <c r="A44" s="159"/>
      <c r="B44" s="80" t="s">
        <v>396</v>
      </c>
      <c r="C44" s="56"/>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155">
        <v>0</v>
      </c>
      <c r="AI44" s="155">
        <v>0</v>
      </c>
      <c r="AJ44" s="155">
        <v>0</v>
      </c>
      <c r="AK44" s="155">
        <v>0</v>
      </c>
      <c r="AL44" s="155">
        <v>0</v>
      </c>
      <c r="AM44" s="155">
        <v>0</v>
      </c>
      <c r="AN44" s="155">
        <v>0</v>
      </c>
      <c r="AO44" s="155">
        <v>0</v>
      </c>
      <c r="AP44" s="155">
        <v>0</v>
      </c>
      <c r="AQ44" s="155">
        <v>0</v>
      </c>
      <c r="AR44" s="155">
        <v>0</v>
      </c>
      <c r="AS44" s="155">
        <v>0</v>
      </c>
      <c r="AT44" s="155">
        <v>0</v>
      </c>
      <c r="AU44" s="155">
        <v>0</v>
      </c>
      <c r="AV44" s="155">
        <v>0</v>
      </c>
      <c r="AW44" s="155">
        <v>0</v>
      </c>
      <c r="AX44" s="155">
        <v>0</v>
      </c>
      <c r="AY44" s="155">
        <v>0</v>
      </c>
      <c r="AZ44" s="155">
        <v>0</v>
      </c>
      <c r="BA44" s="155">
        <v>0</v>
      </c>
      <c r="BB44" s="155">
        <v>0</v>
      </c>
      <c r="BC44" s="155">
        <v>0</v>
      </c>
      <c r="BD44" s="155">
        <v>0</v>
      </c>
      <c r="BE44" s="155">
        <v>0</v>
      </c>
      <c r="BF44" s="155">
        <v>0</v>
      </c>
      <c r="BG44" s="155">
        <v>0</v>
      </c>
      <c r="BH44" s="155">
        <v>0</v>
      </c>
      <c r="BI44" s="155">
        <v>0</v>
      </c>
      <c r="BJ44" s="155">
        <v>0</v>
      </c>
      <c r="BK44" s="155">
        <v>0</v>
      </c>
      <c r="BL44" s="155">
        <v>0</v>
      </c>
      <c r="BM44" s="155">
        <v>0</v>
      </c>
      <c r="BN44" s="155">
        <v>0</v>
      </c>
      <c r="BO44" s="155">
        <v>0</v>
      </c>
      <c r="BP44" s="155">
        <v>0</v>
      </c>
      <c r="BQ44" s="155">
        <v>0</v>
      </c>
      <c r="BR44" s="155">
        <v>0</v>
      </c>
      <c r="BS44" s="155">
        <v>0</v>
      </c>
      <c r="BT44" s="155">
        <v>0</v>
      </c>
      <c r="BU44" s="155">
        <v>0</v>
      </c>
      <c r="BV44" s="155">
        <v>0</v>
      </c>
      <c r="BW44" s="155">
        <v>0</v>
      </c>
      <c r="BX44" s="155">
        <v>0</v>
      </c>
      <c r="BY44" s="155">
        <v>0</v>
      </c>
      <c r="BZ44" s="155">
        <v>0</v>
      </c>
      <c r="CA44" s="155">
        <v>0</v>
      </c>
      <c r="CB44" s="155">
        <v>0</v>
      </c>
      <c r="CC44" s="155">
        <v>0</v>
      </c>
      <c r="CD44" s="156">
        <v>0</v>
      </c>
    </row>
    <row r="45" spans="1:82" s="1" customFormat="1" x14ac:dyDescent="0.4">
      <c r="A45" s="159"/>
      <c r="B45" s="71" t="s">
        <v>397</v>
      </c>
      <c r="C45" s="56"/>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155">
        <v>130.86436055385494</v>
      </c>
      <c r="AI45" s="155">
        <v>125.97997242815103</v>
      </c>
      <c r="AJ45" s="155">
        <v>164.51462406139558</v>
      </c>
      <c r="AK45" s="155">
        <v>233.88630207137606</v>
      </c>
      <c r="AL45" s="155">
        <v>310.28480889499457</v>
      </c>
      <c r="AM45" s="155">
        <v>387.50655290572399</v>
      </c>
      <c r="AN45" s="155">
        <v>375.58120384608674</v>
      </c>
      <c r="AO45" s="155">
        <v>367.07181351811494</v>
      </c>
      <c r="AP45" s="155">
        <v>436.44116461605012</v>
      </c>
      <c r="AQ45" s="155">
        <v>460.85553868104233</v>
      </c>
      <c r="AR45" s="155">
        <v>947.40996826033461</v>
      </c>
      <c r="AS45" s="155">
        <v>946.78542505375856</v>
      </c>
      <c r="AT45" s="155">
        <v>1015.718955445691</v>
      </c>
      <c r="AU45" s="155">
        <v>1214.5245310722589</v>
      </c>
      <c r="AV45" s="155">
        <v>1753.0095266658266</v>
      </c>
      <c r="AW45" s="155">
        <v>2221.8387680176447</v>
      </c>
      <c r="AX45" s="155">
        <v>2613.5817112168738</v>
      </c>
      <c r="AY45" s="155">
        <v>3061.1921080388497</v>
      </c>
      <c r="AZ45" s="155">
        <v>3540.3720271345901</v>
      </c>
      <c r="BA45" s="155">
        <v>3969.4451191961293</v>
      </c>
      <c r="BB45" s="155">
        <v>4052.0453630218276</v>
      </c>
      <c r="BC45" s="155">
        <v>3144.6072579962115</v>
      </c>
      <c r="BD45" s="155">
        <v>2.781274574173966</v>
      </c>
      <c r="BE45" s="155">
        <v>0</v>
      </c>
      <c r="BF45" s="155">
        <v>0</v>
      </c>
      <c r="BG45" s="155">
        <v>0.1296411683324725</v>
      </c>
      <c r="BH45" s="155">
        <v>0</v>
      </c>
      <c r="BI45" s="155">
        <v>0</v>
      </c>
      <c r="BJ45" s="155">
        <v>0</v>
      </c>
      <c r="BK45" s="155">
        <v>0</v>
      </c>
      <c r="BL45" s="155">
        <v>0</v>
      </c>
      <c r="BM45" s="155">
        <v>0</v>
      </c>
      <c r="BN45" s="155">
        <v>0</v>
      </c>
      <c r="BO45" s="155">
        <v>0</v>
      </c>
      <c r="BP45" s="155">
        <v>0</v>
      </c>
      <c r="BQ45" s="155">
        <v>0</v>
      </c>
      <c r="BR45" s="155">
        <v>0</v>
      </c>
      <c r="BS45" s="155">
        <v>0</v>
      </c>
      <c r="BT45" s="155">
        <v>0</v>
      </c>
      <c r="BU45" s="155">
        <v>0</v>
      </c>
      <c r="BV45" s="155">
        <v>0</v>
      </c>
      <c r="BW45" s="155">
        <v>0</v>
      </c>
      <c r="BX45" s="155">
        <v>0</v>
      </c>
      <c r="BY45" s="155">
        <v>0</v>
      </c>
      <c r="BZ45" s="155">
        <v>0</v>
      </c>
      <c r="CA45" s="155">
        <v>0</v>
      </c>
      <c r="CB45" s="155">
        <v>0</v>
      </c>
      <c r="CC45" s="155">
        <v>0</v>
      </c>
      <c r="CD45" s="156">
        <v>0</v>
      </c>
    </row>
    <row r="46" spans="1:82" s="1" customFormat="1" x14ac:dyDescent="0.4">
      <c r="A46" s="159"/>
      <c r="B46" s="196" t="s">
        <v>398</v>
      </c>
      <c r="C46" s="56"/>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155">
        <v>79.129136580053341</v>
      </c>
      <c r="AI46" s="155">
        <v>75.276890055588467</v>
      </c>
      <c r="AJ46" s="155">
        <v>96.81853498078496</v>
      </c>
      <c r="AK46" s="155">
        <v>135.57097589718745</v>
      </c>
      <c r="AL46" s="155">
        <v>177.2191506919666</v>
      </c>
      <c r="AM46" s="155">
        <v>218.7484020796831</v>
      </c>
      <c r="AN46" s="155">
        <v>211.02301158968001</v>
      </c>
      <c r="AO46" s="155">
        <v>205.9063291740417</v>
      </c>
      <c r="AP46" s="155">
        <v>244.81704969615265</v>
      </c>
      <c r="AQ46" s="155">
        <v>259.37242696552397</v>
      </c>
      <c r="AR46" s="155">
        <v>515.94184987764186</v>
      </c>
      <c r="AS46" s="155">
        <v>548.31394416188823</v>
      </c>
      <c r="AT46" s="155">
        <v>597.46004261875078</v>
      </c>
      <c r="AU46" s="155">
        <v>727.03238113124587</v>
      </c>
      <c r="AV46" s="155">
        <v>973.85652367626881</v>
      </c>
      <c r="AW46" s="155">
        <v>1176.3750709601088</v>
      </c>
      <c r="AX46" s="155">
        <v>1353.5570452659967</v>
      </c>
      <c r="AY46" s="155">
        <v>1527.9330742330085</v>
      </c>
      <c r="AZ46" s="155">
        <v>1723.4959823246361</v>
      </c>
      <c r="BA46" s="155">
        <v>1909.7440296707721</v>
      </c>
      <c r="BB46" s="155">
        <v>1937.3220468254476</v>
      </c>
      <c r="BC46" s="155">
        <v>1580.8176282313061</v>
      </c>
      <c r="BD46" s="155">
        <v>1.3981675659577779</v>
      </c>
      <c r="BE46" s="155">
        <v>0</v>
      </c>
      <c r="BF46" s="155">
        <v>0</v>
      </c>
      <c r="BG46" s="155">
        <v>6.5171586602221582E-2</v>
      </c>
      <c r="BH46" s="155">
        <v>0</v>
      </c>
      <c r="BI46" s="155">
        <v>0</v>
      </c>
      <c r="BJ46" s="155">
        <v>0</v>
      </c>
      <c r="BK46" s="155">
        <v>0</v>
      </c>
      <c r="BL46" s="155">
        <v>0</v>
      </c>
      <c r="BM46" s="155">
        <v>0</v>
      </c>
      <c r="BN46" s="155">
        <v>0</v>
      </c>
      <c r="BO46" s="155">
        <v>0</v>
      </c>
      <c r="BP46" s="155">
        <v>0</v>
      </c>
      <c r="BQ46" s="155">
        <v>0</v>
      </c>
      <c r="BR46" s="155">
        <v>0</v>
      </c>
      <c r="BS46" s="155">
        <v>0</v>
      </c>
      <c r="BT46" s="155">
        <v>0</v>
      </c>
      <c r="BU46" s="155">
        <v>0</v>
      </c>
      <c r="BV46" s="155">
        <v>0</v>
      </c>
      <c r="BW46" s="155">
        <v>0</v>
      </c>
      <c r="BX46" s="155">
        <v>0</v>
      </c>
      <c r="BY46" s="155">
        <v>0</v>
      </c>
      <c r="BZ46" s="155">
        <v>0</v>
      </c>
      <c r="CA46" s="155">
        <v>0</v>
      </c>
      <c r="CB46" s="155">
        <v>0</v>
      </c>
      <c r="CC46" s="155">
        <v>0</v>
      </c>
      <c r="CD46" s="156">
        <v>0</v>
      </c>
    </row>
    <row r="47" spans="1:82" s="1" customFormat="1" x14ac:dyDescent="0.4">
      <c r="A47" s="159"/>
      <c r="B47" s="196" t="s">
        <v>399</v>
      </c>
      <c r="C47" s="56"/>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155">
        <v>51.735223973801595</v>
      </c>
      <c r="AI47" s="155">
        <v>50.703082372562569</v>
      </c>
      <c r="AJ47" s="155">
        <v>67.696089080610605</v>
      </c>
      <c r="AK47" s="155">
        <v>98.315326174188627</v>
      </c>
      <c r="AL47" s="155">
        <v>133.06565820302797</v>
      </c>
      <c r="AM47" s="155">
        <v>168.75815082604089</v>
      </c>
      <c r="AN47" s="155">
        <v>164.5581922564067</v>
      </c>
      <c r="AO47" s="155">
        <v>161.16548434407323</v>
      </c>
      <c r="AP47" s="155">
        <v>191.62411491989749</v>
      </c>
      <c r="AQ47" s="155">
        <v>201.48311171551833</v>
      </c>
      <c r="AR47" s="155">
        <v>431.46811838269269</v>
      </c>
      <c r="AS47" s="155">
        <v>398.47148089187044</v>
      </c>
      <c r="AT47" s="155">
        <v>418.25891282694022</v>
      </c>
      <c r="AU47" s="155">
        <v>487.49214994101288</v>
      </c>
      <c r="AV47" s="155">
        <v>779.15300298955754</v>
      </c>
      <c r="AW47" s="155">
        <v>1045.4636970575357</v>
      </c>
      <c r="AX47" s="155">
        <v>1260.0246659508773</v>
      </c>
      <c r="AY47" s="155">
        <v>1533.2590338058415</v>
      </c>
      <c r="AZ47" s="155">
        <v>1816.8760448099542</v>
      </c>
      <c r="BA47" s="155">
        <v>2059.701089525357</v>
      </c>
      <c r="BB47" s="155">
        <v>2114.7233161963804</v>
      </c>
      <c r="BC47" s="155">
        <v>1563.7896297649056</v>
      </c>
      <c r="BD47" s="155">
        <v>1.3831070082161883</v>
      </c>
      <c r="BE47" s="155">
        <v>0</v>
      </c>
      <c r="BF47" s="155">
        <v>0</v>
      </c>
      <c r="BG47" s="155">
        <v>6.4469581730250899E-2</v>
      </c>
      <c r="BH47" s="155">
        <v>0</v>
      </c>
      <c r="BI47" s="155">
        <v>0</v>
      </c>
      <c r="BJ47" s="155">
        <v>0</v>
      </c>
      <c r="BK47" s="155">
        <v>0</v>
      </c>
      <c r="BL47" s="155">
        <v>0</v>
      </c>
      <c r="BM47" s="155">
        <v>0</v>
      </c>
      <c r="BN47" s="155">
        <v>0</v>
      </c>
      <c r="BO47" s="155">
        <v>0</v>
      </c>
      <c r="BP47" s="155">
        <v>0</v>
      </c>
      <c r="BQ47" s="155">
        <v>0</v>
      </c>
      <c r="BR47" s="155">
        <v>0</v>
      </c>
      <c r="BS47" s="155">
        <v>0</v>
      </c>
      <c r="BT47" s="155">
        <v>0</v>
      </c>
      <c r="BU47" s="155">
        <v>0</v>
      </c>
      <c r="BV47" s="155">
        <v>0</v>
      </c>
      <c r="BW47" s="155">
        <v>0</v>
      </c>
      <c r="BX47" s="155">
        <v>0</v>
      </c>
      <c r="BY47" s="155">
        <v>0</v>
      </c>
      <c r="BZ47" s="155">
        <v>0</v>
      </c>
      <c r="CA47" s="155">
        <v>0</v>
      </c>
      <c r="CB47" s="155">
        <v>0</v>
      </c>
      <c r="CC47" s="155">
        <v>0</v>
      </c>
      <c r="CD47" s="156">
        <v>0</v>
      </c>
    </row>
    <row r="48" spans="1:82" s="1" customFormat="1" x14ac:dyDescent="0.4">
      <c r="A48" s="159"/>
      <c r="B48" s="196" t="s">
        <v>400</v>
      </c>
      <c r="C48" s="56"/>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155">
        <v>75.008599451175442</v>
      </c>
      <c r="AI48" s="155">
        <v>68.689080204872837</v>
      </c>
      <c r="AJ48" s="155">
        <v>86.304894051255928</v>
      </c>
      <c r="AK48" s="155">
        <v>114.11595397768239</v>
      </c>
      <c r="AL48" s="155">
        <v>136.66390466218743</v>
      </c>
      <c r="AM48" s="155">
        <v>158.56179464996652</v>
      </c>
      <c r="AN48" s="155">
        <v>152.31227744655584</v>
      </c>
      <c r="AO48" s="155">
        <v>150.87758284781009</v>
      </c>
      <c r="AP48" s="155">
        <v>180.72631862055528</v>
      </c>
      <c r="AQ48" s="155">
        <v>199.13365230929887</v>
      </c>
      <c r="AR48" s="155">
        <v>324.37311326260442</v>
      </c>
      <c r="AS48" s="155">
        <v>385.56680092784433</v>
      </c>
      <c r="AT48" s="155">
        <v>410.40658107345985</v>
      </c>
      <c r="AU48" s="155">
        <v>476.92381657196603</v>
      </c>
      <c r="AV48" s="155">
        <v>763.83422364023068</v>
      </c>
      <c r="AW48" s="155">
        <v>1016.8254876886562</v>
      </c>
      <c r="AX48" s="155">
        <v>1190.3494210212168</v>
      </c>
      <c r="AY48" s="155">
        <v>1395.4173772442323</v>
      </c>
      <c r="AZ48" s="155">
        <v>1613.1774483194608</v>
      </c>
      <c r="BA48" s="155">
        <v>1884.1858411948924</v>
      </c>
      <c r="BB48" s="155">
        <v>2035.6955719944558</v>
      </c>
      <c r="BC48" s="155">
        <v>1610.2218382844724</v>
      </c>
      <c r="BD48" s="155">
        <v>1.4241743690606412</v>
      </c>
      <c r="BE48" s="155">
        <v>0</v>
      </c>
      <c r="BF48" s="155">
        <v>0</v>
      </c>
      <c r="BG48" s="155">
        <v>6.6383819428910085E-2</v>
      </c>
      <c r="BH48" s="155">
        <v>0</v>
      </c>
      <c r="BI48" s="155">
        <v>0</v>
      </c>
      <c r="BJ48" s="155">
        <v>0</v>
      </c>
      <c r="BK48" s="155">
        <v>0</v>
      </c>
      <c r="BL48" s="155">
        <v>0</v>
      </c>
      <c r="BM48" s="155">
        <v>0</v>
      </c>
      <c r="BN48" s="155">
        <v>0</v>
      </c>
      <c r="BO48" s="155">
        <v>0</v>
      </c>
      <c r="BP48" s="155">
        <v>0</v>
      </c>
      <c r="BQ48" s="155">
        <v>0</v>
      </c>
      <c r="BR48" s="155">
        <v>0</v>
      </c>
      <c r="BS48" s="155">
        <v>0</v>
      </c>
      <c r="BT48" s="155">
        <v>0</v>
      </c>
      <c r="BU48" s="155">
        <v>0</v>
      </c>
      <c r="BV48" s="155">
        <v>0</v>
      </c>
      <c r="BW48" s="155">
        <v>0</v>
      </c>
      <c r="BX48" s="155">
        <v>0</v>
      </c>
      <c r="BY48" s="155">
        <v>0</v>
      </c>
      <c r="BZ48" s="155">
        <v>0</v>
      </c>
      <c r="CA48" s="155">
        <v>0</v>
      </c>
      <c r="CB48" s="155">
        <v>0</v>
      </c>
      <c r="CC48" s="155">
        <v>0</v>
      </c>
      <c r="CD48" s="156">
        <v>0</v>
      </c>
    </row>
    <row r="49" spans="1:82" s="1" customFormat="1" x14ac:dyDescent="0.4">
      <c r="A49" s="159"/>
      <c r="B49" s="196" t="s">
        <v>401</v>
      </c>
      <c r="C49" s="56"/>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155">
        <v>55.855761102679494</v>
      </c>
      <c r="AI49" s="155">
        <v>57.290892223278199</v>
      </c>
      <c r="AJ49" s="155">
        <v>78.209730010139651</v>
      </c>
      <c r="AK49" s="155">
        <v>119.77034809369368</v>
      </c>
      <c r="AL49" s="155">
        <v>173.62090423280713</v>
      </c>
      <c r="AM49" s="155">
        <v>228.94475825575751</v>
      </c>
      <c r="AN49" s="155">
        <v>223.2689263995309</v>
      </c>
      <c r="AO49" s="155">
        <v>216.19423067030485</v>
      </c>
      <c r="AP49" s="155">
        <v>255.71484599549487</v>
      </c>
      <c r="AQ49" s="155">
        <v>261.72188637174349</v>
      </c>
      <c r="AR49" s="155">
        <v>623.03685499773007</v>
      </c>
      <c r="AS49" s="155">
        <v>561.21862412591429</v>
      </c>
      <c r="AT49" s="155">
        <v>605.31237437223115</v>
      </c>
      <c r="AU49" s="155">
        <v>737.60071450029284</v>
      </c>
      <c r="AV49" s="155">
        <v>989.17530302559612</v>
      </c>
      <c r="AW49" s="155">
        <v>1205.0132803289889</v>
      </c>
      <c r="AX49" s="155">
        <v>1423.2322901956572</v>
      </c>
      <c r="AY49" s="155">
        <v>1665.7747307946172</v>
      </c>
      <c r="AZ49" s="155">
        <v>1927.1945788151295</v>
      </c>
      <c r="BA49" s="155">
        <v>2085.2592780012369</v>
      </c>
      <c r="BB49" s="155">
        <v>2016.3497910273713</v>
      </c>
      <c r="BC49" s="155">
        <v>1534.3854197117389</v>
      </c>
      <c r="BD49" s="155">
        <v>1.357100205113325</v>
      </c>
      <c r="BE49" s="155">
        <v>0</v>
      </c>
      <c r="BF49" s="155">
        <v>0</v>
      </c>
      <c r="BG49" s="155">
        <v>6.325734890356241E-2</v>
      </c>
      <c r="BH49" s="155">
        <v>0</v>
      </c>
      <c r="BI49" s="155">
        <v>0</v>
      </c>
      <c r="BJ49" s="155">
        <v>0</v>
      </c>
      <c r="BK49" s="155">
        <v>0</v>
      </c>
      <c r="BL49" s="155">
        <v>0</v>
      </c>
      <c r="BM49" s="155">
        <v>0</v>
      </c>
      <c r="BN49" s="155">
        <v>0</v>
      </c>
      <c r="BO49" s="155">
        <v>0</v>
      </c>
      <c r="BP49" s="155">
        <v>0</v>
      </c>
      <c r="BQ49" s="155">
        <v>0</v>
      </c>
      <c r="BR49" s="155">
        <v>0</v>
      </c>
      <c r="BS49" s="155">
        <v>0</v>
      </c>
      <c r="BT49" s="155">
        <v>0</v>
      </c>
      <c r="BU49" s="155">
        <v>0</v>
      </c>
      <c r="BV49" s="155">
        <v>0</v>
      </c>
      <c r="BW49" s="155">
        <v>0</v>
      </c>
      <c r="BX49" s="155">
        <v>0</v>
      </c>
      <c r="BY49" s="155">
        <v>0</v>
      </c>
      <c r="BZ49" s="155">
        <v>0</v>
      </c>
      <c r="CA49" s="155">
        <v>0</v>
      </c>
      <c r="CB49" s="155">
        <v>0</v>
      </c>
      <c r="CC49" s="155">
        <v>0</v>
      </c>
      <c r="CD49" s="156">
        <v>0</v>
      </c>
    </row>
    <row r="50" spans="1:82" s="1" customFormat="1" ht="26.25" customHeight="1" x14ac:dyDescent="0.4">
      <c r="A50" s="159"/>
      <c r="B50" s="71" t="s">
        <v>233</v>
      </c>
      <c r="C50" s="56"/>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155">
        <v>0</v>
      </c>
      <c r="AI50" s="155">
        <v>0</v>
      </c>
      <c r="AJ50" s="155">
        <v>0</v>
      </c>
      <c r="AK50" s="155">
        <v>0</v>
      </c>
      <c r="AL50" s="155">
        <v>0</v>
      </c>
      <c r="AM50" s="155">
        <v>0</v>
      </c>
      <c r="AN50" s="155">
        <v>0</v>
      </c>
      <c r="AO50" s="155">
        <v>0</v>
      </c>
      <c r="AP50" s="155">
        <v>0</v>
      </c>
      <c r="AQ50" s="155">
        <v>0</v>
      </c>
      <c r="AR50" s="155">
        <v>0</v>
      </c>
      <c r="AS50" s="155">
        <v>0</v>
      </c>
      <c r="AT50" s="155">
        <v>0</v>
      </c>
      <c r="AU50" s="155">
        <v>0</v>
      </c>
      <c r="AV50" s="155">
        <v>5.430733771537402</v>
      </c>
      <c r="AW50" s="155">
        <v>13.252573107407516</v>
      </c>
      <c r="AX50" s="155">
        <v>20.623176252327454</v>
      </c>
      <c r="AY50" s="155">
        <v>33.722046494635997</v>
      </c>
      <c r="AZ50" s="155">
        <v>57.815134265966329</v>
      </c>
      <c r="BA50" s="155">
        <v>71.70941231919457</v>
      </c>
      <c r="BB50" s="155">
        <v>81.461996652536683</v>
      </c>
      <c r="BC50" s="155">
        <v>65.170697741677515</v>
      </c>
      <c r="BD50" s="155">
        <v>-9.9215057909129781E-2</v>
      </c>
      <c r="BE50" s="155">
        <v>-0.13771207321686951</v>
      </c>
      <c r="BF50" s="155">
        <v>-0.22992439175967289</v>
      </c>
      <c r="BG50" s="155">
        <v>0.1296411683324725</v>
      </c>
      <c r="BH50" s="155">
        <v>-4.2850248908391904E-2</v>
      </c>
      <c r="BI50" s="155">
        <v>0</v>
      </c>
      <c r="BJ50" s="155">
        <v>0</v>
      </c>
      <c r="BK50" s="155">
        <v>0</v>
      </c>
      <c r="BL50" s="155">
        <v>0</v>
      </c>
      <c r="BM50" s="155">
        <v>0</v>
      </c>
      <c r="BN50" s="155">
        <v>0</v>
      </c>
      <c r="BO50" s="155">
        <v>0</v>
      </c>
      <c r="BP50" s="155">
        <v>0</v>
      </c>
      <c r="BQ50" s="155">
        <v>0</v>
      </c>
      <c r="BR50" s="155">
        <v>0</v>
      </c>
      <c r="BS50" s="155">
        <v>0</v>
      </c>
      <c r="BT50" s="155">
        <v>0</v>
      </c>
      <c r="BU50" s="155">
        <v>0</v>
      </c>
      <c r="BV50" s="155">
        <v>0</v>
      </c>
      <c r="BW50" s="155">
        <v>0</v>
      </c>
      <c r="BX50" s="155">
        <v>0</v>
      </c>
      <c r="BY50" s="155">
        <v>0</v>
      </c>
      <c r="BZ50" s="155">
        <v>0</v>
      </c>
      <c r="CA50" s="155">
        <v>0</v>
      </c>
      <c r="CB50" s="155">
        <v>0</v>
      </c>
      <c r="CC50" s="155">
        <v>0</v>
      </c>
      <c r="CD50" s="156">
        <v>0</v>
      </c>
    </row>
    <row r="51" spans="1:82" s="1" customFormat="1" x14ac:dyDescent="0.4">
      <c r="A51" s="159"/>
      <c r="B51" s="196" t="s">
        <v>398</v>
      </c>
      <c r="C51" s="56"/>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155">
        <v>0</v>
      </c>
      <c r="AI51" s="155">
        <v>0</v>
      </c>
      <c r="AJ51" s="155">
        <v>0</v>
      </c>
      <c r="AK51" s="155">
        <v>0</v>
      </c>
      <c r="AL51" s="155">
        <v>0</v>
      </c>
      <c r="AM51" s="155">
        <v>0</v>
      </c>
      <c r="AN51" s="155">
        <v>0</v>
      </c>
      <c r="AO51" s="155">
        <v>0</v>
      </c>
      <c r="AP51" s="155">
        <v>0</v>
      </c>
      <c r="AQ51" s="155">
        <v>0</v>
      </c>
      <c r="AR51" s="155">
        <v>0</v>
      </c>
      <c r="AS51" s="155">
        <v>0</v>
      </c>
      <c r="AT51" s="155">
        <v>0</v>
      </c>
      <c r="AU51" s="155">
        <v>0</v>
      </c>
      <c r="AV51" s="155">
        <v>1.2336670764404325</v>
      </c>
      <c r="AW51" s="155">
        <v>2.9834374653256677</v>
      </c>
      <c r="AX51" s="155">
        <v>4.671514549437406</v>
      </c>
      <c r="AY51" s="155">
        <v>7.1613124769022098</v>
      </c>
      <c r="AZ51" s="155">
        <v>12.548326497675232</v>
      </c>
      <c r="BA51" s="155">
        <v>15.863071979468369</v>
      </c>
      <c r="BB51" s="155">
        <v>18.022774022332264</v>
      </c>
      <c r="BC51" s="155">
        <v>15.519546282424107</v>
      </c>
      <c r="BD51" s="155">
        <v>0</v>
      </c>
      <c r="BE51" s="155">
        <v>0</v>
      </c>
      <c r="BF51" s="155">
        <v>0</v>
      </c>
      <c r="BG51" s="155">
        <v>0</v>
      </c>
      <c r="BH51" s="155">
        <v>0</v>
      </c>
      <c r="BI51" s="155">
        <v>0</v>
      </c>
      <c r="BJ51" s="155">
        <v>0</v>
      </c>
      <c r="BK51" s="155">
        <v>0</v>
      </c>
      <c r="BL51" s="155">
        <v>0</v>
      </c>
      <c r="BM51" s="155">
        <v>0</v>
      </c>
      <c r="BN51" s="155">
        <v>0</v>
      </c>
      <c r="BO51" s="155">
        <v>0</v>
      </c>
      <c r="BP51" s="155">
        <v>0</v>
      </c>
      <c r="BQ51" s="155">
        <v>0</v>
      </c>
      <c r="BR51" s="155">
        <v>0</v>
      </c>
      <c r="BS51" s="155">
        <v>0</v>
      </c>
      <c r="BT51" s="155">
        <v>0</v>
      </c>
      <c r="BU51" s="155">
        <v>0</v>
      </c>
      <c r="BV51" s="155">
        <v>0</v>
      </c>
      <c r="BW51" s="155">
        <v>0</v>
      </c>
      <c r="BX51" s="155">
        <v>0</v>
      </c>
      <c r="BY51" s="155">
        <v>0</v>
      </c>
      <c r="BZ51" s="155">
        <v>0</v>
      </c>
      <c r="CA51" s="155">
        <v>0</v>
      </c>
      <c r="CB51" s="155">
        <v>0</v>
      </c>
      <c r="CC51" s="155">
        <v>0</v>
      </c>
      <c r="CD51" s="156">
        <v>0</v>
      </c>
    </row>
    <row r="52" spans="1:82" s="1" customFormat="1" x14ac:dyDescent="0.4">
      <c r="A52" s="159"/>
      <c r="B52" s="196" t="s">
        <v>399</v>
      </c>
      <c r="C52" s="56"/>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155">
        <v>0</v>
      </c>
      <c r="AI52" s="155">
        <v>0</v>
      </c>
      <c r="AJ52" s="155">
        <v>0</v>
      </c>
      <c r="AK52" s="155">
        <v>0</v>
      </c>
      <c r="AL52" s="155">
        <v>0</v>
      </c>
      <c r="AM52" s="155">
        <v>0</v>
      </c>
      <c r="AN52" s="155">
        <v>0</v>
      </c>
      <c r="AO52" s="155">
        <v>0</v>
      </c>
      <c r="AP52" s="155">
        <v>0</v>
      </c>
      <c r="AQ52" s="155">
        <v>0</v>
      </c>
      <c r="AR52" s="155">
        <v>0</v>
      </c>
      <c r="AS52" s="155">
        <v>0</v>
      </c>
      <c r="AT52" s="155">
        <v>0</v>
      </c>
      <c r="AU52" s="155">
        <v>0</v>
      </c>
      <c r="AV52" s="155">
        <v>4.1970666950969688</v>
      </c>
      <c r="AW52" s="155">
        <v>10.269135642081849</v>
      </c>
      <c r="AX52" s="155">
        <v>15.95166170289005</v>
      </c>
      <c r="AY52" s="155">
        <v>26.560734017733786</v>
      </c>
      <c r="AZ52" s="155">
        <v>45.266807768291095</v>
      </c>
      <c r="BA52" s="155">
        <v>55.846340339726204</v>
      </c>
      <c r="BB52" s="155">
        <v>63.439222630204426</v>
      </c>
      <c r="BC52" s="155">
        <v>49.651151459253398</v>
      </c>
      <c r="BD52" s="155">
        <v>-9.9215057909129781E-2</v>
      </c>
      <c r="BE52" s="155">
        <v>-0.13771207321686951</v>
      </c>
      <c r="BF52" s="155">
        <v>-0.22992439175967289</v>
      </c>
      <c r="BG52" s="155">
        <v>0.1296411683324725</v>
      </c>
      <c r="BH52" s="155">
        <v>-4.2850248908391904E-2</v>
      </c>
      <c r="BI52" s="155">
        <v>0</v>
      </c>
      <c r="BJ52" s="155">
        <v>0</v>
      </c>
      <c r="BK52" s="155">
        <v>0</v>
      </c>
      <c r="BL52" s="155">
        <v>0</v>
      </c>
      <c r="BM52" s="155">
        <v>0</v>
      </c>
      <c r="BN52" s="155">
        <v>0</v>
      </c>
      <c r="BO52" s="155">
        <v>0</v>
      </c>
      <c r="BP52" s="155">
        <v>0</v>
      </c>
      <c r="BQ52" s="155">
        <v>0</v>
      </c>
      <c r="BR52" s="155">
        <v>0</v>
      </c>
      <c r="BS52" s="155">
        <v>0</v>
      </c>
      <c r="BT52" s="155">
        <v>0</v>
      </c>
      <c r="BU52" s="155">
        <v>0</v>
      </c>
      <c r="BV52" s="155">
        <v>0</v>
      </c>
      <c r="BW52" s="155">
        <v>0</v>
      </c>
      <c r="BX52" s="155">
        <v>0</v>
      </c>
      <c r="BY52" s="155">
        <v>0</v>
      </c>
      <c r="BZ52" s="155">
        <v>0</v>
      </c>
      <c r="CA52" s="155">
        <v>0</v>
      </c>
      <c r="CB52" s="155">
        <v>0</v>
      </c>
      <c r="CC52" s="155">
        <v>0</v>
      </c>
      <c r="CD52" s="156">
        <v>0</v>
      </c>
    </row>
    <row r="53" spans="1:82" s="1" customFormat="1" x14ac:dyDescent="0.4">
      <c r="A53" s="159"/>
      <c r="B53" s="71" t="s">
        <v>336</v>
      </c>
      <c r="C53" s="56"/>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155">
        <v>0</v>
      </c>
      <c r="AI53" s="155">
        <v>0</v>
      </c>
      <c r="AJ53" s="155">
        <v>0</v>
      </c>
      <c r="AK53" s="155">
        <v>0</v>
      </c>
      <c r="AL53" s="155">
        <v>0</v>
      </c>
      <c r="AM53" s="155">
        <v>0</v>
      </c>
      <c r="AN53" s="155">
        <v>0</v>
      </c>
      <c r="AO53" s="155">
        <v>0</v>
      </c>
      <c r="AP53" s="155">
        <v>0</v>
      </c>
      <c r="AQ53" s="155">
        <v>0</v>
      </c>
      <c r="AR53" s="155">
        <v>0</v>
      </c>
      <c r="AS53" s="155">
        <v>0</v>
      </c>
      <c r="AT53" s="155">
        <v>0</v>
      </c>
      <c r="AU53" s="155">
        <v>0</v>
      </c>
      <c r="AV53" s="155">
        <v>0</v>
      </c>
      <c r="AW53" s="155">
        <v>0</v>
      </c>
      <c r="AX53" s="155">
        <v>0</v>
      </c>
      <c r="AY53" s="155">
        <v>0</v>
      </c>
      <c r="AZ53" s="155">
        <v>5.4252130282196633</v>
      </c>
      <c r="BA53" s="155">
        <v>40.239924587721063</v>
      </c>
      <c r="BB53" s="155">
        <v>54.036635721841591</v>
      </c>
      <c r="BC53" s="155">
        <v>45.533894649996121</v>
      </c>
      <c r="BD53" s="155">
        <v>6.7807799413633125</v>
      </c>
      <c r="BE53" s="155">
        <v>9.5592931777641627E-3</v>
      </c>
      <c r="BF53" s="155">
        <v>6.7086386319823887E-2</v>
      </c>
      <c r="BG53" s="155">
        <v>0</v>
      </c>
      <c r="BH53" s="155">
        <v>0</v>
      </c>
      <c r="BI53" s="155">
        <v>0</v>
      </c>
      <c r="BJ53" s="155">
        <v>0</v>
      </c>
      <c r="BK53" s="155">
        <v>0</v>
      </c>
      <c r="BL53" s="155">
        <v>0</v>
      </c>
      <c r="BM53" s="155">
        <v>0</v>
      </c>
      <c r="BN53" s="155">
        <v>0</v>
      </c>
      <c r="BO53" s="155">
        <v>0</v>
      </c>
      <c r="BP53" s="155">
        <v>0</v>
      </c>
      <c r="BQ53" s="155">
        <v>0</v>
      </c>
      <c r="BR53" s="155">
        <v>0</v>
      </c>
      <c r="BS53" s="155">
        <v>0</v>
      </c>
      <c r="BT53" s="155">
        <v>0</v>
      </c>
      <c r="BU53" s="155">
        <v>0</v>
      </c>
      <c r="BV53" s="155">
        <v>0</v>
      </c>
      <c r="BW53" s="155">
        <v>0</v>
      </c>
      <c r="BX53" s="155">
        <v>0</v>
      </c>
      <c r="BY53" s="155">
        <v>0</v>
      </c>
      <c r="BZ53" s="155">
        <v>0</v>
      </c>
      <c r="CA53" s="155">
        <v>0</v>
      </c>
      <c r="CB53" s="155">
        <v>0</v>
      </c>
      <c r="CC53" s="155">
        <v>0</v>
      </c>
      <c r="CD53" s="156">
        <v>0</v>
      </c>
    </row>
    <row r="54" spans="1:82" s="1" customFormat="1" x14ac:dyDescent="0.4">
      <c r="A54" s="159"/>
      <c r="B54" s="71" t="s">
        <v>402</v>
      </c>
      <c r="C54" s="56"/>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155">
        <v>0</v>
      </c>
      <c r="AI54" s="155">
        <v>0</v>
      </c>
      <c r="AJ54" s="155">
        <v>0</v>
      </c>
      <c r="AK54" s="155">
        <v>0</v>
      </c>
      <c r="AL54" s="155">
        <v>0</v>
      </c>
      <c r="AM54" s="155">
        <v>0</v>
      </c>
      <c r="AN54" s="155">
        <v>0</v>
      </c>
      <c r="AO54" s="155">
        <v>0</v>
      </c>
      <c r="AP54" s="155">
        <v>0</v>
      </c>
      <c r="AQ54" s="155">
        <v>0</v>
      </c>
      <c r="AR54" s="155">
        <v>0</v>
      </c>
      <c r="AS54" s="155">
        <v>0</v>
      </c>
      <c r="AT54" s="155">
        <v>0</v>
      </c>
      <c r="AU54" s="155">
        <v>0</v>
      </c>
      <c r="AV54" s="155">
        <v>0</v>
      </c>
      <c r="AW54" s="155">
        <v>0</v>
      </c>
      <c r="AX54" s="155">
        <v>0</v>
      </c>
      <c r="AY54" s="155">
        <v>0</v>
      </c>
      <c r="AZ54" s="155">
        <v>0</v>
      </c>
      <c r="BA54" s="155">
        <v>0</v>
      </c>
      <c r="BB54" s="155">
        <v>0</v>
      </c>
      <c r="BC54" s="155">
        <v>0</v>
      </c>
      <c r="BD54" s="155">
        <v>0</v>
      </c>
      <c r="BE54" s="155">
        <v>0</v>
      </c>
      <c r="BF54" s="155">
        <v>0</v>
      </c>
      <c r="BG54" s="155">
        <v>0</v>
      </c>
      <c r="BH54" s="155">
        <v>0</v>
      </c>
      <c r="BI54" s="155">
        <v>0</v>
      </c>
      <c r="BJ54" s="155">
        <v>0</v>
      </c>
      <c r="BK54" s="155">
        <v>0</v>
      </c>
      <c r="BL54" s="155">
        <v>119.63257245152907</v>
      </c>
      <c r="BM54" s="155">
        <v>138.67936518095809</v>
      </c>
      <c r="BN54" s="155">
        <v>140.16840426664928</v>
      </c>
      <c r="BO54" s="155">
        <v>145.67002317872149</v>
      </c>
      <c r="BP54" s="155">
        <v>135.48540491261082</v>
      </c>
      <c r="BQ54" s="155">
        <v>122.0453154170428</v>
      </c>
      <c r="BR54" s="155">
        <v>18.683221738459789</v>
      </c>
      <c r="BS54" s="155">
        <v>0</v>
      </c>
      <c r="BT54" s="155">
        <v>0</v>
      </c>
      <c r="BU54" s="155">
        <v>0</v>
      </c>
      <c r="BV54" s="155">
        <v>0</v>
      </c>
      <c r="BW54" s="155">
        <v>0</v>
      </c>
      <c r="BX54" s="155">
        <v>0</v>
      </c>
      <c r="BY54" s="155">
        <v>0</v>
      </c>
      <c r="BZ54" s="155">
        <v>0</v>
      </c>
      <c r="CA54" s="155">
        <v>0</v>
      </c>
      <c r="CB54" s="155">
        <v>0</v>
      </c>
      <c r="CC54" s="155">
        <v>0</v>
      </c>
      <c r="CD54" s="156">
        <v>0</v>
      </c>
    </row>
    <row r="55" spans="1:82" s="1" customFormat="1" ht="26.25" customHeight="1" x14ac:dyDescent="0.4">
      <c r="A55" s="159"/>
      <c r="B55" s="80" t="s">
        <v>403</v>
      </c>
      <c r="C55" s="56"/>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155"/>
      <c r="AI55" s="155"/>
      <c r="AJ55" s="155"/>
      <c r="AK55" s="155"/>
      <c r="AL55" s="155"/>
      <c r="AM55" s="155"/>
      <c r="AN55" s="155"/>
      <c r="AO55" s="155"/>
      <c r="AP55" s="155"/>
      <c r="AQ55" s="155"/>
      <c r="AR55" s="155"/>
      <c r="AS55" s="155"/>
      <c r="AT55" s="155"/>
      <c r="AU55" s="155"/>
      <c r="AV55" s="155"/>
      <c r="AW55" s="155"/>
      <c r="AX55" s="155"/>
      <c r="AY55" s="155"/>
      <c r="AZ55" s="155"/>
      <c r="BA55" s="155"/>
      <c r="BB55" s="155"/>
      <c r="BC55" s="155"/>
      <c r="BD55" s="155"/>
      <c r="BE55" s="155"/>
      <c r="BF55" s="155"/>
      <c r="BG55" s="155"/>
      <c r="BH55" s="155"/>
      <c r="BI55" s="155"/>
      <c r="BJ55" s="155"/>
      <c r="BK55" s="155"/>
      <c r="BL55" s="251" t="str">
        <f>Table_3a!BL55</f>
        <v>Definition change -&gt;</v>
      </c>
      <c r="BM55" s="155"/>
      <c r="BN55" s="155"/>
      <c r="BO55" s="155"/>
      <c r="BP55" s="155"/>
      <c r="BQ55" s="155"/>
      <c r="BR55" s="155"/>
      <c r="BS55" s="155"/>
      <c r="BT55" s="155"/>
      <c r="BU55" s="155"/>
      <c r="BV55" s="155"/>
      <c r="BW55" s="155"/>
      <c r="BX55" s="155"/>
      <c r="BY55" s="155"/>
      <c r="BZ55" s="155"/>
      <c r="CA55" s="155"/>
      <c r="CB55" s="155"/>
      <c r="CC55" s="155"/>
      <c r="CD55" s="156"/>
    </row>
    <row r="56" spans="1:82" s="1" customFormat="1" x14ac:dyDescent="0.4">
      <c r="A56" s="159"/>
      <c r="B56" s="71" t="s">
        <v>404</v>
      </c>
      <c r="C56" s="56"/>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155">
        <v>1030.8862358042406</v>
      </c>
      <c r="AI56" s="155">
        <v>1013.6342234006532</v>
      </c>
      <c r="AJ56" s="155">
        <v>1142.3847181961482</v>
      </c>
      <c r="AK56" s="155">
        <v>1544.3387478836175</v>
      </c>
      <c r="AL56" s="155">
        <v>1754.8939952229832</v>
      </c>
      <c r="AM56" s="155">
        <v>1890.002959964904</v>
      </c>
      <c r="AN56" s="155">
        <v>1989.977594817499</v>
      </c>
      <c r="AO56" s="155">
        <v>2062.7857892025054</v>
      </c>
      <c r="AP56" s="155">
        <v>2183.8553390924303</v>
      </c>
      <c r="AQ56" s="155">
        <v>2149.5078022568518</v>
      </c>
      <c r="AR56" s="155">
        <v>1827.0020651100617</v>
      </c>
      <c r="AS56" s="155">
        <v>2084.9993922934786</v>
      </c>
      <c r="AT56" s="155">
        <v>2387.7356167468993</v>
      </c>
      <c r="AU56" s="155">
        <v>1300.0161044640261</v>
      </c>
      <c r="AV56" s="155">
        <v>1367.0291373240036</v>
      </c>
      <c r="AW56" s="155">
        <v>1731.9553059433388</v>
      </c>
      <c r="AX56" s="155">
        <v>1765.4577382337204</v>
      </c>
      <c r="AY56" s="155">
        <v>1744.7950248905004</v>
      </c>
      <c r="AZ56" s="155">
        <v>1758.7426404415914</v>
      </c>
      <c r="BA56" s="155">
        <v>1842.0374946192051</v>
      </c>
      <c r="BB56" s="155">
        <v>1876.2727722840384</v>
      </c>
      <c r="BC56" s="155">
        <v>1930.3974555915452</v>
      </c>
      <c r="BD56" s="155">
        <v>1999.5282689220869</v>
      </c>
      <c r="BE56" s="155">
        <v>2149.9578834994727</v>
      </c>
      <c r="BF56" s="155">
        <v>2232.3318494208074</v>
      </c>
      <c r="BG56" s="155">
        <v>2453.3755925860214</v>
      </c>
      <c r="BH56" s="155">
        <v>2701.8224833332361</v>
      </c>
      <c r="BI56" s="155">
        <v>2645.2403266683814</v>
      </c>
      <c r="BJ56" s="155">
        <v>2793.0144282733313</v>
      </c>
      <c r="BK56" s="155">
        <v>2774.8543686851485</v>
      </c>
      <c r="BL56" s="232">
        <v>2569.951465096648</v>
      </c>
      <c r="BM56" s="155">
        <v>2601.6961862801604</v>
      </c>
      <c r="BN56" s="155">
        <v>2593.1082530458466</v>
      </c>
      <c r="BO56" s="155">
        <v>2490.7857660942209</v>
      </c>
      <c r="BP56" s="155">
        <v>2365.5492637993339</v>
      </c>
      <c r="BQ56" s="155">
        <v>0</v>
      </c>
      <c r="BR56" s="155">
        <v>0</v>
      </c>
      <c r="BS56" s="155">
        <v>0</v>
      </c>
      <c r="BT56" s="155">
        <v>0</v>
      </c>
      <c r="BU56" s="155">
        <v>0</v>
      </c>
      <c r="BV56" s="155">
        <v>0</v>
      </c>
      <c r="BW56" s="155">
        <v>0</v>
      </c>
      <c r="BX56" s="155">
        <v>0</v>
      </c>
      <c r="BY56" s="155">
        <v>0</v>
      </c>
      <c r="BZ56" s="155">
        <v>0</v>
      </c>
      <c r="CA56" s="155">
        <v>0</v>
      </c>
      <c r="CB56" s="155">
        <v>0</v>
      </c>
      <c r="CC56" s="155">
        <v>0</v>
      </c>
      <c r="CD56" s="156">
        <v>0</v>
      </c>
    </row>
    <row r="57" spans="1:82" s="1" customFormat="1" x14ac:dyDescent="0.4">
      <c r="A57" s="159"/>
      <c r="B57" s="71" t="s">
        <v>405</v>
      </c>
      <c r="C57" s="56"/>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155">
        <v>149.96416268586287</v>
      </c>
      <c r="AI57" s="155">
        <v>147.37721368845604</v>
      </c>
      <c r="AJ57" s="155">
        <v>166.02103794401134</v>
      </c>
      <c r="AK57" s="155">
        <v>224.01019510572547</v>
      </c>
      <c r="AL57" s="155">
        <v>253.43131060184774</v>
      </c>
      <c r="AM57" s="155">
        <v>271.86869835556735</v>
      </c>
      <c r="AN57" s="155">
        <v>286.75269973474605</v>
      </c>
      <c r="AO57" s="155">
        <v>295.46785371325797</v>
      </c>
      <c r="AP57" s="155">
        <v>314.5470292414318</v>
      </c>
      <c r="AQ57" s="155">
        <v>309.33378346149692</v>
      </c>
      <c r="AR57" s="155">
        <v>199.59904260988756</v>
      </c>
      <c r="AS57" s="155">
        <v>255.70747847270209</v>
      </c>
      <c r="AT57" s="155">
        <v>342.54392528221587</v>
      </c>
      <c r="AU57" s="155">
        <v>217.75119932975454</v>
      </c>
      <c r="AV57" s="155">
        <v>275.87259246050633</v>
      </c>
      <c r="AW57" s="155">
        <v>347.42382000911454</v>
      </c>
      <c r="AX57" s="155">
        <v>431.54061429996023</v>
      </c>
      <c r="AY57" s="155">
        <v>491.73308704205789</v>
      </c>
      <c r="AZ57" s="155">
        <v>541.63431192512553</v>
      </c>
      <c r="BA57" s="155">
        <v>625.82669981681397</v>
      </c>
      <c r="BB57" s="155">
        <v>681.87132046680199</v>
      </c>
      <c r="BC57" s="155">
        <v>737.99842727262785</v>
      </c>
      <c r="BD57" s="155">
        <v>790.98817003442036</v>
      </c>
      <c r="BE57" s="155">
        <v>842.43625138100629</v>
      </c>
      <c r="BF57" s="155">
        <v>925.85263726569201</v>
      </c>
      <c r="BG57" s="155">
        <v>1066.1017736547844</v>
      </c>
      <c r="BH57" s="155">
        <v>1108.2359035190368</v>
      </c>
      <c r="BI57" s="155">
        <v>1205.3949282091312</v>
      </c>
      <c r="BJ57" s="155">
        <v>1122.3791497023476</v>
      </c>
      <c r="BK57" s="155">
        <v>1122.7524191383263</v>
      </c>
      <c r="BL57" s="232">
        <v>1243.3571391918965</v>
      </c>
      <c r="BM57" s="155">
        <v>1330.5556494564175</v>
      </c>
      <c r="BN57" s="155">
        <v>1382.242376278552</v>
      </c>
      <c r="BO57" s="155">
        <v>1378.4678275203214</v>
      </c>
      <c r="BP57" s="155">
        <v>1368.0126789969365</v>
      </c>
      <c r="BQ57" s="155">
        <v>0</v>
      </c>
      <c r="BR57" s="155">
        <v>0</v>
      </c>
      <c r="BS57" s="155">
        <v>0</v>
      </c>
      <c r="BT57" s="155">
        <v>0</v>
      </c>
      <c r="BU57" s="155">
        <v>0</v>
      </c>
      <c r="BV57" s="155">
        <v>0</v>
      </c>
      <c r="BW57" s="155">
        <v>0</v>
      </c>
      <c r="BX57" s="155">
        <v>0</v>
      </c>
      <c r="BY57" s="155">
        <v>0</v>
      </c>
      <c r="BZ57" s="155">
        <v>0</v>
      </c>
      <c r="CA57" s="155">
        <v>0</v>
      </c>
      <c r="CB57" s="155">
        <v>0</v>
      </c>
      <c r="CC57" s="155">
        <v>0</v>
      </c>
      <c r="CD57" s="156">
        <v>0</v>
      </c>
    </row>
    <row r="58" spans="1:82" s="1" customFormat="1" x14ac:dyDescent="0.4">
      <c r="A58" s="159"/>
      <c r="B58" s="71" t="s">
        <v>406</v>
      </c>
      <c r="C58" s="56"/>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155">
        <v>484.99222325149287</v>
      </c>
      <c r="AI58" s="155">
        <v>478.91005238410213</v>
      </c>
      <c r="AJ58" s="155">
        <v>542.05881070713667</v>
      </c>
      <c r="AK58" s="155">
        <v>728.29908501735349</v>
      </c>
      <c r="AL58" s="155">
        <v>825.20080681067145</v>
      </c>
      <c r="AM58" s="155">
        <v>885.46000599592833</v>
      </c>
      <c r="AN58" s="155">
        <v>930.74553625456269</v>
      </c>
      <c r="AO58" s="155">
        <v>963.38306649305184</v>
      </c>
      <c r="AP58" s="155">
        <v>1022.8012926870217</v>
      </c>
      <c r="AQ58" s="155">
        <v>1005.9824821619571</v>
      </c>
      <c r="AR58" s="155">
        <v>520.00670403392257</v>
      </c>
      <c r="AS58" s="155">
        <v>541.45643917191671</v>
      </c>
      <c r="AT58" s="155">
        <v>457.89158608071631</v>
      </c>
      <c r="AU58" s="155">
        <v>360.5610307768207</v>
      </c>
      <c r="AV58" s="155">
        <v>413.47194535456924</v>
      </c>
      <c r="AW58" s="155">
        <v>564.52392588051794</v>
      </c>
      <c r="AX58" s="155">
        <v>627.09509510370833</v>
      </c>
      <c r="AY58" s="155">
        <v>675.25310452073336</v>
      </c>
      <c r="AZ58" s="155">
        <v>694.41117207719174</v>
      </c>
      <c r="BA58" s="155">
        <v>722.9616102885808</v>
      </c>
      <c r="BB58" s="155">
        <v>737.79435225386135</v>
      </c>
      <c r="BC58" s="155">
        <v>760.36817174536145</v>
      </c>
      <c r="BD58" s="155">
        <v>731.28588953306962</v>
      </c>
      <c r="BE58" s="155">
        <v>713.21470253758844</v>
      </c>
      <c r="BF58" s="155">
        <v>712.63676839124037</v>
      </c>
      <c r="BG58" s="155">
        <v>798.09070648390093</v>
      </c>
      <c r="BH58" s="155">
        <v>844.31171347362533</v>
      </c>
      <c r="BI58" s="155">
        <v>907.80317909429778</v>
      </c>
      <c r="BJ58" s="155">
        <v>868.96468566615897</v>
      </c>
      <c r="BK58" s="155">
        <v>839.16315681032722</v>
      </c>
      <c r="BL58" s="232">
        <v>722.56947468315138</v>
      </c>
      <c r="BM58" s="155">
        <v>699.80923833096153</v>
      </c>
      <c r="BN58" s="155">
        <v>643.69020828384873</v>
      </c>
      <c r="BO58" s="155">
        <v>557.42842037734613</v>
      </c>
      <c r="BP58" s="155">
        <v>492.33440278655763</v>
      </c>
      <c r="BQ58" s="155">
        <v>0</v>
      </c>
      <c r="BR58" s="155">
        <v>0</v>
      </c>
      <c r="BS58" s="155">
        <v>0</v>
      </c>
      <c r="BT58" s="155">
        <v>0</v>
      </c>
      <c r="BU58" s="155">
        <v>0</v>
      </c>
      <c r="BV58" s="155">
        <v>0</v>
      </c>
      <c r="BW58" s="155">
        <v>0</v>
      </c>
      <c r="BX58" s="155">
        <v>0</v>
      </c>
      <c r="BY58" s="155">
        <v>0</v>
      </c>
      <c r="BZ58" s="155">
        <v>0</v>
      </c>
      <c r="CA58" s="155">
        <v>0</v>
      </c>
      <c r="CB58" s="155">
        <v>0</v>
      </c>
      <c r="CC58" s="155">
        <v>0</v>
      </c>
      <c r="CD58" s="156">
        <v>0</v>
      </c>
    </row>
    <row r="59" spans="1:82" s="1" customFormat="1" x14ac:dyDescent="0.4">
      <c r="A59" s="159"/>
      <c r="B59" s="71" t="s">
        <v>407</v>
      </c>
      <c r="C59" s="56"/>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155">
        <v>399.36964500293567</v>
      </c>
      <c r="AI59" s="155">
        <v>397.38787439616902</v>
      </c>
      <c r="AJ59" s="155">
        <v>451.65401182461022</v>
      </c>
      <c r="AK59" s="155">
        <v>600.04918952355592</v>
      </c>
      <c r="AL59" s="155">
        <v>674.10393542366228</v>
      </c>
      <c r="AM59" s="155">
        <v>717.77066105056326</v>
      </c>
      <c r="AN59" s="155">
        <v>752.68362544646743</v>
      </c>
      <c r="AO59" s="155">
        <v>776.00330371622135</v>
      </c>
      <c r="AP59" s="155">
        <v>827.62848404464648</v>
      </c>
      <c r="AQ59" s="155">
        <v>815.35789359670855</v>
      </c>
      <c r="AR59" s="155">
        <v>536.77072625001688</v>
      </c>
      <c r="AS59" s="155">
        <v>638.30828631428369</v>
      </c>
      <c r="AT59" s="155">
        <v>766.17844779874622</v>
      </c>
      <c r="AU59" s="155">
        <v>636.02612086846455</v>
      </c>
      <c r="AV59" s="155">
        <v>906.72678733333032</v>
      </c>
      <c r="AW59" s="155">
        <v>699.08978793406493</v>
      </c>
      <c r="AX59" s="155">
        <v>693.45255099061637</v>
      </c>
      <c r="AY59" s="155">
        <v>645.64389123853596</v>
      </c>
      <c r="AZ59" s="155">
        <v>614.96271286445403</v>
      </c>
      <c r="BA59" s="155">
        <v>537.37217394924699</v>
      </c>
      <c r="BB59" s="155">
        <v>451.79845121694507</v>
      </c>
      <c r="BC59" s="155">
        <v>414.58388274505859</v>
      </c>
      <c r="BD59" s="155">
        <v>367.79890342642557</v>
      </c>
      <c r="BE59" s="155">
        <v>306.86738988154588</v>
      </c>
      <c r="BF59" s="155">
        <v>299.62741495271575</v>
      </c>
      <c r="BG59" s="155">
        <v>260.65020551294418</v>
      </c>
      <c r="BH59" s="155">
        <v>321.89877867295564</v>
      </c>
      <c r="BI59" s="155">
        <v>346.04392392382073</v>
      </c>
      <c r="BJ59" s="155">
        <v>339.37968364962165</v>
      </c>
      <c r="BK59" s="155">
        <v>328.91500979569292</v>
      </c>
      <c r="BL59" s="232">
        <v>405.61630720303168</v>
      </c>
      <c r="BM59" s="155">
        <v>668.29558716357189</v>
      </c>
      <c r="BN59" s="155">
        <v>713.65417339917337</v>
      </c>
      <c r="BO59" s="155">
        <v>738.94847591002781</v>
      </c>
      <c r="BP59" s="155">
        <v>764.64508807895368</v>
      </c>
      <c r="BQ59" s="155">
        <v>0</v>
      </c>
      <c r="BR59" s="155">
        <v>0</v>
      </c>
      <c r="BS59" s="155">
        <v>0</v>
      </c>
      <c r="BT59" s="155">
        <v>0</v>
      </c>
      <c r="BU59" s="155">
        <v>0</v>
      </c>
      <c r="BV59" s="155">
        <v>0</v>
      </c>
      <c r="BW59" s="155">
        <v>0</v>
      </c>
      <c r="BX59" s="155">
        <v>0</v>
      </c>
      <c r="BY59" s="155">
        <v>0</v>
      </c>
      <c r="BZ59" s="155">
        <v>0</v>
      </c>
      <c r="CA59" s="155">
        <v>0</v>
      </c>
      <c r="CB59" s="155">
        <v>0</v>
      </c>
      <c r="CC59" s="155">
        <v>0</v>
      </c>
      <c r="CD59" s="156">
        <v>0</v>
      </c>
    </row>
    <row r="60" spans="1:82" s="1" customFormat="1" x14ac:dyDescent="0.4">
      <c r="A60" s="159"/>
      <c r="B60" s="71" t="s">
        <v>408</v>
      </c>
      <c r="C60" s="56"/>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155">
        <v>39.522865496634914</v>
      </c>
      <c r="AI60" s="155">
        <v>39.027218742738889</v>
      </c>
      <c r="AJ60" s="155">
        <v>44.173321632282679</v>
      </c>
      <c r="AK60" s="155">
        <v>59.350367693497965</v>
      </c>
      <c r="AL60" s="155">
        <v>67.247058677847349</v>
      </c>
      <c r="AM60" s="155">
        <v>72.157686333620802</v>
      </c>
      <c r="AN60" s="155">
        <v>75.84808348959271</v>
      </c>
      <c r="AO60" s="155">
        <v>78.507772977210152</v>
      </c>
      <c r="AP60" s="155">
        <v>83.349868271375584</v>
      </c>
      <c r="AQ60" s="155">
        <v>81.979273951864641</v>
      </c>
      <c r="AR60" s="155">
        <v>197.17431519933197</v>
      </c>
      <c r="AS60" s="155">
        <v>264.44769183041348</v>
      </c>
      <c r="AT60" s="155">
        <v>407.26723598427401</v>
      </c>
      <c r="AU60" s="155">
        <v>208.85334218349473</v>
      </c>
      <c r="AV60" s="155">
        <v>231.86986915556813</v>
      </c>
      <c r="AW60" s="155">
        <v>225.67270313410734</v>
      </c>
      <c r="AX60" s="155">
        <v>250.48062020277794</v>
      </c>
      <c r="AY60" s="155">
        <v>294.08368166069022</v>
      </c>
      <c r="AZ60" s="155">
        <v>316.20005436604498</v>
      </c>
      <c r="BA60" s="155">
        <v>357.86771618378685</v>
      </c>
      <c r="BB60" s="155">
        <v>343.38729565653534</v>
      </c>
      <c r="BC60" s="155">
        <v>321.69683389032929</v>
      </c>
      <c r="BD60" s="155">
        <v>297.79221044321065</v>
      </c>
      <c r="BE60" s="155">
        <v>266.61845380824747</v>
      </c>
      <c r="BF60" s="155">
        <v>250.91752945127809</v>
      </c>
      <c r="BG60" s="155">
        <v>330.20162017523768</v>
      </c>
      <c r="BH60" s="155">
        <v>279.51357012039836</v>
      </c>
      <c r="BI60" s="155">
        <v>311.56275752790918</v>
      </c>
      <c r="BJ60" s="155">
        <v>368.96537617337623</v>
      </c>
      <c r="BK60" s="155">
        <v>393.80751256145788</v>
      </c>
      <c r="BL60" s="232">
        <v>634.49841338192107</v>
      </c>
      <c r="BM60" s="155">
        <v>789.93353502802358</v>
      </c>
      <c r="BN60" s="155">
        <v>947.28738712653819</v>
      </c>
      <c r="BO60" s="155">
        <v>1012.8708215261346</v>
      </c>
      <c r="BP60" s="155">
        <v>1057.9202329445968</v>
      </c>
      <c r="BQ60" s="155">
        <v>0</v>
      </c>
      <c r="BR60" s="155">
        <v>0</v>
      </c>
      <c r="BS60" s="155">
        <v>0</v>
      </c>
      <c r="BT60" s="155">
        <v>0</v>
      </c>
      <c r="BU60" s="155">
        <v>0</v>
      </c>
      <c r="BV60" s="155">
        <v>0</v>
      </c>
      <c r="BW60" s="155">
        <v>0</v>
      </c>
      <c r="BX60" s="155">
        <v>0</v>
      </c>
      <c r="BY60" s="155">
        <v>0</v>
      </c>
      <c r="BZ60" s="155">
        <v>0</v>
      </c>
      <c r="CA60" s="155">
        <v>0</v>
      </c>
      <c r="CB60" s="155">
        <v>0</v>
      </c>
      <c r="CC60" s="155">
        <v>0</v>
      </c>
      <c r="CD60" s="156">
        <v>0</v>
      </c>
    </row>
    <row r="61" spans="1:82" s="1" customFormat="1" ht="26.25" customHeight="1" x14ac:dyDescent="0.4">
      <c r="A61" s="159"/>
      <c r="B61" s="73" t="s">
        <v>409</v>
      </c>
      <c r="C61" s="56"/>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155">
        <v>1030.8862358042406</v>
      </c>
      <c r="AI61" s="155">
        <v>1013.6342234006532</v>
      </c>
      <c r="AJ61" s="155">
        <v>1142.3847181961482</v>
      </c>
      <c r="AK61" s="155">
        <v>1544.3387478836175</v>
      </c>
      <c r="AL61" s="155">
        <v>1754.8939952229832</v>
      </c>
      <c r="AM61" s="155">
        <v>1890.002959964904</v>
      </c>
      <c r="AN61" s="155">
        <v>1989.977594817499</v>
      </c>
      <c r="AO61" s="155">
        <v>2062.7857892025054</v>
      </c>
      <c r="AP61" s="155">
        <v>2183.8553390924303</v>
      </c>
      <c r="AQ61" s="155">
        <v>2149.5078022568518</v>
      </c>
      <c r="AR61" s="155">
        <v>1827.0020651100617</v>
      </c>
      <c r="AS61" s="155">
        <v>2084.9993922934786</v>
      </c>
      <c r="AT61" s="155">
        <v>2387.7356167468993</v>
      </c>
      <c r="AU61" s="155">
        <v>1300.0161044640261</v>
      </c>
      <c r="AV61" s="155">
        <v>1367.0291373240036</v>
      </c>
      <c r="AW61" s="155">
        <v>1731.9553059433388</v>
      </c>
      <c r="AX61" s="155">
        <v>1765.4577382337204</v>
      </c>
      <c r="AY61" s="155">
        <v>1744.7950248905004</v>
      </c>
      <c r="AZ61" s="155">
        <v>1758.7426404415914</v>
      </c>
      <c r="BA61" s="155">
        <v>1842.0374946192051</v>
      </c>
      <c r="BB61" s="155">
        <v>1876.2727722840384</v>
      </c>
      <c r="BC61" s="155">
        <v>1930.3974555915452</v>
      </c>
      <c r="BD61" s="155">
        <v>1999.5282689220869</v>
      </c>
      <c r="BE61" s="155">
        <v>2149.9578834994727</v>
      </c>
      <c r="BF61" s="155">
        <v>2232.3318494208074</v>
      </c>
      <c r="BG61" s="155">
        <v>2453.3755925860214</v>
      </c>
      <c r="BH61" s="155">
        <v>2701.8224833332361</v>
      </c>
      <c r="BI61" s="155">
        <v>2645.2403266683814</v>
      </c>
      <c r="BJ61" s="155">
        <v>2793.0144282733313</v>
      </c>
      <c r="BK61" s="155">
        <v>2774.8543686851485</v>
      </c>
      <c r="BL61" s="155">
        <v>2848.0477637619401</v>
      </c>
      <c r="BM61" s="155">
        <v>2903.7116557289501</v>
      </c>
      <c r="BN61" s="155">
        <v>2898.5072957540287</v>
      </c>
      <c r="BO61" s="155">
        <v>2797.7353593237676</v>
      </c>
      <c r="BP61" s="155">
        <v>2630.9432079664512</v>
      </c>
      <c r="BQ61" s="155">
        <v>0</v>
      </c>
      <c r="BR61" s="155">
        <v>0</v>
      </c>
      <c r="BS61" s="155">
        <v>0</v>
      </c>
      <c r="BT61" s="155">
        <v>0</v>
      </c>
      <c r="BU61" s="155">
        <v>0</v>
      </c>
      <c r="BV61" s="155">
        <v>0</v>
      </c>
      <c r="BW61" s="155">
        <v>0</v>
      </c>
      <c r="BX61" s="155">
        <v>0</v>
      </c>
      <c r="BY61" s="155">
        <v>0</v>
      </c>
      <c r="BZ61" s="155">
        <v>0</v>
      </c>
      <c r="CA61" s="155">
        <v>0</v>
      </c>
      <c r="CB61" s="155">
        <v>0</v>
      </c>
      <c r="CC61" s="155">
        <v>0</v>
      </c>
      <c r="CD61" s="156">
        <v>0</v>
      </c>
    </row>
    <row r="62" spans="1:82" s="1" customFormat="1" x14ac:dyDescent="0.4">
      <c r="A62" s="159"/>
      <c r="B62" s="73" t="s">
        <v>386</v>
      </c>
      <c r="C62" s="56"/>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155">
        <v>1073.8488964369265</v>
      </c>
      <c r="AI62" s="155">
        <v>1062.702359211466</v>
      </c>
      <c r="AJ62" s="155">
        <v>1203.9071821080411</v>
      </c>
      <c r="AK62" s="155">
        <v>1611.7088373401327</v>
      </c>
      <c r="AL62" s="155">
        <v>1819.9831115140287</v>
      </c>
      <c r="AM62" s="155">
        <v>1947.2570517356799</v>
      </c>
      <c r="AN62" s="155">
        <v>2046.0299449253687</v>
      </c>
      <c r="AO62" s="155">
        <v>2113.3619968997414</v>
      </c>
      <c r="AP62" s="155">
        <v>2248.3266742444757</v>
      </c>
      <c r="AQ62" s="155">
        <v>2212.6534331720272</v>
      </c>
      <c r="AR62" s="155">
        <v>1453.5507880931589</v>
      </c>
      <c r="AS62" s="155">
        <v>1699.9198957893159</v>
      </c>
      <c r="AT62" s="155">
        <v>1973.8811951459525</v>
      </c>
      <c r="AU62" s="155">
        <v>1423.1916931585345</v>
      </c>
      <c r="AV62" s="155">
        <v>1827.941194303974</v>
      </c>
      <c r="AW62" s="155">
        <v>1836.7102369578047</v>
      </c>
      <c r="AX62" s="155">
        <v>2002.5688805970628</v>
      </c>
      <c r="AY62" s="155">
        <v>2106.7137644620175</v>
      </c>
      <c r="AZ62" s="155">
        <v>2167.2082512328161</v>
      </c>
      <c r="BA62" s="155">
        <v>2244.0282002384288</v>
      </c>
      <c r="BB62" s="155">
        <v>2214.8514195941434</v>
      </c>
      <c r="BC62" s="155">
        <v>2234.6473156533775</v>
      </c>
      <c r="BD62" s="155">
        <v>2187.865173437126</v>
      </c>
      <c r="BE62" s="155">
        <v>2129.136797608388</v>
      </c>
      <c r="BF62" s="155">
        <v>2189.034350060926</v>
      </c>
      <c r="BG62" s="155">
        <v>2455.044305826867</v>
      </c>
      <c r="BH62" s="155">
        <v>2553.9599657860163</v>
      </c>
      <c r="BI62" s="155">
        <v>2770.8047887551588</v>
      </c>
      <c r="BJ62" s="155">
        <v>2699.6888951915043</v>
      </c>
      <c r="BK62" s="155">
        <v>2684.6380983058039</v>
      </c>
      <c r="BL62" s="155">
        <v>2727.9450357947085</v>
      </c>
      <c r="BM62" s="155">
        <v>3186.5785405301858</v>
      </c>
      <c r="BN62" s="155">
        <v>3381.4751023799299</v>
      </c>
      <c r="BO62" s="155">
        <v>3380.7659521042842</v>
      </c>
      <c r="BP62" s="155">
        <v>3417.5184586399268</v>
      </c>
      <c r="BQ62" s="155">
        <v>0</v>
      </c>
      <c r="BR62" s="155">
        <v>0</v>
      </c>
      <c r="BS62" s="155">
        <v>0</v>
      </c>
      <c r="BT62" s="155">
        <v>0</v>
      </c>
      <c r="BU62" s="155">
        <v>0</v>
      </c>
      <c r="BV62" s="155">
        <v>0</v>
      </c>
      <c r="BW62" s="155">
        <v>0</v>
      </c>
      <c r="BX62" s="155">
        <v>0</v>
      </c>
      <c r="BY62" s="155">
        <v>0</v>
      </c>
      <c r="BZ62" s="155">
        <v>0</v>
      </c>
      <c r="CA62" s="155">
        <v>0</v>
      </c>
      <c r="CB62" s="155">
        <v>0</v>
      </c>
      <c r="CC62" s="155">
        <v>0</v>
      </c>
      <c r="CD62" s="156">
        <v>0</v>
      </c>
    </row>
    <row r="63" spans="1:82" s="106" customFormat="1" x14ac:dyDescent="0.4">
      <c r="A63" s="167"/>
      <c r="B63" s="80" t="s">
        <v>136</v>
      </c>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53">
        <v>2104.7351322411669</v>
      </c>
      <c r="AI63" s="53">
        <v>2076.3365826121194</v>
      </c>
      <c r="AJ63" s="53">
        <v>2346.2919003041893</v>
      </c>
      <c r="AK63" s="53">
        <v>3156.04758522375</v>
      </c>
      <c r="AL63" s="53">
        <v>3574.8771067370121</v>
      </c>
      <c r="AM63" s="53">
        <v>3837.2600117005836</v>
      </c>
      <c r="AN63" s="53">
        <v>4036.0075397428677</v>
      </c>
      <c r="AO63" s="53">
        <v>4176.1477861022458</v>
      </c>
      <c r="AP63" s="53">
        <v>4432.1820133369065</v>
      </c>
      <c r="AQ63" s="53">
        <v>4362.1612354288791</v>
      </c>
      <c r="AR63" s="53">
        <v>3280.5528532032204</v>
      </c>
      <c r="AS63" s="53">
        <v>3784.9192880827941</v>
      </c>
      <c r="AT63" s="53">
        <v>4361.6168118928526</v>
      </c>
      <c r="AU63" s="53">
        <v>2723.2077976225605</v>
      </c>
      <c r="AV63" s="53">
        <v>3194.9703316279774</v>
      </c>
      <c r="AW63" s="53">
        <v>3568.6655429011435</v>
      </c>
      <c r="AX63" s="53">
        <v>3768.0266188307837</v>
      </c>
      <c r="AY63" s="53">
        <v>3851.5087893525179</v>
      </c>
      <c r="AZ63" s="53">
        <v>3925.950891674408</v>
      </c>
      <c r="BA63" s="53">
        <v>4086.0656948576338</v>
      </c>
      <c r="BB63" s="53">
        <v>4091.124191878182</v>
      </c>
      <c r="BC63" s="53">
        <v>4165.0447712449222</v>
      </c>
      <c r="BD63" s="53">
        <v>4187.3934423592136</v>
      </c>
      <c r="BE63" s="53">
        <v>4279.0946811078602</v>
      </c>
      <c r="BF63" s="53">
        <v>4421.3661994817339</v>
      </c>
      <c r="BG63" s="53">
        <v>4908.4198984128889</v>
      </c>
      <c r="BH63" s="53">
        <v>5255.7824491192523</v>
      </c>
      <c r="BI63" s="53">
        <v>5416.0451154235398</v>
      </c>
      <c r="BJ63" s="53">
        <v>5492.7033234648361</v>
      </c>
      <c r="BK63" s="53">
        <v>5459.4924669909524</v>
      </c>
      <c r="BL63" s="53">
        <v>5575.9927995566486</v>
      </c>
      <c r="BM63" s="53">
        <v>6090.2901962591359</v>
      </c>
      <c r="BN63" s="53">
        <v>6279.9823981339587</v>
      </c>
      <c r="BO63" s="53">
        <v>6178.5013114280518</v>
      </c>
      <c r="BP63" s="53">
        <v>6048.4616666063785</v>
      </c>
      <c r="BQ63" s="53">
        <v>0</v>
      </c>
      <c r="BR63" s="53">
        <v>0</v>
      </c>
      <c r="BS63" s="53">
        <v>0</v>
      </c>
      <c r="BT63" s="53">
        <v>0</v>
      </c>
      <c r="BU63" s="53">
        <v>0</v>
      </c>
      <c r="BV63" s="53">
        <v>0</v>
      </c>
      <c r="BW63" s="53">
        <v>0</v>
      </c>
      <c r="BX63" s="53">
        <v>0</v>
      </c>
      <c r="BY63" s="53">
        <v>0</v>
      </c>
      <c r="BZ63" s="53">
        <v>0</v>
      </c>
      <c r="CA63" s="53">
        <v>0</v>
      </c>
      <c r="CB63" s="53">
        <v>0</v>
      </c>
      <c r="CC63" s="53">
        <v>0</v>
      </c>
      <c r="CD63" s="54">
        <v>0</v>
      </c>
    </row>
    <row r="64" spans="1:82" s="1" customFormat="1" ht="26.25" customHeight="1" x14ac:dyDescent="0.4">
      <c r="A64" s="159"/>
      <c r="B64" s="80" t="s">
        <v>368</v>
      </c>
      <c r="C64" s="56"/>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155"/>
      <c r="AI64" s="155"/>
      <c r="AJ64" s="155"/>
      <c r="AK64" s="155"/>
      <c r="AL64" s="155"/>
      <c r="AM64" s="155"/>
      <c r="AN64" s="155"/>
      <c r="AO64" s="155"/>
      <c r="AP64" s="155"/>
      <c r="AQ64" s="155"/>
      <c r="AR64" s="155"/>
      <c r="AS64" s="155"/>
      <c r="AT64" s="155"/>
      <c r="AU64" s="155"/>
      <c r="AV64" s="155"/>
      <c r="AW64" s="155"/>
      <c r="AX64" s="155"/>
      <c r="AY64" s="155"/>
      <c r="AZ64" s="155"/>
      <c r="BA64" s="155"/>
      <c r="BB64" s="155"/>
      <c r="BC64" s="155"/>
      <c r="BD64" s="155"/>
      <c r="BE64" s="155"/>
      <c r="BF64" s="155"/>
      <c r="BG64" s="155"/>
      <c r="BH64" s="155"/>
      <c r="BI64" s="155"/>
      <c r="BJ64" s="155"/>
      <c r="BK64" s="155"/>
      <c r="BL64" s="251" t="str">
        <f>Table_3a!BL64</f>
        <v>Definition change -&gt;</v>
      </c>
      <c r="BM64" s="155"/>
      <c r="BN64" s="155"/>
      <c r="BO64" s="155"/>
      <c r="BP64" s="155"/>
      <c r="BQ64" s="155"/>
      <c r="BR64" s="155"/>
      <c r="BS64" s="155"/>
      <c r="BT64" s="155"/>
      <c r="BU64" s="155"/>
      <c r="BV64" s="155"/>
      <c r="BW64" s="155"/>
      <c r="BX64" s="155"/>
      <c r="BY64" s="155"/>
      <c r="BZ64" s="155"/>
      <c r="CA64" s="155"/>
      <c r="CB64" s="155"/>
      <c r="CC64" s="155"/>
      <c r="CD64" s="156"/>
    </row>
    <row r="65" spans="1:82" s="1" customFormat="1" x14ac:dyDescent="0.4">
      <c r="A65" s="159"/>
      <c r="B65" s="71" t="s">
        <v>404</v>
      </c>
      <c r="C65" s="56"/>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155">
        <v>1749.9814259651766</v>
      </c>
      <c r="AI65" s="155">
        <v>1645.9429723047574</v>
      </c>
      <c r="AJ65" s="155">
        <v>1783.6253811815302</v>
      </c>
      <c r="AK65" s="155">
        <v>2609.6237261780043</v>
      </c>
      <c r="AL65" s="155">
        <v>3123.8394893174632</v>
      </c>
      <c r="AM65" s="155">
        <v>3525.6374013760678</v>
      </c>
      <c r="AN65" s="155">
        <v>3757.0109846686532</v>
      </c>
      <c r="AO65" s="155">
        <v>3991.0755045116366</v>
      </c>
      <c r="AP65" s="155">
        <v>4116.0779936262061</v>
      </c>
      <c r="AQ65" s="155">
        <v>4033.4262004586258</v>
      </c>
      <c r="AR65" s="155">
        <v>4373.357551414867</v>
      </c>
      <c r="AS65" s="155">
        <v>4553.9028350939288</v>
      </c>
      <c r="AT65" s="155">
        <v>4774.0042183564619</v>
      </c>
      <c r="AU65" s="155">
        <v>4990.2627208024005</v>
      </c>
      <c r="AV65" s="155">
        <v>5300.1564310278081</v>
      </c>
      <c r="AW65" s="155">
        <v>5866.5355222637572</v>
      </c>
      <c r="AX65" s="155">
        <v>6171.5610393783772</v>
      </c>
      <c r="AY65" s="155">
        <v>6361.2195569676323</v>
      </c>
      <c r="AZ65" s="155">
        <v>6374.8728200851574</v>
      </c>
      <c r="BA65" s="155">
        <v>6463.529762774966</v>
      </c>
      <c r="BB65" s="155">
        <v>6425.5114892674292</v>
      </c>
      <c r="BC65" s="155">
        <v>6630.652189798021</v>
      </c>
      <c r="BD65" s="155">
        <v>6843.1418615713246</v>
      </c>
      <c r="BE65" s="155">
        <v>7103.5299422808503</v>
      </c>
      <c r="BF65" s="155">
        <v>7461.8881390227307</v>
      </c>
      <c r="BG65" s="155">
        <v>6755.182325502099</v>
      </c>
      <c r="BH65" s="155">
        <v>6720.7809713308625</v>
      </c>
      <c r="BI65" s="155">
        <v>6549.5257305083251</v>
      </c>
      <c r="BJ65" s="155">
        <v>6775.5596103375919</v>
      </c>
      <c r="BK65" s="155">
        <v>6675.5543781498118</v>
      </c>
      <c r="BL65" s="232">
        <v>6428.9146354659506</v>
      </c>
      <c r="BM65" s="155">
        <v>6644.3030103070796</v>
      </c>
      <c r="BN65" s="155">
        <v>6672.0494136035541</v>
      </c>
      <c r="BO65" s="155">
        <v>6869.3374085476735</v>
      </c>
      <c r="BP65" s="155">
        <v>7019.6995270090101</v>
      </c>
      <c r="BQ65" s="155">
        <v>7097.9527989680937</v>
      </c>
      <c r="BR65" s="155">
        <v>7146.0609102724993</v>
      </c>
      <c r="BS65" s="155">
        <v>7149.3804101425649</v>
      </c>
      <c r="BT65" s="155">
        <v>6900.1809846266615</v>
      </c>
      <c r="BU65" s="155">
        <v>6668.0081170344356</v>
      </c>
      <c r="BV65" s="155">
        <v>6401.3256012021448</v>
      </c>
      <c r="BW65" s="155">
        <v>6197.3382521327067</v>
      </c>
      <c r="BX65" s="155">
        <v>5627.4053494516147</v>
      </c>
      <c r="BY65" s="155">
        <v>6072.2975555038047</v>
      </c>
      <c r="BZ65" s="155">
        <v>5681.7494802819774</v>
      </c>
      <c r="CA65" s="155">
        <v>5525.0512130087436</v>
      </c>
      <c r="CB65" s="155">
        <v>5561.1006951510481</v>
      </c>
      <c r="CC65" s="155">
        <v>5547.2178420043456</v>
      </c>
      <c r="CD65" s="156">
        <v>5538.7716945829116</v>
      </c>
    </row>
    <row r="66" spans="1:82" s="1" customFormat="1" x14ac:dyDescent="0.4">
      <c r="A66" s="159"/>
      <c r="B66" s="71" t="s">
        <v>405</v>
      </c>
      <c r="C66" s="56"/>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155">
        <v>280.79769080390963</v>
      </c>
      <c r="AI66" s="155">
        <v>263.22417792922141</v>
      </c>
      <c r="AJ66" s="155">
        <v>284.43567079552417</v>
      </c>
      <c r="AK66" s="155">
        <v>417.40526966577556</v>
      </c>
      <c r="AL66" s="155">
        <v>499.17439607962848</v>
      </c>
      <c r="AM66" s="155">
        <v>563.00314327058595</v>
      </c>
      <c r="AN66" s="155">
        <v>601.5266553933003</v>
      </c>
      <c r="AO66" s="155">
        <v>636.32982675580308</v>
      </c>
      <c r="AP66" s="155">
        <v>658.63544341174827</v>
      </c>
      <c r="AQ66" s="155">
        <v>644.64856784922802</v>
      </c>
      <c r="AR66" s="155">
        <v>527.74708757148551</v>
      </c>
      <c r="AS66" s="155">
        <v>673.19491187257063</v>
      </c>
      <c r="AT66" s="155">
        <v>853.71035099321932</v>
      </c>
      <c r="AU66" s="155">
        <v>1066.3096586778024</v>
      </c>
      <c r="AV66" s="155">
        <v>1364.6960170801315</v>
      </c>
      <c r="AW66" s="155">
        <v>1772.5279738894621</v>
      </c>
      <c r="AX66" s="155">
        <v>2245.170877295709</v>
      </c>
      <c r="AY66" s="155">
        <v>2535.3875131212044</v>
      </c>
      <c r="AZ66" s="155">
        <v>2773.1237532690734</v>
      </c>
      <c r="BA66" s="155">
        <v>3042.6957419094351</v>
      </c>
      <c r="BB66" s="155">
        <v>3280.1588291199487</v>
      </c>
      <c r="BC66" s="155">
        <v>3555.5725319699936</v>
      </c>
      <c r="BD66" s="155">
        <v>3746.06249093413</v>
      </c>
      <c r="BE66" s="155">
        <v>4033.5493718356379</v>
      </c>
      <c r="BF66" s="155">
        <v>4679.6053995963193</v>
      </c>
      <c r="BG66" s="155">
        <v>4513.6629591366418</v>
      </c>
      <c r="BH66" s="155">
        <v>4730.5389348360923</v>
      </c>
      <c r="BI66" s="155">
        <v>4983.3127292796898</v>
      </c>
      <c r="BJ66" s="155">
        <v>5241.6901115796791</v>
      </c>
      <c r="BK66" s="155">
        <v>5418.4657089256962</v>
      </c>
      <c r="BL66" s="232">
        <v>5895.2914859790981</v>
      </c>
      <c r="BM66" s="155">
        <v>6571.8561627127465</v>
      </c>
      <c r="BN66" s="155">
        <v>6860.5196161083477</v>
      </c>
      <c r="BO66" s="155">
        <v>7224.9859473980468</v>
      </c>
      <c r="BP66" s="155">
        <v>7455.368096700251</v>
      </c>
      <c r="BQ66" s="155">
        <v>7456.6848724687143</v>
      </c>
      <c r="BR66" s="155">
        <v>7947.6143897525617</v>
      </c>
      <c r="BS66" s="155">
        <v>8216.0280576105943</v>
      </c>
      <c r="BT66" s="155">
        <v>7947.8526719912479</v>
      </c>
      <c r="BU66" s="155">
        <v>7596.4452579368817</v>
      </c>
      <c r="BV66" s="155">
        <v>6992.9065215037554</v>
      </c>
      <c r="BW66" s="155">
        <v>6179.5410112312738</v>
      </c>
      <c r="BX66" s="155">
        <v>5536.4890931748796</v>
      </c>
      <c r="BY66" s="155">
        <v>5374.1280999397677</v>
      </c>
      <c r="BZ66" s="155">
        <v>4791.4676781482594</v>
      </c>
      <c r="CA66" s="155">
        <v>4317.4294075488206</v>
      </c>
      <c r="CB66" s="155">
        <v>3417.8699840814252</v>
      </c>
      <c r="CC66" s="155">
        <v>1946.6513817692846</v>
      </c>
      <c r="CD66" s="156">
        <v>668.23739909660992</v>
      </c>
    </row>
    <row r="67" spans="1:82" s="1" customFormat="1" x14ac:dyDescent="0.4">
      <c r="A67" s="159"/>
      <c r="B67" s="71" t="s">
        <v>406</v>
      </c>
      <c r="C67" s="56"/>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155">
        <v>916.52656114097636</v>
      </c>
      <c r="AI67" s="155">
        <v>863.18452420256972</v>
      </c>
      <c r="AJ67" s="155">
        <v>937.08605368084477</v>
      </c>
      <c r="AK67" s="155">
        <v>1369.6161777377333</v>
      </c>
      <c r="AL67" s="155">
        <v>1640.6357858869419</v>
      </c>
      <c r="AM67" s="155">
        <v>1851.141597345513</v>
      </c>
      <c r="AN67" s="155">
        <v>1971.119465444023</v>
      </c>
      <c r="AO67" s="155">
        <v>2094.7781839834879</v>
      </c>
      <c r="AP67" s="155">
        <v>2162.1369595132746</v>
      </c>
      <c r="AQ67" s="155">
        <v>2116.4731486509932</v>
      </c>
      <c r="AR67" s="155">
        <v>1454.3269892364781</v>
      </c>
      <c r="AS67" s="155">
        <v>1615.539966393578</v>
      </c>
      <c r="AT67" s="155">
        <v>1939.5316726445396</v>
      </c>
      <c r="AU67" s="155">
        <v>2507.3203386410096</v>
      </c>
      <c r="AV67" s="155">
        <v>3086.2310721065369</v>
      </c>
      <c r="AW67" s="155">
        <v>3586.7213459340705</v>
      </c>
      <c r="AX67" s="155">
        <v>3952.3682019056232</v>
      </c>
      <c r="AY67" s="155">
        <v>4241.5922459078492</v>
      </c>
      <c r="AZ67" s="155">
        <v>4421.1625460328969</v>
      </c>
      <c r="BA67" s="155">
        <v>4459.2311280195572</v>
      </c>
      <c r="BB67" s="155">
        <v>4427.4425329833985</v>
      </c>
      <c r="BC67" s="155">
        <v>4507.3631455512132</v>
      </c>
      <c r="BD67" s="155">
        <v>4280.4354178977455</v>
      </c>
      <c r="BE67" s="155">
        <v>4264.2138210711373</v>
      </c>
      <c r="BF67" s="155">
        <v>4467.0482794119762</v>
      </c>
      <c r="BG67" s="155">
        <v>4568.6916276088687</v>
      </c>
      <c r="BH67" s="155">
        <v>4774.3060147539645</v>
      </c>
      <c r="BI67" s="155">
        <v>5055.4992802771467</v>
      </c>
      <c r="BJ67" s="155">
        <v>5124.0161043761773</v>
      </c>
      <c r="BK67" s="155">
        <v>5328.5620473940271</v>
      </c>
      <c r="BL67" s="232">
        <v>4317.4153669505276</v>
      </c>
      <c r="BM67" s="155">
        <v>4426.9765288723584</v>
      </c>
      <c r="BN67" s="155">
        <v>4140.3890051215694</v>
      </c>
      <c r="BO67" s="155">
        <v>3772.4250155624068</v>
      </c>
      <c r="BP67" s="155">
        <v>3391.802580981011</v>
      </c>
      <c r="BQ67" s="155">
        <v>3015.0006011850278</v>
      </c>
      <c r="BR67" s="155">
        <v>2831.0454257707438</v>
      </c>
      <c r="BS67" s="155">
        <v>2668.309398034371</v>
      </c>
      <c r="BT67" s="155">
        <v>2416.4278949815061</v>
      </c>
      <c r="BU67" s="155">
        <v>2124.5674705158676</v>
      </c>
      <c r="BV67" s="155">
        <v>1812.4534224598256</v>
      </c>
      <c r="BW67" s="155">
        <v>1256.3530593994456</v>
      </c>
      <c r="BX67" s="155">
        <v>1044.8124254683407</v>
      </c>
      <c r="BY67" s="155">
        <v>630.08177551242522</v>
      </c>
      <c r="BZ67" s="155">
        <v>432.51103190856838</v>
      </c>
      <c r="CA67" s="155">
        <v>303.15577749687026</v>
      </c>
      <c r="CB67" s="155">
        <v>186.24298778088925</v>
      </c>
      <c r="CC67" s="155">
        <v>79.522534536185844</v>
      </c>
      <c r="CD67" s="156">
        <v>6.0987350092192054</v>
      </c>
    </row>
    <row r="68" spans="1:82" s="1" customFormat="1" x14ac:dyDescent="0.4">
      <c r="A68" s="159"/>
      <c r="B68" s="71" t="s">
        <v>407</v>
      </c>
      <c r="C68" s="56"/>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155">
        <v>914.72664222535764</v>
      </c>
      <c r="AI68" s="155">
        <v>862.41184988534133</v>
      </c>
      <c r="AJ68" s="155">
        <v>934.96924812143823</v>
      </c>
      <c r="AK68" s="155">
        <v>1366.7219869857429</v>
      </c>
      <c r="AL68" s="155">
        <v>1636.5276201773611</v>
      </c>
      <c r="AM68" s="155">
        <v>1846.7035996426021</v>
      </c>
      <c r="AN68" s="155">
        <v>1965.8088976299698</v>
      </c>
      <c r="AO68" s="155">
        <v>2089.9804710598301</v>
      </c>
      <c r="AP68" s="155">
        <v>2156.9784864042431</v>
      </c>
      <c r="AQ68" s="155">
        <v>2113.265346179764</v>
      </c>
      <c r="AR68" s="155">
        <v>1988.9181042264609</v>
      </c>
      <c r="AS68" s="155">
        <v>1906.3664213618747</v>
      </c>
      <c r="AT68" s="155">
        <v>2052.1343303289182</v>
      </c>
      <c r="AU68" s="155">
        <v>2806.3216960227601</v>
      </c>
      <c r="AV68" s="155">
        <v>3883.5466008837843</v>
      </c>
      <c r="AW68" s="155">
        <v>4288.4969690620301</v>
      </c>
      <c r="AX68" s="155">
        <v>4367.5775444778728</v>
      </c>
      <c r="AY68" s="155">
        <v>4098.9805854478127</v>
      </c>
      <c r="AZ68" s="155">
        <v>3699.2976109513593</v>
      </c>
      <c r="BA68" s="155">
        <v>2924.3172124594666</v>
      </c>
      <c r="BB68" s="155">
        <v>2353.6896484918925</v>
      </c>
      <c r="BC68" s="155">
        <v>2013.9120099877653</v>
      </c>
      <c r="BD68" s="155">
        <v>1765.9210663918259</v>
      </c>
      <c r="BE68" s="155">
        <v>1594.9834108553439</v>
      </c>
      <c r="BF68" s="155">
        <v>1643.7974400365686</v>
      </c>
      <c r="BG68" s="155">
        <v>1455.6863455093619</v>
      </c>
      <c r="BH68" s="155">
        <v>1607.3479867909316</v>
      </c>
      <c r="BI68" s="155">
        <v>1664.947437099225</v>
      </c>
      <c r="BJ68" s="155">
        <v>1735.3970720067675</v>
      </c>
      <c r="BK68" s="155">
        <v>1783.9770604817531</v>
      </c>
      <c r="BL68" s="232">
        <v>2168.7451281532608</v>
      </c>
      <c r="BM68" s="155">
        <v>3542.8244209395352</v>
      </c>
      <c r="BN68" s="155">
        <v>3913.3348399735755</v>
      </c>
      <c r="BO68" s="155">
        <v>4269.9735695986383</v>
      </c>
      <c r="BP68" s="155">
        <v>4487.3507289924373</v>
      </c>
      <c r="BQ68" s="155">
        <v>3902.6611008546843</v>
      </c>
      <c r="BR68" s="155">
        <v>2870.1294612439706</v>
      </c>
      <c r="BS68" s="155">
        <v>2267.0660135940211</v>
      </c>
      <c r="BT68" s="155">
        <v>1893.3900061699037</v>
      </c>
      <c r="BU68" s="155">
        <v>1651.0279456244257</v>
      </c>
      <c r="BV68" s="155">
        <v>1233.1262523943299</v>
      </c>
      <c r="BW68" s="155">
        <v>576.03397997753791</v>
      </c>
      <c r="BX68" s="155">
        <v>452.3521266665262</v>
      </c>
      <c r="BY68" s="155">
        <v>256.56015088753986</v>
      </c>
      <c r="BZ68" s="155">
        <v>145.5604500818437</v>
      </c>
      <c r="CA68" s="155">
        <v>15.913626791941914</v>
      </c>
      <c r="CB68" s="155">
        <v>0</v>
      </c>
      <c r="CC68" s="155">
        <v>0</v>
      </c>
      <c r="CD68" s="156">
        <v>0</v>
      </c>
    </row>
    <row r="69" spans="1:82" s="1" customFormat="1" x14ac:dyDescent="0.4">
      <c r="A69" s="159"/>
      <c r="B69" s="71" t="s">
        <v>408</v>
      </c>
      <c r="C69" s="56"/>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155">
        <v>69.351178169971504</v>
      </c>
      <c r="AI69" s="155">
        <v>65.31492514195304</v>
      </c>
      <c r="AJ69" s="155">
        <v>70.906861431831004</v>
      </c>
      <c r="AK69" s="155">
        <v>103.63528957471738</v>
      </c>
      <c r="AL69" s="155">
        <v>124.14263756571623</v>
      </c>
      <c r="AM69" s="155">
        <v>140.0710641441058</v>
      </c>
      <c r="AN69" s="155">
        <v>149.14947699075006</v>
      </c>
      <c r="AO69" s="155">
        <v>158.5064102050203</v>
      </c>
      <c r="AP69" s="155">
        <v>163.6032733414927</v>
      </c>
      <c r="AQ69" s="155">
        <v>160.14801168591396</v>
      </c>
      <c r="AR69" s="155">
        <v>603.46875328666977</v>
      </c>
      <c r="AS69" s="155">
        <v>676.2880285576216</v>
      </c>
      <c r="AT69" s="155">
        <v>849.72639812025295</v>
      </c>
      <c r="AU69" s="155">
        <v>961.60274775222115</v>
      </c>
      <c r="AV69" s="155">
        <v>1111.777099510794</v>
      </c>
      <c r="AW69" s="155">
        <v>1441.1474201310025</v>
      </c>
      <c r="AX69" s="155">
        <v>1590.4236736479966</v>
      </c>
      <c r="AY69" s="155">
        <v>1899.4905504021567</v>
      </c>
      <c r="AZ69" s="155">
        <v>2066.8495241421192</v>
      </c>
      <c r="BA69" s="155">
        <v>2180.6301387240419</v>
      </c>
      <c r="BB69" s="155">
        <v>1971.6068286639877</v>
      </c>
      <c r="BC69" s="155">
        <v>1645.5688871768386</v>
      </c>
      <c r="BD69" s="155">
        <v>1519.7684130058858</v>
      </c>
      <c r="BE69" s="155">
        <v>1467.0125047832089</v>
      </c>
      <c r="BF69" s="155">
        <v>1462.0413105422151</v>
      </c>
      <c r="BG69" s="155">
        <v>1492.7752053764402</v>
      </c>
      <c r="BH69" s="155">
        <v>1608.5830634022595</v>
      </c>
      <c r="BI69" s="155">
        <v>1734.5253633508901</v>
      </c>
      <c r="BJ69" s="155">
        <v>1806.9637678784568</v>
      </c>
      <c r="BK69" s="155">
        <v>2123.0436499597308</v>
      </c>
      <c r="BL69" s="232">
        <v>3711.7572749067344</v>
      </c>
      <c r="BM69" s="155">
        <v>4729.0159234748262</v>
      </c>
      <c r="BN69" s="155">
        <v>5737.0199063486261</v>
      </c>
      <c r="BO69" s="155">
        <v>6530.2830746026093</v>
      </c>
      <c r="BP69" s="155">
        <v>7075.2443217605814</v>
      </c>
      <c r="BQ69" s="155">
        <v>7623.3968880534967</v>
      </c>
      <c r="BR69" s="155">
        <v>8144.1171511320708</v>
      </c>
      <c r="BS69" s="155">
        <v>8373.5983807478769</v>
      </c>
      <c r="BT69" s="155">
        <v>7960.1631356232974</v>
      </c>
      <c r="BU69" s="155">
        <v>7323.0519510719787</v>
      </c>
      <c r="BV69" s="155">
        <v>6684.8088954487512</v>
      </c>
      <c r="BW69" s="155">
        <v>5824.3966062600857</v>
      </c>
      <c r="BX69" s="155">
        <v>5191.9312224195237</v>
      </c>
      <c r="BY69" s="155">
        <v>4812.2420005582271</v>
      </c>
      <c r="BZ69" s="155">
        <v>4157.3250324062756</v>
      </c>
      <c r="CA69" s="155">
        <v>3598.3998002752651</v>
      </c>
      <c r="CB69" s="155">
        <v>2964.7479829678191</v>
      </c>
      <c r="CC69" s="155">
        <v>2184.3961108099252</v>
      </c>
      <c r="CD69" s="156">
        <v>1516.3747328706215</v>
      </c>
    </row>
    <row r="70" spans="1:82" s="1" customFormat="1" ht="26.25" customHeight="1" x14ac:dyDescent="0.4">
      <c r="A70" s="159"/>
      <c r="B70" s="73" t="s">
        <v>409</v>
      </c>
      <c r="C70" s="56"/>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155">
        <v>1749.9814259651766</v>
      </c>
      <c r="AI70" s="155">
        <v>1645.9429723047574</v>
      </c>
      <c r="AJ70" s="155">
        <v>1783.6253811815302</v>
      </c>
      <c r="AK70" s="155">
        <v>2609.6237261780043</v>
      </c>
      <c r="AL70" s="155">
        <v>3123.8394893174632</v>
      </c>
      <c r="AM70" s="155">
        <v>3525.6374013760678</v>
      </c>
      <c r="AN70" s="155">
        <v>3757.0109846686532</v>
      </c>
      <c r="AO70" s="155">
        <v>3991.0755045116366</v>
      </c>
      <c r="AP70" s="155">
        <v>4116.0779936262061</v>
      </c>
      <c r="AQ70" s="155">
        <v>4033.4262004586258</v>
      </c>
      <c r="AR70" s="155">
        <v>4373.357551414867</v>
      </c>
      <c r="AS70" s="155">
        <v>4553.9028350939288</v>
      </c>
      <c r="AT70" s="155">
        <v>4774.0042183564619</v>
      </c>
      <c r="AU70" s="155">
        <v>4990.2627208024005</v>
      </c>
      <c r="AV70" s="155">
        <v>5300.1564310278081</v>
      </c>
      <c r="AW70" s="155">
        <v>5866.5355222637572</v>
      </c>
      <c r="AX70" s="155">
        <v>6171.5610393783772</v>
      </c>
      <c r="AY70" s="155">
        <v>6361.2195569676323</v>
      </c>
      <c r="AZ70" s="155">
        <v>6374.8728200851574</v>
      </c>
      <c r="BA70" s="155">
        <v>6463.529762774966</v>
      </c>
      <c r="BB70" s="155">
        <v>6425.5114892674292</v>
      </c>
      <c r="BC70" s="155">
        <v>6630.652189798021</v>
      </c>
      <c r="BD70" s="155">
        <v>6843.1418615713246</v>
      </c>
      <c r="BE70" s="155">
        <v>7103.5299422808503</v>
      </c>
      <c r="BF70" s="155">
        <v>7461.8881390227307</v>
      </c>
      <c r="BG70" s="155">
        <v>6755.182325502099</v>
      </c>
      <c r="BH70" s="155">
        <v>6720.7809713308625</v>
      </c>
      <c r="BI70" s="155">
        <v>6549.5257305083251</v>
      </c>
      <c r="BJ70" s="155">
        <v>6775.5596103375919</v>
      </c>
      <c r="BK70" s="155">
        <v>6675.5543781498118</v>
      </c>
      <c r="BL70" s="155">
        <v>7247.6943363609416</v>
      </c>
      <c r="BM70" s="155">
        <v>7470.6969186887236</v>
      </c>
      <c r="BN70" s="155">
        <v>7586.0320318835575</v>
      </c>
      <c r="BO70" s="155">
        <v>7840.7695675772929</v>
      </c>
      <c r="BP70" s="155">
        <v>7914.2346332623019</v>
      </c>
      <c r="BQ70" s="155">
        <v>7877.7593335409301</v>
      </c>
      <c r="BR70" s="155">
        <v>7828.4952146571495</v>
      </c>
      <c r="BS70" s="155">
        <v>7720.4214325528264</v>
      </c>
      <c r="BT70" s="155">
        <v>7322.2421946877885</v>
      </c>
      <c r="BU70" s="155">
        <v>6924.0245119299507</v>
      </c>
      <c r="BV70" s="155">
        <v>6508.499579517591</v>
      </c>
      <c r="BW70" s="155">
        <v>6283.5720010932127</v>
      </c>
      <c r="BX70" s="155">
        <v>5729.3919796671562</v>
      </c>
      <c r="BY70" s="155">
        <v>6084.4024330116245</v>
      </c>
      <c r="BZ70" s="155">
        <v>5681.7494802819829</v>
      </c>
      <c r="CA70" s="155">
        <v>5524.6832809869766</v>
      </c>
      <c r="CB70" s="155">
        <v>5560.8042688776295</v>
      </c>
      <c r="CC70" s="155">
        <v>5547.2977694226329</v>
      </c>
      <c r="CD70" s="156">
        <v>5538.4183201442438</v>
      </c>
    </row>
    <row r="71" spans="1:82" s="1" customFormat="1" x14ac:dyDescent="0.4">
      <c r="A71" s="159"/>
      <c r="B71" s="73" t="s">
        <v>386</v>
      </c>
      <c r="C71" s="56"/>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155">
        <v>2181.402072340215</v>
      </c>
      <c r="AI71" s="155">
        <v>2054.1354771590854</v>
      </c>
      <c r="AJ71" s="155">
        <v>2227.3978340296385</v>
      </c>
      <c r="AK71" s="155">
        <v>3257.3787239639687</v>
      </c>
      <c r="AL71" s="155">
        <v>3900.4804397096482</v>
      </c>
      <c r="AM71" s="155">
        <v>4400.9194044028063</v>
      </c>
      <c r="AN71" s="155">
        <v>4687.6044954580429</v>
      </c>
      <c r="AO71" s="155">
        <v>4979.594892004141</v>
      </c>
      <c r="AP71" s="155">
        <v>5141.3541626707593</v>
      </c>
      <c r="AQ71" s="155">
        <v>5034.5350743658992</v>
      </c>
      <c r="AR71" s="155">
        <v>4574.4609343210941</v>
      </c>
      <c r="AS71" s="155">
        <v>4871.3893281856454</v>
      </c>
      <c r="AT71" s="155">
        <v>5695.1027520869311</v>
      </c>
      <c r="AU71" s="155">
        <v>7341.5544410937928</v>
      </c>
      <c r="AV71" s="155">
        <v>9446.2507895812469</v>
      </c>
      <c r="AW71" s="155">
        <v>11088.893709016565</v>
      </c>
      <c r="AX71" s="155">
        <v>12155.540297327201</v>
      </c>
      <c r="AY71" s="155">
        <v>12775.450894879024</v>
      </c>
      <c r="AZ71" s="155">
        <v>12960.433434395449</v>
      </c>
      <c r="BA71" s="155">
        <v>12606.874221112503</v>
      </c>
      <c r="BB71" s="155">
        <v>12032.897839259227</v>
      </c>
      <c r="BC71" s="155">
        <v>11722.416574685811</v>
      </c>
      <c r="BD71" s="155">
        <v>11312.187388229588</v>
      </c>
      <c r="BE71" s="155">
        <v>11359.759108545328</v>
      </c>
      <c r="BF71" s="155">
        <v>12252.492429587081</v>
      </c>
      <c r="BG71" s="155">
        <v>12030.816137631313</v>
      </c>
      <c r="BH71" s="155">
        <v>12720.775999783249</v>
      </c>
      <c r="BI71" s="155">
        <v>13438.284810006951</v>
      </c>
      <c r="BJ71" s="155">
        <v>13908.06705584108</v>
      </c>
      <c r="BK71" s="155">
        <v>14654.048466761207</v>
      </c>
      <c r="BL71" s="155">
        <v>15274.42955509463</v>
      </c>
      <c r="BM71" s="155">
        <v>18444.279127617821</v>
      </c>
      <c r="BN71" s="155">
        <v>19737.280749272115</v>
      </c>
      <c r="BO71" s="155">
        <v>20826.235448132084</v>
      </c>
      <c r="BP71" s="155">
        <v>21515.230622180992</v>
      </c>
      <c r="BQ71" s="155">
        <v>21217.936927989085</v>
      </c>
      <c r="BR71" s="155">
        <v>21110.472123514697</v>
      </c>
      <c r="BS71" s="155">
        <v>20953.960827576604</v>
      </c>
      <c r="BT71" s="155">
        <v>19795.772498704831</v>
      </c>
      <c r="BU71" s="155">
        <v>18439.076230253639</v>
      </c>
      <c r="BV71" s="155">
        <v>16616.121113491216</v>
      </c>
      <c r="BW71" s="155">
        <v>13750.090907907837</v>
      </c>
      <c r="BX71" s="155">
        <v>12123.598237513726</v>
      </c>
      <c r="BY71" s="155">
        <v>11060.907149390145</v>
      </c>
      <c r="BZ71" s="155">
        <v>9526.8641925449447</v>
      </c>
      <c r="CA71" s="155">
        <v>8235.266544134658</v>
      </c>
      <c r="CB71" s="155">
        <v>6568.6874323350112</v>
      </c>
      <c r="CC71" s="155">
        <v>4210.1147577198844</v>
      </c>
      <c r="CD71" s="156">
        <v>2190.8132135084825</v>
      </c>
    </row>
    <row r="72" spans="1:82" s="106" customFormat="1" x14ac:dyDescent="0.4">
      <c r="A72" s="167"/>
      <c r="B72" s="80" t="s">
        <v>136</v>
      </c>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53">
        <v>3931.3834983053921</v>
      </c>
      <c r="AI72" s="53">
        <v>3700.0784494638433</v>
      </c>
      <c r="AJ72" s="53">
        <v>4011.023215211168</v>
      </c>
      <c r="AK72" s="53">
        <v>5867.002450141973</v>
      </c>
      <c r="AL72" s="53">
        <v>7024.3199290271114</v>
      </c>
      <c r="AM72" s="53">
        <v>7926.5568057788741</v>
      </c>
      <c r="AN72" s="53">
        <v>8444.6154801266966</v>
      </c>
      <c r="AO72" s="53">
        <v>8970.6703965157776</v>
      </c>
      <c r="AP72" s="53">
        <v>9257.4321562969653</v>
      </c>
      <c r="AQ72" s="53">
        <v>9067.9612748245254</v>
      </c>
      <c r="AR72" s="53">
        <v>8947.8184857359611</v>
      </c>
      <c r="AS72" s="53">
        <v>9425.2921632795751</v>
      </c>
      <c r="AT72" s="53">
        <v>10469.106970443394</v>
      </c>
      <c r="AU72" s="53">
        <v>12331.817161896193</v>
      </c>
      <c r="AV72" s="53">
        <v>14746.407220609055</v>
      </c>
      <c r="AW72" s="53">
        <v>16955.429231280323</v>
      </c>
      <c r="AX72" s="53">
        <v>18327.101336705578</v>
      </c>
      <c r="AY72" s="53">
        <v>19136.670451846658</v>
      </c>
      <c r="AZ72" s="53">
        <v>19335.306254480605</v>
      </c>
      <c r="BA72" s="53">
        <v>19070.403983887471</v>
      </c>
      <c r="BB72" s="53">
        <v>18458.409328526657</v>
      </c>
      <c r="BC72" s="53">
        <v>18353.068764483829</v>
      </c>
      <c r="BD72" s="53">
        <v>18155.329249800914</v>
      </c>
      <c r="BE72" s="53">
        <v>18463.289050826177</v>
      </c>
      <c r="BF72" s="53">
        <v>19714.380568609809</v>
      </c>
      <c r="BG72" s="53">
        <v>18785.998463133412</v>
      </c>
      <c r="BH72" s="53">
        <v>19441.556971114111</v>
      </c>
      <c r="BI72" s="53">
        <v>19987.810540515278</v>
      </c>
      <c r="BJ72" s="53">
        <v>20683.626666178672</v>
      </c>
      <c r="BK72" s="53">
        <v>21329.60284491102</v>
      </c>
      <c r="BL72" s="53">
        <v>22522.123891455572</v>
      </c>
      <c r="BM72" s="53">
        <v>25914.976046306543</v>
      </c>
      <c r="BN72" s="53">
        <v>27323.312781155673</v>
      </c>
      <c r="BO72" s="53">
        <v>28667.005015709376</v>
      </c>
      <c r="BP72" s="53">
        <v>29429.465255443294</v>
      </c>
      <c r="BQ72" s="53">
        <v>29095.696261530014</v>
      </c>
      <c r="BR72" s="53">
        <v>28938.967338171846</v>
      </c>
      <c r="BS72" s="53">
        <v>28674.382260129431</v>
      </c>
      <c r="BT72" s="53">
        <v>27118.014693392619</v>
      </c>
      <c r="BU72" s="53">
        <v>25363.100742183589</v>
      </c>
      <c r="BV72" s="53">
        <v>23124.620693008805</v>
      </c>
      <c r="BW72" s="53">
        <v>20033.662909001047</v>
      </c>
      <c r="BX72" s="53">
        <v>17852.990217180883</v>
      </c>
      <c r="BY72" s="53">
        <v>17145.309582401769</v>
      </c>
      <c r="BZ72" s="53">
        <v>15208.613672826927</v>
      </c>
      <c r="CA72" s="53">
        <v>13759.949825121634</v>
      </c>
      <c r="CB72" s="53">
        <v>12129.491701212641</v>
      </c>
      <c r="CC72" s="53">
        <v>9757.4125271425164</v>
      </c>
      <c r="CD72" s="54">
        <v>7729.2315336527263</v>
      </c>
    </row>
    <row r="73" spans="1:82" s="1" customFormat="1" ht="26.25" customHeight="1" x14ac:dyDescent="0.4">
      <c r="A73" s="159"/>
      <c r="B73" s="80" t="s">
        <v>347</v>
      </c>
      <c r="C73" s="56"/>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155"/>
      <c r="AI73" s="155"/>
      <c r="AJ73" s="155"/>
      <c r="AK73" s="155"/>
      <c r="AL73" s="155"/>
      <c r="AM73" s="155"/>
      <c r="AN73" s="155"/>
      <c r="AO73" s="155"/>
      <c r="AP73" s="155"/>
      <c r="AQ73" s="155"/>
      <c r="AR73" s="155"/>
      <c r="AS73" s="155"/>
      <c r="AT73" s="155"/>
      <c r="AU73" s="155"/>
      <c r="AV73" s="155"/>
      <c r="AW73" s="155"/>
      <c r="AX73" s="155"/>
      <c r="AY73" s="155"/>
      <c r="AZ73" s="155"/>
      <c r="BA73" s="155"/>
      <c r="BB73" s="155"/>
      <c r="BC73" s="155"/>
      <c r="BD73" s="155"/>
      <c r="BE73" s="155"/>
      <c r="BF73" s="155"/>
      <c r="BG73" s="155"/>
      <c r="BH73" s="155"/>
      <c r="BI73" s="155"/>
      <c r="BJ73" s="155"/>
      <c r="BK73" s="155"/>
      <c r="BL73" s="155"/>
      <c r="BM73" s="155"/>
      <c r="BN73" s="155"/>
      <c r="BO73" s="155"/>
      <c r="BP73" s="155"/>
      <c r="BQ73" s="155"/>
      <c r="BR73" s="155"/>
      <c r="BS73" s="155"/>
      <c r="BT73" s="155"/>
      <c r="BU73" s="155"/>
      <c r="BV73" s="155"/>
      <c r="BW73" s="155"/>
      <c r="BX73" s="155"/>
      <c r="BY73" s="155"/>
      <c r="BZ73" s="155"/>
      <c r="CA73" s="155"/>
      <c r="CB73" s="155"/>
      <c r="CC73" s="155"/>
      <c r="CD73" s="156"/>
    </row>
    <row r="74" spans="1:82" s="1" customFormat="1" ht="26.25" customHeight="1" x14ac:dyDescent="0.4">
      <c r="A74" s="159"/>
      <c r="B74" s="71" t="s">
        <v>229</v>
      </c>
      <c r="C74" s="56"/>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155">
        <v>0</v>
      </c>
      <c r="AI74" s="155">
        <v>0</v>
      </c>
      <c r="AJ74" s="155">
        <v>0</v>
      </c>
      <c r="AK74" s="155">
        <v>0</v>
      </c>
      <c r="AL74" s="155">
        <v>0</v>
      </c>
      <c r="AM74" s="155">
        <v>0</v>
      </c>
      <c r="AN74" s="155">
        <v>0</v>
      </c>
      <c r="AO74" s="155">
        <v>0</v>
      </c>
      <c r="AP74" s="155">
        <v>0</v>
      </c>
      <c r="AQ74" s="155">
        <v>0</v>
      </c>
      <c r="AR74" s="155">
        <v>0</v>
      </c>
      <c r="AS74" s="155">
        <v>0</v>
      </c>
      <c r="AT74" s="155">
        <v>0</v>
      </c>
      <c r="AU74" s="155">
        <v>0</v>
      </c>
      <c r="AV74" s="155">
        <v>0</v>
      </c>
      <c r="AW74" s="155">
        <v>0</v>
      </c>
      <c r="AX74" s="155">
        <v>0</v>
      </c>
      <c r="AY74" s="155">
        <v>0</v>
      </c>
      <c r="AZ74" s="155">
        <v>0</v>
      </c>
      <c r="BA74" s="155">
        <v>0</v>
      </c>
      <c r="BB74" s="155">
        <v>0</v>
      </c>
      <c r="BC74" s="155">
        <v>0</v>
      </c>
      <c r="BD74" s="155">
        <v>0</v>
      </c>
      <c r="BE74" s="155">
        <v>0</v>
      </c>
      <c r="BF74" s="155">
        <v>0</v>
      </c>
      <c r="BG74" s="155">
        <v>0</v>
      </c>
      <c r="BH74" s="155">
        <v>0</v>
      </c>
      <c r="BI74" s="155">
        <v>0</v>
      </c>
      <c r="BJ74" s="155">
        <v>4.7888355071233084</v>
      </c>
      <c r="BK74" s="155">
        <v>5.4097504501960021</v>
      </c>
      <c r="BL74" s="155">
        <v>277.97243699156132</v>
      </c>
      <c r="BM74" s="155">
        <v>386.67953768298941</v>
      </c>
      <c r="BN74" s="155">
        <v>555.22704227898066</v>
      </c>
      <c r="BO74" s="155">
        <v>161.71150917809331</v>
      </c>
      <c r="BP74" s="155">
        <v>174.53173273249888</v>
      </c>
      <c r="BQ74" s="155">
        <v>10.120375047250908</v>
      </c>
      <c r="BR74" s="155">
        <v>13.133863119843223</v>
      </c>
      <c r="BS74" s="155">
        <v>4.4764297883283897</v>
      </c>
      <c r="BT74" s="155">
        <v>3.6764323909448104</v>
      </c>
      <c r="BU74" s="155">
        <v>129.95261799096124</v>
      </c>
      <c r="BV74" s="155">
        <v>30.06923946279305</v>
      </c>
      <c r="BW74" s="155">
        <v>0.24760106909927562</v>
      </c>
      <c r="BX74" s="155">
        <v>101.69018014673853</v>
      </c>
      <c r="BY74" s="155">
        <v>44.290492019812035</v>
      </c>
      <c r="BZ74" s="155">
        <v>45.606456899517866</v>
      </c>
      <c r="CA74" s="155">
        <v>44.533091520728881</v>
      </c>
      <c r="CB74" s="155">
        <v>43.72274173679083</v>
      </c>
      <c r="CC74" s="155">
        <v>42.890006508160951</v>
      </c>
      <c r="CD74" s="156">
        <v>42.048800920178408</v>
      </c>
    </row>
    <row r="75" spans="1:82" s="1" customFormat="1" ht="26.25" customHeight="1" x14ac:dyDescent="0.4">
      <c r="A75" s="159"/>
      <c r="B75" s="196" t="s">
        <v>410</v>
      </c>
      <c r="C75" s="56"/>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155">
        <v>0</v>
      </c>
      <c r="AI75" s="155">
        <v>0</v>
      </c>
      <c r="AJ75" s="155">
        <v>0</v>
      </c>
      <c r="AK75" s="155">
        <v>0</v>
      </c>
      <c r="AL75" s="155">
        <v>0</v>
      </c>
      <c r="AM75" s="155">
        <v>0</v>
      </c>
      <c r="AN75" s="155">
        <v>0</v>
      </c>
      <c r="AO75" s="155">
        <v>0</v>
      </c>
      <c r="AP75" s="155">
        <v>0</v>
      </c>
      <c r="AQ75" s="155">
        <v>0</v>
      </c>
      <c r="AR75" s="155">
        <v>0</v>
      </c>
      <c r="AS75" s="155">
        <v>0</v>
      </c>
      <c r="AT75" s="155">
        <v>0</v>
      </c>
      <c r="AU75" s="155">
        <v>0</v>
      </c>
      <c r="AV75" s="155">
        <v>0</v>
      </c>
      <c r="AW75" s="155">
        <v>0</v>
      </c>
      <c r="AX75" s="155">
        <v>0</v>
      </c>
      <c r="AY75" s="155">
        <v>0</v>
      </c>
      <c r="AZ75" s="155">
        <v>0</v>
      </c>
      <c r="BA75" s="155">
        <v>0</v>
      </c>
      <c r="BB75" s="155">
        <v>0</v>
      </c>
      <c r="BC75" s="155">
        <v>0</v>
      </c>
      <c r="BD75" s="155">
        <v>0</v>
      </c>
      <c r="BE75" s="155">
        <v>0</v>
      </c>
      <c r="BF75" s="155">
        <v>0</v>
      </c>
      <c r="BG75" s="155">
        <v>0</v>
      </c>
      <c r="BH75" s="155">
        <v>0</v>
      </c>
      <c r="BI75" s="155">
        <v>0</v>
      </c>
      <c r="BJ75" s="155">
        <v>3.3246947110345539</v>
      </c>
      <c r="BK75" s="155">
        <v>3.7691722178799827</v>
      </c>
      <c r="BL75" s="155">
        <v>191.51344241339166</v>
      </c>
      <c r="BM75" s="155">
        <v>251.41106519547481</v>
      </c>
      <c r="BN75" s="155">
        <v>340.23217005025202</v>
      </c>
      <c r="BO75" s="155">
        <v>97.850678614869892</v>
      </c>
      <c r="BP75" s="155">
        <v>103.14162682939507</v>
      </c>
      <c r="BQ75" s="155">
        <v>5.8441043096790741</v>
      </c>
      <c r="BR75" s="155">
        <v>7.3121483846556679</v>
      </c>
      <c r="BS75" s="155">
        <v>2.2162495526081218</v>
      </c>
      <c r="BT75" s="155">
        <v>1.8032862690747724</v>
      </c>
      <c r="BU75" s="155">
        <v>61.521510543380145</v>
      </c>
      <c r="BV75" s="155">
        <v>22.411370393886084</v>
      </c>
      <c r="BW75" s="155">
        <v>11.166766105672043</v>
      </c>
      <c r="BX75" s="155">
        <v>43.944468375197715</v>
      </c>
      <c r="BY75" s="155">
        <v>24.778031814491253</v>
      </c>
      <c r="BZ75" s="155">
        <v>20.19706760423572</v>
      </c>
      <c r="CA75" s="155">
        <v>19.737812624137913</v>
      </c>
      <c r="CB75" s="155">
        <v>14.759338526983555</v>
      </c>
      <c r="CC75" s="155">
        <v>13.62788838278596</v>
      </c>
      <c r="CD75" s="156">
        <v>13.360603371816783</v>
      </c>
    </row>
    <row r="76" spans="1:82" s="1" customFormat="1" ht="26.25" customHeight="1" x14ac:dyDescent="0.4">
      <c r="A76" s="159"/>
      <c r="B76" s="196" t="s">
        <v>411</v>
      </c>
      <c r="C76" s="56"/>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155">
        <v>0</v>
      </c>
      <c r="AI76" s="155">
        <v>0</v>
      </c>
      <c r="AJ76" s="155">
        <v>0</v>
      </c>
      <c r="AK76" s="155">
        <v>0</v>
      </c>
      <c r="AL76" s="155">
        <v>0</v>
      </c>
      <c r="AM76" s="155">
        <v>0</v>
      </c>
      <c r="AN76" s="155">
        <v>0</v>
      </c>
      <c r="AO76" s="155">
        <v>0</v>
      </c>
      <c r="AP76" s="155">
        <v>0</v>
      </c>
      <c r="AQ76" s="155">
        <v>0</v>
      </c>
      <c r="AR76" s="155">
        <v>0</v>
      </c>
      <c r="AS76" s="155">
        <v>0</v>
      </c>
      <c r="AT76" s="155">
        <v>0</v>
      </c>
      <c r="AU76" s="155">
        <v>0</v>
      </c>
      <c r="AV76" s="155">
        <v>0</v>
      </c>
      <c r="AW76" s="155">
        <v>0</v>
      </c>
      <c r="AX76" s="155">
        <v>0</v>
      </c>
      <c r="AY76" s="155">
        <v>0</v>
      </c>
      <c r="AZ76" s="155">
        <v>0</v>
      </c>
      <c r="BA76" s="155">
        <v>0</v>
      </c>
      <c r="BB76" s="155">
        <v>0</v>
      </c>
      <c r="BC76" s="155">
        <v>0</v>
      </c>
      <c r="BD76" s="155">
        <v>0</v>
      </c>
      <c r="BE76" s="155">
        <v>0</v>
      </c>
      <c r="BF76" s="155">
        <v>0</v>
      </c>
      <c r="BG76" s="155">
        <v>0</v>
      </c>
      <c r="BH76" s="155">
        <v>0</v>
      </c>
      <c r="BI76" s="155">
        <v>0</v>
      </c>
      <c r="BJ76" s="155">
        <v>1.4641407960887542</v>
      </c>
      <c r="BK76" s="155">
        <v>1.6405782323160192</v>
      </c>
      <c r="BL76" s="155">
        <v>86.458994578169666</v>
      </c>
      <c r="BM76" s="155">
        <v>135.26847248751463</v>
      </c>
      <c r="BN76" s="155">
        <v>214.99487222872861</v>
      </c>
      <c r="BO76" s="155">
        <v>63.860830563223409</v>
      </c>
      <c r="BP76" s="155">
        <v>71.390105903103816</v>
      </c>
      <c r="BQ76" s="155">
        <v>4.2762707375718332</v>
      </c>
      <c r="BR76" s="155">
        <v>5.8217147351875553</v>
      </c>
      <c r="BS76" s="155">
        <v>2.2601802357202678</v>
      </c>
      <c r="BT76" s="155">
        <v>1.873146121870038</v>
      </c>
      <c r="BU76" s="155">
        <v>68.431107447581084</v>
      </c>
      <c r="BV76" s="155">
        <v>7.6578690689069671</v>
      </c>
      <c r="BW76" s="155">
        <v>-10.919165036572767</v>
      </c>
      <c r="BX76" s="155">
        <v>57.745711771540812</v>
      </c>
      <c r="BY76" s="155">
        <v>19.512460205320782</v>
      </c>
      <c r="BZ76" s="155">
        <v>25.409389295282143</v>
      </c>
      <c r="CA76" s="155">
        <v>24.795278896590972</v>
      </c>
      <c r="CB76" s="155">
        <v>28.963403209807268</v>
      </c>
      <c r="CC76" s="155">
        <v>29.26211812537499</v>
      </c>
      <c r="CD76" s="156">
        <v>28.688197548361625</v>
      </c>
    </row>
    <row r="77" spans="1:82" s="1" customFormat="1" x14ac:dyDescent="0.4">
      <c r="A77" s="159"/>
      <c r="B77" s="71" t="s">
        <v>234</v>
      </c>
      <c r="C77" s="56"/>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155">
        <v>0</v>
      </c>
      <c r="AI77" s="155">
        <v>0</v>
      </c>
      <c r="AJ77" s="155">
        <v>0</v>
      </c>
      <c r="AK77" s="155">
        <v>0</v>
      </c>
      <c r="AL77" s="155">
        <v>0</v>
      </c>
      <c r="AM77" s="155">
        <v>0</v>
      </c>
      <c r="AN77" s="155">
        <v>0</v>
      </c>
      <c r="AO77" s="155">
        <v>0</v>
      </c>
      <c r="AP77" s="155">
        <v>0</v>
      </c>
      <c r="AQ77" s="155">
        <v>0</v>
      </c>
      <c r="AR77" s="155">
        <v>0</v>
      </c>
      <c r="AS77" s="155">
        <v>0</v>
      </c>
      <c r="AT77" s="155">
        <v>0</v>
      </c>
      <c r="AU77" s="155">
        <v>0</v>
      </c>
      <c r="AV77" s="155">
        <v>0</v>
      </c>
      <c r="AW77" s="155">
        <v>0</v>
      </c>
      <c r="AX77" s="155">
        <v>0</v>
      </c>
      <c r="AY77" s="155">
        <v>0</v>
      </c>
      <c r="AZ77" s="155">
        <v>0</v>
      </c>
      <c r="BA77" s="155">
        <v>0</v>
      </c>
      <c r="BB77" s="155">
        <v>0</v>
      </c>
      <c r="BC77" s="155">
        <v>0</v>
      </c>
      <c r="BD77" s="155">
        <v>0</v>
      </c>
      <c r="BE77" s="155">
        <v>10.919899240065929</v>
      </c>
      <c r="BF77" s="155">
        <v>20.449677292564271</v>
      </c>
      <c r="BG77" s="155">
        <v>22.80125625980444</v>
      </c>
      <c r="BH77" s="155">
        <v>24.560616241105343</v>
      </c>
      <c r="BI77" s="155">
        <v>25.391326993463668</v>
      </c>
      <c r="BJ77" s="155">
        <v>27.174872644230881</v>
      </c>
      <c r="BK77" s="155">
        <v>27.80435880615434</v>
      </c>
      <c r="BL77" s="155">
        <v>27.890843049982255</v>
      </c>
      <c r="BM77" s="155">
        <v>28.260832822677209</v>
      </c>
      <c r="BN77" s="155">
        <v>27.24128519170938</v>
      </c>
      <c r="BO77" s="155">
        <v>28.063348799175102</v>
      </c>
      <c r="BP77" s="155">
        <v>69.662184301163776</v>
      </c>
      <c r="BQ77" s="155">
        <v>212.34356045237863</v>
      </c>
      <c r="BR77" s="155">
        <v>237.76101971691443</v>
      </c>
      <c r="BS77" s="155">
        <v>190.42361294562264</v>
      </c>
      <c r="BT77" s="155">
        <v>212.86633963407135</v>
      </c>
      <c r="BU77" s="155">
        <v>186.51663370001953</v>
      </c>
      <c r="BV77" s="155">
        <v>171.79074644929912</v>
      </c>
      <c r="BW77" s="155">
        <v>143.92403828929275</v>
      </c>
      <c r="BX77" s="155">
        <v>176.55550647184415</v>
      </c>
      <c r="BY77" s="155">
        <v>145.67626916356079</v>
      </c>
      <c r="BZ77" s="155">
        <v>100</v>
      </c>
      <c r="CA77" s="155">
        <v>97.646502592970592</v>
      </c>
      <c r="CB77" s="155">
        <v>95.868781833029814</v>
      </c>
      <c r="CC77" s="155">
        <v>94.032256803698942</v>
      </c>
      <c r="CD77" s="156">
        <v>92.187993621812268</v>
      </c>
    </row>
    <row r="78" spans="1:82" s="1" customFormat="1" x14ac:dyDescent="0.4">
      <c r="A78" s="159"/>
      <c r="B78" s="71" t="s">
        <v>240</v>
      </c>
      <c r="C78" s="56"/>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155">
        <v>0</v>
      </c>
      <c r="AI78" s="155">
        <v>0</v>
      </c>
      <c r="AJ78" s="155">
        <v>0</v>
      </c>
      <c r="AK78" s="155">
        <v>0</v>
      </c>
      <c r="AL78" s="155">
        <v>0</v>
      </c>
      <c r="AM78" s="155">
        <v>0</v>
      </c>
      <c r="AN78" s="155">
        <v>0</v>
      </c>
      <c r="AO78" s="155">
        <v>0</v>
      </c>
      <c r="AP78" s="155">
        <v>0</v>
      </c>
      <c r="AQ78" s="155">
        <v>0</v>
      </c>
      <c r="AR78" s="155">
        <v>0</v>
      </c>
      <c r="AS78" s="155">
        <v>0</v>
      </c>
      <c r="AT78" s="155">
        <v>0</v>
      </c>
      <c r="AU78" s="155">
        <v>0</v>
      </c>
      <c r="AV78" s="155">
        <v>0</v>
      </c>
      <c r="AW78" s="155">
        <v>0</v>
      </c>
      <c r="AX78" s="155">
        <v>0</v>
      </c>
      <c r="AY78" s="155">
        <v>0</v>
      </c>
      <c r="AZ78" s="155">
        <v>0</v>
      </c>
      <c r="BA78" s="155">
        <v>0</v>
      </c>
      <c r="BB78" s="155">
        <v>0</v>
      </c>
      <c r="BC78" s="155">
        <v>0</v>
      </c>
      <c r="BD78" s="155">
        <v>0</v>
      </c>
      <c r="BE78" s="155">
        <v>0</v>
      </c>
      <c r="BF78" s="155">
        <v>0</v>
      </c>
      <c r="BG78" s="155">
        <v>0</v>
      </c>
      <c r="BH78" s="155">
        <v>0</v>
      </c>
      <c r="BI78" s="155">
        <v>0</v>
      </c>
      <c r="BJ78" s="155">
        <v>65.000497782659153</v>
      </c>
      <c r="BK78" s="155">
        <v>63.26154041496121</v>
      </c>
      <c r="BL78" s="155">
        <v>65.89226967427183</v>
      </c>
      <c r="BM78" s="155">
        <v>61.66030923164832</v>
      </c>
      <c r="BN78" s="155">
        <v>56.875668469791108</v>
      </c>
      <c r="BO78" s="155">
        <v>58.487053596747216</v>
      </c>
      <c r="BP78" s="155">
        <v>54.114109418587915</v>
      </c>
      <c r="BQ78" s="155">
        <v>53.086525420330432</v>
      </c>
      <c r="BR78" s="155">
        <v>52.560444426230141</v>
      </c>
      <c r="BS78" s="155">
        <v>47.123339049562091</v>
      </c>
      <c r="BT78" s="155">
        <v>44.538810921587576</v>
      </c>
      <c r="BU78" s="155">
        <v>42.073148457917817</v>
      </c>
      <c r="BV78" s="155">
        <v>49.442269247570366</v>
      </c>
      <c r="BW78" s="155">
        <v>37.047933486924066</v>
      </c>
      <c r="BX78" s="155">
        <v>63.876602426260789</v>
      </c>
      <c r="BY78" s="155">
        <v>50.37252779705689</v>
      </c>
      <c r="BZ78" s="155">
        <v>51.93244751657722</v>
      </c>
      <c r="CA78" s="155">
        <v>56.799999450598122</v>
      </c>
      <c r="CB78" s="155">
        <v>61.340285753430237</v>
      </c>
      <c r="CC78" s="155">
        <v>65.324150500080918</v>
      </c>
      <c r="CD78" s="156">
        <v>71.23573728064747</v>
      </c>
    </row>
    <row r="79" spans="1:82" s="1" customFormat="1" x14ac:dyDescent="0.4">
      <c r="A79" s="159"/>
      <c r="B79" s="196" t="s">
        <v>410</v>
      </c>
      <c r="C79" s="56"/>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155">
        <v>0</v>
      </c>
      <c r="AI79" s="155">
        <v>0</v>
      </c>
      <c r="AJ79" s="155">
        <v>0</v>
      </c>
      <c r="AK79" s="155">
        <v>0</v>
      </c>
      <c r="AL79" s="155">
        <v>0</v>
      </c>
      <c r="AM79" s="155">
        <v>0</v>
      </c>
      <c r="AN79" s="155">
        <v>0</v>
      </c>
      <c r="AO79" s="155">
        <v>0</v>
      </c>
      <c r="AP79" s="155">
        <v>0</v>
      </c>
      <c r="AQ79" s="155">
        <v>0</v>
      </c>
      <c r="AR79" s="155">
        <v>0</v>
      </c>
      <c r="AS79" s="155">
        <v>0</v>
      </c>
      <c r="AT79" s="155">
        <v>0</v>
      </c>
      <c r="AU79" s="155">
        <v>0</v>
      </c>
      <c r="AV79" s="155">
        <v>0</v>
      </c>
      <c r="AW79" s="155">
        <v>0</v>
      </c>
      <c r="AX79" s="155">
        <v>0</v>
      </c>
      <c r="AY79" s="155">
        <v>0</v>
      </c>
      <c r="AZ79" s="155">
        <v>0</v>
      </c>
      <c r="BA79" s="155">
        <v>0</v>
      </c>
      <c r="BB79" s="155">
        <v>0</v>
      </c>
      <c r="BC79" s="155">
        <v>0</v>
      </c>
      <c r="BD79" s="155">
        <v>0</v>
      </c>
      <c r="BE79" s="155">
        <v>0</v>
      </c>
      <c r="BF79" s="155">
        <v>0</v>
      </c>
      <c r="BG79" s="155">
        <v>0</v>
      </c>
      <c r="BH79" s="155">
        <v>0</v>
      </c>
      <c r="BI79" s="155">
        <v>0</v>
      </c>
      <c r="BJ79" s="155">
        <v>32.04524540685096</v>
      </c>
      <c r="BK79" s="155">
        <v>30.365539399181383</v>
      </c>
      <c r="BL79" s="155">
        <v>31.101151286256304</v>
      </c>
      <c r="BM79" s="155">
        <v>28.672043792716465</v>
      </c>
      <c r="BN79" s="155">
        <v>25.935304822224744</v>
      </c>
      <c r="BO79" s="155">
        <v>26.787070547310229</v>
      </c>
      <c r="BP79" s="155">
        <v>22.836154174644101</v>
      </c>
      <c r="BQ79" s="155">
        <v>21.553129320654158</v>
      </c>
      <c r="BR79" s="155">
        <v>19.920408437541223</v>
      </c>
      <c r="BS79" s="155">
        <v>16.910992291261987</v>
      </c>
      <c r="BT79" s="155">
        <v>15.132132795154888</v>
      </c>
      <c r="BU79" s="155">
        <v>13.044833587233743</v>
      </c>
      <c r="BV79" s="155">
        <v>13.917235908413902</v>
      </c>
      <c r="BW79" s="155">
        <v>10.510639721963006</v>
      </c>
      <c r="BX79" s="155">
        <v>15.22060662592475</v>
      </c>
      <c r="BY79" s="155">
        <v>12.00283673881281</v>
      </c>
      <c r="BZ79" s="155">
        <v>12.374536602565755</v>
      </c>
      <c r="CA79" s="155">
        <v>13.534383720366318</v>
      </c>
      <c r="CB79" s="155">
        <v>14.616249523486609</v>
      </c>
      <c r="CC79" s="155">
        <v>15.565530415964545</v>
      </c>
      <c r="CD79" s="156">
        <v>16.974151624737992</v>
      </c>
    </row>
    <row r="80" spans="1:82" s="1" customFormat="1" x14ac:dyDescent="0.4">
      <c r="A80" s="159"/>
      <c r="B80" s="196" t="s">
        <v>411</v>
      </c>
      <c r="C80" s="56"/>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155">
        <v>0</v>
      </c>
      <c r="AI80" s="155">
        <v>0</v>
      </c>
      <c r="AJ80" s="155">
        <v>0</v>
      </c>
      <c r="AK80" s="155">
        <v>0</v>
      </c>
      <c r="AL80" s="155">
        <v>0</v>
      </c>
      <c r="AM80" s="155">
        <v>0</v>
      </c>
      <c r="AN80" s="155">
        <v>0</v>
      </c>
      <c r="AO80" s="155">
        <v>0</v>
      </c>
      <c r="AP80" s="155">
        <v>0</v>
      </c>
      <c r="AQ80" s="155">
        <v>0</v>
      </c>
      <c r="AR80" s="155">
        <v>0</v>
      </c>
      <c r="AS80" s="155">
        <v>0</v>
      </c>
      <c r="AT80" s="155">
        <v>0</v>
      </c>
      <c r="AU80" s="155">
        <v>0</v>
      </c>
      <c r="AV80" s="155">
        <v>0</v>
      </c>
      <c r="AW80" s="155">
        <v>0</v>
      </c>
      <c r="AX80" s="155">
        <v>0</v>
      </c>
      <c r="AY80" s="155">
        <v>0</v>
      </c>
      <c r="AZ80" s="155">
        <v>0</v>
      </c>
      <c r="BA80" s="155">
        <v>0</v>
      </c>
      <c r="BB80" s="155">
        <v>0</v>
      </c>
      <c r="BC80" s="155">
        <v>0</v>
      </c>
      <c r="BD80" s="155">
        <v>0</v>
      </c>
      <c r="BE80" s="155">
        <v>0</v>
      </c>
      <c r="BF80" s="155">
        <v>0</v>
      </c>
      <c r="BG80" s="155">
        <v>0</v>
      </c>
      <c r="BH80" s="155">
        <v>0</v>
      </c>
      <c r="BI80" s="155">
        <v>0</v>
      </c>
      <c r="BJ80" s="155">
        <v>32.955252375808193</v>
      </c>
      <c r="BK80" s="155">
        <v>32.896001015779831</v>
      </c>
      <c r="BL80" s="155">
        <v>34.791118388015533</v>
      </c>
      <c r="BM80" s="155">
        <v>32.988265438931847</v>
      </c>
      <c r="BN80" s="155">
        <v>30.940363647566361</v>
      </c>
      <c r="BO80" s="155">
        <v>31.699983049436991</v>
      </c>
      <c r="BP80" s="155">
        <v>31.277955243943815</v>
      </c>
      <c r="BQ80" s="155">
        <v>31.533396099676274</v>
      </c>
      <c r="BR80" s="155">
        <v>32.640035988688922</v>
      </c>
      <c r="BS80" s="155">
        <v>30.212346758300104</v>
      </c>
      <c r="BT80" s="155">
        <v>29.406678126432684</v>
      </c>
      <c r="BU80" s="155">
        <v>29.028314870684074</v>
      </c>
      <c r="BV80" s="155">
        <v>35.525033339156465</v>
      </c>
      <c r="BW80" s="155">
        <v>26.537293764961056</v>
      </c>
      <c r="BX80" s="155">
        <v>48.655995800336044</v>
      </c>
      <c r="BY80" s="155">
        <v>38.369691058244079</v>
      </c>
      <c r="BZ80" s="155">
        <v>39.557910914011465</v>
      </c>
      <c r="CA80" s="155">
        <v>43.265615730231808</v>
      </c>
      <c r="CB80" s="155">
        <v>46.724036229943628</v>
      </c>
      <c r="CC80" s="155">
        <v>49.758620084116373</v>
      </c>
      <c r="CD80" s="156">
        <v>54.261585655909471</v>
      </c>
    </row>
    <row r="81" spans="1:82" s="1" customFormat="1" x14ac:dyDescent="0.4">
      <c r="A81" s="159"/>
      <c r="B81" s="71" t="s">
        <v>247</v>
      </c>
      <c r="C81" s="56"/>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155">
        <v>0</v>
      </c>
      <c r="AI81" s="155">
        <v>0</v>
      </c>
      <c r="AJ81" s="155">
        <v>0</v>
      </c>
      <c r="AK81" s="155">
        <v>0</v>
      </c>
      <c r="AL81" s="155">
        <v>0</v>
      </c>
      <c r="AM81" s="155">
        <v>0</v>
      </c>
      <c r="AN81" s="155">
        <v>0</v>
      </c>
      <c r="AO81" s="155">
        <v>0</v>
      </c>
      <c r="AP81" s="155">
        <v>0</v>
      </c>
      <c r="AQ81" s="155">
        <v>0</v>
      </c>
      <c r="AR81" s="155">
        <v>3.0639518815252611</v>
      </c>
      <c r="AS81" s="155">
        <v>23.896497586235657</v>
      </c>
      <c r="AT81" s="155">
        <v>50.16821933945468</v>
      </c>
      <c r="AU81" s="155">
        <v>89.017358982852841</v>
      </c>
      <c r="AV81" s="155">
        <v>163.20704644452391</v>
      </c>
      <c r="AW81" s="155">
        <v>207.58930590398302</v>
      </c>
      <c r="AX81" s="155">
        <v>183.78009109438398</v>
      </c>
      <c r="AY81" s="155">
        <v>183.93411604440004</v>
      </c>
      <c r="AZ81" s="155">
        <v>185.90996990564074</v>
      </c>
      <c r="BA81" s="155">
        <v>183.41304048928149</v>
      </c>
      <c r="BB81" s="155">
        <v>186.92952516594335</v>
      </c>
      <c r="BC81" s="155">
        <v>207.82200332330655</v>
      </c>
      <c r="BD81" s="155">
        <v>215.2739049937833</v>
      </c>
      <c r="BE81" s="155">
        <v>236.97009823018473</v>
      </c>
      <c r="BF81" s="155">
        <v>262.63696184803433</v>
      </c>
      <c r="BG81" s="155">
        <v>287.67862934747666</v>
      </c>
      <c r="BH81" s="155">
        <v>309.43051293623756</v>
      </c>
      <c r="BI81" s="155">
        <v>331.66163799637559</v>
      </c>
      <c r="BJ81" s="155">
        <v>361.41466066020064</v>
      </c>
      <c r="BK81" s="155">
        <v>401.64753229703337</v>
      </c>
      <c r="BL81" s="155">
        <v>427.91458353726193</v>
      </c>
      <c r="BM81" s="155">
        <v>442.21802482948726</v>
      </c>
      <c r="BN81" s="155">
        <v>446.10457725657693</v>
      </c>
      <c r="BO81" s="155">
        <v>409.49580003772627</v>
      </c>
      <c r="BP81" s="155">
        <v>374.35841917356362</v>
      </c>
      <c r="BQ81" s="155">
        <v>343.78217033352149</v>
      </c>
      <c r="BR81" s="155">
        <v>323.25179111532225</v>
      </c>
      <c r="BS81" s="155">
        <v>0</v>
      </c>
      <c r="BT81" s="155">
        <v>0</v>
      </c>
      <c r="BU81" s="155">
        <v>0</v>
      </c>
      <c r="BV81" s="155">
        <v>0</v>
      </c>
      <c r="BW81" s="155">
        <v>0</v>
      </c>
      <c r="BX81" s="155">
        <v>0</v>
      </c>
      <c r="BY81" s="155">
        <v>0</v>
      </c>
      <c r="BZ81" s="155">
        <v>0</v>
      </c>
      <c r="CA81" s="155">
        <v>0</v>
      </c>
      <c r="CB81" s="155">
        <v>0</v>
      </c>
      <c r="CC81" s="155">
        <v>0</v>
      </c>
      <c r="CD81" s="156">
        <v>0</v>
      </c>
    </row>
    <row r="82" spans="1:82" s="1" customFormat="1" x14ac:dyDescent="0.4">
      <c r="A82" s="159"/>
      <c r="B82" s="71" t="s">
        <v>32</v>
      </c>
      <c r="C82" s="56"/>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155">
        <v>0</v>
      </c>
      <c r="AI82" s="155">
        <v>0</v>
      </c>
      <c r="AJ82" s="155">
        <v>0</v>
      </c>
      <c r="AK82" s="155">
        <v>0</v>
      </c>
      <c r="AL82" s="155">
        <v>0</v>
      </c>
      <c r="AM82" s="155">
        <v>0</v>
      </c>
      <c r="AN82" s="155">
        <v>0</v>
      </c>
      <c r="AO82" s="155">
        <v>0</v>
      </c>
      <c r="AP82" s="155">
        <v>0</v>
      </c>
      <c r="AQ82" s="155">
        <v>0</v>
      </c>
      <c r="AR82" s="155">
        <v>283.56574276076924</v>
      </c>
      <c r="AS82" s="155">
        <v>207.0985253489811</v>
      </c>
      <c r="AT82" s="155">
        <v>202.17687607004711</v>
      </c>
      <c r="AU82" s="155">
        <v>245.65688077647067</v>
      </c>
      <c r="AV82" s="155">
        <v>240.53790164736463</v>
      </c>
      <c r="AW82" s="155">
        <v>256.99947540590676</v>
      </c>
      <c r="AX82" s="155">
        <v>243.90275392375693</v>
      </c>
      <c r="AY82" s="155">
        <v>242.11489677840075</v>
      </c>
      <c r="AZ82" s="155">
        <v>228.53688642677287</v>
      </c>
      <c r="BA82" s="155">
        <v>219.32234859039625</v>
      </c>
      <c r="BB82" s="155">
        <v>237.77154007377752</v>
      </c>
      <c r="BC82" s="155">
        <v>214.71760988287062</v>
      </c>
      <c r="BD82" s="155">
        <v>205.29547253029952</v>
      </c>
      <c r="BE82" s="155">
        <v>216.67731202932103</v>
      </c>
      <c r="BF82" s="155">
        <v>211.4484889374896</v>
      </c>
      <c r="BG82" s="155">
        <v>235.62501768969392</v>
      </c>
      <c r="BH82" s="155">
        <v>237.61497336056271</v>
      </c>
      <c r="BI82" s="155">
        <v>273.69751988565571</v>
      </c>
      <c r="BJ82" s="155">
        <v>379.75632818362357</v>
      </c>
      <c r="BK82" s="155">
        <v>318.02282345813887</v>
      </c>
      <c r="BL82" s="155">
        <v>286.48039986782726</v>
      </c>
      <c r="BM82" s="155">
        <v>350.04324579305546</v>
      </c>
      <c r="BN82" s="155">
        <v>348.49001183572312</v>
      </c>
      <c r="BO82" s="155">
        <v>159.13879752737679</v>
      </c>
      <c r="BP82" s="155">
        <v>119.29460716250351</v>
      </c>
      <c r="BQ82" s="155">
        <v>10.573005119543804</v>
      </c>
      <c r="BR82" s="155">
        <v>0</v>
      </c>
      <c r="BS82" s="155">
        <v>0</v>
      </c>
      <c r="BT82" s="155">
        <v>0</v>
      </c>
      <c r="BU82" s="155">
        <v>0</v>
      </c>
      <c r="BV82" s="155">
        <v>0</v>
      </c>
      <c r="BW82" s="155">
        <v>0</v>
      </c>
      <c r="BX82" s="155">
        <v>0</v>
      </c>
      <c r="BY82" s="155">
        <v>0</v>
      </c>
      <c r="BZ82" s="155">
        <v>0</v>
      </c>
      <c r="CA82" s="155">
        <v>0</v>
      </c>
      <c r="CB82" s="155">
        <v>0</v>
      </c>
      <c r="CC82" s="155">
        <v>0</v>
      </c>
      <c r="CD82" s="156">
        <v>0</v>
      </c>
    </row>
    <row r="83" spans="1:82" s="1" customFormat="1" x14ac:dyDescent="0.4">
      <c r="A83" s="159"/>
      <c r="B83" s="196" t="s">
        <v>410</v>
      </c>
      <c r="C83" s="56"/>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155">
        <v>0</v>
      </c>
      <c r="AI83" s="155">
        <v>0</v>
      </c>
      <c r="AJ83" s="155">
        <v>0</v>
      </c>
      <c r="AK83" s="155">
        <v>0</v>
      </c>
      <c r="AL83" s="155">
        <v>0</v>
      </c>
      <c r="AM83" s="155">
        <v>0</v>
      </c>
      <c r="AN83" s="155">
        <v>0</v>
      </c>
      <c r="AO83" s="155">
        <v>0</v>
      </c>
      <c r="AP83" s="155">
        <v>0</v>
      </c>
      <c r="AQ83" s="155">
        <v>0</v>
      </c>
      <c r="AR83" s="155">
        <v>0</v>
      </c>
      <c r="AS83" s="155">
        <v>0</v>
      </c>
      <c r="AT83" s="155">
        <v>0</v>
      </c>
      <c r="AU83" s="155">
        <v>0</v>
      </c>
      <c r="AV83" s="155">
        <v>0</v>
      </c>
      <c r="AW83" s="155">
        <v>0</v>
      </c>
      <c r="AX83" s="155">
        <v>0</v>
      </c>
      <c r="AY83" s="155">
        <v>0</v>
      </c>
      <c r="AZ83" s="155">
        <v>0</v>
      </c>
      <c r="BA83" s="155">
        <v>0</v>
      </c>
      <c r="BB83" s="155">
        <v>0</v>
      </c>
      <c r="BC83" s="155">
        <v>0</v>
      </c>
      <c r="BD83" s="155">
        <v>0</v>
      </c>
      <c r="BE83" s="155">
        <v>0</v>
      </c>
      <c r="BF83" s="155">
        <v>0</v>
      </c>
      <c r="BG83" s="155">
        <v>0</v>
      </c>
      <c r="BH83" s="155">
        <v>0</v>
      </c>
      <c r="BI83" s="155">
        <v>0</v>
      </c>
      <c r="BJ83" s="155">
        <v>27.806712047032391</v>
      </c>
      <c r="BK83" s="155">
        <v>23.764495464320383</v>
      </c>
      <c r="BL83" s="155">
        <v>19.545326918780908</v>
      </c>
      <c r="BM83" s="155">
        <v>19.893734670881962</v>
      </c>
      <c r="BN83" s="155">
        <v>19.70740926761286</v>
      </c>
      <c r="BO83" s="155">
        <v>12.397411592641996</v>
      </c>
      <c r="BP83" s="155">
        <v>9.9051021969798647</v>
      </c>
      <c r="BQ83" s="155">
        <v>0.67667232765080343</v>
      </c>
      <c r="BR83" s="155">
        <v>0</v>
      </c>
      <c r="BS83" s="155">
        <v>0</v>
      </c>
      <c r="BT83" s="155">
        <v>0</v>
      </c>
      <c r="BU83" s="155">
        <v>0</v>
      </c>
      <c r="BV83" s="155">
        <v>0</v>
      </c>
      <c r="BW83" s="155">
        <v>0</v>
      </c>
      <c r="BX83" s="155">
        <v>0</v>
      </c>
      <c r="BY83" s="155">
        <v>0</v>
      </c>
      <c r="BZ83" s="155">
        <v>0</v>
      </c>
      <c r="CA83" s="155">
        <v>0</v>
      </c>
      <c r="CB83" s="155">
        <v>0</v>
      </c>
      <c r="CC83" s="155">
        <v>0</v>
      </c>
      <c r="CD83" s="156">
        <v>0</v>
      </c>
    </row>
    <row r="84" spans="1:82" s="1" customFormat="1" x14ac:dyDescent="0.4">
      <c r="A84" s="159"/>
      <c r="B84" s="196" t="s">
        <v>411</v>
      </c>
      <c r="C84" s="56"/>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155">
        <v>0</v>
      </c>
      <c r="AI84" s="155">
        <v>0</v>
      </c>
      <c r="AJ84" s="155">
        <v>0</v>
      </c>
      <c r="AK84" s="155">
        <v>0</v>
      </c>
      <c r="AL84" s="155">
        <v>0</v>
      </c>
      <c r="AM84" s="155">
        <v>0</v>
      </c>
      <c r="AN84" s="155">
        <v>0</v>
      </c>
      <c r="AO84" s="155">
        <v>0</v>
      </c>
      <c r="AP84" s="155">
        <v>0</v>
      </c>
      <c r="AQ84" s="155">
        <v>0</v>
      </c>
      <c r="AR84" s="155">
        <v>0</v>
      </c>
      <c r="AS84" s="155">
        <v>0</v>
      </c>
      <c r="AT84" s="155">
        <v>0</v>
      </c>
      <c r="AU84" s="155">
        <v>0</v>
      </c>
      <c r="AV84" s="155">
        <v>0</v>
      </c>
      <c r="AW84" s="155">
        <v>0</v>
      </c>
      <c r="AX84" s="155">
        <v>0</v>
      </c>
      <c r="AY84" s="155">
        <v>0</v>
      </c>
      <c r="AZ84" s="155">
        <v>0</v>
      </c>
      <c r="BA84" s="155">
        <v>0</v>
      </c>
      <c r="BB84" s="155">
        <v>0</v>
      </c>
      <c r="BC84" s="155">
        <v>0</v>
      </c>
      <c r="BD84" s="155">
        <v>0</v>
      </c>
      <c r="BE84" s="155">
        <v>0</v>
      </c>
      <c r="BF84" s="155">
        <v>0</v>
      </c>
      <c r="BG84" s="155">
        <v>0</v>
      </c>
      <c r="BH84" s="155">
        <v>0</v>
      </c>
      <c r="BI84" s="155">
        <v>0</v>
      </c>
      <c r="BJ84" s="155">
        <v>351.94961613659115</v>
      </c>
      <c r="BK84" s="155">
        <v>294.25832799381851</v>
      </c>
      <c r="BL84" s="155">
        <v>266.93507294904634</v>
      </c>
      <c r="BM84" s="155">
        <v>330.14951112217346</v>
      </c>
      <c r="BN84" s="155">
        <v>328.78260256811041</v>
      </c>
      <c r="BO84" s="155">
        <v>146.74138593473478</v>
      </c>
      <c r="BP84" s="155">
        <v>109.38950496552366</v>
      </c>
      <c r="BQ84" s="155">
        <v>9.8963327918929984</v>
      </c>
      <c r="BR84" s="155">
        <v>0</v>
      </c>
      <c r="BS84" s="155">
        <v>0</v>
      </c>
      <c r="BT84" s="155">
        <v>0</v>
      </c>
      <c r="BU84" s="155">
        <v>0</v>
      </c>
      <c r="BV84" s="155">
        <v>0</v>
      </c>
      <c r="BW84" s="155">
        <v>0</v>
      </c>
      <c r="BX84" s="155">
        <v>0</v>
      </c>
      <c r="BY84" s="155">
        <v>0</v>
      </c>
      <c r="BZ84" s="155">
        <v>0</v>
      </c>
      <c r="CA84" s="155">
        <v>0</v>
      </c>
      <c r="CB84" s="155">
        <v>0</v>
      </c>
      <c r="CC84" s="155">
        <v>0</v>
      </c>
      <c r="CD84" s="156">
        <v>0</v>
      </c>
    </row>
    <row r="85" spans="1:82" s="1" customFormat="1" x14ac:dyDescent="0.4">
      <c r="A85" s="159"/>
      <c r="B85" s="71" t="s">
        <v>273</v>
      </c>
      <c r="C85" s="56"/>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155"/>
      <c r="AI85" s="155"/>
      <c r="AJ85" s="155"/>
      <c r="AK85" s="155"/>
      <c r="AL85" s="155"/>
      <c r="AM85" s="155"/>
      <c r="AN85" s="155"/>
      <c r="AO85" s="155"/>
      <c r="AP85" s="155"/>
      <c r="AQ85" s="155"/>
      <c r="AR85" s="155"/>
      <c r="AS85" s="155"/>
      <c r="AT85" s="155"/>
      <c r="AU85" s="155"/>
      <c r="AV85" s="155"/>
      <c r="AW85" s="155"/>
      <c r="AX85" s="155"/>
      <c r="AY85" s="155"/>
      <c r="AZ85" s="155"/>
      <c r="BA85" s="155"/>
      <c r="BB85" s="155"/>
      <c r="BC85" s="155"/>
      <c r="BD85" s="155"/>
      <c r="BE85" s="155"/>
      <c r="BF85" s="155"/>
      <c r="BG85" s="155"/>
      <c r="BH85" s="155"/>
      <c r="BI85" s="155"/>
      <c r="BJ85" s="155"/>
      <c r="BK85" s="155"/>
      <c r="BL85" s="155"/>
      <c r="BM85" s="155"/>
      <c r="BN85" s="155"/>
      <c r="BO85" s="155"/>
      <c r="BP85" s="155"/>
      <c r="BQ85" s="155"/>
      <c r="BR85" s="155"/>
      <c r="BS85" s="155">
        <v>0</v>
      </c>
      <c r="BT85" s="155">
        <v>0</v>
      </c>
      <c r="BU85" s="155">
        <v>0</v>
      </c>
      <c r="BV85" s="155">
        <v>7.0552847393078135</v>
      </c>
      <c r="BW85" s="155">
        <v>7.9143117611244209</v>
      </c>
      <c r="BX85" s="155">
        <v>0.23177299974240695</v>
      </c>
      <c r="BY85" s="155">
        <v>0.33830170700277312</v>
      </c>
      <c r="BZ85" s="155">
        <v>0.41702251226338527</v>
      </c>
      <c r="CA85" s="155">
        <v>0.50937151044518703</v>
      </c>
      <c r="CB85" s="155">
        <v>0.6159834197319185</v>
      </c>
      <c r="CC85" s="155">
        <v>0.71865915223173804</v>
      </c>
      <c r="CD85" s="156">
        <v>0.80745283010579472</v>
      </c>
    </row>
    <row r="86" spans="1:82" s="1" customFormat="1" x14ac:dyDescent="0.4">
      <c r="A86" s="159"/>
      <c r="B86" s="71" t="s">
        <v>274</v>
      </c>
      <c r="C86" s="56"/>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155">
        <v>0</v>
      </c>
      <c r="AI86" s="155">
        <v>0</v>
      </c>
      <c r="AJ86" s="155">
        <v>0</v>
      </c>
      <c r="AK86" s="155">
        <v>0</v>
      </c>
      <c r="AL86" s="155">
        <v>0</v>
      </c>
      <c r="AM86" s="155">
        <v>0</v>
      </c>
      <c r="AN86" s="155">
        <v>0</v>
      </c>
      <c r="AO86" s="155">
        <v>0</v>
      </c>
      <c r="AP86" s="155">
        <v>0</v>
      </c>
      <c r="AQ86" s="155">
        <v>0</v>
      </c>
      <c r="AR86" s="155">
        <v>0</v>
      </c>
      <c r="AS86" s="155">
        <v>0</v>
      </c>
      <c r="AT86" s="155">
        <v>0</v>
      </c>
      <c r="AU86" s="155">
        <v>0</v>
      </c>
      <c r="AV86" s="155">
        <v>0</v>
      </c>
      <c r="AW86" s="155">
        <v>0</v>
      </c>
      <c r="AX86" s="155">
        <v>0</v>
      </c>
      <c r="AY86" s="155">
        <v>0</v>
      </c>
      <c r="AZ86" s="155">
        <v>0</v>
      </c>
      <c r="BA86" s="155">
        <v>0</v>
      </c>
      <c r="BB86" s="155">
        <v>0</v>
      </c>
      <c r="BC86" s="155">
        <v>0</v>
      </c>
      <c r="BD86" s="155">
        <v>0</v>
      </c>
      <c r="BE86" s="155">
        <v>0</v>
      </c>
      <c r="BF86" s="155">
        <v>0</v>
      </c>
      <c r="BG86" s="155">
        <v>0</v>
      </c>
      <c r="BH86" s="155">
        <v>0</v>
      </c>
      <c r="BI86" s="155">
        <v>0</v>
      </c>
      <c r="BJ86" s="155">
        <v>167.40157788011865</v>
      </c>
      <c r="BK86" s="155">
        <v>166.8630069313464</v>
      </c>
      <c r="BL86" s="155">
        <v>175.52002472378277</v>
      </c>
      <c r="BM86" s="155">
        <v>179.96497478358381</v>
      </c>
      <c r="BN86" s="155">
        <v>166.91966438611215</v>
      </c>
      <c r="BO86" s="155">
        <v>57.835763866693206</v>
      </c>
      <c r="BP86" s="155">
        <v>48.070509340618827</v>
      </c>
      <c r="BQ86" s="155">
        <v>44.681570194934231</v>
      </c>
      <c r="BR86" s="155">
        <v>40.287018333901116</v>
      </c>
      <c r="BS86" s="155">
        <v>35.617494908350807</v>
      </c>
      <c r="BT86" s="155">
        <v>32.263133041929251</v>
      </c>
      <c r="BU86" s="155">
        <v>29.130713753611587</v>
      </c>
      <c r="BV86" s="155">
        <v>27.699584578458094</v>
      </c>
      <c r="BW86" s="155">
        <v>28.25248287770933</v>
      </c>
      <c r="BX86" s="155">
        <v>28.740359872390517</v>
      </c>
      <c r="BY86" s="155">
        <v>26.931240941218022</v>
      </c>
      <c r="BZ86" s="155">
        <v>25.335143886925078</v>
      </c>
      <c r="CA86" s="155">
        <v>25.601512078499525</v>
      </c>
      <c r="CB86" s="155">
        <v>25.75237922912865</v>
      </c>
      <c r="CC86" s="155">
        <v>25.373255618697304</v>
      </c>
      <c r="CD86" s="156">
        <v>24.306607609604054</v>
      </c>
    </row>
    <row r="87" spans="1:82" s="1" customFormat="1" x14ac:dyDescent="0.4">
      <c r="A87" s="159"/>
      <c r="B87" s="196" t="s">
        <v>410</v>
      </c>
      <c r="C87" s="56"/>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155">
        <v>0</v>
      </c>
      <c r="AI87" s="155">
        <v>0</v>
      </c>
      <c r="AJ87" s="155">
        <v>0</v>
      </c>
      <c r="AK87" s="155">
        <v>0</v>
      </c>
      <c r="AL87" s="155">
        <v>0</v>
      </c>
      <c r="AM87" s="155">
        <v>0</v>
      </c>
      <c r="AN87" s="155">
        <v>0</v>
      </c>
      <c r="AO87" s="155">
        <v>0</v>
      </c>
      <c r="AP87" s="155">
        <v>0</v>
      </c>
      <c r="AQ87" s="155">
        <v>0</v>
      </c>
      <c r="AR87" s="155">
        <v>0</v>
      </c>
      <c r="AS87" s="155">
        <v>0</v>
      </c>
      <c r="AT87" s="155">
        <v>0</v>
      </c>
      <c r="AU87" s="155">
        <v>0</v>
      </c>
      <c r="AV87" s="155">
        <v>0</v>
      </c>
      <c r="AW87" s="155">
        <v>0</v>
      </c>
      <c r="AX87" s="155">
        <v>0</v>
      </c>
      <c r="AY87" s="155">
        <v>0</v>
      </c>
      <c r="AZ87" s="155">
        <v>0</v>
      </c>
      <c r="BA87" s="155">
        <v>0</v>
      </c>
      <c r="BB87" s="155">
        <v>0</v>
      </c>
      <c r="BC87" s="155">
        <v>0</v>
      </c>
      <c r="BD87" s="155">
        <v>0</v>
      </c>
      <c r="BE87" s="155">
        <v>0</v>
      </c>
      <c r="BF87" s="155">
        <v>0</v>
      </c>
      <c r="BG87" s="155">
        <v>0</v>
      </c>
      <c r="BH87" s="155">
        <v>0</v>
      </c>
      <c r="BI87" s="155">
        <v>0</v>
      </c>
      <c r="BJ87" s="155">
        <v>0.33480315576023734</v>
      </c>
      <c r="BK87" s="155">
        <v>0</v>
      </c>
      <c r="BL87" s="155">
        <v>0</v>
      </c>
      <c r="BM87" s="155">
        <v>0</v>
      </c>
      <c r="BN87" s="155">
        <v>0</v>
      </c>
      <c r="BO87" s="155">
        <v>0</v>
      </c>
      <c r="BP87" s="155">
        <v>0</v>
      </c>
      <c r="BQ87" s="155">
        <v>0</v>
      </c>
      <c r="BR87" s="155">
        <v>0</v>
      </c>
      <c r="BS87" s="155">
        <v>5.9137767995523218E-3</v>
      </c>
      <c r="BT87" s="155">
        <v>8.6766171046499772E-3</v>
      </c>
      <c r="BU87" s="155">
        <v>3.9805379143284889E-3</v>
      </c>
      <c r="BV87" s="155">
        <v>4.4620973103728957E-3</v>
      </c>
      <c r="BW87" s="155">
        <v>4.6055070303549338E-3</v>
      </c>
      <c r="BX87" s="155">
        <v>2.3766112521616959E-3</v>
      </c>
      <c r="BY87" s="155">
        <v>2.2270107451609769E-3</v>
      </c>
      <c r="BZ87" s="155">
        <v>2.0950255426228637E-3</v>
      </c>
      <c r="CA87" s="155">
        <v>2.1170521854400369E-3</v>
      </c>
      <c r="CB87" s="155">
        <v>2.1295277622700873E-3</v>
      </c>
      <c r="CC87" s="155">
        <v>2.0981770957332248E-3</v>
      </c>
      <c r="CD87" s="156">
        <v>2.0099733407439643E-3</v>
      </c>
    </row>
    <row r="88" spans="1:82" s="1" customFormat="1" x14ac:dyDescent="0.4">
      <c r="A88" s="159"/>
      <c r="B88" s="196" t="s">
        <v>411</v>
      </c>
      <c r="C88" s="56"/>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155">
        <v>0</v>
      </c>
      <c r="AI88" s="155">
        <v>0</v>
      </c>
      <c r="AJ88" s="155">
        <v>0</v>
      </c>
      <c r="AK88" s="155">
        <v>0</v>
      </c>
      <c r="AL88" s="155">
        <v>0</v>
      </c>
      <c r="AM88" s="155">
        <v>0</v>
      </c>
      <c r="AN88" s="155">
        <v>0</v>
      </c>
      <c r="AO88" s="155">
        <v>0</v>
      </c>
      <c r="AP88" s="155">
        <v>0</v>
      </c>
      <c r="AQ88" s="155">
        <v>0</v>
      </c>
      <c r="AR88" s="155">
        <v>0</v>
      </c>
      <c r="AS88" s="155">
        <v>0</v>
      </c>
      <c r="AT88" s="155">
        <v>0</v>
      </c>
      <c r="AU88" s="155">
        <v>0</v>
      </c>
      <c r="AV88" s="155">
        <v>0</v>
      </c>
      <c r="AW88" s="155">
        <v>0</v>
      </c>
      <c r="AX88" s="155">
        <v>0</v>
      </c>
      <c r="AY88" s="155">
        <v>0</v>
      </c>
      <c r="AZ88" s="155">
        <v>0</v>
      </c>
      <c r="BA88" s="155">
        <v>0</v>
      </c>
      <c r="BB88" s="155">
        <v>0</v>
      </c>
      <c r="BC88" s="155">
        <v>0</v>
      </c>
      <c r="BD88" s="155">
        <v>0</v>
      </c>
      <c r="BE88" s="155">
        <v>0</v>
      </c>
      <c r="BF88" s="155">
        <v>0</v>
      </c>
      <c r="BG88" s="155">
        <v>0</v>
      </c>
      <c r="BH88" s="155">
        <v>0</v>
      </c>
      <c r="BI88" s="155">
        <v>0</v>
      </c>
      <c r="BJ88" s="155">
        <v>167.06677472435842</v>
      </c>
      <c r="BK88" s="155">
        <v>166.8630069313464</v>
      </c>
      <c r="BL88" s="155">
        <v>175.52002472378277</v>
      </c>
      <c r="BM88" s="155">
        <v>179.96497478358381</v>
      </c>
      <c r="BN88" s="155">
        <v>166.91966438611215</v>
      </c>
      <c r="BO88" s="155">
        <v>57.835763866693206</v>
      </c>
      <c r="BP88" s="155">
        <v>48.070509340618827</v>
      </c>
      <c r="BQ88" s="155">
        <v>44.681570194934231</v>
      </c>
      <c r="BR88" s="155">
        <v>40.287018333901116</v>
      </c>
      <c r="BS88" s="155">
        <v>35.611581131551254</v>
      </c>
      <c r="BT88" s="155">
        <v>32.254456424824603</v>
      </c>
      <c r="BU88" s="155">
        <v>29.126733215697257</v>
      </c>
      <c r="BV88" s="155">
        <v>27.69512248114772</v>
      </c>
      <c r="BW88" s="155">
        <v>28.247877370678975</v>
      </c>
      <c r="BX88" s="155">
        <v>28.737983261138357</v>
      </c>
      <c r="BY88" s="155">
        <v>26.929013930472863</v>
      </c>
      <c r="BZ88" s="155">
        <v>25.333048861382455</v>
      </c>
      <c r="CA88" s="155">
        <v>25.599395026314085</v>
      </c>
      <c r="CB88" s="155">
        <v>25.750249701366378</v>
      </c>
      <c r="CC88" s="155">
        <v>25.371157441601571</v>
      </c>
      <c r="CD88" s="156">
        <v>24.30459763626331</v>
      </c>
    </row>
    <row r="89" spans="1:82" s="1" customFormat="1" ht="25.5" customHeight="1" x14ac:dyDescent="0.4">
      <c r="A89" s="159"/>
      <c r="B89" s="71" t="s">
        <v>276</v>
      </c>
      <c r="C89" s="56"/>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155"/>
      <c r="AI89" s="155"/>
      <c r="AJ89" s="155"/>
      <c r="AK89" s="155"/>
      <c r="AL89" s="155"/>
      <c r="AM89" s="155"/>
      <c r="AN89" s="155"/>
      <c r="AO89" s="155"/>
      <c r="AP89" s="155"/>
      <c r="AQ89" s="155"/>
      <c r="AR89" s="155"/>
      <c r="AS89" s="155"/>
      <c r="AT89" s="155"/>
      <c r="AU89" s="155"/>
      <c r="AV89" s="155"/>
      <c r="AW89" s="155"/>
      <c r="AX89" s="155"/>
      <c r="AY89" s="155"/>
      <c r="AZ89" s="155"/>
      <c r="BA89" s="155"/>
      <c r="BB89" s="155"/>
      <c r="BC89" s="155"/>
      <c r="BD89" s="155"/>
      <c r="BE89" s="155"/>
      <c r="BF89" s="155"/>
      <c r="BG89" s="155"/>
      <c r="BH89" s="155"/>
      <c r="BI89" s="155"/>
      <c r="BJ89" s="155"/>
      <c r="BK89" s="155"/>
      <c r="BL89" s="155"/>
      <c r="BM89" s="155"/>
      <c r="BN89" s="155"/>
      <c r="BO89" s="155"/>
      <c r="BP89" s="155"/>
      <c r="BQ89" s="155">
        <v>7.0512417969660186</v>
      </c>
      <c r="BR89" s="155">
        <v>66.824097815739151</v>
      </c>
      <c r="BS89" s="155">
        <v>580.5942586246731</v>
      </c>
      <c r="BT89" s="155">
        <v>1834.5408525637802</v>
      </c>
      <c r="BU89" s="155">
        <v>3778.716269819146</v>
      </c>
      <c r="BV89" s="155">
        <v>9074.6394920289003</v>
      </c>
      <c r="BW89" s="155">
        <v>20043.747543065452</v>
      </c>
      <c r="BX89" s="155">
        <v>39485.664423472343</v>
      </c>
      <c r="BY89" s="155">
        <v>42004.049579238024</v>
      </c>
      <c r="BZ89" s="155">
        <v>40468.749949602148</v>
      </c>
      <c r="CA89" s="155">
        <v>46130.739541511139</v>
      </c>
      <c r="CB89" s="155">
        <v>53587.97573580411</v>
      </c>
      <c r="CC89" s="155">
        <v>62194.660455988545</v>
      </c>
      <c r="CD89" s="156">
        <v>69725.69610220741</v>
      </c>
    </row>
    <row r="90" spans="1:82" s="1" customFormat="1" x14ac:dyDescent="0.4">
      <c r="A90" s="159"/>
      <c r="B90" s="71" t="s">
        <v>282</v>
      </c>
      <c r="C90" s="56"/>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155">
        <v>0</v>
      </c>
      <c r="AI90" s="155">
        <v>0</v>
      </c>
      <c r="AJ90" s="155">
        <v>0</v>
      </c>
      <c r="AK90" s="155">
        <v>0</v>
      </c>
      <c r="AL90" s="155">
        <v>0</v>
      </c>
      <c r="AM90" s="155">
        <v>0</v>
      </c>
      <c r="AN90" s="155">
        <v>0</v>
      </c>
      <c r="AO90" s="155">
        <v>0</v>
      </c>
      <c r="AP90" s="155">
        <v>0</v>
      </c>
      <c r="AQ90" s="155">
        <v>0</v>
      </c>
      <c r="AR90" s="155">
        <v>81.392980570400454</v>
      </c>
      <c r="AS90" s="155">
        <v>57.036715373800568</v>
      </c>
      <c r="AT90" s="155">
        <v>22.048374564102392</v>
      </c>
      <c r="AU90" s="155">
        <v>8.2636811901075369</v>
      </c>
      <c r="AV90" s="155">
        <v>4.1924434155664132</v>
      </c>
      <c r="AW90" s="155">
        <v>2.3933367036003856</v>
      </c>
      <c r="AX90" s="155">
        <v>1.5273739470894288</v>
      </c>
      <c r="AY90" s="155">
        <v>2.7909599614096274</v>
      </c>
      <c r="AZ90" s="155">
        <v>0</v>
      </c>
      <c r="BA90" s="155">
        <v>0.38391990129488363</v>
      </c>
      <c r="BB90" s="155">
        <v>0.89416018606159209</v>
      </c>
      <c r="BC90" s="155">
        <v>0.35995829286153591</v>
      </c>
      <c r="BD90" s="155">
        <v>7.1564959803306724E-2</v>
      </c>
      <c r="BE90" s="155">
        <v>0.54487971113255729</v>
      </c>
      <c r="BF90" s="155">
        <v>0.53357079352045977</v>
      </c>
      <c r="BG90" s="155">
        <v>0.19322505131202786</v>
      </c>
      <c r="BH90" s="155">
        <v>0.12855074672517569</v>
      </c>
      <c r="BI90" s="155">
        <v>0</v>
      </c>
      <c r="BJ90" s="155">
        <v>0</v>
      </c>
      <c r="BK90" s="155">
        <v>0</v>
      </c>
      <c r="BL90" s="155">
        <v>0</v>
      </c>
      <c r="BM90" s="155">
        <v>0</v>
      </c>
      <c r="BN90" s="155">
        <v>0</v>
      </c>
      <c r="BO90" s="155">
        <v>0</v>
      </c>
      <c r="BP90" s="155">
        <v>0</v>
      </c>
      <c r="BQ90" s="155">
        <v>0</v>
      </c>
      <c r="BR90" s="155">
        <v>0</v>
      </c>
      <c r="BS90" s="155">
        <v>0</v>
      </c>
      <c r="BT90" s="155">
        <v>0</v>
      </c>
      <c r="BU90" s="155">
        <v>0</v>
      </c>
      <c r="BV90" s="155">
        <v>0</v>
      </c>
      <c r="BW90" s="155">
        <v>0</v>
      </c>
      <c r="BX90" s="155">
        <v>0</v>
      </c>
      <c r="BY90" s="155">
        <v>0</v>
      </c>
      <c r="BZ90" s="155">
        <v>0</v>
      </c>
      <c r="CA90" s="155">
        <v>0</v>
      </c>
      <c r="CB90" s="155">
        <v>0</v>
      </c>
      <c r="CC90" s="155">
        <v>0</v>
      </c>
      <c r="CD90" s="156">
        <v>0</v>
      </c>
    </row>
    <row r="91" spans="1:82" s="1" customFormat="1" ht="26.25" customHeight="1" x14ac:dyDescent="0.4">
      <c r="A91" s="159"/>
      <c r="B91" s="106" t="s">
        <v>412</v>
      </c>
      <c r="C91" s="56"/>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155"/>
      <c r="AI91" s="155"/>
      <c r="AJ91" s="155"/>
      <c r="AK91" s="155"/>
      <c r="AL91" s="155"/>
      <c r="AM91" s="155"/>
      <c r="AN91" s="155"/>
      <c r="AO91" s="155"/>
      <c r="AP91" s="155"/>
      <c r="AQ91" s="155"/>
      <c r="AR91" s="155"/>
      <c r="AS91" s="155"/>
      <c r="AT91" s="155"/>
      <c r="AU91" s="155"/>
      <c r="AV91" s="155"/>
      <c r="AW91" s="155"/>
      <c r="AX91" s="155"/>
      <c r="AY91" s="155"/>
      <c r="AZ91" s="155"/>
      <c r="BA91" s="155"/>
      <c r="BB91" s="155"/>
      <c r="BC91" s="155"/>
      <c r="BD91" s="155"/>
      <c r="BE91" s="155"/>
      <c r="BF91" s="155"/>
      <c r="BG91" s="155"/>
      <c r="BH91" s="251" t="str">
        <f>Table_3a!BH91</f>
        <v>Definition change -&gt;</v>
      </c>
      <c r="BI91" s="155"/>
      <c r="BJ91" s="155"/>
      <c r="BK91" s="155"/>
      <c r="BL91" s="251" t="str">
        <f>Table_3a!BL91</f>
        <v>Definition change -&gt;</v>
      </c>
      <c r="BM91" s="155"/>
      <c r="BN91" s="155"/>
      <c r="BO91" s="155"/>
      <c r="BP91" s="155"/>
      <c r="BQ91" s="155"/>
      <c r="BR91" s="155"/>
      <c r="BS91" s="155"/>
      <c r="BT91" s="155"/>
      <c r="BU91" s="155"/>
      <c r="BV91" s="155"/>
      <c r="BW91" s="155"/>
      <c r="BX91" s="155"/>
      <c r="BY91" s="155"/>
      <c r="BZ91" s="155"/>
      <c r="CA91" s="155"/>
      <c r="CB91" s="155"/>
      <c r="CC91" s="155"/>
      <c r="CD91" s="156"/>
    </row>
    <row r="92" spans="1:82" s="1" customFormat="1" x14ac:dyDescent="0.4">
      <c r="A92" s="159"/>
      <c r="B92" s="71" t="s">
        <v>413</v>
      </c>
      <c r="C92" s="56"/>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155">
        <v>5839.8220897157762</v>
      </c>
      <c r="AI92" s="155">
        <v>5571.1143362671237</v>
      </c>
      <c r="AJ92" s="155">
        <v>5781.5139313004729</v>
      </c>
      <c r="AK92" s="155">
        <v>7428.8313882013299</v>
      </c>
      <c r="AL92" s="155">
        <v>7984.8824757126795</v>
      </c>
      <c r="AM92" s="155">
        <v>8518.8432443664842</v>
      </c>
      <c r="AN92" s="155">
        <v>9291.1635903829556</v>
      </c>
      <c r="AO92" s="155">
        <v>9925.0571116628762</v>
      </c>
      <c r="AP92" s="155">
        <v>10252.301146446594</v>
      </c>
      <c r="AQ92" s="155">
        <v>10219.407714981824</v>
      </c>
      <c r="AR92" s="155">
        <v>10655.650845901055</v>
      </c>
      <c r="AS92" s="155">
        <v>11204.106406740972</v>
      </c>
      <c r="AT92" s="155">
        <v>11898.07217314738</v>
      </c>
      <c r="AU92" s="155">
        <v>11639.07786828839</v>
      </c>
      <c r="AV92" s="155">
        <v>13704.299054723531</v>
      </c>
      <c r="AW92" s="155">
        <v>14844.727012282361</v>
      </c>
      <c r="AX92" s="155">
        <v>15136.71853532937</v>
      </c>
      <c r="AY92" s="155">
        <v>14947.913907180093</v>
      </c>
      <c r="AZ92" s="155">
        <v>14615.666103388639</v>
      </c>
      <c r="BA92" s="155">
        <v>14743.477424441262</v>
      </c>
      <c r="BB92" s="155">
        <v>14339.033726769567</v>
      </c>
      <c r="BC92" s="155">
        <v>14832.949669857155</v>
      </c>
      <c r="BD92" s="155">
        <v>15503.090821278434</v>
      </c>
      <c r="BE92" s="155">
        <v>16400.652691688661</v>
      </c>
      <c r="BF92" s="155">
        <v>16689.925947934011</v>
      </c>
      <c r="BG92" s="155">
        <v>16589.427952732891</v>
      </c>
      <c r="BH92" s="232">
        <v>18244.754549023659</v>
      </c>
      <c r="BI92" s="155">
        <v>18416.85679504212</v>
      </c>
      <c r="BJ92" s="155">
        <v>19169.234580494725</v>
      </c>
      <c r="BK92" s="155">
        <v>19462.721316361407</v>
      </c>
      <c r="BL92" s="232">
        <v>19384.896578596519</v>
      </c>
      <c r="BM92" s="155">
        <v>20084.643687192991</v>
      </c>
      <c r="BN92" s="155">
        <v>20161.282765748201</v>
      </c>
      <c r="BO92" s="155">
        <v>19612.328314730177</v>
      </c>
      <c r="BP92" s="155">
        <v>18769.853238517844</v>
      </c>
      <c r="BQ92" s="155">
        <v>15602.636492384825</v>
      </c>
      <c r="BR92" s="155">
        <v>14999.438244860583</v>
      </c>
      <c r="BS92" s="155">
        <v>14358.135728751326</v>
      </c>
      <c r="BT92" s="155">
        <v>13471.540618351119</v>
      </c>
      <c r="BU92" s="155">
        <v>12847.185998097513</v>
      </c>
      <c r="BV92" s="155">
        <v>12171.316756848393</v>
      </c>
      <c r="BW92" s="155">
        <v>11735.537786671663</v>
      </c>
      <c r="BX92" s="155">
        <v>10909.374033196365</v>
      </c>
      <c r="BY92" s="155">
        <v>11142.321679460969</v>
      </c>
      <c r="BZ92" s="155">
        <v>10451.553207267076</v>
      </c>
      <c r="CA92" s="155">
        <v>10115.453890819072</v>
      </c>
      <c r="CB92" s="155">
        <v>9937.6767112148445</v>
      </c>
      <c r="CC92" s="155">
        <v>9824.4643019551459</v>
      </c>
      <c r="CD92" s="156">
        <v>9747.9356170791852</v>
      </c>
    </row>
    <row r="93" spans="1:82" s="1" customFormat="1" x14ac:dyDescent="0.4">
      <c r="A93" s="159"/>
      <c r="B93" s="71" t="s">
        <v>405</v>
      </c>
      <c r="C93" s="56"/>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155">
        <v>1139.6104731564867</v>
      </c>
      <c r="AI93" s="155">
        <v>1091.8264277106423</v>
      </c>
      <c r="AJ93" s="155">
        <v>1124.1832644195365</v>
      </c>
      <c r="AK93" s="155">
        <v>1343.0743709856292</v>
      </c>
      <c r="AL93" s="155">
        <v>1607.5393822538549</v>
      </c>
      <c r="AM93" s="155">
        <v>1795.7620744411599</v>
      </c>
      <c r="AN93" s="155">
        <v>1940.5028865381148</v>
      </c>
      <c r="AO93" s="155">
        <v>2151.6055530831045</v>
      </c>
      <c r="AP93" s="155">
        <v>2434.3115889764786</v>
      </c>
      <c r="AQ93" s="155">
        <v>2459.3254701800679</v>
      </c>
      <c r="AR93" s="155">
        <v>2585.6029075825081</v>
      </c>
      <c r="AS93" s="155">
        <v>2961.4318972302281</v>
      </c>
      <c r="AT93" s="155">
        <v>3469.5298380212148</v>
      </c>
      <c r="AU93" s="155">
        <v>4086.265258755358</v>
      </c>
      <c r="AV93" s="155">
        <v>5393.8304537641807</v>
      </c>
      <c r="AW93" s="155">
        <v>6678.6014723640101</v>
      </c>
      <c r="AX93" s="155">
        <v>7884.0807281497964</v>
      </c>
      <c r="AY93" s="155">
        <v>8914.6840739644795</v>
      </c>
      <c r="AZ93" s="155">
        <v>9517.2122924370124</v>
      </c>
      <c r="BA93" s="155">
        <v>10201.161858374177</v>
      </c>
      <c r="BB93" s="155">
        <v>10649.691066862333</v>
      </c>
      <c r="BC93" s="155">
        <v>11286.338058381714</v>
      </c>
      <c r="BD93" s="155">
        <v>11908.721331235098</v>
      </c>
      <c r="BE93" s="155">
        <v>12710.862870166495</v>
      </c>
      <c r="BF93" s="155">
        <v>13314.453955818739</v>
      </c>
      <c r="BG93" s="155">
        <v>13482.465773517468</v>
      </c>
      <c r="BH93" s="232">
        <v>13117.443813376214</v>
      </c>
      <c r="BI93" s="155">
        <v>13024.334096573595</v>
      </c>
      <c r="BJ93" s="155">
        <v>13100.727201722864</v>
      </c>
      <c r="BK93" s="155">
        <v>13799.091733767604</v>
      </c>
      <c r="BL93" s="232">
        <v>14363.399540448407</v>
      </c>
      <c r="BM93" s="155">
        <v>15697.243369495251</v>
      </c>
      <c r="BN93" s="155">
        <v>16227.637325983673</v>
      </c>
      <c r="BO93" s="155">
        <v>16798.758322781334</v>
      </c>
      <c r="BP93" s="155">
        <v>17773.430178173243</v>
      </c>
      <c r="BQ93" s="155">
        <v>17297.847007697084</v>
      </c>
      <c r="BR93" s="155">
        <v>19203.422326614458</v>
      </c>
      <c r="BS93" s="155">
        <v>20100.446148727053</v>
      </c>
      <c r="BT93" s="155">
        <v>19797.988850808957</v>
      </c>
      <c r="BU93" s="155">
        <v>19731.999904834029</v>
      </c>
      <c r="BV93" s="155">
        <v>18748.476185747702</v>
      </c>
      <c r="BW93" s="155">
        <v>16361.085830400671</v>
      </c>
      <c r="BX93" s="155">
        <v>14662.969971862016</v>
      </c>
      <c r="BY93" s="155">
        <v>13904.79175588581</v>
      </c>
      <c r="BZ93" s="155">
        <v>12760.172621391073</v>
      </c>
      <c r="CA93" s="155">
        <v>11820.550570161924</v>
      </c>
      <c r="CB93" s="155">
        <v>9247.3865284280437</v>
      </c>
      <c r="CC93" s="155">
        <v>4941.0986456645905</v>
      </c>
      <c r="CD93" s="156">
        <v>1000.2751154447826</v>
      </c>
    </row>
    <row r="94" spans="1:82" s="1" customFormat="1" x14ac:dyDescent="0.4">
      <c r="A94" s="159"/>
      <c r="B94" s="71" t="s">
        <v>406</v>
      </c>
      <c r="C94" s="56"/>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155">
        <v>3297.7230682181262</v>
      </c>
      <c r="AI94" s="155">
        <v>3067.1869979764929</v>
      </c>
      <c r="AJ94" s="155">
        <v>3273.2682367908674</v>
      </c>
      <c r="AK94" s="155">
        <v>4212.8930936348961</v>
      </c>
      <c r="AL94" s="155">
        <v>5177.2042307437987</v>
      </c>
      <c r="AM94" s="155">
        <v>5907.0029474050016</v>
      </c>
      <c r="AN94" s="155">
        <v>6291.3295599137937</v>
      </c>
      <c r="AO94" s="155">
        <v>6916.464149857311</v>
      </c>
      <c r="AP94" s="155">
        <v>7385.802751725214</v>
      </c>
      <c r="AQ94" s="155">
        <v>7414.4813064876171</v>
      </c>
      <c r="AR94" s="155">
        <v>6532.96815182517</v>
      </c>
      <c r="AS94" s="155">
        <v>6840.4143239506884</v>
      </c>
      <c r="AT94" s="155">
        <v>7505.6807681687933</v>
      </c>
      <c r="AU94" s="155">
        <v>8891.4205823069879</v>
      </c>
      <c r="AV94" s="155">
        <v>10772.112160900073</v>
      </c>
      <c r="AW94" s="155">
        <v>12039.0258616919</v>
      </c>
      <c r="AX94" s="155">
        <v>13118.259107174581</v>
      </c>
      <c r="AY94" s="155">
        <v>13817.586961854442</v>
      </c>
      <c r="AZ94" s="155">
        <v>14056.95153934261</v>
      </c>
      <c r="BA94" s="155">
        <v>14072.490200466553</v>
      </c>
      <c r="BB94" s="155">
        <v>13775.345317807712</v>
      </c>
      <c r="BC94" s="155">
        <v>13451.753683738958</v>
      </c>
      <c r="BD94" s="155">
        <v>12062.294022425591</v>
      </c>
      <c r="BE94" s="155">
        <v>12178.762717524396</v>
      </c>
      <c r="BF94" s="155">
        <v>12396.932097001016</v>
      </c>
      <c r="BG94" s="155">
        <v>12752.001466483718</v>
      </c>
      <c r="BH94" s="232">
        <v>12410.755569191875</v>
      </c>
      <c r="BI94" s="155">
        <v>11621.756434150766</v>
      </c>
      <c r="BJ94" s="155">
        <v>11016.611798696338</v>
      </c>
      <c r="BK94" s="155">
        <v>10758.219633633025</v>
      </c>
      <c r="BL94" s="232">
        <v>9190.8241885547159</v>
      </c>
      <c r="BM94" s="155">
        <v>8950.3887307550449</v>
      </c>
      <c r="BN94" s="155">
        <v>8222.2162262240909</v>
      </c>
      <c r="BO94" s="155">
        <v>7370.3107332313939</v>
      </c>
      <c r="BP94" s="155">
        <v>6618.4372357909433</v>
      </c>
      <c r="BQ94" s="155">
        <v>5371.9438998809519</v>
      </c>
      <c r="BR94" s="155">
        <v>4871.5160192754684</v>
      </c>
      <c r="BS94" s="155">
        <v>4511.4045372779528</v>
      </c>
      <c r="BT94" s="155">
        <v>4033.0279503592292</v>
      </c>
      <c r="BU94" s="155">
        <v>3653.5933191857998</v>
      </c>
      <c r="BV94" s="155">
        <v>3065.7547279578034</v>
      </c>
      <c r="BW94" s="155">
        <v>2175.3563477610687</v>
      </c>
      <c r="BX94" s="155">
        <v>1625.7884842034841</v>
      </c>
      <c r="BY94" s="155">
        <v>1046.846652366748</v>
      </c>
      <c r="BZ94" s="155">
        <v>712.11868315721586</v>
      </c>
      <c r="CA94" s="155">
        <v>494.39158259358311</v>
      </c>
      <c r="CB94" s="155">
        <v>297.74137385154972</v>
      </c>
      <c r="CC94" s="155">
        <v>121.96465571523116</v>
      </c>
      <c r="CD94" s="156">
        <v>9.2656041013966313</v>
      </c>
    </row>
    <row r="95" spans="1:82" s="1" customFormat="1" x14ac:dyDescent="0.4">
      <c r="A95" s="159"/>
      <c r="B95" s="71" t="s">
        <v>407</v>
      </c>
      <c r="C95" s="56"/>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155">
        <v>4122.2273574464307</v>
      </c>
      <c r="AI95" s="155">
        <v>3700.0784494638433</v>
      </c>
      <c r="AJ95" s="155">
        <v>4496.733057678146</v>
      </c>
      <c r="AK95" s="155">
        <v>7325.0354823275329</v>
      </c>
      <c r="AL95" s="155">
        <v>10784.047560212204</v>
      </c>
      <c r="AM95" s="155">
        <v>12825.521763245548</v>
      </c>
      <c r="AN95" s="155">
        <v>13836.888478202656</v>
      </c>
      <c r="AO95" s="155">
        <v>14764.757791432485</v>
      </c>
      <c r="AP95" s="155">
        <v>14738.699453524625</v>
      </c>
      <c r="AQ95" s="155">
        <v>13148.030954758297</v>
      </c>
      <c r="AR95" s="155">
        <v>9843.1268534132778</v>
      </c>
      <c r="AS95" s="155">
        <v>8403.5587957747521</v>
      </c>
      <c r="AT95" s="155">
        <v>8859.9454630128257</v>
      </c>
      <c r="AU95" s="155">
        <v>11587.727070224164</v>
      </c>
      <c r="AV95" s="155">
        <v>14943.876779631673</v>
      </c>
      <c r="AW95" s="155">
        <v>15541.44737848373</v>
      </c>
      <c r="AX95" s="155">
        <v>14462.905591625864</v>
      </c>
      <c r="AY95" s="155">
        <v>13231.887965891035</v>
      </c>
      <c r="AZ95" s="155">
        <v>11437.235405274596</v>
      </c>
      <c r="BA95" s="155">
        <v>9294.64075503407</v>
      </c>
      <c r="BB95" s="155">
        <v>7949.3264048421024</v>
      </c>
      <c r="BC95" s="155">
        <v>7066.5949897211913</v>
      </c>
      <c r="BD95" s="155">
        <v>6094.6225470991503</v>
      </c>
      <c r="BE95" s="155">
        <v>5304.6548678547733</v>
      </c>
      <c r="BF95" s="155">
        <v>5228.2678523363347</v>
      </c>
      <c r="BG95" s="155">
        <v>4838.3353048949457</v>
      </c>
      <c r="BH95" s="232">
        <v>4528.7009668894634</v>
      </c>
      <c r="BI95" s="155">
        <v>4629.9193929310386</v>
      </c>
      <c r="BJ95" s="155">
        <v>4809.0859967945971</v>
      </c>
      <c r="BK95" s="155">
        <v>4577.0506798307697</v>
      </c>
      <c r="BL95" s="232">
        <v>5378.0354633964625</v>
      </c>
      <c r="BM95" s="155">
        <v>8872.2684119075839</v>
      </c>
      <c r="BN95" s="155">
        <v>9309.8716435381139</v>
      </c>
      <c r="BO95" s="155">
        <v>10265.027398614309</v>
      </c>
      <c r="BP95" s="155">
        <v>10802.394263519562</v>
      </c>
      <c r="BQ95" s="155">
        <v>8490.7413176586542</v>
      </c>
      <c r="BR95" s="155">
        <v>6078.4175001793774</v>
      </c>
      <c r="BS95" s="155">
        <v>4636.8552566288126</v>
      </c>
      <c r="BT95" s="155">
        <v>3757.3701061967608</v>
      </c>
      <c r="BU95" s="155">
        <v>3291.8277825010746</v>
      </c>
      <c r="BV95" s="155">
        <v>2509.1838021516705</v>
      </c>
      <c r="BW95" s="155">
        <v>1233.3006077277603</v>
      </c>
      <c r="BX95" s="155">
        <v>900.73818227835329</v>
      </c>
      <c r="BY95" s="155">
        <v>570.94696522864035</v>
      </c>
      <c r="BZ95" s="155">
        <v>340.07017268496952</v>
      </c>
      <c r="CA95" s="155">
        <v>41.063777349024498</v>
      </c>
      <c r="CB95" s="155">
        <v>0</v>
      </c>
      <c r="CC95" s="155">
        <v>0</v>
      </c>
      <c r="CD95" s="156">
        <v>0</v>
      </c>
    </row>
    <row r="96" spans="1:82" s="1" customFormat="1" x14ac:dyDescent="0.4">
      <c r="A96" s="159"/>
      <c r="B96" s="71" t="s">
        <v>408</v>
      </c>
      <c r="C96" s="56"/>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155">
        <v>279.23612025390901</v>
      </c>
      <c r="AI96" s="155">
        <v>287.61300853612113</v>
      </c>
      <c r="AJ96" s="155">
        <v>326.46841826681168</v>
      </c>
      <c r="AK96" s="155">
        <v>446.68904072284619</v>
      </c>
      <c r="AL96" s="155">
        <v>579.5692449250372</v>
      </c>
      <c r="AM96" s="155">
        <v>721.56442912868272</v>
      </c>
      <c r="AN96" s="155">
        <v>782.11644585417298</v>
      </c>
      <c r="AO96" s="155">
        <v>780.74941668408405</v>
      </c>
      <c r="AP96" s="155">
        <v>906.57937597973876</v>
      </c>
      <c r="AQ96" s="155">
        <v>1052.6454708818208</v>
      </c>
      <c r="AR96" s="155">
        <v>1863.1347317774766</v>
      </c>
      <c r="AS96" s="155">
        <v>1919.7433298504909</v>
      </c>
      <c r="AT96" s="155">
        <v>2461.8611235338731</v>
      </c>
      <c r="AU96" s="155">
        <v>2748.3572058374475</v>
      </c>
      <c r="AV96" s="155">
        <v>2971.2383433422538</v>
      </c>
      <c r="AW96" s="155">
        <v>3500.8412890989853</v>
      </c>
      <c r="AX96" s="155">
        <v>4038.5079192875301</v>
      </c>
      <c r="AY96" s="155">
        <v>4732.393266195787</v>
      </c>
      <c r="AZ96" s="155">
        <v>5081.4433715270416</v>
      </c>
      <c r="BA96" s="155">
        <v>5359.3903215568753</v>
      </c>
      <c r="BB96" s="155">
        <v>5024.6817291735388</v>
      </c>
      <c r="BC96" s="155">
        <v>4024.1529965861068</v>
      </c>
      <c r="BD96" s="155">
        <v>2301.0703755653958</v>
      </c>
      <c r="BE96" s="155">
        <v>2264.3455806994234</v>
      </c>
      <c r="BF96" s="155">
        <v>2286.7927460417777</v>
      </c>
      <c r="BG96" s="155">
        <v>2583.8442670219611</v>
      </c>
      <c r="BH96" s="232">
        <v>2970.0362448196006</v>
      </c>
      <c r="BI96" s="155">
        <v>3039.8542533640475</v>
      </c>
      <c r="BJ96" s="155">
        <v>3474.9860034744529</v>
      </c>
      <c r="BK96" s="155">
        <v>3632.5819731991633</v>
      </c>
      <c r="BL96" s="232">
        <v>5628.7312440943833</v>
      </c>
      <c r="BM96" s="155">
        <v>6934.1087926482851</v>
      </c>
      <c r="BN96" s="155">
        <v>8263.06861983411</v>
      </c>
      <c r="BO96" s="155">
        <v>8688.5702743306592</v>
      </c>
      <c r="BP96" s="155">
        <v>9336.0170037309545</v>
      </c>
      <c r="BQ96" s="155">
        <v>8810.4967794918757</v>
      </c>
      <c r="BR96" s="155">
        <v>9335.088597293472</v>
      </c>
      <c r="BS96" s="155">
        <v>9516.347363175084</v>
      </c>
      <c r="BT96" s="155">
        <v>9086.6072857144554</v>
      </c>
      <c r="BU96" s="155">
        <v>8506.5280835052199</v>
      </c>
      <c r="BV96" s="155">
        <v>7729.5680178772209</v>
      </c>
      <c r="BW96" s="155">
        <v>6598.752592880699</v>
      </c>
      <c r="BX96" s="155">
        <v>6034.6245296758725</v>
      </c>
      <c r="BY96" s="155">
        <v>5511.223903581893</v>
      </c>
      <c r="BZ96" s="155">
        <v>4724.7215225658611</v>
      </c>
      <c r="CA96" s="155">
        <v>4098.5797823560506</v>
      </c>
      <c r="CB96" s="155">
        <v>3375.841309279258</v>
      </c>
      <c r="CC96" s="155">
        <v>2481.6308687042074</v>
      </c>
      <c r="CD96" s="156">
        <v>1725.2896613325161</v>
      </c>
    </row>
    <row r="97" spans="1:82" s="1" customFormat="1" ht="24.75" customHeight="1" x14ac:dyDescent="0.4">
      <c r="A97" s="159"/>
      <c r="B97" s="71" t="s">
        <v>414</v>
      </c>
      <c r="C97" s="56"/>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155"/>
      <c r="AI97" s="155"/>
      <c r="AJ97" s="155"/>
      <c r="AK97" s="155"/>
      <c r="AL97" s="155"/>
      <c r="AM97" s="155"/>
      <c r="AN97" s="155"/>
      <c r="AO97" s="155"/>
      <c r="AP97" s="155"/>
      <c r="AQ97" s="155"/>
      <c r="AR97" s="155"/>
      <c r="AS97" s="155"/>
      <c r="AT97" s="155"/>
      <c r="AU97" s="155"/>
      <c r="AV97" s="155"/>
      <c r="AW97" s="155"/>
      <c r="AX97" s="155"/>
      <c r="AY97" s="155"/>
      <c r="AZ97" s="155"/>
      <c r="BA97" s="155"/>
      <c r="BB97" s="155"/>
      <c r="BC97" s="155"/>
      <c r="BD97" s="155"/>
      <c r="BE97" s="155"/>
      <c r="BF97" s="155"/>
      <c r="BG97" s="155"/>
      <c r="BH97" s="155"/>
      <c r="BI97" s="155"/>
      <c r="BJ97" s="155"/>
      <c r="BK97" s="155"/>
      <c r="BL97" s="155"/>
      <c r="BM97" s="155"/>
      <c r="BN97" s="155"/>
      <c r="BO97" s="155"/>
      <c r="BP97" s="155"/>
      <c r="BQ97" s="155">
        <v>7.0512417969660186</v>
      </c>
      <c r="BR97" s="155">
        <v>66.824097815739151</v>
      </c>
      <c r="BS97" s="155">
        <v>580.5942586246731</v>
      </c>
      <c r="BT97" s="155">
        <v>1834.5408525637802</v>
      </c>
      <c r="BU97" s="155">
        <v>3778.716269819146</v>
      </c>
      <c r="BV97" s="155">
        <v>9074.6394920289003</v>
      </c>
      <c r="BW97" s="155">
        <v>20043.747543065452</v>
      </c>
      <c r="BX97" s="155">
        <v>39485.664423472343</v>
      </c>
      <c r="BY97" s="155">
        <v>42004.049579238024</v>
      </c>
      <c r="BZ97" s="155">
        <v>40468.749949602148</v>
      </c>
      <c r="CA97" s="155">
        <v>46130.739541511139</v>
      </c>
      <c r="CB97" s="155">
        <v>53587.97573580411</v>
      </c>
      <c r="CC97" s="155">
        <v>62194.660455988545</v>
      </c>
      <c r="CD97" s="156">
        <v>69725.69610220741</v>
      </c>
    </row>
    <row r="98" spans="1:82" s="1" customFormat="1" ht="26.25" customHeight="1" x14ac:dyDescent="0.4">
      <c r="A98" s="159"/>
      <c r="B98" s="73" t="s">
        <v>409</v>
      </c>
      <c r="C98" s="56"/>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155">
        <v>5839.8220897157762</v>
      </c>
      <c r="AI98" s="155">
        <v>5571.1143362671237</v>
      </c>
      <c r="AJ98" s="155">
        <v>5781.5139313004729</v>
      </c>
      <c r="AK98" s="155">
        <v>7428.8313882013299</v>
      </c>
      <c r="AL98" s="155">
        <v>7984.8824757126795</v>
      </c>
      <c r="AM98" s="155">
        <v>8518.8432443664842</v>
      </c>
      <c r="AN98" s="155">
        <v>9291.1635903829556</v>
      </c>
      <c r="AO98" s="155">
        <v>9925.0571116628762</v>
      </c>
      <c r="AP98" s="155">
        <v>10252.301146446594</v>
      </c>
      <c r="AQ98" s="155">
        <v>10219.407714981824</v>
      </c>
      <c r="AR98" s="155">
        <v>10655.650845901055</v>
      </c>
      <c r="AS98" s="155">
        <v>11204.106406740972</v>
      </c>
      <c r="AT98" s="155">
        <v>11898.07217314738</v>
      </c>
      <c r="AU98" s="155">
        <v>11639.07786828839</v>
      </c>
      <c r="AV98" s="155">
        <v>13704.299054723531</v>
      </c>
      <c r="AW98" s="155">
        <v>14844.727012282361</v>
      </c>
      <c r="AX98" s="155">
        <v>15136.71853532937</v>
      </c>
      <c r="AY98" s="155">
        <v>14947.913907180093</v>
      </c>
      <c r="AZ98" s="155">
        <v>14615.666103388639</v>
      </c>
      <c r="BA98" s="155">
        <v>14743.477424441262</v>
      </c>
      <c r="BB98" s="155">
        <v>14339.033726769567</v>
      </c>
      <c r="BC98" s="155">
        <v>14832.949669857155</v>
      </c>
      <c r="BD98" s="155">
        <v>15503.090821278434</v>
      </c>
      <c r="BE98" s="155">
        <v>16400.652691688661</v>
      </c>
      <c r="BF98" s="155">
        <v>16689.925947934011</v>
      </c>
      <c r="BG98" s="155">
        <v>16589.427952732891</v>
      </c>
      <c r="BH98" s="155">
        <v>18244.754549023659</v>
      </c>
      <c r="BI98" s="155">
        <v>18416.85679504212</v>
      </c>
      <c r="BJ98" s="155">
        <v>19204.939323768373</v>
      </c>
      <c r="BK98" s="155">
        <v>19496.856027978465</v>
      </c>
      <c r="BL98" s="155">
        <v>20481.772578156804</v>
      </c>
      <c r="BM98" s="155">
        <v>21213.053065023425</v>
      </c>
      <c r="BN98" s="155">
        <v>21380.664426736381</v>
      </c>
      <c r="BO98" s="155">
        <v>20890.710066989344</v>
      </c>
      <c r="BP98" s="155">
        <v>19929.782288938255</v>
      </c>
      <c r="BQ98" s="155">
        <v>16382.443026957662</v>
      </c>
      <c r="BR98" s="155">
        <v>15681.872549245232</v>
      </c>
      <c r="BS98" s="155">
        <v>14929.176751161587</v>
      </c>
      <c r="BT98" s="155">
        <v>13893.601828412244</v>
      </c>
      <c r="BU98" s="155">
        <v>13103.202392993029</v>
      </c>
      <c r="BV98" s="155">
        <v>12285.546019903148</v>
      </c>
      <c r="BW98" s="155">
        <v>11829.685847393292</v>
      </c>
      <c r="BX98" s="155">
        <v>11011.592436411649</v>
      </c>
      <c r="BY98" s="155">
        <v>11154.764858675793</v>
      </c>
      <c r="BZ98" s="155">
        <v>10451.970229779345</v>
      </c>
      <c r="CA98" s="155">
        <v>10115.595330307748</v>
      </c>
      <c r="CB98" s="155">
        <v>9937.9962683611557</v>
      </c>
      <c r="CC98" s="155">
        <v>9825.2628885256636</v>
      </c>
      <c r="CD98" s="156">
        <v>9748.3896954706252</v>
      </c>
    </row>
    <row r="99" spans="1:82" s="1" customFormat="1" x14ac:dyDescent="0.4">
      <c r="A99" s="159"/>
      <c r="B99" s="73" t="s">
        <v>386</v>
      </c>
      <c r="C99" s="56"/>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155">
        <v>8838.7970190749511</v>
      </c>
      <c r="AI99" s="155">
        <v>8146.7048836870999</v>
      </c>
      <c r="AJ99" s="155">
        <v>9220.6529771553614</v>
      </c>
      <c r="AK99" s="155">
        <v>13327.691987670905</v>
      </c>
      <c r="AL99" s="155">
        <v>18148.360418134896</v>
      </c>
      <c r="AM99" s="155">
        <v>21249.851214220391</v>
      </c>
      <c r="AN99" s="155">
        <v>22850.837370508736</v>
      </c>
      <c r="AO99" s="155">
        <v>24613.576911056985</v>
      </c>
      <c r="AP99" s="155">
        <v>25465.393170206054</v>
      </c>
      <c r="AQ99" s="155">
        <v>24074.483202307805</v>
      </c>
      <c r="AR99" s="155">
        <v>20824.832644598431</v>
      </c>
      <c r="AS99" s="155">
        <v>20125.148346806163</v>
      </c>
      <c r="AT99" s="155">
        <v>22297.017192736705</v>
      </c>
      <c r="AU99" s="155">
        <v>27313.770117123961</v>
      </c>
      <c r="AV99" s="155">
        <v>34081.057737638184</v>
      </c>
      <c r="AW99" s="155">
        <v>37759.91600163863</v>
      </c>
      <c r="AX99" s="155">
        <v>39503.753346237769</v>
      </c>
      <c r="AY99" s="155">
        <v>40696.552267905747</v>
      </c>
      <c r="AZ99" s="155">
        <v>40092.842608581261</v>
      </c>
      <c r="BA99" s="155">
        <v>38927.683135431675</v>
      </c>
      <c r="BB99" s="155">
        <v>37399.044518685681</v>
      </c>
      <c r="BC99" s="155">
        <v>35828.839728427978</v>
      </c>
      <c r="BD99" s="155">
        <v>32366.708276325233</v>
      </c>
      <c r="BE99" s="155">
        <v>32458.626036245085</v>
      </c>
      <c r="BF99" s="155">
        <v>33226.446651197868</v>
      </c>
      <c r="BG99" s="155">
        <v>33656.646811918094</v>
      </c>
      <c r="BH99" s="155">
        <v>33026.936594277155</v>
      </c>
      <c r="BI99" s="155">
        <v>32315.864177019444</v>
      </c>
      <c r="BJ99" s="155">
        <v>32602.89716858451</v>
      </c>
      <c r="BK99" s="155">
        <v>32968.343606610004</v>
      </c>
      <c r="BL99" s="155">
        <v>33464.114436933683</v>
      </c>
      <c r="BM99" s="155">
        <v>39325.599926975723</v>
      </c>
      <c r="BN99" s="155">
        <v>40803.412154591795</v>
      </c>
      <c r="BO99" s="155">
        <v>41844.284976698531</v>
      </c>
      <c r="BP99" s="155">
        <v>43370.349630794299</v>
      </c>
      <c r="BQ99" s="155">
        <v>39198.273711952694</v>
      </c>
      <c r="BR99" s="155">
        <v>38872.834236793868</v>
      </c>
      <c r="BS99" s="155">
        <v>38774.606542023306</v>
      </c>
      <c r="BT99" s="155">
        <v>38087.473835582059</v>
      </c>
      <c r="BU99" s="155">
        <v>38706.648964949745</v>
      </c>
      <c r="BV99" s="155">
        <v>41013.392962708538</v>
      </c>
      <c r="BW99" s="155">
        <v>46318.094861114019</v>
      </c>
      <c r="BX99" s="155">
        <v>62607.567188276778</v>
      </c>
      <c r="BY99" s="155">
        <v>63025.415677086297</v>
      </c>
      <c r="BZ99" s="155">
        <v>59005.415926889</v>
      </c>
      <c r="CA99" s="155">
        <v>62585.183814483033</v>
      </c>
      <c r="CB99" s="155">
        <v>66508.155441448107</v>
      </c>
      <c r="CC99" s="155">
        <v>69738.180697524833</v>
      </c>
      <c r="CD99" s="156">
        <v>72459.821376788037</v>
      </c>
    </row>
    <row r="100" spans="1:82" s="106" customFormat="1" x14ac:dyDescent="0.4">
      <c r="A100" s="167"/>
      <c r="B100" s="106" t="s">
        <v>136</v>
      </c>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53">
        <f t="shared" ref="AH100:BM100" si="0">AH99+AH98</f>
        <v>14678.619108790728</v>
      </c>
      <c r="AI100" s="53">
        <f t="shared" si="0"/>
        <v>13717.819219954225</v>
      </c>
      <c r="AJ100" s="53">
        <f t="shared" si="0"/>
        <v>15002.166908455834</v>
      </c>
      <c r="AK100" s="53">
        <f t="shared" si="0"/>
        <v>20756.523375872235</v>
      </c>
      <c r="AL100" s="53">
        <f t="shared" si="0"/>
        <v>26133.242893847575</v>
      </c>
      <c r="AM100" s="53">
        <f t="shared" si="0"/>
        <v>29768.694458586877</v>
      </c>
      <c r="AN100" s="53">
        <f t="shared" si="0"/>
        <v>32142.000960891692</v>
      </c>
      <c r="AO100" s="53">
        <f t="shared" si="0"/>
        <v>34538.63402271986</v>
      </c>
      <c r="AP100" s="53">
        <f t="shared" si="0"/>
        <v>35717.694316652647</v>
      </c>
      <c r="AQ100" s="53">
        <f t="shared" si="0"/>
        <v>34293.890917289631</v>
      </c>
      <c r="AR100" s="53">
        <f t="shared" si="0"/>
        <v>31480.483490499486</v>
      </c>
      <c r="AS100" s="53">
        <f t="shared" si="0"/>
        <v>31329.254753547135</v>
      </c>
      <c r="AT100" s="53">
        <f t="shared" si="0"/>
        <v>34195.089365884087</v>
      </c>
      <c r="AU100" s="53">
        <f t="shared" si="0"/>
        <v>38952.847985412351</v>
      </c>
      <c r="AV100" s="53">
        <f t="shared" si="0"/>
        <v>47785.356792361716</v>
      </c>
      <c r="AW100" s="53">
        <f t="shared" si="0"/>
        <v>52604.643013920992</v>
      </c>
      <c r="AX100" s="53">
        <f t="shared" si="0"/>
        <v>54640.471881567137</v>
      </c>
      <c r="AY100" s="53">
        <f t="shared" si="0"/>
        <v>55644.466175085836</v>
      </c>
      <c r="AZ100" s="53">
        <f t="shared" si="0"/>
        <v>54708.508711969902</v>
      </c>
      <c r="BA100" s="53">
        <f t="shared" si="0"/>
        <v>53671.160559872937</v>
      </c>
      <c r="BB100" s="53">
        <f t="shared" si="0"/>
        <v>51738.078245455246</v>
      </c>
      <c r="BC100" s="53">
        <f t="shared" si="0"/>
        <v>50661.789398285131</v>
      </c>
      <c r="BD100" s="53">
        <f t="shared" si="0"/>
        <v>47869.799097603667</v>
      </c>
      <c r="BE100" s="53">
        <f t="shared" si="0"/>
        <v>48859.27872793375</v>
      </c>
      <c r="BF100" s="53">
        <f t="shared" si="0"/>
        <v>49916.372599131879</v>
      </c>
      <c r="BG100" s="53">
        <f t="shared" si="0"/>
        <v>50246.074764650984</v>
      </c>
      <c r="BH100" s="53">
        <f t="shared" si="0"/>
        <v>51271.691143300814</v>
      </c>
      <c r="BI100" s="53">
        <f t="shared" si="0"/>
        <v>50732.720972061565</v>
      </c>
      <c r="BJ100" s="53">
        <f t="shared" si="0"/>
        <v>51807.836492352886</v>
      </c>
      <c r="BK100" s="53">
        <f t="shared" si="0"/>
        <v>52465.199634588469</v>
      </c>
      <c r="BL100" s="53">
        <f t="shared" si="0"/>
        <v>53945.887015090484</v>
      </c>
      <c r="BM100" s="53">
        <f t="shared" si="0"/>
        <v>60538.652991999144</v>
      </c>
      <c r="BN100" s="53">
        <f t="shared" ref="BN100:CD100" si="1">BN99+BN98</f>
        <v>62184.076581328176</v>
      </c>
      <c r="BO100" s="53">
        <f t="shared" si="1"/>
        <v>62734.995043687872</v>
      </c>
      <c r="BP100" s="53">
        <f t="shared" si="1"/>
        <v>63300.13191973255</v>
      </c>
      <c r="BQ100" s="53">
        <f t="shared" si="1"/>
        <v>55580.716738910356</v>
      </c>
      <c r="BR100" s="53">
        <f t="shared" si="1"/>
        <v>54554.706786039096</v>
      </c>
      <c r="BS100" s="53">
        <f t="shared" si="1"/>
        <v>53703.783293184897</v>
      </c>
      <c r="BT100" s="53">
        <f t="shared" si="1"/>
        <v>51981.075663994299</v>
      </c>
      <c r="BU100" s="53">
        <f t="shared" si="1"/>
        <v>51809.851357942774</v>
      </c>
      <c r="BV100" s="53">
        <f t="shared" si="1"/>
        <v>53298.938982611682</v>
      </c>
      <c r="BW100" s="53">
        <f t="shared" si="1"/>
        <v>58147.780708507315</v>
      </c>
      <c r="BX100" s="53">
        <f t="shared" si="1"/>
        <v>73619.159624688429</v>
      </c>
      <c r="BY100" s="53">
        <f t="shared" si="1"/>
        <v>74180.180535762091</v>
      </c>
      <c r="BZ100" s="53">
        <f t="shared" si="1"/>
        <v>69457.386156668348</v>
      </c>
      <c r="CA100" s="53">
        <f t="shared" si="1"/>
        <v>72700.77914479078</v>
      </c>
      <c r="CB100" s="53">
        <f t="shared" si="1"/>
        <v>76446.151709809259</v>
      </c>
      <c r="CC100" s="53">
        <f t="shared" si="1"/>
        <v>79563.443586050504</v>
      </c>
      <c r="CD100" s="54">
        <f t="shared" si="1"/>
        <v>82208.211072258666</v>
      </c>
    </row>
    <row r="101" spans="1:82" s="1" customFormat="1" ht="26.25" customHeight="1" x14ac:dyDescent="0.4">
      <c r="A101" s="159"/>
      <c r="B101" s="106" t="s">
        <v>415</v>
      </c>
      <c r="C101" s="56"/>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155"/>
      <c r="AI101" s="155"/>
      <c r="AJ101" s="155"/>
      <c r="AK101" s="155"/>
      <c r="AL101" s="155"/>
      <c r="AM101" s="155"/>
      <c r="AN101" s="155"/>
      <c r="AO101" s="155"/>
      <c r="AP101" s="155"/>
      <c r="AQ101" s="155"/>
      <c r="AR101" s="155"/>
      <c r="AS101" s="155"/>
      <c r="AT101" s="155"/>
      <c r="AU101" s="155"/>
      <c r="AV101" s="155"/>
      <c r="AW101" s="155"/>
      <c r="AX101" s="155"/>
      <c r="AY101" s="155"/>
      <c r="AZ101" s="155"/>
      <c r="BA101" s="155"/>
      <c r="BB101" s="155"/>
      <c r="BC101" s="155"/>
      <c r="BD101" s="155"/>
      <c r="BE101" s="155"/>
      <c r="BF101" s="155"/>
      <c r="BG101" s="155"/>
      <c r="BH101" s="251" t="str">
        <f>Table_3a!BH101</f>
        <v>Definition change -&gt;</v>
      </c>
      <c r="BI101" s="155"/>
      <c r="BJ101" s="155"/>
      <c r="BK101" s="155"/>
      <c r="BL101" s="251" t="str">
        <f>Table_3a!BL101</f>
        <v>Definition change -&gt;</v>
      </c>
      <c r="BM101" s="155"/>
      <c r="BN101" s="155"/>
      <c r="BO101" s="155"/>
      <c r="BP101" s="155"/>
      <c r="BQ101" s="155"/>
      <c r="BR101" s="155"/>
      <c r="BS101" s="155"/>
      <c r="BT101" s="155"/>
      <c r="BU101" s="155"/>
      <c r="BV101" s="155"/>
      <c r="BW101" s="155"/>
      <c r="BX101" s="155"/>
      <c r="BY101" s="155"/>
      <c r="BZ101" s="155"/>
      <c r="CA101" s="155"/>
      <c r="CB101" s="155"/>
      <c r="CC101" s="155"/>
      <c r="CD101" s="156"/>
    </row>
    <row r="102" spans="1:82" s="1" customFormat="1" x14ac:dyDescent="0.4">
      <c r="A102" s="159"/>
      <c r="B102" s="71" t="s">
        <v>413</v>
      </c>
      <c r="C102" s="56"/>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155">
        <v>4793.6520871447055</v>
      </c>
      <c r="AI102" s="155">
        <v>4505.9747913090987</v>
      </c>
      <c r="AJ102" s="155">
        <v>4565.9798409941886</v>
      </c>
      <c r="AK102" s="155">
        <v>5809.1157109746409</v>
      </c>
      <c r="AL102" s="155">
        <v>6110.9931855943505</v>
      </c>
      <c r="AM102" s="155">
        <v>6354.1275530388784</v>
      </c>
      <c r="AN102" s="155">
        <v>6811.1589305679763</v>
      </c>
      <c r="AO102" s="155">
        <v>7066.9788494218237</v>
      </c>
      <c r="AP102" s="155">
        <v>6977.9912510573295</v>
      </c>
      <c r="AQ102" s="155">
        <v>6678.2291776961965</v>
      </c>
      <c r="AR102" s="155">
        <v>7108.4466613247396</v>
      </c>
      <c r="AS102" s="155">
        <v>7118.3170996965255</v>
      </c>
      <c r="AT102" s="155">
        <v>7373.1129785772846</v>
      </c>
      <c r="AU102" s="155">
        <v>7782.7585458809899</v>
      </c>
      <c r="AV102" s="155">
        <v>9339.3504721454901</v>
      </c>
      <c r="AW102" s="155">
        <v>9915.8729334918789</v>
      </c>
      <c r="AX102" s="155">
        <v>10202.441911160353</v>
      </c>
      <c r="AY102" s="155">
        <v>10480.802327616932</v>
      </c>
      <c r="AZ102" s="155">
        <v>10355.474070860955</v>
      </c>
      <c r="BA102" s="155">
        <v>10595.228568533754</v>
      </c>
      <c r="BB102" s="155">
        <v>10402.609302578476</v>
      </c>
      <c r="BC102" s="155">
        <v>10965.498129384008</v>
      </c>
      <c r="BD102" s="155">
        <v>11647.819789767791</v>
      </c>
      <c r="BE102" s="155">
        <v>12455.252626160718</v>
      </c>
      <c r="BF102" s="155">
        <v>13386.047002913076</v>
      </c>
      <c r="BG102" s="155">
        <v>13704.683780588459</v>
      </c>
      <c r="BH102" s="232">
        <v>15542.932065690422</v>
      </c>
      <c r="BI102" s="155">
        <v>15771.616468373739</v>
      </c>
      <c r="BJ102" s="155">
        <v>16376.220152221395</v>
      </c>
      <c r="BK102" s="155">
        <v>16687.866947676259</v>
      </c>
      <c r="BL102" s="232">
        <v>16814.945113499874</v>
      </c>
      <c r="BM102" s="155">
        <v>17482.947500912833</v>
      </c>
      <c r="BN102" s="155">
        <v>17568.174512702353</v>
      </c>
      <c r="BO102" s="155">
        <v>17121.54254863596</v>
      </c>
      <c r="BP102" s="155">
        <v>16404.303974718514</v>
      </c>
      <c r="BQ102" s="155">
        <v>15602.636492384825</v>
      </c>
      <c r="BR102" s="155">
        <v>14999.438244860583</v>
      </c>
      <c r="BS102" s="155">
        <v>14358.135728751326</v>
      </c>
      <c r="BT102" s="155">
        <v>13471.540618351119</v>
      </c>
      <c r="BU102" s="155">
        <v>12847.185998097513</v>
      </c>
      <c r="BV102" s="155">
        <v>12171.316756848393</v>
      </c>
      <c r="BW102" s="155">
        <v>11735.537786671663</v>
      </c>
      <c r="BX102" s="155">
        <v>10909.374033196365</v>
      </c>
      <c r="BY102" s="155">
        <v>11142.321679460969</v>
      </c>
      <c r="BZ102" s="155">
        <v>10451.553207267076</v>
      </c>
      <c r="CA102" s="155">
        <v>10115.453890819072</v>
      </c>
      <c r="CB102" s="155">
        <v>9937.6767112148445</v>
      </c>
      <c r="CC102" s="155">
        <v>9824.4643019551459</v>
      </c>
      <c r="CD102" s="156">
        <v>9747.9356170791852</v>
      </c>
    </row>
    <row r="103" spans="1:82" s="1" customFormat="1" x14ac:dyDescent="0.4">
      <c r="A103" s="159"/>
      <c r="B103" s="71" t="s">
        <v>405</v>
      </c>
      <c r="C103" s="56"/>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155">
        <v>948.69044704139446</v>
      </c>
      <c r="AI103" s="155">
        <v>895.4731014857108</v>
      </c>
      <c r="AJ103" s="155">
        <v>906.36313221976991</v>
      </c>
      <c r="AK103" s="155">
        <v>1059.469298338737</v>
      </c>
      <c r="AL103" s="155">
        <v>1281.968586465699</v>
      </c>
      <c r="AM103" s="155">
        <v>1395.6261313546415</v>
      </c>
      <c r="AN103" s="155">
        <v>1467.1800728197509</v>
      </c>
      <c r="AO103" s="155">
        <v>1578.0852340536205</v>
      </c>
      <c r="AP103" s="155">
        <v>1749.5646474869607</v>
      </c>
      <c r="AQ103" s="155">
        <v>1693.4070792894122</v>
      </c>
      <c r="AR103" s="155">
        <v>1802.0296394004811</v>
      </c>
      <c r="AS103" s="155">
        <v>1973.4993520657285</v>
      </c>
      <c r="AT103" s="155">
        <v>2342.4529301762332</v>
      </c>
      <c r="AU103" s="155">
        <v>2812.2102163082891</v>
      </c>
      <c r="AV103" s="155">
        <v>3731.6119431996203</v>
      </c>
      <c r="AW103" s="155">
        <v>4658.8903854831806</v>
      </c>
      <c r="AX103" s="155">
        <v>5833.3904168020299</v>
      </c>
      <c r="AY103" s="155">
        <v>6744.1424638493609</v>
      </c>
      <c r="AZ103" s="155">
        <v>7251.9132328035357</v>
      </c>
      <c r="BA103" s="155">
        <v>7776.5522589791053</v>
      </c>
      <c r="BB103" s="155">
        <v>8152.8804391457379</v>
      </c>
      <c r="BC103" s="155">
        <v>8614.5777008811456</v>
      </c>
      <c r="BD103" s="155">
        <v>9063.5004877371739</v>
      </c>
      <c r="BE103" s="155">
        <v>9637.5949959267782</v>
      </c>
      <c r="BF103" s="155">
        <v>10542.40283160835</v>
      </c>
      <c r="BG103" s="155">
        <v>10625.966605938836</v>
      </c>
      <c r="BH103" s="232">
        <v>10572.629947976102</v>
      </c>
      <c r="BI103" s="155">
        <v>10652.290315758588</v>
      </c>
      <c r="BJ103" s="155">
        <v>10956.841713326785</v>
      </c>
      <c r="BK103" s="155">
        <v>11713.445979898619</v>
      </c>
      <c r="BL103" s="232">
        <v>12215.451769490166</v>
      </c>
      <c r="BM103" s="155">
        <v>13590.679370358977</v>
      </c>
      <c r="BN103" s="155">
        <v>14137.107155347016</v>
      </c>
      <c r="BO103" s="155">
        <v>14816.204472652762</v>
      </c>
      <c r="BP103" s="155">
        <v>15937.144572722676</v>
      </c>
      <c r="BQ103" s="155">
        <v>16929.312312321421</v>
      </c>
      <c r="BR103" s="155">
        <v>18872.859113237533</v>
      </c>
      <c r="BS103" s="155">
        <v>20098.015997034781</v>
      </c>
      <c r="BT103" s="155">
        <v>19797.382894215596</v>
      </c>
      <c r="BU103" s="155">
        <v>19731.999904834029</v>
      </c>
      <c r="BV103" s="155">
        <v>18748.476185747702</v>
      </c>
      <c r="BW103" s="155">
        <v>16361.085830400671</v>
      </c>
      <c r="BX103" s="155">
        <v>14662.969971862016</v>
      </c>
      <c r="BY103" s="155">
        <v>13904.79175588581</v>
      </c>
      <c r="BZ103" s="155">
        <v>12760.172621391073</v>
      </c>
      <c r="CA103" s="155">
        <v>11820.550570161924</v>
      </c>
      <c r="CB103" s="155">
        <v>9247.3865284280437</v>
      </c>
      <c r="CC103" s="155">
        <v>4941.0986456645905</v>
      </c>
      <c r="CD103" s="156">
        <v>1000.2751154447826</v>
      </c>
    </row>
    <row r="104" spans="1:82" s="1" customFormat="1" x14ac:dyDescent="0.4">
      <c r="A104" s="159"/>
      <c r="B104" s="71" t="s">
        <v>406</v>
      </c>
      <c r="C104" s="56"/>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155">
        <v>1744.5116119808283</v>
      </c>
      <c r="AI104" s="155">
        <v>1616.2486877240071</v>
      </c>
      <c r="AJ104" s="155">
        <v>1680.9879185884431</v>
      </c>
      <c r="AK104" s="155">
        <v>2314.4182975545518</v>
      </c>
      <c r="AL104" s="155">
        <v>2984.2270374381105</v>
      </c>
      <c r="AM104" s="155">
        <v>3543.9818084669814</v>
      </c>
      <c r="AN104" s="155">
        <v>3798.4141662343127</v>
      </c>
      <c r="AO104" s="155">
        <v>4222.4879872387737</v>
      </c>
      <c r="AP104" s="155">
        <v>4504.0011559450377</v>
      </c>
      <c r="AQ104" s="155">
        <v>4446.9682004217384</v>
      </c>
      <c r="AR104" s="155">
        <v>3798.2464658145527</v>
      </c>
      <c r="AS104" s="155">
        <v>3876.1520896935608</v>
      </c>
      <c r="AT104" s="155">
        <v>4517.5190897996208</v>
      </c>
      <c r="AU104" s="155">
        <v>5652.7283600236506</v>
      </c>
      <c r="AV104" s="155">
        <v>6770.5261568871165</v>
      </c>
      <c r="AW104" s="155">
        <v>7439.4053978035518</v>
      </c>
      <c r="AX104" s="155">
        <v>8461.5787980084551</v>
      </c>
      <c r="AY104" s="155">
        <v>8894.8791931183077</v>
      </c>
      <c r="AZ104" s="155">
        <v>8936.1512408480539</v>
      </c>
      <c r="BA104" s="155">
        <v>8700.8959329618283</v>
      </c>
      <c r="BB104" s="155">
        <v>8326.6365504677651</v>
      </c>
      <c r="BC104" s="155">
        <v>8149.8109693086681</v>
      </c>
      <c r="BD104" s="155">
        <v>7807.0362777541231</v>
      </c>
      <c r="BE104" s="155">
        <v>7625.8460124723906</v>
      </c>
      <c r="BF104" s="155">
        <v>7604.6005601641864</v>
      </c>
      <c r="BG104" s="155">
        <v>7857.7349789860737</v>
      </c>
      <c r="BH104" s="232">
        <v>8050.3703543421725</v>
      </c>
      <c r="BI104" s="155">
        <v>8077.2269049774104</v>
      </c>
      <c r="BJ104" s="155">
        <v>8073.672624632457</v>
      </c>
      <c r="BK104" s="155">
        <v>8237.7291771812561</v>
      </c>
      <c r="BL104" s="232">
        <v>7126.1143703262842</v>
      </c>
      <c r="BM104" s="155">
        <v>7507.1649019609185</v>
      </c>
      <c r="BN104" s="155">
        <v>7086.8351215722314</v>
      </c>
      <c r="BO104" s="155">
        <v>6488.9944857814598</v>
      </c>
      <c r="BP104" s="155">
        <v>5902.3047108722203</v>
      </c>
      <c r="BQ104" s="155">
        <v>5219.824529209307</v>
      </c>
      <c r="BR104" s="155">
        <v>4760.0543000908019</v>
      </c>
      <c r="BS104" s="155">
        <v>4437.1061792033624</v>
      </c>
      <c r="BT104" s="155">
        <v>3979.5256965620542</v>
      </c>
      <c r="BU104" s="155">
        <v>3615.7622063695021</v>
      </c>
      <c r="BV104" s="155">
        <v>3037.5348462257639</v>
      </c>
      <c r="BW104" s="155">
        <v>2160.1254038353795</v>
      </c>
      <c r="BX104" s="155">
        <v>1617.1148173748375</v>
      </c>
      <c r="BY104" s="155">
        <v>1041.4478955958566</v>
      </c>
      <c r="BZ104" s="155">
        <v>709.0053285202805</v>
      </c>
      <c r="CA104" s="155">
        <v>492.64297276876221</v>
      </c>
      <c r="CB104" s="155">
        <v>296.67318371874518</v>
      </c>
      <c r="CC104" s="155">
        <v>121.55751727825043</v>
      </c>
      <c r="CD104" s="156">
        <v>9.2656041013966313</v>
      </c>
    </row>
    <row r="105" spans="1:82" s="1" customFormat="1" x14ac:dyDescent="0.4">
      <c r="A105" s="159"/>
      <c r="B105" s="71" t="s">
        <v>407</v>
      </c>
      <c r="C105" s="56"/>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155">
        <v>3213.1886509010656</v>
      </c>
      <c r="AI105" s="155">
        <v>2859.7858328509865</v>
      </c>
      <c r="AJ105" s="155">
        <v>3522.5973098199297</v>
      </c>
      <c r="AK105" s="155">
        <v>5849.4190685519816</v>
      </c>
      <c r="AL105" s="155">
        <v>8929.5755175358936</v>
      </c>
      <c r="AM105" s="155">
        <v>10748.552001866403</v>
      </c>
      <c r="AN105" s="155">
        <v>11565.662933567497</v>
      </c>
      <c r="AO105" s="155">
        <v>12384.585245604425</v>
      </c>
      <c r="AP105" s="155">
        <v>12354.330148675725</v>
      </c>
      <c r="AQ105" s="155">
        <v>10957.676471169629</v>
      </c>
      <c r="AR105" s="155">
        <v>8264.4345235069959</v>
      </c>
      <c r="AS105" s="155">
        <v>6975.4129804751228</v>
      </c>
      <c r="AT105" s="155">
        <v>7320.1197385754103</v>
      </c>
      <c r="AU105" s="155">
        <v>9858.485450009317</v>
      </c>
      <c r="AV105" s="155">
        <v>12686.180776802406</v>
      </c>
      <c r="AW105" s="155">
        <v>13426.362146259262</v>
      </c>
      <c r="AX105" s="155">
        <v>12281.986726367631</v>
      </c>
      <c r="AY105" s="155">
        <v>11424.810547205871</v>
      </c>
      <c r="AZ105" s="155">
        <v>9989.7157291067797</v>
      </c>
      <c r="BA105" s="155">
        <v>8194.1860591856603</v>
      </c>
      <c r="BB105" s="155">
        <v>6988.7241164072739</v>
      </c>
      <c r="BC105" s="155">
        <v>6179.2548237248084</v>
      </c>
      <c r="BD105" s="155">
        <v>5230.7483541270767</v>
      </c>
      <c r="BE105" s="155">
        <v>4545.314267559057</v>
      </c>
      <c r="BF105" s="155">
        <v>4476.4891146276386</v>
      </c>
      <c r="BG105" s="155">
        <v>4188.363565486673</v>
      </c>
      <c r="BH105" s="232">
        <v>3995.6819670344412</v>
      </c>
      <c r="BI105" s="155">
        <v>4249.2567045572432</v>
      </c>
      <c r="BJ105" s="155">
        <v>4452.6685800148543</v>
      </c>
      <c r="BK105" s="155">
        <v>4248.1356700350771</v>
      </c>
      <c r="BL105" s="232">
        <v>4972.4191561934304</v>
      </c>
      <c r="BM105" s="155">
        <v>8203.9728247440125</v>
      </c>
      <c r="BN105" s="155">
        <v>8596.2174701389413</v>
      </c>
      <c r="BO105" s="155">
        <v>9526.0789227042824</v>
      </c>
      <c r="BP105" s="155">
        <v>10037.749175440607</v>
      </c>
      <c r="BQ105" s="155">
        <v>8490.7413176586542</v>
      </c>
      <c r="BR105" s="155">
        <v>6078.4175001793774</v>
      </c>
      <c r="BS105" s="155">
        <v>4636.8552566288126</v>
      </c>
      <c r="BT105" s="155">
        <v>3757.3701061967608</v>
      </c>
      <c r="BU105" s="155">
        <v>3291.8277825010746</v>
      </c>
      <c r="BV105" s="155">
        <v>2509.1838021516705</v>
      </c>
      <c r="BW105" s="155">
        <v>1233.3006077277603</v>
      </c>
      <c r="BX105" s="155">
        <v>900.73818227835329</v>
      </c>
      <c r="BY105" s="155">
        <v>570.94696522864035</v>
      </c>
      <c r="BZ105" s="155">
        <v>340.07017268496952</v>
      </c>
      <c r="CA105" s="155">
        <v>41.063777349024498</v>
      </c>
      <c r="CB105" s="155">
        <v>0</v>
      </c>
      <c r="CC105" s="155">
        <v>0</v>
      </c>
      <c r="CD105" s="156">
        <v>0</v>
      </c>
    </row>
    <row r="106" spans="1:82" s="1" customFormat="1" x14ac:dyDescent="0.4">
      <c r="A106" s="159"/>
      <c r="B106" s="71" t="s">
        <v>408</v>
      </c>
      <c r="C106" s="56"/>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155">
        <v>175.29667863869753</v>
      </c>
      <c r="AI106" s="155">
        <v>181.87627960915816</v>
      </c>
      <c r="AJ106" s="155">
        <v>194.2359567201128</v>
      </c>
      <c r="AK106" s="155">
        <v>252.70471911878869</v>
      </c>
      <c r="AL106" s="155">
        <v>318.86006672838982</v>
      </c>
      <c r="AM106" s="155">
        <v>392.25453255533461</v>
      </c>
      <c r="AN106" s="155">
        <v>449.11920361437484</v>
      </c>
      <c r="AO106" s="155">
        <v>451.02249362186615</v>
      </c>
      <c r="AP106" s="155">
        <v>531.25206722873418</v>
      </c>
      <c r="AQ106" s="155">
        <v>662.36033281684183</v>
      </c>
      <c r="AR106" s="155">
        <v>988.60828130046355</v>
      </c>
      <c r="AS106" s="155">
        <v>1013.5545108242255</v>
      </c>
      <c r="AT106" s="155">
        <v>1325.7806654585813</v>
      </c>
      <c r="AU106" s="155">
        <v>1660.7901024166506</v>
      </c>
      <c r="AV106" s="155">
        <v>1593.6807741397067</v>
      </c>
      <c r="AW106" s="155">
        <v>1901.2235221409053</v>
      </c>
      <c r="AX106" s="155">
        <v>2262.9434739945846</v>
      </c>
      <c r="AY106" s="155">
        <v>2654.2340502311968</v>
      </c>
      <c r="AZ106" s="155">
        <v>2709.8179750387148</v>
      </c>
      <c r="BA106" s="155">
        <v>2753.2133984472503</v>
      </c>
      <c r="BB106" s="155">
        <v>2489.2421659285296</v>
      </c>
      <c r="BC106" s="155">
        <v>2027.7649720849267</v>
      </c>
      <c r="BD106" s="155">
        <v>1881.0885097182659</v>
      </c>
      <c r="BE106" s="155">
        <v>1866.1338970060742</v>
      </c>
      <c r="BF106" s="155">
        <v>1890.5052580295178</v>
      </c>
      <c r="BG106" s="155">
        <v>2111.0523315701962</v>
      </c>
      <c r="BH106" s="232">
        <v>2490.2307538307937</v>
      </c>
      <c r="BI106" s="155">
        <v>2575.0434135664696</v>
      </c>
      <c r="BJ106" s="155">
        <v>2982.9526873287236</v>
      </c>
      <c r="BK106" s="155">
        <v>3125.5815931284883</v>
      </c>
      <c r="BL106" s="232">
        <v>4896.1699222712123</v>
      </c>
      <c r="BM106" s="155">
        <v>6084.4320178118278</v>
      </c>
      <c r="BN106" s="155">
        <v>7262.1849519036214</v>
      </c>
      <c r="BO106" s="155">
        <v>7627.555706785899</v>
      </c>
      <c r="BP106" s="155">
        <v>8235.9082936450577</v>
      </c>
      <c r="BQ106" s="155">
        <v>8780.1041968829377</v>
      </c>
      <c r="BR106" s="155">
        <v>9311.6558750193162</v>
      </c>
      <c r="BS106" s="155">
        <v>9498.1895570630932</v>
      </c>
      <c r="BT106" s="155">
        <v>9072.2577169995511</v>
      </c>
      <c r="BU106" s="155">
        <v>8495.9014902117833</v>
      </c>
      <c r="BV106" s="155">
        <v>7721.3310178829088</v>
      </c>
      <c r="BW106" s="155">
        <v>6594.7367803450579</v>
      </c>
      <c r="BX106" s="155">
        <v>6032.1980135173035</v>
      </c>
      <c r="BY106" s="155">
        <v>5509.8070463810845</v>
      </c>
      <c r="BZ106" s="155">
        <v>4633.1971420286136</v>
      </c>
      <c r="CA106" s="155">
        <v>4003.949764209663</v>
      </c>
      <c r="CB106" s="155">
        <v>3273.5867119884956</v>
      </c>
      <c r="CC106" s="155">
        <v>2376.4595934199083</v>
      </c>
      <c r="CD106" s="156">
        <v>1617.2278276618758</v>
      </c>
    </row>
    <row r="107" spans="1:82" s="1" customFormat="1" ht="26.25" customHeight="1" x14ac:dyDescent="0.4">
      <c r="A107" s="159"/>
      <c r="B107" s="71" t="s">
        <v>414</v>
      </c>
      <c r="C107" s="56"/>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155"/>
      <c r="AI107" s="155"/>
      <c r="AJ107" s="155"/>
      <c r="AK107" s="155"/>
      <c r="AL107" s="155"/>
      <c r="AM107" s="155"/>
      <c r="AN107" s="15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5"/>
      <c r="BK107" s="155"/>
      <c r="BL107" s="155"/>
      <c r="BM107" s="155"/>
      <c r="BN107" s="155"/>
      <c r="BO107" s="155"/>
      <c r="BP107" s="155"/>
      <c r="BQ107" s="155">
        <v>7.0512417969660186</v>
      </c>
      <c r="BR107" s="155">
        <v>66.824097815739151</v>
      </c>
      <c r="BS107" s="155">
        <v>580.5942586246731</v>
      </c>
      <c r="BT107" s="155">
        <v>1834.5408525637802</v>
      </c>
      <c r="BU107" s="155">
        <v>3778.716269819146</v>
      </c>
      <c r="BV107" s="155">
        <v>9074.6394920289003</v>
      </c>
      <c r="BW107" s="155">
        <v>20043.747543065452</v>
      </c>
      <c r="BX107" s="155">
        <v>39485.664423472343</v>
      </c>
      <c r="BY107" s="155">
        <v>42004.049579238024</v>
      </c>
      <c r="BZ107" s="155">
        <v>40468.749949602148</v>
      </c>
      <c r="CA107" s="155">
        <v>46130.739541511139</v>
      </c>
      <c r="CB107" s="155">
        <v>53587.97573580411</v>
      </c>
      <c r="CC107" s="155">
        <v>62194.660455988545</v>
      </c>
      <c r="CD107" s="156">
        <v>69725.69610220741</v>
      </c>
    </row>
    <row r="108" spans="1:82" s="1" customFormat="1" ht="26.25" customHeight="1" x14ac:dyDescent="0.4">
      <c r="A108" s="159"/>
      <c r="B108" s="73" t="s">
        <v>409</v>
      </c>
      <c r="C108" s="56"/>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155">
        <v>4793.6520871447055</v>
      </c>
      <c r="AI108" s="155">
        <v>4505.9747913090987</v>
      </c>
      <c r="AJ108" s="155">
        <v>4565.9798409941886</v>
      </c>
      <c r="AK108" s="155">
        <v>5809.1157109746409</v>
      </c>
      <c r="AL108" s="155">
        <v>6110.9931855943505</v>
      </c>
      <c r="AM108" s="155">
        <v>6354.1275530388784</v>
      </c>
      <c r="AN108" s="155">
        <v>6811.1589305679763</v>
      </c>
      <c r="AO108" s="155">
        <v>7066.9788494218237</v>
      </c>
      <c r="AP108" s="155">
        <v>6977.9912510573295</v>
      </c>
      <c r="AQ108" s="155">
        <v>6678.2291776961965</v>
      </c>
      <c r="AR108" s="155">
        <v>7108.4466613247396</v>
      </c>
      <c r="AS108" s="155">
        <v>7118.3170996965255</v>
      </c>
      <c r="AT108" s="155">
        <v>7373.1129785772846</v>
      </c>
      <c r="AU108" s="155">
        <v>7782.7585458809899</v>
      </c>
      <c r="AV108" s="155">
        <v>9339.3504721454901</v>
      </c>
      <c r="AW108" s="155">
        <v>9915.8729334918789</v>
      </c>
      <c r="AX108" s="155">
        <v>10202.441911160353</v>
      </c>
      <c r="AY108" s="155">
        <v>10480.802327616932</v>
      </c>
      <c r="AZ108" s="155">
        <v>10355.474070860955</v>
      </c>
      <c r="BA108" s="155">
        <v>10595.228568533754</v>
      </c>
      <c r="BB108" s="155">
        <v>10402.609302578476</v>
      </c>
      <c r="BC108" s="155">
        <v>10965.498129384008</v>
      </c>
      <c r="BD108" s="155">
        <v>11647.819789767791</v>
      </c>
      <c r="BE108" s="155">
        <v>12455.252626160718</v>
      </c>
      <c r="BF108" s="155">
        <v>13386.047002913076</v>
      </c>
      <c r="BG108" s="155">
        <v>13704.683780588459</v>
      </c>
      <c r="BH108" s="155">
        <v>15542.932065690422</v>
      </c>
      <c r="BI108" s="155">
        <v>15771.616468373739</v>
      </c>
      <c r="BJ108" s="155">
        <v>16411.924895495042</v>
      </c>
      <c r="BK108" s="155">
        <v>16722.001659293317</v>
      </c>
      <c r="BL108" s="155">
        <v>17633.724814394867</v>
      </c>
      <c r="BM108" s="155">
        <v>18309.341409294477</v>
      </c>
      <c r="BN108" s="155">
        <v>18482.157130982356</v>
      </c>
      <c r="BO108" s="155">
        <v>18092.974707665577</v>
      </c>
      <c r="BP108" s="155">
        <v>17298.839080971804</v>
      </c>
      <c r="BQ108" s="155">
        <v>16382.443026957662</v>
      </c>
      <c r="BR108" s="155">
        <v>15681.872549245232</v>
      </c>
      <c r="BS108" s="155">
        <v>14929.176751161587</v>
      </c>
      <c r="BT108" s="155">
        <v>13893.601828412244</v>
      </c>
      <c r="BU108" s="155">
        <v>13103.202392993029</v>
      </c>
      <c r="BV108" s="155">
        <v>12285.546019903148</v>
      </c>
      <c r="BW108" s="155">
        <v>11829.685847393292</v>
      </c>
      <c r="BX108" s="155">
        <v>11011.592436411649</v>
      </c>
      <c r="BY108" s="155">
        <v>11154.764858675793</v>
      </c>
      <c r="BZ108" s="155">
        <v>10451.553207267081</v>
      </c>
      <c r="CA108" s="155">
        <v>10115.085958797303</v>
      </c>
      <c r="CB108" s="155">
        <v>9937.3802849414242</v>
      </c>
      <c r="CC108" s="155">
        <v>9824.5442293734322</v>
      </c>
      <c r="CD108" s="156">
        <v>9747.5822426405193</v>
      </c>
    </row>
    <row r="109" spans="1:82" s="1" customFormat="1" x14ac:dyDescent="0.4">
      <c r="A109" s="159"/>
      <c r="B109" s="73" t="s">
        <v>386</v>
      </c>
      <c r="C109" s="56"/>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155">
        <v>6081.6873885619852</v>
      </c>
      <c r="AI109" s="155">
        <v>5553.383901669863</v>
      </c>
      <c r="AJ109" s="155">
        <v>6304.1843173482557</v>
      </c>
      <c r="AK109" s="155">
        <v>9476.0113835640586</v>
      </c>
      <c r="AL109" s="155">
        <v>13514.631208168094</v>
      </c>
      <c r="AM109" s="155">
        <v>16080.414474243358</v>
      </c>
      <c r="AN109" s="155">
        <v>17280.376376235938</v>
      </c>
      <c r="AO109" s="155">
        <v>18636.180960518686</v>
      </c>
      <c r="AP109" s="155">
        <v>19139.148019336455</v>
      </c>
      <c r="AQ109" s="155">
        <v>17760.412083697622</v>
      </c>
      <c r="AR109" s="155">
        <v>14853.318910022494</v>
      </c>
      <c r="AS109" s="155">
        <v>13838.618933058639</v>
      </c>
      <c r="AT109" s="155">
        <v>15505.872424009847</v>
      </c>
      <c r="AU109" s="155">
        <v>19984.214128757907</v>
      </c>
      <c r="AV109" s="155">
        <v>24781.999651028847</v>
      </c>
      <c r="AW109" s="155">
        <v>27425.881451686895</v>
      </c>
      <c r="AX109" s="155">
        <v>28839.899415172706</v>
      </c>
      <c r="AY109" s="155">
        <v>29718.066254404737</v>
      </c>
      <c r="AZ109" s="155">
        <v>28887.598177797085</v>
      </c>
      <c r="BA109" s="155">
        <v>27424.847649573847</v>
      </c>
      <c r="BB109" s="155">
        <v>25957.483271949306</v>
      </c>
      <c r="BC109" s="155">
        <v>24971.40846599955</v>
      </c>
      <c r="BD109" s="155">
        <v>23982.373629336638</v>
      </c>
      <c r="BE109" s="155">
        <v>23674.8891729643</v>
      </c>
      <c r="BF109" s="155">
        <v>24513.997764429692</v>
      </c>
      <c r="BG109" s="155">
        <v>24783.117481981779</v>
      </c>
      <c r="BH109" s="155">
        <v>25108.913023183515</v>
      </c>
      <c r="BI109" s="155">
        <v>25553.817338859713</v>
      </c>
      <c r="BJ109" s="155">
        <v>26667.621773199084</v>
      </c>
      <c r="BK109" s="155">
        <v>27526.292006422878</v>
      </c>
      <c r="BL109" s="155">
        <v>28391.37551738611</v>
      </c>
      <c r="BM109" s="155">
        <v>34559.855206494089</v>
      </c>
      <c r="BN109" s="155">
        <v>36168.3620806818</v>
      </c>
      <c r="BO109" s="155">
        <v>37487.40142889478</v>
      </c>
      <c r="BP109" s="155">
        <v>39218.571646427277</v>
      </c>
      <c r="BQ109" s="155">
        <v>38647.227063296443</v>
      </c>
      <c r="BR109" s="155">
        <v>38407.376581958117</v>
      </c>
      <c r="BS109" s="155">
        <v>38679.720226144469</v>
      </c>
      <c r="BT109" s="155">
        <v>38019.016056476619</v>
      </c>
      <c r="BU109" s="155">
        <v>38658.191258840008</v>
      </c>
      <c r="BV109" s="155">
        <v>40976.936080982196</v>
      </c>
      <c r="BW109" s="155">
        <v>46298.848104652694</v>
      </c>
      <c r="BX109" s="155">
        <v>62596.46700528956</v>
      </c>
      <c r="BY109" s="155">
        <v>63018.600063114602</v>
      </c>
      <c r="BZ109" s="155">
        <v>59001.495563297758</v>
      </c>
      <c r="CA109" s="155">
        <v>62582.974847675418</v>
      </c>
      <c r="CB109" s="155">
        <v>66506.886326585402</v>
      </c>
      <c r="CC109" s="155">
        <v>69737.712838606865</v>
      </c>
      <c r="CD109" s="156">
        <v>72459.821376788037</v>
      </c>
    </row>
    <row r="110" spans="1:82" s="106" customFormat="1" x14ac:dyDescent="0.4">
      <c r="A110" s="167"/>
      <c r="B110" s="106" t="s">
        <v>136</v>
      </c>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53">
        <f t="shared" ref="AH110:BM110" si="2">AH109+AH108</f>
        <v>10875.339475706691</v>
      </c>
      <c r="AI110" s="53">
        <f t="shared" si="2"/>
        <v>10059.358692978962</v>
      </c>
      <c r="AJ110" s="53">
        <f t="shared" si="2"/>
        <v>10870.164158342444</v>
      </c>
      <c r="AK110" s="53">
        <f t="shared" si="2"/>
        <v>15285.1270945387</v>
      </c>
      <c r="AL110" s="53">
        <f t="shared" si="2"/>
        <v>19625.624393762446</v>
      </c>
      <c r="AM110" s="53">
        <f t="shared" si="2"/>
        <v>22434.542027282238</v>
      </c>
      <c r="AN110" s="53">
        <f t="shared" si="2"/>
        <v>24091.535306803915</v>
      </c>
      <c r="AO110" s="53">
        <f t="shared" si="2"/>
        <v>25703.159809940509</v>
      </c>
      <c r="AP110" s="53">
        <f t="shared" si="2"/>
        <v>26117.139270393785</v>
      </c>
      <c r="AQ110" s="53">
        <f t="shared" si="2"/>
        <v>24438.641261393819</v>
      </c>
      <c r="AR110" s="53">
        <f t="shared" si="2"/>
        <v>21961.765571347234</v>
      </c>
      <c r="AS110" s="53">
        <f t="shared" si="2"/>
        <v>20956.936032755162</v>
      </c>
      <c r="AT110" s="53">
        <f t="shared" si="2"/>
        <v>22878.985402587132</v>
      </c>
      <c r="AU110" s="53">
        <f t="shared" si="2"/>
        <v>27766.972674638899</v>
      </c>
      <c r="AV110" s="53">
        <f t="shared" si="2"/>
        <v>34121.350123174336</v>
      </c>
      <c r="AW110" s="53">
        <f t="shared" si="2"/>
        <v>37341.754385178778</v>
      </c>
      <c r="AX110" s="53">
        <f t="shared" si="2"/>
        <v>39042.341326333059</v>
      </c>
      <c r="AY110" s="53">
        <f t="shared" si="2"/>
        <v>40198.868582021671</v>
      </c>
      <c r="AZ110" s="53">
        <f t="shared" si="2"/>
        <v>39243.072248658042</v>
      </c>
      <c r="BA110" s="53">
        <f t="shared" si="2"/>
        <v>38020.076218107599</v>
      </c>
      <c r="BB110" s="53">
        <f t="shared" si="2"/>
        <v>36360.092574527778</v>
      </c>
      <c r="BC110" s="53">
        <f t="shared" si="2"/>
        <v>35936.90659538356</v>
      </c>
      <c r="BD110" s="53">
        <f t="shared" si="2"/>
        <v>35630.193419104427</v>
      </c>
      <c r="BE110" s="53">
        <f t="shared" si="2"/>
        <v>36130.14179912502</v>
      </c>
      <c r="BF110" s="53">
        <f t="shared" si="2"/>
        <v>37900.04476734277</v>
      </c>
      <c r="BG110" s="53">
        <f t="shared" si="2"/>
        <v>38487.801262570239</v>
      </c>
      <c r="BH110" s="53">
        <f t="shared" si="2"/>
        <v>40651.845088873939</v>
      </c>
      <c r="BI110" s="53">
        <f t="shared" si="2"/>
        <v>41325.43380723345</v>
      </c>
      <c r="BJ110" s="53">
        <f t="shared" si="2"/>
        <v>43079.546668694122</v>
      </c>
      <c r="BK110" s="53">
        <f t="shared" si="2"/>
        <v>44248.293665716192</v>
      </c>
      <c r="BL110" s="53">
        <f t="shared" si="2"/>
        <v>46025.100331780981</v>
      </c>
      <c r="BM110" s="53">
        <f t="shared" si="2"/>
        <v>52869.196615788562</v>
      </c>
      <c r="BN110" s="53">
        <f t="shared" ref="BN110:CD110" si="3">BN109+BN108</f>
        <v>54650.519211664156</v>
      </c>
      <c r="BO110" s="53">
        <f t="shared" si="3"/>
        <v>55580.376136560357</v>
      </c>
      <c r="BP110" s="53">
        <f t="shared" si="3"/>
        <v>56517.410727399081</v>
      </c>
      <c r="BQ110" s="53">
        <f t="shared" si="3"/>
        <v>55029.670090254105</v>
      </c>
      <c r="BR110" s="53">
        <f t="shared" si="3"/>
        <v>54089.249131203353</v>
      </c>
      <c r="BS110" s="53">
        <f t="shared" si="3"/>
        <v>53608.896977306053</v>
      </c>
      <c r="BT110" s="53">
        <f t="shared" si="3"/>
        <v>51912.617884888867</v>
      </c>
      <c r="BU110" s="53">
        <f t="shared" si="3"/>
        <v>51761.393651833037</v>
      </c>
      <c r="BV110" s="53">
        <f t="shared" si="3"/>
        <v>53262.482100885347</v>
      </c>
      <c r="BW110" s="53">
        <f t="shared" si="3"/>
        <v>58128.533952045982</v>
      </c>
      <c r="BX110" s="53">
        <f t="shared" si="3"/>
        <v>73608.059441701203</v>
      </c>
      <c r="BY110" s="53">
        <f t="shared" si="3"/>
        <v>74173.364921790402</v>
      </c>
      <c r="BZ110" s="53">
        <f t="shared" si="3"/>
        <v>69453.048770564841</v>
      </c>
      <c r="CA110" s="53">
        <f t="shared" si="3"/>
        <v>72698.060806472728</v>
      </c>
      <c r="CB110" s="53">
        <f t="shared" si="3"/>
        <v>76444.266611526822</v>
      </c>
      <c r="CC110" s="53">
        <f t="shared" si="3"/>
        <v>79562.257067980303</v>
      </c>
      <c r="CD110" s="54">
        <f t="shared" si="3"/>
        <v>82207.403619428558</v>
      </c>
    </row>
    <row r="111" spans="1:82" s="1" customFormat="1" ht="15.4" thickBot="1" x14ac:dyDescent="0.45">
      <c r="A111" s="170"/>
      <c r="B111" s="119"/>
      <c r="C111" s="119"/>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126"/>
      <c r="BU111" s="126"/>
      <c r="BV111" s="126"/>
      <c r="BW111" s="126"/>
      <c r="BX111" s="126"/>
      <c r="BY111" s="126"/>
      <c r="BZ111" s="126"/>
      <c r="CA111" s="126"/>
      <c r="CB111" s="126"/>
      <c r="CC111" s="126"/>
      <c r="CD111" s="127"/>
    </row>
  </sheetData>
  <hyperlinks>
    <hyperlink ref="A1" location="Contents!A1" display="Contents page" xr:uid="{00000000-0004-0000-0C00-000000000000}"/>
    <hyperlink ref="B1" location="Notes!A1" display="Information relating to this table can be found in the 'Notes' tab" xr:uid="{00000000-0004-0000-0C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9C9C9"/>
  </sheetPr>
  <dimension ref="A1:FW48"/>
  <sheetViews>
    <sheetView zoomScale="70" zoomScaleNormal="70" workbookViewId="0">
      <pane xSplit="3" ySplit="4" topLeftCell="BW5" activePane="bottomRight" state="frozen"/>
      <selection pane="topRight" activeCell="D1" sqref="D1"/>
      <selection pane="bottomLeft" activeCell="A5" sqref="A5"/>
      <selection pane="bottomRight" activeCell="A5" sqref="A5"/>
    </sheetView>
  </sheetViews>
  <sheetFormatPr defaultColWidth="9.1328125" defaultRowHeight="15" x14ac:dyDescent="0.4"/>
  <cols>
    <col min="1" max="1" width="23.1328125" style="209" bestFit="1" customWidth="1"/>
    <col min="2" max="2" width="75.86328125" style="213" customWidth="1"/>
    <col min="3" max="3" width="25.86328125" style="213" customWidth="1"/>
    <col min="4" max="75" width="12.86328125" style="224" customWidth="1"/>
    <col min="76" max="82" width="12.86328125" style="213" customWidth="1"/>
    <col min="83" max="83" width="9.1328125" style="213" customWidth="1"/>
    <col min="84" max="16384" width="9.1328125" style="213"/>
  </cols>
  <sheetData>
    <row r="1" spans="1:179" s="199" customFormat="1" ht="25.5" customHeight="1" thickBot="1" x14ac:dyDescent="0.4">
      <c r="A1" s="43" t="s">
        <v>44</v>
      </c>
      <c r="B1" s="44" t="s">
        <v>88</v>
      </c>
      <c r="C1" s="10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row>
    <row r="2" spans="1:179" s="1" customFormat="1" ht="33" customHeight="1" x14ac:dyDescent="0.4">
      <c r="A2" s="46" t="s">
        <v>45</v>
      </c>
      <c r="B2" s="200" t="s">
        <v>420</v>
      </c>
      <c r="C2" s="201"/>
      <c r="D2" s="48"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c r="CE2" s="213"/>
      <c r="CF2" s="213"/>
      <c r="CG2" s="213"/>
      <c r="CH2" s="213"/>
      <c r="CI2" s="213"/>
      <c r="CJ2" s="213"/>
      <c r="CK2" s="213"/>
      <c r="CL2" s="213"/>
      <c r="CM2" s="213"/>
      <c r="CN2" s="213"/>
      <c r="CO2" s="213"/>
      <c r="CP2" s="213"/>
      <c r="CQ2" s="213"/>
      <c r="CR2" s="213"/>
      <c r="CS2" s="213"/>
      <c r="CT2" s="213"/>
      <c r="CU2" s="213"/>
      <c r="CV2" s="213"/>
      <c r="CW2" s="213"/>
      <c r="CX2" s="213"/>
      <c r="CY2" s="213"/>
      <c r="CZ2" s="213"/>
      <c r="DA2" s="213"/>
      <c r="DB2" s="213"/>
      <c r="DC2" s="213"/>
      <c r="DD2" s="213"/>
      <c r="DE2" s="213"/>
      <c r="DF2" s="213"/>
      <c r="DG2" s="213"/>
      <c r="DH2" s="213"/>
      <c r="DI2" s="213"/>
      <c r="DJ2" s="213"/>
      <c r="DK2" s="213"/>
      <c r="DL2" s="213"/>
      <c r="DM2" s="213"/>
      <c r="DN2" s="213"/>
      <c r="DO2" s="213"/>
      <c r="DP2" s="213"/>
      <c r="DQ2" s="213"/>
      <c r="DR2" s="213"/>
      <c r="DS2" s="213"/>
      <c r="DT2" s="213"/>
      <c r="DU2" s="213"/>
      <c r="DV2" s="213"/>
      <c r="DW2" s="213"/>
      <c r="DX2" s="213"/>
      <c r="DY2" s="213"/>
      <c r="DZ2" s="213"/>
      <c r="EA2" s="213"/>
      <c r="EB2" s="213"/>
      <c r="EC2" s="213"/>
      <c r="ED2" s="213"/>
      <c r="EE2" s="213"/>
      <c r="EF2" s="213"/>
      <c r="EG2" s="213"/>
      <c r="EH2" s="213"/>
      <c r="EI2" s="213"/>
      <c r="EJ2" s="213"/>
      <c r="EK2" s="213"/>
      <c r="EL2" s="213"/>
      <c r="EM2" s="213"/>
      <c r="EN2" s="213"/>
      <c r="EO2" s="213"/>
      <c r="EP2" s="213"/>
      <c r="EQ2" s="213"/>
      <c r="ER2" s="213"/>
      <c r="ES2" s="213"/>
      <c r="ET2" s="213"/>
      <c r="EU2" s="213"/>
      <c r="EV2" s="213"/>
      <c r="EW2" s="213"/>
      <c r="EX2" s="213"/>
      <c r="EY2" s="213"/>
      <c r="EZ2" s="213"/>
      <c r="FA2" s="213"/>
      <c r="FB2" s="213"/>
      <c r="FC2" s="213"/>
      <c r="FD2" s="213"/>
      <c r="FE2" s="213"/>
      <c r="FF2" s="213"/>
      <c r="FG2" s="213"/>
      <c r="FH2" s="213"/>
      <c r="FI2" s="213"/>
      <c r="FJ2" s="213"/>
      <c r="FK2" s="213"/>
      <c r="FL2" s="213"/>
      <c r="FM2" s="213"/>
      <c r="FN2" s="213"/>
      <c r="FO2" s="213"/>
      <c r="FP2" s="213"/>
      <c r="FQ2" s="213"/>
      <c r="FR2" s="213"/>
      <c r="FS2" s="213"/>
      <c r="FT2" s="213"/>
      <c r="FU2" s="213"/>
      <c r="FV2" s="213"/>
      <c r="FW2" s="213"/>
    </row>
    <row r="3" spans="1:179" s="204" customFormat="1" x14ac:dyDescent="0.4">
      <c r="A3" s="110">
        <v>2022</v>
      </c>
      <c r="B3" s="202" t="s">
        <v>378</v>
      </c>
      <c r="C3" s="203"/>
      <c r="D3" s="52" t="s">
        <v>123</v>
      </c>
      <c r="E3" s="53" t="s">
        <v>123</v>
      </c>
      <c r="F3" s="53" t="s">
        <v>123</v>
      </c>
      <c r="G3" s="53" t="s">
        <v>123</v>
      </c>
      <c r="H3" s="53" t="s">
        <v>123</v>
      </c>
      <c r="I3" s="53" t="s">
        <v>123</v>
      </c>
      <c r="J3" s="53" t="s">
        <v>123</v>
      </c>
      <c r="K3" s="53" t="s">
        <v>123</v>
      </c>
      <c r="L3" s="53" t="s">
        <v>123</v>
      </c>
      <c r="M3" s="53" t="s">
        <v>123</v>
      </c>
      <c r="N3" s="53" t="s">
        <v>123</v>
      </c>
      <c r="O3" s="53" t="s">
        <v>123</v>
      </c>
      <c r="P3" s="53" t="s">
        <v>123</v>
      </c>
      <c r="Q3" s="53" t="s">
        <v>123</v>
      </c>
      <c r="R3" s="53" t="s">
        <v>123</v>
      </c>
      <c r="S3" s="53" t="s">
        <v>123</v>
      </c>
      <c r="T3" s="53" t="s">
        <v>123</v>
      </c>
      <c r="U3" s="53" t="s">
        <v>123</v>
      </c>
      <c r="V3" s="53" t="s">
        <v>123</v>
      </c>
      <c r="W3" s="53" t="s">
        <v>123</v>
      </c>
      <c r="X3" s="53" t="s">
        <v>123</v>
      </c>
      <c r="Y3" s="53" t="s">
        <v>123</v>
      </c>
      <c r="Z3" s="53" t="s">
        <v>123</v>
      </c>
      <c r="AA3" s="53" t="s">
        <v>123</v>
      </c>
      <c r="AB3" s="53" t="s">
        <v>123</v>
      </c>
      <c r="AC3" s="53" t="s">
        <v>123</v>
      </c>
      <c r="AD3" s="53" t="s">
        <v>123</v>
      </c>
      <c r="AE3" s="53" t="s">
        <v>123</v>
      </c>
      <c r="AF3" s="53" t="s">
        <v>123</v>
      </c>
      <c r="AG3" s="53" t="s">
        <v>123</v>
      </c>
      <c r="AH3" s="53" t="s">
        <v>123</v>
      </c>
      <c r="AI3" s="53" t="s">
        <v>123</v>
      </c>
      <c r="AJ3" s="53" t="s">
        <v>123</v>
      </c>
      <c r="AK3" s="53" t="s">
        <v>123</v>
      </c>
      <c r="AL3" s="53" t="s">
        <v>123</v>
      </c>
      <c r="AM3" s="53" t="s">
        <v>123</v>
      </c>
      <c r="AN3" s="53" t="s">
        <v>123</v>
      </c>
      <c r="AO3" s="53" t="s">
        <v>123</v>
      </c>
      <c r="AP3" s="53" t="s">
        <v>123</v>
      </c>
      <c r="AQ3" s="53" t="s">
        <v>123</v>
      </c>
      <c r="AR3" s="53" t="s">
        <v>123</v>
      </c>
      <c r="AS3" s="53" t="s">
        <v>123</v>
      </c>
      <c r="AT3" s="53" t="s">
        <v>123</v>
      </c>
      <c r="AU3" s="53" t="s">
        <v>123</v>
      </c>
      <c r="AV3" s="53" t="s">
        <v>123</v>
      </c>
      <c r="AW3" s="53" t="s">
        <v>123</v>
      </c>
      <c r="AX3" s="53" t="s">
        <v>123</v>
      </c>
      <c r="AY3" s="53" t="s">
        <v>123</v>
      </c>
      <c r="AZ3" s="53" t="s">
        <v>123</v>
      </c>
      <c r="BA3" s="53" t="s">
        <v>123</v>
      </c>
      <c r="BB3" s="53" t="s">
        <v>123</v>
      </c>
      <c r="BC3" s="53" t="s">
        <v>123</v>
      </c>
      <c r="BD3" s="53" t="s">
        <v>123</v>
      </c>
      <c r="BE3" s="53" t="s">
        <v>123</v>
      </c>
      <c r="BF3" s="53" t="s">
        <v>123</v>
      </c>
      <c r="BG3" s="53" t="s">
        <v>123</v>
      </c>
      <c r="BH3" s="53" t="s">
        <v>123</v>
      </c>
      <c r="BI3" s="53" t="s">
        <v>123</v>
      </c>
      <c r="BJ3" s="53" t="s">
        <v>123</v>
      </c>
      <c r="BK3" s="53" t="s">
        <v>123</v>
      </c>
      <c r="BL3" s="53" t="s">
        <v>123</v>
      </c>
      <c r="BM3" s="53" t="s">
        <v>123</v>
      </c>
      <c r="BN3" s="53" t="s">
        <v>123</v>
      </c>
      <c r="BO3" s="53" t="s">
        <v>123</v>
      </c>
      <c r="BP3" s="53" t="s">
        <v>123</v>
      </c>
      <c r="BQ3" s="53" t="s">
        <v>123</v>
      </c>
      <c r="BR3" s="53" t="s">
        <v>123</v>
      </c>
      <c r="BS3" s="53" t="s">
        <v>123</v>
      </c>
      <c r="BT3" s="53" t="s">
        <v>123</v>
      </c>
      <c r="BU3" s="53" t="s">
        <v>123</v>
      </c>
      <c r="BV3" s="53" t="s">
        <v>123</v>
      </c>
      <c r="BW3" s="53" t="s">
        <v>123</v>
      </c>
      <c r="BX3" s="53" t="s">
        <v>123</v>
      </c>
      <c r="BY3" s="53" t="s">
        <v>124</v>
      </c>
      <c r="BZ3" s="53" t="s">
        <v>124</v>
      </c>
      <c r="CA3" s="53" t="s">
        <v>124</v>
      </c>
      <c r="CB3" s="53" t="s">
        <v>124</v>
      </c>
      <c r="CC3" s="53" t="s">
        <v>124</v>
      </c>
      <c r="CD3" s="54" t="s">
        <v>124</v>
      </c>
    </row>
    <row r="4" spans="1:179" s="1" customFormat="1" x14ac:dyDescent="0.4">
      <c r="A4" s="112"/>
      <c r="B4" s="205" t="s">
        <v>311</v>
      </c>
      <c r="C4" s="206"/>
      <c r="D4" s="260"/>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8"/>
      <c r="CE4" s="213"/>
      <c r="CF4" s="213"/>
      <c r="CG4" s="213"/>
      <c r="CH4" s="213"/>
      <c r="CI4" s="213"/>
      <c r="CJ4" s="213"/>
      <c r="CK4" s="213"/>
      <c r="CL4" s="213"/>
      <c r="CM4" s="213"/>
      <c r="CN4" s="213"/>
      <c r="CO4" s="213"/>
      <c r="CP4" s="213"/>
      <c r="CQ4" s="213"/>
      <c r="CR4" s="213"/>
      <c r="CS4" s="213"/>
      <c r="CT4" s="213"/>
      <c r="CU4" s="213"/>
      <c r="CV4" s="213"/>
      <c r="CW4" s="213"/>
      <c r="CX4" s="213"/>
      <c r="CY4" s="213"/>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c r="EP4" s="213"/>
      <c r="EQ4" s="213"/>
      <c r="ER4" s="213"/>
      <c r="ES4" s="213"/>
      <c r="ET4" s="213"/>
      <c r="EU4" s="213"/>
      <c r="EV4" s="213"/>
      <c r="EW4" s="213"/>
      <c r="EX4" s="213"/>
      <c r="EY4" s="213"/>
      <c r="EZ4" s="213"/>
      <c r="FA4" s="213"/>
      <c r="FB4" s="213"/>
      <c r="FC4" s="213"/>
      <c r="FD4" s="213"/>
      <c r="FE4" s="213"/>
      <c r="FF4" s="213"/>
      <c r="FG4" s="213"/>
      <c r="FH4" s="213"/>
      <c r="FI4" s="213"/>
      <c r="FJ4" s="213"/>
      <c r="FK4" s="213"/>
      <c r="FL4" s="213"/>
      <c r="FM4" s="213"/>
      <c r="FN4" s="213"/>
      <c r="FO4" s="213"/>
      <c r="FP4" s="213"/>
      <c r="FQ4" s="213"/>
      <c r="FR4" s="213"/>
      <c r="FS4" s="213"/>
      <c r="FT4" s="213"/>
      <c r="FU4" s="213"/>
      <c r="FV4" s="213"/>
      <c r="FW4" s="213"/>
    </row>
    <row r="5" spans="1:179" s="1" customFormat="1" ht="27" customHeight="1" x14ac:dyDescent="0.4">
      <c r="A5" s="209"/>
      <c r="B5" s="223" t="s">
        <v>379</v>
      </c>
      <c r="C5" s="213"/>
      <c r="D5" s="26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51" t="s">
        <v>380</v>
      </c>
      <c r="BI5" s="211"/>
      <c r="BJ5" s="211"/>
      <c r="BK5" s="211"/>
      <c r="BL5" s="211"/>
      <c r="BM5" s="211"/>
      <c r="BN5" s="211"/>
      <c r="BO5" s="211"/>
      <c r="BP5" s="211"/>
      <c r="BQ5" s="211"/>
      <c r="BR5" s="211"/>
      <c r="BS5" s="211"/>
      <c r="BT5" s="211"/>
      <c r="BU5" s="211"/>
      <c r="BV5" s="224"/>
      <c r="BW5" s="224"/>
      <c r="BX5" s="224"/>
      <c r="BY5" s="224"/>
      <c r="BZ5" s="224"/>
      <c r="CA5" s="224"/>
      <c r="CB5" s="224"/>
      <c r="CC5" s="224"/>
      <c r="CD5" s="262"/>
      <c r="CE5" s="213"/>
      <c r="CF5" s="213"/>
      <c r="CG5" s="213"/>
      <c r="CH5" s="213"/>
      <c r="CI5" s="213"/>
      <c r="CJ5" s="213"/>
      <c r="CK5" s="213"/>
      <c r="CL5" s="213"/>
      <c r="CM5" s="213"/>
      <c r="CN5" s="213"/>
      <c r="CO5" s="213"/>
      <c r="CP5" s="213"/>
      <c r="CQ5" s="213"/>
      <c r="CR5" s="213"/>
      <c r="CS5" s="213"/>
      <c r="CT5" s="213"/>
      <c r="CU5" s="213"/>
      <c r="CV5" s="213"/>
      <c r="CW5" s="213"/>
      <c r="CX5" s="213"/>
      <c r="CY5" s="213"/>
      <c r="CZ5" s="213"/>
      <c r="DA5" s="213"/>
      <c r="DB5" s="213"/>
      <c r="DC5" s="213"/>
      <c r="DD5" s="213"/>
      <c r="DE5" s="213"/>
      <c r="DF5" s="213"/>
      <c r="DG5" s="213"/>
      <c r="DH5" s="213"/>
      <c r="DI5" s="213"/>
      <c r="DJ5" s="213"/>
      <c r="DK5" s="213"/>
      <c r="DL5" s="213"/>
      <c r="DM5" s="213"/>
      <c r="DN5" s="213"/>
      <c r="DO5" s="213"/>
      <c r="DP5" s="213"/>
      <c r="DQ5" s="213"/>
      <c r="DR5" s="213"/>
      <c r="DS5" s="213"/>
      <c r="DT5" s="213"/>
      <c r="DU5" s="213"/>
      <c r="DV5" s="213"/>
      <c r="DW5" s="213"/>
      <c r="DX5" s="213"/>
      <c r="DY5" s="213"/>
      <c r="DZ5" s="213"/>
      <c r="EA5" s="213"/>
      <c r="EB5" s="213"/>
      <c r="EC5" s="213"/>
      <c r="ED5" s="213"/>
      <c r="EE5" s="213"/>
      <c r="EF5" s="213"/>
      <c r="EG5" s="213"/>
      <c r="EH5" s="213"/>
      <c r="EI5" s="213"/>
      <c r="EJ5" s="213"/>
      <c r="EK5" s="213"/>
      <c r="EL5" s="213"/>
      <c r="EM5" s="213"/>
      <c r="EN5" s="213"/>
      <c r="EO5" s="213"/>
      <c r="EP5" s="213"/>
      <c r="EQ5" s="213"/>
      <c r="ER5" s="213"/>
      <c r="ES5" s="213"/>
      <c r="ET5" s="213"/>
      <c r="EU5" s="213"/>
      <c r="EV5" s="213"/>
      <c r="EW5" s="213"/>
      <c r="EX5" s="213"/>
      <c r="EY5" s="213"/>
      <c r="EZ5" s="213"/>
      <c r="FA5" s="213"/>
      <c r="FB5" s="213"/>
      <c r="FC5" s="213"/>
      <c r="FD5" s="213"/>
      <c r="FE5" s="213"/>
      <c r="FF5" s="213"/>
      <c r="FG5" s="213"/>
      <c r="FH5" s="213"/>
      <c r="FI5" s="213"/>
      <c r="FJ5" s="213"/>
      <c r="FK5" s="213"/>
      <c r="FL5" s="213"/>
      <c r="FM5" s="213"/>
      <c r="FN5" s="213"/>
      <c r="FO5" s="213"/>
      <c r="FP5" s="213"/>
      <c r="FQ5" s="213"/>
      <c r="FR5" s="213"/>
      <c r="FS5" s="213"/>
      <c r="FT5" s="213"/>
      <c r="FU5" s="213"/>
      <c r="FV5" s="213"/>
      <c r="FW5" s="213"/>
    </row>
    <row r="6" spans="1:179" s="1" customFormat="1" x14ac:dyDescent="0.4">
      <c r="A6" s="209"/>
      <c r="B6" s="213" t="s">
        <v>421</v>
      </c>
      <c r="C6" s="213"/>
      <c r="D6" s="263"/>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11">
        <v>0</v>
      </c>
      <c r="AI6" s="211">
        <v>1723</v>
      </c>
      <c r="AJ6" s="211">
        <v>1694</v>
      </c>
      <c r="AK6" s="211">
        <v>1738</v>
      </c>
      <c r="AL6" s="211">
        <v>1781</v>
      </c>
      <c r="AM6" s="211">
        <v>1651</v>
      </c>
      <c r="AN6" s="211">
        <v>1683</v>
      </c>
      <c r="AO6" s="211">
        <v>1717</v>
      </c>
      <c r="AP6" s="211">
        <v>1722</v>
      </c>
      <c r="AQ6" s="211">
        <v>1727</v>
      </c>
      <c r="AR6" s="211">
        <v>1719</v>
      </c>
      <c r="AS6" s="211">
        <v>1607</v>
      </c>
      <c r="AT6" s="211">
        <v>1675</v>
      </c>
      <c r="AU6" s="211">
        <v>1575</v>
      </c>
      <c r="AV6" s="211">
        <v>1643</v>
      </c>
      <c r="AW6" s="211">
        <v>1736</v>
      </c>
      <c r="AX6" s="211">
        <v>1765</v>
      </c>
      <c r="AY6" s="211">
        <v>1781</v>
      </c>
      <c r="AZ6" s="211">
        <v>1764</v>
      </c>
      <c r="BA6" s="211">
        <v>1705</v>
      </c>
      <c r="BB6" s="211">
        <v>1643</v>
      </c>
      <c r="BC6" s="211">
        <v>1620</v>
      </c>
      <c r="BD6" s="211">
        <v>1671</v>
      </c>
      <c r="BE6" s="211">
        <v>1750</v>
      </c>
      <c r="BF6" s="211">
        <v>1776</v>
      </c>
      <c r="BG6" s="211">
        <v>1979</v>
      </c>
      <c r="BH6" s="264">
        <v>2594</v>
      </c>
      <c r="BI6" s="211">
        <v>2700</v>
      </c>
      <c r="BJ6" s="211">
        <v>2729</v>
      </c>
      <c r="BK6" s="211">
        <v>2732</v>
      </c>
      <c r="BL6" s="211">
        <v>2724</v>
      </c>
      <c r="BM6" s="211">
        <v>2736</v>
      </c>
      <c r="BN6" s="211">
        <v>2718</v>
      </c>
      <c r="BO6" s="211">
        <v>2649</v>
      </c>
      <c r="BP6" s="211">
        <v>2505</v>
      </c>
      <c r="BQ6" s="211">
        <v>2380</v>
      </c>
      <c r="BR6" s="211">
        <v>2228</v>
      </c>
      <c r="BS6" s="211">
        <v>2098</v>
      </c>
      <c r="BT6" s="211">
        <v>1903</v>
      </c>
      <c r="BU6" s="211">
        <v>1792</v>
      </c>
      <c r="BV6" s="211">
        <v>1654</v>
      </c>
      <c r="BW6" s="211">
        <v>1563</v>
      </c>
      <c r="BX6" s="211">
        <v>1480</v>
      </c>
      <c r="BY6" s="211">
        <v>1408</v>
      </c>
      <c r="BZ6" s="211">
        <v>1338</v>
      </c>
      <c r="CA6" s="211">
        <v>1264</v>
      </c>
      <c r="CB6" s="211">
        <v>1204</v>
      </c>
      <c r="CC6" s="211">
        <v>1155</v>
      </c>
      <c r="CD6" s="212">
        <v>1114</v>
      </c>
      <c r="CE6" s="213"/>
      <c r="CF6" s="213"/>
      <c r="CG6" s="213"/>
      <c r="CH6" s="213"/>
      <c r="CI6" s="213"/>
      <c r="CJ6" s="213"/>
      <c r="CK6" s="213"/>
      <c r="CL6" s="213"/>
      <c r="CM6" s="213"/>
      <c r="CN6" s="213"/>
      <c r="CO6" s="213"/>
      <c r="CP6" s="213"/>
      <c r="CQ6" s="213"/>
      <c r="CR6" s="213"/>
      <c r="CS6" s="213"/>
      <c r="CT6" s="213"/>
      <c r="CU6" s="213"/>
      <c r="CV6" s="213"/>
      <c r="CW6" s="213"/>
      <c r="CX6" s="213"/>
      <c r="CY6" s="213"/>
      <c r="CZ6" s="213"/>
      <c r="DA6" s="213"/>
      <c r="DB6" s="213"/>
      <c r="DC6" s="213"/>
      <c r="DD6" s="213"/>
      <c r="DE6" s="213"/>
      <c r="DF6" s="213"/>
      <c r="DG6" s="213"/>
      <c r="DH6" s="213"/>
      <c r="DI6" s="213"/>
      <c r="DJ6" s="213"/>
      <c r="DK6" s="213"/>
      <c r="DL6" s="213"/>
      <c r="DM6" s="213"/>
      <c r="DN6" s="213"/>
      <c r="DO6" s="213"/>
      <c r="DP6" s="213"/>
      <c r="DQ6" s="213"/>
      <c r="DR6" s="213"/>
      <c r="DS6" s="213"/>
      <c r="DT6" s="213"/>
      <c r="DU6" s="213"/>
      <c r="DV6" s="213"/>
      <c r="DW6" s="213"/>
      <c r="DX6" s="213"/>
      <c r="DY6" s="213"/>
      <c r="DZ6" s="213"/>
      <c r="EA6" s="213"/>
      <c r="EB6" s="213"/>
      <c r="EC6" s="213"/>
      <c r="ED6" s="213"/>
      <c r="EE6" s="213"/>
      <c r="EF6" s="213"/>
      <c r="EG6" s="213"/>
      <c r="EH6" s="213"/>
      <c r="EI6" s="213"/>
      <c r="EJ6" s="213"/>
      <c r="EK6" s="213"/>
      <c r="EL6" s="213"/>
      <c r="EM6" s="213"/>
      <c r="EN6" s="213"/>
      <c r="EO6" s="213"/>
      <c r="EP6" s="213"/>
      <c r="EQ6" s="213"/>
      <c r="ER6" s="213"/>
      <c r="ES6" s="213"/>
      <c r="ET6" s="213"/>
      <c r="EU6" s="213"/>
      <c r="EV6" s="213"/>
      <c r="EW6" s="213"/>
      <c r="EX6" s="213"/>
      <c r="EY6" s="213"/>
      <c r="EZ6" s="213"/>
      <c r="FA6" s="213"/>
      <c r="FB6" s="213"/>
      <c r="FC6" s="213"/>
      <c r="FD6" s="213"/>
      <c r="FE6" s="213"/>
      <c r="FF6" s="213"/>
      <c r="FG6" s="213"/>
      <c r="FH6" s="213"/>
      <c r="FI6" s="213"/>
      <c r="FJ6" s="213"/>
      <c r="FK6" s="213"/>
      <c r="FL6" s="213"/>
      <c r="FM6" s="213"/>
      <c r="FN6" s="213"/>
      <c r="FO6" s="213"/>
      <c r="FP6" s="213"/>
      <c r="FQ6" s="213"/>
      <c r="FR6" s="213"/>
      <c r="FS6" s="213"/>
      <c r="FT6" s="213"/>
      <c r="FU6" s="213"/>
      <c r="FV6" s="213"/>
      <c r="FW6" s="213"/>
    </row>
    <row r="7" spans="1:179" s="1" customFormat="1" x14ac:dyDescent="0.4">
      <c r="A7" s="209"/>
      <c r="B7" s="213" t="s">
        <v>422</v>
      </c>
      <c r="C7" s="213"/>
      <c r="D7" s="263"/>
      <c r="E7" s="224"/>
      <c r="F7" s="224"/>
      <c r="G7" s="224"/>
      <c r="H7" s="224"/>
      <c r="I7" s="224"/>
      <c r="J7" s="224"/>
      <c r="K7" s="224"/>
      <c r="L7" s="224"/>
      <c r="M7" s="224"/>
      <c r="N7" s="224"/>
      <c r="O7" s="224"/>
      <c r="P7" s="224"/>
      <c r="Q7" s="224"/>
      <c r="R7" s="224"/>
      <c r="S7" s="224"/>
      <c r="T7" s="224"/>
      <c r="U7" s="224"/>
      <c r="V7" s="224"/>
      <c r="W7" s="224"/>
      <c r="X7" s="224"/>
      <c r="Y7" s="224"/>
      <c r="Z7" s="224"/>
      <c r="AA7" s="224"/>
      <c r="AB7" s="224"/>
      <c r="AC7" s="224"/>
      <c r="AD7" s="224"/>
      <c r="AE7" s="224"/>
      <c r="AF7" s="224"/>
      <c r="AG7" s="224"/>
      <c r="AH7" s="211">
        <v>0</v>
      </c>
      <c r="AI7" s="211">
        <v>207</v>
      </c>
      <c r="AJ7" s="211">
        <v>205</v>
      </c>
      <c r="AK7" s="211">
        <v>221</v>
      </c>
      <c r="AL7" s="211">
        <v>240</v>
      </c>
      <c r="AM7" s="211">
        <v>241</v>
      </c>
      <c r="AN7" s="211">
        <v>273</v>
      </c>
      <c r="AO7" s="211">
        <v>301</v>
      </c>
      <c r="AP7" s="211">
        <v>327</v>
      </c>
      <c r="AQ7" s="211">
        <v>352</v>
      </c>
      <c r="AR7" s="211">
        <v>247</v>
      </c>
      <c r="AS7" s="211">
        <v>290</v>
      </c>
      <c r="AT7" s="211">
        <v>330</v>
      </c>
      <c r="AU7" s="211">
        <v>375</v>
      </c>
      <c r="AV7" s="211">
        <v>425</v>
      </c>
      <c r="AW7" s="211">
        <v>527</v>
      </c>
      <c r="AX7" s="211">
        <v>618</v>
      </c>
      <c r="AY7" s="211">
        <v>739</v>
      </c>
      <c r="AZ7" s="211">
        <v>786</v>
      </c>
      <c r="BA7" s="211">
        <v>849</v>
      </c>
      <c r="BB7" s="211">
        <v>898</v>
      </c>
      <c r="BC7" s="211">
        <v>932</v>
      </c>
      <c r="BD7" s="211">
        <v>994</v>
      </c>
      <c r="BE7" s="211">
        <v>1048</v>
      </c>
      <c r="BF7" s="211">
        <v>1091</v>
      </c>
      <c r="BG7" s="211">
        <v>1121</v>
      </c>
      <c r="BH7" s="264">
        <v>1213</v>
      </c>
      <c r="BI7" s="211">
        <v>1198</v>
      </c>
      <c r="BJ7" s="211">
        <v>1196</v>
      </c>
      <c r="BK7" s="211">
        <v>1196</v>
      </c>
      <c r="BL7" s="211">
        <v>1313</v>
      </c>
      <c r="BM7" s="211">
        <v>1446</v>
      </c>
      <c r="BN7" s="211">
        <v>1548</v>
      </c>
      <c r="BO7" s="211">
        <v>1658</v>
      </c>
      <c r="BP7" s="211">
        <v>1895</v>
      </c>
      <c r="BQ7" s="211">
        <v>2164</v>
      </c>
      <c r="BR7" s="211">
        <v>2373</v>
      </c>
      <c r="BS7" s="211">
        <v>2429</v>
      </c>
      <c r="BT7" s="211">
        <v>2408</v>
      </c>
      <c r="BU7" s="211">
        <v>2332</v>
      </c>
      <c r="BV7" s="211">
        <v>2168</v>
      </c>
      <c r="BW7" s="211">
        <v>1961</v>
      </c>
      <c r="BX7" s="211">
        <v>1875</v>
      </c>
      <c r="BY7" s="211">
        <v>1772</v>
      </c>
      <c r="BZ7" s="211">
        <v>1706</v>
      </c>
      <c r="CA7" s="211">
        <v>1631</v>
      </c>
      <c r="CB7" s="211">
        <v>1447</v>
      </c>
      <c r="CC7" s="211">
        <v>1158</v>
      </c>
      <c r="CD7" s="212">
        <v>902</v>
      </c>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row>
    <row r="8" spans="1:179" s="1" customFormat="1" x14ac:dyDescent="0.4">
      <c r="A8" s="209"/>
      <c r="B8" s="213" t="s">
        <v>423</v>
      </c>
      <c r="C8" s="213"/>
      <c r="D8" s="263"/>
      <c r="E8" s="224"/>
      <c r="F8" s="224"/>
      <c r="G8" s="224"/>
      <c r="H8" s="224"/>
      <c r="I8" s="224"/>
      <c r="J8" s="224"/>
      <c r="K8" s="224"/>
      <c r="L8" s="224"/>
      <c r="M8" s="224"/>
      <c r="N8" s="224"/>
      <c r="O8" s="224"/>
      <c r="P8" s="224"/>
      <c r="Q8" s="224"/>
      <c r="R8" s="224"/>
      <c r="S8" s="224"/>
      <c r="T8" s="224"/>
      <c r="U8" s="224"/>
      <c r="V8" s="224"/>
      <c r="W8" s="224"/>
      <c r="X8" s="224"/>
      <c r="Y8" s="224"/>
      <c r="Z8" s="224"/>
      <c r="AA8" s="224"/>
      <c r="AB8" s="224"/>
      <c r="AC8" s="224"/>
      <c r="AD8" s="224"/>
      <c r="AE8" s="224"/>
      <c r="AF8" s="224"/>
      <c r="AG8" s="224"/>
      <c r="AH8" s="211">
        <v>0</v>
      </c>
      <c r="AI8" s="211">
        <v>306</v>
      </c>
      <c r="AJ8" s="211">
        <v>316</v>
      </c>
      <c r="AK8" s="211">
        <v>369</v>
      </c>
      <c r="AL8" s="211">
        <v>415</v>
      </c>
      <c r="AM8" s="211">
        <v>449</v>
      </c>
      <c r="AN8" s="211">
        <v>492</v>
      </c>
      <c r="AO8" s="211">
        <v>575</v>
      </c>
      <c r="AP8" s="211">
        <v>602</v>
      </c>
      <c r="AQ8" s="211">
        <v>629</v>
      </c>
      <c r="AR8" s="211">
        <v>694</v>
      </c>
      <c r="AS8" s="211">
        <v>756</v>
      </c>
      <c r="AT8" s="211">
        <v>793</v>
      </c>
      <c r="AU8" s="211">
        <v>871</v>
      </c>
      <c r="AV8" s="211">
        <v>957</v>
      </c>
      <c r="AW8" s="211">
        <v>1013</v>
      </c>
      <c r="AX8" s="211">
        <v>1039</v>
      </c>
      <c r="AY8" s="211">
        <v>1056</v>
      </c>
      <c r="AZ8" s="211">
        <v>1059</v>
      </c>
      <c r="BA8" s="211">
        <v>995</v>
      </c>
      <c r="BB8" s="211">
        <v>949</v>
      </c>
      <c r="BC8" s="211">
        <v>931</v>
      </c>
      <c r="BD8" s="211">
        <v>913</v>
      </c>
      <c r="BE8" s="211">
        <v>886</v>
      </c>
      <c r="BF8" s="211">
        <v>857</v>
      </c>
      <c r="BG8" s="211">
        <v>841</v>
      </c>
      <c r="BH8" s="264">
        <v>808</v>
      </c>
      <c r="BI8" s="211">
        <v>784</v>
      </c>
      <c r="BJ8" s="211">
        <v>776</v>
      </c>
      <c r="BK8" s="211">
        <v>753</v>
      </c>
      <c r="BL8" s="211">
        <v>737</v>
      </c>
      <c r="BM8" s="211">
        <v>706</v>
      </c>
      <c r="BN8" s="211">
        <v>653</v>
      </c>
      <c r="BO8" s="211">
        <v>589</v>
      </c>
      <c r="BP8" s="211">
        <v>534</v>
      </c>
      <c r="BQ8" s="211">
        <v>491</v>
      </c>
      <c r="BR8" s="211">
        <v>462</v>
      </c>
      <c r="BS8" s="211">
        <v>431</v>
      </c>
      <c r="BT8" s="211">
        <v>395</v>
      </c>
      <c r="BU8" s="211">
        <v>379</v>
      </c>
      <c r="BV8" s="211">
        <v>314</v>
      </c>
      <c r="BW8" s="211">
        <v>225</v>
      </c>
      <c r="BX8" s="211">
        <v>154</v>
      </c>
      <c r="BY8" s="211">
        <v>109</v>
      </c>
      <c r="BZ8" s="211">
        <v>73</v>
      </c>
      <c r="CA8" s="211">
        <v>48</v>
      </c>
      <c r="CB8" s="211">
        <v>27</v>
      </c>
      <c r="CC8" s="211">
        <v>10</v>
      </c>
      <c r="CD8" s="212">
        <v>1</v>
      </c>
      <c r="CE8" s="213"/>
      <c r="CF8" s="213"/>
      <c r="CG8" s="213"/>
      <c r="CH8" s="213"/>
      <c r="CI8" s="213"/>
      <c r="CJ8" s="213"/>
      <c r="CK8" s="213"/>
      <c r="CL8" s="213"/>
      <c r="CM8" s="213"/>
      <c r="CN8" s="213"/>
      <c r="CO8" s="213"/>
      <c r="CP8" s="213"/>
      <c r="CQ8" s="213"/>
      <c r="CR8" s="213"/>
      <c r="CS8" s="213"/>
      <c r="CT8" s="213"/>
      <c r="CU8" s="213"/>
      <c r="CV8" s="213"/>
      <c r="CW8" s="213"/>
      <c r="CX8" s="213"/>
      <c r="CY8" s="213"/>
      <c r="CZ8" s="213"/>
      <c r="DA8" s="213"/>
      <c r="DB8" s="213"/>
      <c r="DC8" s="213"/>
      <c r="DD8" s="213"/>
      <c r="DE8" s="213"/>
      <c r="DF8" s="213"/>
      <c r="DG8" s="213"/>
      <c r="DH8" s="213"/>
      <c r="DI8" s="213"/>
      <c r="DJ8" s="213"/>
      <c r="DK8" s="213"/>
      <c r="DL8" s="213"/>
      <c r="DM8" s="213"/>
      <c r="DN8" s="213"/>
      <c r="DO8" s="213"/>
      <c r="DP8" s="213"/>
      <c r="DQ8" s="213"/>
      <c r="DR8" s="213"/>
      <c r="DS8" s="213"/>
      <c r="DT8" s="213"/>
      <c r="DU8" s="213"/>
      <c r="DV8" s="213"/>
      <c r="DW8" s="213"/>
      <c r="DX8" s="213"/>
      <c r="DY8" s="213"/>
      <c r="DZ8" s="213"/>
      <c r="EA8" s="213"/>
      <c r="EB8" s="213"/>
      <c r="EC8" s="213"/>
      <c r="ED8" s="213"/>
      <c r="EE8" s="213"/>
      <c r="EF8" s="213"/>
      <c r="EG8" s="213"/>
      <c r="EH8" s="213"/>
      <c r="EI8" s="213"/>
      <c r="EJ8" s="213"/>
      <c r="EK8" s="213"/>
      <c r="EL8" s="213"/>
      <c r="EM8" s="213"/>
      <c r="EN8" s="213"/>
      <c r="EO8" s="213"/>
      <c r="EP8" s="213"/>
      <c r="EQ8" s="213"/>
      <c r="ER8" s="213"/>
      <c r="ES8" s="213"/>
      <c r="ET8" s="213"/>
      <c r="EU8" s="213"/>
      <c r="EV8" s="213"/>
      <c r="EW8" s="213"/>
      <c r="EX8" s="213"/>
      <c r="EY8" s="213"/>
      <c r="EZ8" s="213"/>
      <c r="FA8" s="213"/>
      <c r="FB8" s="213"/>
      <c r="FC8" s="213"/>
      <c r="FD8" s="213"/>
      <c r="FE8" s="213"/>
      <c r="FF8" s="213"/>
      <c r="FG8" s="213"/>
      <c r="FH8" s="213"/>
      <c r="FI8" s="213"/>
      <c r="FJ8" s="213"/>
      <c r="FK8" s="213"/>
      <c r="FL8" s="213"/>
      <c r="FM8" s="213"/>
      <c r="FN8" s="213"/>
      <c r="FO8" s="213"/>
      <c r="FP8" s="213"/>
      <c r="FQ8" s="213"/>
      <c r="FR8" s="213"/>
      <c r="FS8" s="213"/>
      <c r="FT8" s="213"/>
      <c r="FU8" s="213"/>
      <c r="FV8" s="213"/>
      <c r="FW8" s="213"/>
    </row>
    <row r="9" spans="1:179" x14ac:dyDescent="0.4">
      <c r="B9" s="213" t="s">
        <v>424</v>
      </c>
      <c r="D9" s="263"/>
      <c r="AH9" s="211">
        <v>0</v>
      </c>
      <c r="AI9" s="211">
        <v>551</v>
      </c>
      <c r="AJ9" s="211">
        <v>746</v>
      </c>
      <c r="AK9" s="211">
        <v>1179</v>
      </c>
      <c r="AL9" s="211">
        <v>1611</v>
      </c>
      <c r="AM9" s="211">
        <v>1813</v>
      </c>
      <c r="AN9" s="211">
        <v>1885</v>
      </c>
      <c r="AO9" s="211">
        <v>1892</v>
      </c>
      <c r="AP9" s="211">
        <v>1832</v>
      </c>
      <c r="AQ9" s="211">
        <v>1578</v>
      </c>
      <c r="AR9" s="211">
        <v>1249</v>
      </c>
      <c r="AS9" s="211">
        <v>1031</v>
      </c>
      <c r="AT9" s="211">
        <v>1007</v>
      </c>
      <c r="AU9" s="211">
        <v>1441</v>
      </c>
      <c r="AV9" s="211">
        <v>1753</v>
      </c>
      <c r="AW9" s="211">
        <v>1790</v>
      </c>
      <c r="AX9" s="211">
        <v>1800</v>
      </c>
      <c r="AY9" s="211">
        <v>1659</v>
      </c>
      <c r="AZ9" s="211">
        <v>1437</v>
      </c>
      <c r="BA9" s="211">
        <v>987</v>
      </c>
      <c r="BB9" s="211">
        <v>869</v>
      </c>
      <c r="BC9" s="211">
        <v>913</v>
      </c>
      <c r="BD9" s="211">
        <v>785</v>
      </c>
      <c r="BE9" s="211">
        <v>686</v>
      </c>
      <c r="BF9" s="211">
        <v>665</v>
      </c>
      <c r="BG9" s="211">
        <v>649</v>
      </c>
      <c r="BH9" s="264">
        <v>602</v>
      </c>
      <c r="BI9" s="211">
        <v>647</v>
      </c>
      <c r="BJ9" s="211">
        <v>706</v>
      </c>
      <c r="BK9" s="211">
        <v>622</v>
      </c>
      <c r="BL9" s="211">
        <v>716</v>
      </c>
      <c r="BM9" s="211">
        <v>1103</v>
      </c>
      <c r="BN9" s="211">
        <v>1091</v>
      </c>
      <c r="BO9" s="211">
        <v>1227</v>
      </c>
      <c r="BP9" s="211">
        <v>1260</v>
      </c>
      <c r="BQ9" s="211">
        <v>1059</v>
      </c>
      <c r="BR9" s="211">
        <v>721</v>
      </c>
      <c r="BS9" s="211">
        <v>531</v>
      </c>
      <c r="BT9" s="211">
        <v>432</v>
      </c>
      <c r="BU9" s="211">
        <v>339</v>
      </c>
      <c r="BV9" s="211">
        <v>277</v>
      </c>
      <c r="BW9" s="211">
        <v>138</v>
      </c>
      <c r="BX9" s="211">
        <v>97</v>
      </c>
      <c r="BY9" s="211">
        <v>66</v>
      </c>
      <c r="BZ9" s="211">
        <v>41</v>
      </c>
      <c r="CA9" s="211">
        <v>4</v>
      </c>
      <c r="CB9" s="211">
        <v>0</v>
      </c>
      <c r="CC9" s="211">
        <v>0</v>
      </c>
      <c r="CD9" s="212">
        <v>0</v>
      </c>
    </row>
    <row r="10" spans="1:179" s="1" customFormat="1" x14ac:dyDescent="0.4">
      <c r="A10" s="209"/>
      <c r="B10" s="213" t="s">
        <v>425</v>
      </c>
      <c r="C10" s="213"/>
      <c r="D10" s="263"/>
      <c r="E10" s="224"/>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11">
        <v>0</v>
      </c>
      <c r="AI10" s="211">
        <v>51</v>
      </c>
      <c r="AJ10" s="211">
        <v>49</v>
      </c>
      <c r="AK10" s="211">
        <v>77</v>
      </c>
      <c r="AL10" s="211">
        <v>110</v>
      </c>
      <c r="AM10" s="211">
        <v>182</v>
      </c>
      <c r="AN10" s="211">
        <v>208</v>
      </c>
      <c r="AO10" s="211">
        <v>224</v>
      </c>
      <c r="AP10" s="211">
        <v>228</v>
      </c>
      <c r="AQ10" s="211">
        <v>231</v>
      </c>
      <c r="AR10" s="211">
        <v>180</v>
      </c>
      <c r="AS10" s="211">
        <v>293</v>
      </c>
      <c r="AT10" s="211">
        <v>319</v>
      </c>
      <c r="AU10" s="211">
        <v>331</v>
      </c>
      <c r="AV10" s="211">
        <v>401</v>
      </c>
      <c r="AW10" s="211">
        <v>446</v>
      </c>
      <c r="AX10" s="211">
        <v>425</v>
      </c>
      <c r="AY10" s="211">
        <v>422</v>
      </c>
      <c r="AZ10" s="211">
        <v>444</v>
      </c>
      <c r="BA10" s="211">
        <v>394</v>
      </c>
      <c r="BB10" s="211">
        <v>345</v>
      </c>
      <c r="BC10" s="211">
        <v>339</v>
      </c>
      <c r="BD10" s="211">
        <v>323</v>
      </c>
      <c r="BE10" s="211">
        <v>301</v>
      </c>
      <c r="BF10" s="211">
        <v>265</v>
      </c>
      <c r="BG10" s="211">
        <v>256</v>
      </c>
      <c r="BH10" s="264">
        <v>166</v>
      </c>
      <c r="BI10" s="211">
        <v>160</v>
      </c>
      <c r="BJ10" s="211">
        <v>162</v>
      </c>
      <c r="BK10" s="211">
        <v>169</v>
      </c>
      <c r="BL10" s="211">
        <v>174</v>
      </c>
      <c r="BM10" s="211">
        <v>174</v>
      </c>
      <c r="BN10" s="211">
        <v>180</v>
      </c>
      <c r="BO10" s="211">
        <v>182</v>
      </c>
      <c r="BP10" s="211">
        <v>189</v>
      </c>
      <c r="BQ10" s="211">
        <v>196</v>
      </c>
      <c r="BR10" s="211">
        <v>199</v>
      </c>
      <c r="BS10" s="211">
        <v>202</v>
      </c>
      <c r="BT10" s="211">
        <v>202</v>
      </c>
      <c r="BU10" s="211">
        <v>204</v>
      </c>
      <c r="BV10" s="211">
        <v>179</v>
      </c>
      <c r="BW10" s="211">
        <v>134</v>
      </c>
      <c r="BX10" s="211">
        <v>118</v>
      </c>
      <c r="BY10" s="211">
        <v>100</v>
      </c>
      <c r="BZ10" s="211">
        <v>80</v>
      </c>
      <c r="CA10" s="211">
        <v>62</v>
      </c>
      <c r="CB10" s="211">
        <v>42</v>
      </c>
      <c r="CC10" s="211">
        <v>19</v>
      </c>
      <c r="CD10" s="212">
        <v>2</v>
      </c>
      <c r="CE10" s="213"/>
      <c r="CF10" s="213"/>
      <c r="CG10" s="213"/>
      <c r="CH10" s="213"/>
      <c r="CI10" s="213"/>
      <c r="CJ10" s="213"/>
      <c r="CK10" s="213"/>
      <c r="CL10" s="213"/>
      <c r="CM10" s="213"/>
      <c r="CN10" s="213"/>
      <c r="CO10" s="213"/>
      <c r="CP10" s="213"/>
      <c r="CQ10" s="213"/>
      <c r="CR10" s="213"/>
      <c r="CS10" s="213"/>
      <c r="CT10" s="213"/>
      <c r="CU10" s="213"/>
      <c r="CV10" s="213"/>
      <c r="CW10" s="213"/>
      <c r="CX10" s="213"/>
      <c r="CY10" s="213"/>
      <c r="CZ10" s="213"/>
      <c r="DA10" s="213"/>
      <c r="DB10" s="213"/>
      <c r="DC10" s="213"/>
      <c r="DD10" s="213"/>
      <c r="DE10" s="213"/>
      <c r="DF10" s="213"/>
      <c r="DG10" s="213"/>
      <c r="DH10" s="213"/>
      <c r="DI10" s="213"/>
      <c r="DJ10" s="213"/>
      <c r="DK10" s="213"/>
      <c r="DL10" s="213"/>
      <c r="DM10" s="213"/>
      <c r="DN10" s="213"/>
      <c r="DO10" s="213"/>
      <c r="DP10" s="213"/>
      <c r="DQ10" s="213"/>
      <c r="DR10" s="213"/>
      <c r="DS10" s="213"/>
      <c r="DT10" s="213"/>
      <c r="DU10" s="213"/>
      <c r="DV10" s="213"/>
      <c r="DW10" s="213"/>
      <c r="DX10" s="213"/>
      <c r="DY10" s="213"/>
      <c r="DZ10" s="213"/>
      <c r="EA10" s="213"/>
      <c r="EB10" s="213"/>
      <c r="EC10" s="213"/>
      <c r="ED10" s="213"/>
      <c r="EE10" s="213"/>
      <c r="EF10" s="213"/>
      <c r="EG10" s="213"/>
      <c r="EH10" s="213"/>
      <c r="EI10" s="213"/>
      <c r="EJ10" s="213"/>
      <c r="EK10" s="213"/>
      <c r="EL10" s="213"/>
      <c r="EM10" s="213"/>
      <c r="EN10" s="213"/>
      <c r="EO10" s="213"/>
      <c r="EP10" s="213"/>
      <c r="EQ10" s="213"/>
      <c r="ER10" s="213"/>
      <c r="ES10" s="213"/>
      <c r="ET10" s="213"/>
      <c r="EU10" s="213"/>
      <c r="EV10" s="213"/>
      <c r="EW10" s="213"/>
      <c r="EX10" s="213"/>
      <c r="EY10" s="213"/>
      <c r="EZ10" s="213"/>
      <c r="FA10" s="213"/>
      <c r="FB10" s="213"/>
      <c r="FC10" s="213"/>
      <c r="FD10" s="213"/>
      <c r="FE10" s="213"/>
      <c r="FF10" s="213"/>
      <c r="FG10" s="213"/>
      <c r="FH10" s="213"/>
      <c r="FI10" s="213"/>
      <c r="FJ10" s="213"/>
      <c r="FK10" s="213"/>
      <c r="FL10" s="213"/>
      <c r="FM10" s="213"/>
      <c r="FN10" s="213"/>
      <c r="FO10" s="213"/>
      <c r="FP10" s="213"/>
      <c r="FQ10" s="213"/>
      <c r="FR10" s="213"/>
      <c r="FS10" s="213"/>
      <c r="FT10" s="213"/>
      <c r="FU10" s="213"/>
      <c r="FV10" s="213"/>
      <c r="FW10" s="213"/>
    </row>
    <row r="11" spans="1:179" s="1" customFormat="1" ht="26.25" customHeight="1" x14ac:dyDescent="0.4">
      <c r="A11" s="209"/>
      <c r="B11" s="240" t="s">
        <v>386</v>
      </c>
      <c r="C11" s="213"/>
      <c r="D11" s="263"/>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11">
        <f t="shared" ref="AH11:BM11" si="0">SUM(AH7:AH10)</f>
        <v>0</v>
      </c>
      <c r="AI11" s="211">
        <f t="shared" si="0"/>
        <v>1115</v>
      </c>
      <c r="AJ11" s="211">
        <f t="shared" si="0"/>
        <v>1316</v>
      </c>
      <c r="AK11" s="211">
        <f t="shared" si="0"/>
        <v>1846</v>
      </c>
      <c r="AL11" s="211">
        <f t="shared" si="0"/>
        <v>2376</v>
      </c>
      <c r="AM11" s="211">
        <f t="shared" si="0"/>
        <v>2685</v>
      </c>
      <c r="AN11" s="211">
        <f t="shared" si="0"/>
        <v>2858</v>
      </c>
      <c r="AO11" s="211">
        <f t="shared" si="0"/>
        <v>2992</v>
      </c>
      <c r="AP11" s="211">
        <f t="shared" si="0"/>
        <v>2989</v>
      </c>
      <c r="AQ11" s="211">
        <f t="shared" si="0"/>
        <v>2790</v>
      </c>
      <c r="AR11" s="211">
        <f t="shared" si="0"/>
        <v>2370</v>
      </c>
      <c r="AS11" s="211">
        <f t="shared" si="0"/>
        <v>2370</v>
      </c>
      <c r="AT11" s="211">
        <f t="shared" si="0"/>
        <v>2449</v>
      </c>
      <c r="AU11" s="211">
        <f t="shared" si="0"/>
        <v>3018</v>
      </c>
      <c r="AV11" s="211">
        <f t="shared" si="0"/>
        <v>3536</v>
      </c>
      <c r="AW11" s="211">
        <f t="shared" si="0"/>
        <v>3776</v>
      </c>
      <c r="AX11" s="211">
        <f t="shared" si="0"/>
        <v>3882</v>
      </c>
      <c r="AY11" s="211">
        <f t="shared" si="0"/>
        <v>3876</v>
      </c>
      <c r="AZ11" s="211">
        <f t="shared" si="0"/>
        <v>3726</v>
      </c>
      <c r="BA11" s="211">
        <f t="shared" si="0"/>
        <v>3225</v>
      </c>
      <c r="BB11" s="211">
        <f t="shared" si="0"/>
        <v>3061</v>
      </c>
      <c r="BC11" s="211">
        <f t="shared" si="0"/>
        <v>3115</v>
      </c>
      <c r="BD11" s="211">
        <f t="shared" si="0"/>
        <v>3015</v>
      </c>
      <c r="BE11" s="211">
        <f t="shared" si="0"/>
        <v>2921</v>
      </c>
      <c r="BF11" s="211">
        <f t="shared" si="0"/>
        <v>2878</v>
      </c>
      <c r="BG11" s="211">
        <f t="shared" si="0"/>
        <v>2867</v>
      </c>
      <c r="BH11" s="264">
        <f t="shared" si="0"/>
        <v>2789</v>
      </c>
      <c r="BI11" s="211">
        <f t="shared" si="0"/>
        <v>2789</v>
      </c>
      <c r="BJ11" s="211">
        <f t="shared" si="0"/>
        <v>2840</v>
      </c>
      <c r="BK11" s="211">
        <f t="shared" si="0"/>
        <v>2740</v>
      </c>
      <c r="BL11" s="211">
        <f t="shared" si="0"/>
        <v>2940</v>
      </c>
      <c r="BM11" s="211">
        <f t="shared" si="0"/>
        <v>3429</v>
      </c>
      <c r="BN11" s="211">
        <f t="shared" ref="BN11:CD11" si="1">SUM(BN7:BN10)</f>
        <v>3472</v>
      </c>
      <c r="BO11" s="211">
        <f t="shared" si="1"/>
        <v>3656</v>
      </c>
      <c r="BP11" s="211">
        <f t="shared" si="1"/>
        <v>3878</v>
      </c>
      <c r="BQ11" s="211">
        <f t="shared" si="1"/>
        <v>3910</v>
      </c>
      <c r="BR11" s="211">
        <f t="shared" si="1"/>
        <v>3755</v>
      </c>
      <c r="BS11" s="211">
        <f t="shared" si="1"/>
        <v>3593</v>
      </c>
      <c r="BT11" s="211">
        <f t="shared" si="1"/>
        <v>3437</v>
      </c>
      <c r="BU11" s="211">
        <f t="shared" si="1"/>
        <v>3254</v>
      </c>
      <c r="BV11" s="211">
        <f t="shared" si="1"/>
        <v>2938</v>
      </c>
      <c r="BW11" s="211">
        <f t="shared" si="1"/>
        <v>2458</v>
      </c>
      <c r="BX11" s="211">
        <f t="shared" si="1"/>
        <v>2244</v>
      </c>
      <c r="BY11" s="211">
        <f t="shared" si="1"/>
        <v>2047</v>
      </c>
      <c r="BZ11" s="211">
        <f t="shared" si="1"/>
        <v>1900</v>
      </c>
      <c r="CA11" s="211">
        <f t="shared" si="1"/>
        <v>1745</v>
      </c>
      <c r="CB11" s="211">
        <f t="shared" si="1"/>
        <v>1516</v>
      </c>
      <c r="CC11" s="211">
        <f t="shared" si="1"/>
        <v>1187</v>
      </c>
      <c r="CD11" s="212">
        <f t="shared" si="1"/>
        <v>905</v>
      </c>
      <c r="CE11" s="213"/>
      <c r="CF11" s="213"/>
      <c r="CG11" s="213"/>
      <c r="CH11" s="213"/>
      <c r="CI11" s="213"/>
      <c r="CJ11" s="213"/>
      <c r="CK11" s="213"/>
      <c r="CL11" s="213"/>
      <c r="CM11" s="213"/>
      <c r="CN11" s="213"/>
      <c r="CO11" s="213"/>
      <c r="CP11" s="213"/>
      <c r="CQ11" s="213"/>
      <c r="CR11" s="213"/>
      <c r="CS11" s="213"/>
      <c r="CT11" s="213"/>
      <c r="CU11" s="213"/>
      <c r="CV11" s="213"/>
      <c r="CW11" s="213"/>
      <c r="CX11" s="213"/>
      <c r="CY11" s="213"/>
      <c r="CZ11" s="213"/>
      <c r="DA11" s="213"/>
      <c r="DB11" s="213"/>
      <c r="DC11" s="213"/>
      <c r="DD11" s="213"/>
      <c r="DE11" s="213"/>
      <c r="DF11" s="213"/>
      <c r="DG11" s="213"/>
      <c r="DH11" s="213"/>
      <c r="DI11" s="213"/>
      <c r="DJ11" s="213"/>
      <c r="DK11" s="213"/>
      <c r="DL11" s="213"/>
      <c r="DM11" s="213"/>
      <c r="DN11" s="213"/>
      <c r="DO11" s="213"/>
      <c r="DP11" s="213"/>
      <c r="DQ11" s="213"/>
      <c r="DR11" s="213"/>
      <c r="DS11" s="213"/>
      <c r="DT11" s="213"/>
      <c r="DU11" s="213"/>
      <c r="DV11" s="213"/>
      <c r="DW11" s="213"/>
      <c r="DX11" s="213"/>
      <c r="DY11" s="213"/>
      <c r="DZ11" s="213"/>
      <c r="EA11" s="213"/>
      <c r="EB11" s="213"/>
      <c r="EC11" s="213"/>
      <c r="ED11" s="213"/>
      <c r="EE11" s="213"/>
      <c r="EF11" s="213"/>
      <c r="EG11" s="213"/>
      <c r="EH11" s="213"/>
      <c r="EI11" s="213"/>
      <c r="EJ11" s="213"/>
      <c r="EK11" s="213"/>
      <c r="EL11" s="213"/>
      <c r="EM11" s="213"/>
      <c r="EN11" s="213"/>
      <c r="EO11" s="213"/>
      <c r="EP11" s="213"/>
      <c r="EQ11" s="213"/>
      <c r="ER11" s="213"/>
      <c r="ES11" s="213"/>
      <c r="ET11" s="213"/>
      <c r="EU11" s="213"/>
      <c r="EV11" s="213"/>
      <c r="EW11" s="213"/>
      <c r="EX11" s="213"/>
      <c r="EY11" s="213"/>
      <c r="EZ11" s="213"/>
      <c r="FA11" s="213"/>
      <c r="FB11" s="213"/>
      <c r="FC11" s="213"/>
      <c r="FD11" s="213"/>
      <c r="FE11" s="213"/>
      <c r="FF11" s="213"/>
      <c r="FG11" s="213"/>
      <c r="FH11" s="213"/>
      <c r="FI11" s="213"/>
      <c r="FJ11" s="213"/>
      <c r="FK11" s="213"/>
      <c r="FL11" s="213"/>
      <c r="FM11" s="213"/>
      <c r="FN11" s="213"/>
      <c r="FO11" s="213"/>
      <c r="FP11" s="213"/>
      <c r="FQ11" s="213"/>
      <c r="FR11" s="213"/>
      <c r="FS11" s="213"/>
      <c r="FT11" s="213"/>
      <c r="FU11" s="213"/>
      <c r="FV11" s="213"/>
      <c r="FW11" s="213"/>
    </row>
    <row r="12" spans="1:179" s="1" customFormat="1" x14ac:dyDescent="0.4">
      <c r="A12" s="209"/>
      <c r="B12" s="213" t="s">
        <v>387</v>
      </c>
      <c r="C12" s="213"/>
      <c r="D12" s="263"/>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11">
        <f t="shared" ref="AH12:BM12" si="2">AH11+AH6</f>
        <v>0</v>
      </c>
      <c r="AI12" s="211">
        <f t="shared" si="2"/>
        <v>2838</v>
      </c>
      <c r="AJ12" s="211">
        <f t="shared" si="2"/>
        <v>3010</v>
      </c>
      <c r="AK12" s="211">
        <f t="shared" si="2"/>
        <v>3584</v>
      </c>
      <c r="AL12" s="211">
        <f t="shared" si="2"/>
        <v>4157</v>
      </c>
      <c r="AM12" s="211">
        <f t="shared" si="2"/>
        <v>4336</v>
      </c>
      <c r="AN12" s="211">
        <f t="shared" si="2"/>
        <v>4541</v>
      </c>
      <c r="AO12" s="211">
        <f t="shared" si="2"/>
        <v>4709</v>
      </c>
      <c r="AP12" s="211">
        <f t="shared" si="2"/>
        <v>4711</v>
      </c>
      <c r="AQ12" s="211">
        <f t="shared" si="2"/>
        <v>4517</v>
      </c>
      <c r="AR12" s="211">
        <f t="shared" si="2"/>
        <v>4089</v>
      </c>
      <c r="AS12" s="211">
        <f t="shared" si="2"/>
        <v>3977</v>
      </c>
      <c r="AT12" s="211">
        <f t="shared" si="2"/>
        <v>4124</v>
      </c>
      <c r="AU12" s="211">
        <f t="shared" si="2"/>
        <v>4593</v>
      </c>
      <c r="AV12" s="211">
        <f t="shared" si="2"/>
        <v>5179</v>
      </c>
      <c r="AW12" s="211">
        <f t="shared" si="2"/>
        <v>5512</v>
      </c>
      <c r="AX12" s="211">
        <f t="shared" si="2"/>
        <v>5647</v>
      </c>
      <c r="AY12" s="211">
        <f t="shared" si="2"/>
        <v>5657</v>
      </c>
      <c r="AZ12" s="211">
        <f t="shared" si="2"/>
        <v>5490</v>
      </c>
      <c r="BA12" s="211">
        <f t="shared" si="2"/>
        <v>4930</v>
      </c>
      <c r="BB12" s="211">
        <f t="shared" si="2"/>
        <v>4704</v>
      </c>
      <c r="BC12" s="211">
        <f t="shared" si="2"/>
        <v>4735</v>
      </c>
      <c r="BD12" s="211">
        <f t="shared" si="2"/>
        <v>4686</v>
      </c>
      <c r="BE12" s="211">
        <f t="shared" si="2"/>
        <v>4671</v>
      </c>
      <c r="BF12" s="211">
        <f t="shared" si="2"/>
        <v>4654</v>
      </c>
      <c r="BG12" s="211">
        <f t="shared" si="2"/>
        <v>4846</v>
      </c>
      <c r="BH12" s="264">
        <f t="shared" si="2"/>
        <v>5383</v>
      </c>
      <c r="BI12" s="211">
        <f t="shared" si="2"/>
        <v>5489</v>
      </c>
      <c r="BJ12" s="211">
        <f t="shared" si="2"/>
        <v>5569</v>
      </c>
      <c r="BK12" s="211">
        <f t="shared" si="2"/>
        <v>5472</v>
      </c>
      <c r="BL12" s="211">
        <f t="shared" si="2"/>
        <v>5664</v>
      </c>
      <c r="BM12" s="211">
        <f t="shared" si="2"/>
        <v>6165</v>
      </c>
      <c r="BN12" s="211">
        <f t="shared" ref="BN12:CD12" si="3">BN11+BN6</f>
        <v>6190</v>
      </c>
      <c r="BO12" s="211">
        <f t="shared" si="3"/>
        <v>6305</v>
      </c>
      <c r="BP12" s="211">
        <f t="shared" si="3"/>
        <v>6383</v>
      </c>
      <c r="BQ12" s="211">
        <f t="shared" si="3"/>
        <v>6290</v>
      </c>
      <c r="BR12" s="211">
        <f t="shared" si="3"/>
        <v>5983</v>
      </c>
      <c r="BS12" s="211">
        <f t="shared" si="3"/>
        <v>5691</v>
      </c>
      <c r="BT12" s="211">
        <f t="shared" si="3"/>
        <v>5340</v>
      </c>
      <c r="BU12" s="211">
        <f t="shared" si="3"/>
        <v>5046</v>
      </c>
      <c r="BV12" s="211">
        <f t="shared" si="3"/>
        <v>4592</v>
      </c>
      <c r="BW12" s="211">
        <f t="shared" si="3"/>
        <v>4021</v>
      </c>
      <c r="BX12" s="211">
        <f t="shared" si="3"/>
        <v>3724</v>
      </c>
      <c r="BY12" s="211">
        <f t="shared" si="3"/>
        <v>3455</v>
      </c>
      <c r="BZ12" s="211">
        <f t="shared" si="3"/>
        <v>3238</v>
      </c>
      <c r="CA12" s="211">
        <f t="shared" si="3"/>
        <v>3009</v>
      </c>
      <c r="CB12" s="211">
        <f t="shared" si="3"/>
        <v>2720</v>
      </c>
      <c r="CC12" s="211">
        <f t="shared" si="3"/>
        <v>2342</v>
      </c>
      <c r="CD12" s="212">
        <f t="shared" si="3"/>
        <v>2019</v>
      </c>
      <c r="CE12" s="213"/>
      <c r="CF12" s="213"/>
      <c r="CG12" s="213"/>
      <c r="CH12" s="213"/>
      <c r="CI12" s="213"/>
      <c r="CJ12" s="213"/>
      <c r="CK12" s="213"/>
      <c r="CL12" s="213"/>
      <c r="CM12" s="213"/>
      <c r="CN12" s="213"/>
      <c r="CO12" s="213"/>
      <c r="CP12" s="213"/>
      <c r="CQ12" s="213"/>
      <c r="CR12" s="213"/>
      <c r="CS12" s="213"/>
      <c r="CT12" s="213"/>
      <c r="CU12" s="213"/>
      <c r="CV12" s="213"/>
      <c r="CW12" s="213"/>
      <c r="CX12" s="213"/>
      <c r="CY12" s="213"/>
      <c r="CZ12" s="213"/>
      <c r="DA12" s="213"/>
      <c r="DB12" s="213"/>
      <c r="DC12" s="213"/>
      <c r="DD12" s="213"/>
      <c r="DE12" s="213"/>
      <c r="DF12" s="213"/>
      <c r="DG12" s="213"/>
      <c r="DH12" s="213"/>
      <c r="DI12" s="213"/>
      <c r="DJ12" s="213"/>
      <c r="DK12" s="213"/>
      <c r="DL12" s="213"/>
      <c r="DM12" s="213"/>
      <c r="DN12" s="213"/>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U12" s="213"/>
      <c r="EV12" s="213"/>
      <c r="EW12" s="213"/>
      <c r="EX12" s="213"/>
      <c r="EY12" s="213"/>
      <c r="EZ12" s="213"/>
      <c r="FA12" s="213"/>
      <c r="FB12" s="213"/>
      <c r="FC12" s="213"/>
      <c r="FD12" s="213"/>
      <c r="FE12" s="213"/>
      <c r="FF12" s="213"/>
      <c r="FG12" s="213"/>
      <c r="FH12" s="213"/>
      <c r="FI12" s="213"/>
      <c r="FJ12" s="213"/>
      <c r="FK12" s="213"/>
      <c r="FL12" s="213"/>
      <c r="FM12" s="213"/>
      <c r="FN12" s="213"/>
      <c r="FO12" s="213"/>
      <c r="FP12" s="213"/>
      <c r="FQ12" s="213"/>
      <c r="FR12" s="213"/>
      <c r="FS12" s="213"/>
      <c r="FT12" s="213"/>
      <c r="FU12" s="213"/>
      <c r="FV12" s="213"/>
      <c r="FW12" s="213"/>
    </row>
    <row r="13" spans="1:179" s="1" customFormat="1" ht="26.25" customHeight="1" x14ac:dyDescent="0.4">
      <c r="A13" s="209"/>
      <c r="B13" s="223" t="s">
        <v>388</v>
      </c>
      <c r="C13" s="213"/>
      <c r="D13" s="263"/>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64"/>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2"/>
      <c r="CE13" s="213"/>
      <c r="CF13" s="213"/>
      <c r="CG13" s="213"/>
      <c r="CH13" s="213"/>
      <c r="CI13" s="213"/>
      <c r="CJ13" s="213"/>
      <c r="CK13" s="213"/>
      <c r="CL13" s="213"/>
      <c r="CM13" s="213"/>
      <c r="CN13" s="213"/>
      <c r="CO13" s="213"/>
      <c r="CP13" s="213"/>
      <c r="CQ13" s="213"/>
      <c r="CR13" s="213"/>
      <c r="CS13" s="213"/>
      <c r="CT13" s="213"/>
      <c r="CU13" s="213"/>
      <c r="CV13" s="213"/>
      <c r="CW13" s="213"/>
      <c r="CX13" s="213"/>
      <c r="CY13" s="213"/>
      <c r="CZ13" s="213"/>
      <c r="DA13" s="213"/>
      <c r="DB13" s="213"/>
      <c r="DC13" s="213"/>
      <c r="DD13" s="213"/>
      <c r="DE13" s="213"/>
      <c r="DF13" s="213"/>
      <c r="DG13" s="213"/>
      <c r="DH13" s="213"/>
      <c r="DI13" s="213"/>
      <c r="DJ13" s="213"/>
      <c r="DK13" s="213"/>
      <c r="DL13" s="213"/>
      <c r="DM13" s="213"/>
      <c r="DN13" s="213"/>
      <c r="DO13" s="213"/>
      <c r="DP13" s="213"/>
      <c r="DQ13" s="213"/>
      <c r="DR13" s="213"/>
      <c r="DS13" s="213"/>
      <c r="DT13" s="213"/>
      <c r="DU13" s="213"/>
      <c r="DV13" s="213"/>
      <c r="DW13" s="213"/>
      <c r="DX13" s="213"/>
      <c r="DY13" s="213"/>
      <c r="DZ13" s="213"/>
      <c r="EA13" s="213"/>
      <c r="EB13" s="213"/>
      <c r="EC13" s="213"/>
      <c r="ED13" s="213"/>
      <c r="EE13" s="213"/>
      <c r="EF13" s="213"/>
      <c r="EG13" s="213"/>
      <c r="EH13" s="213"/>
      <c r="EI13" s="213"/>
      <c r="EJ13" s="213"/>
      <c r="EK13" s="213"/>
      <c r="EL13" s="213"/>
      <c r="EM13" s="213"/>
      <c r="EN13" s="213"/>
      <c r="EO13" s="213"/>
      <c r="EP13" s="213"/>
      <c r="EQ13" s="213"/>
      <c r="ER13" s="213"/>
      <c r="ES13" s="213"/>
      <c r="ET13" s="213"/>
      <c r="EU13" s="213"/>
      <c r="EV13" s="213"/>
      <c r="EW13" s="213"/>
      <c r="EX13" s="213"/>
      <c r="EY13" s="213"/>
      <c r="EZ13" s="213"/>
      <c r="FA13" s="213"/>
      <c r="FB13" s="213"/>
      <c r="FC13" s="213"/>
      <c r="FD13" s="213"/>
      <c r="FE13" s="213"/>
      <c r="FF13" s="213"/>
      <c r="FG13" s="213"/>
      <c r="FH13" s="213"/>
      <c r="FI13" s="213"/>
      <c r="FJ13" s="213"/>
      <c r="FK13" s="213"/>
      <c r="FL13" s="213"/>
      <c r="FM13" s="213"/>
      <c r="FN13" s="213"/>
      <c r="FO13" s="213"/>
      <c r="FP13" s="213"/>
      <c r="FQ13" s="213"/>
      <c r="FR13" s="213"/>
      <c r="FS13" s="213"/>
      <c r="FT13" s="213"/>
      <c r="FU13" s="213"/>
      <c r="FV13" s="213"/>
      <c r="FW13" s="213"/>
    </row>
    <row r="14" spans="1:179" s="1" customFormat="1" x14ac:dyDescent="0.4">
      <c r="A14" s="209"/>
      <c r="B14" s="213" t="s">
        <v>421</v>
      </c>
      <c r="C14" s="213"/>
      <c r="D14" s="263"/>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11"/>
      <c r="AI14" s="211"/>
      <c r="AJ14" s="211"/>
      <c r="AK14" s="211"/>
      <c r="AL14" s="211"/>
      <c r="AM14" s="211"/>
      <c r="AN14" s="211"/>
      <c r="AO14" s="211"/>
      <c r="AP14" s="211"/>
      <c r="AQ14" s="211"/>
      <c r="AR14" s="211"/>
      <c r="AS14" s="211"/>
      <c r="AT14" s="211"/>
      <c r="AU14" s="211"/>
      <c r="AV14" s="211"/>
      <c r="AW14" s="211"/>
      <c r="AX14" s="211"/>
      <c r="AY14" s="211"/>
      <c r="AZ14" s="211"/>
      <c r="BA14" s="211">
        <v>0</v>
      </c>
      <c r="BB14" s="211">
        <v>0</v>
      </c>
      <c r="BC14" s="211">
        <v>0</v>
      </c>
      <c r="BD14" s="211">
        <v>0</v>
      </c>
      <c r="BE14" s="211">
        <v>0</v>
      </c>
      <c r="BF14" s="211">
        <v>0</v>
      </c>
      <c r="BG14" s="211">
        <v>0</v>
      </c>
      <c r="BH14" s="264">
        <v>116</v>
      </c>
      <c r="BI14" s="211">
        <v>122</v>
      </c>
      <c r="BJ14" s="211">
        <v>121</v>
      </c>
      <c r="BK14" s="211">
        <v>120</v>
      </c>
      <c r="BL14" s="211">
        <v>118</v>
      </c>
      <c r="BM14" s="211">
        <v>121</v>
      </c>
      <c r="BN14" s="211">
        <v>119</v>
      </c>
      <c r="BO14" s="211">
        <v>111</v>
      </c>
      <c r="BP14" s="211">
        <v>99</v>
      </c>
      <c r="BQ14" s="211">
        <v>88</v>
      </c>
      <c r="BR14" s="211">
        <v>79</v>
      </c>
      <c r="BS14" s="211">
        <v>71</v>
      </c>
      <c r="BT14" s="211">
        <v>49</v>
      </c>
      <c r="BU14" s="211">
        <v>45</v>
      </c>
      <c r="BV14" s="211"/>
      <c r="BW14" s="211"/>
      <c r="BX14" s="211"/>
      <c r="BY14" s="211"/>
      <c r="BZ14" s="211"/>
      <c r="CA14" s="211"/>
      <c r="CB14" s="211"/>
      <c r="CC14" s="211"/>
      <c r="CD14" s="212"/>
      <c r="CE14" s="213"/>
      <c r="CF14" s="213"/>
      <c r="CG14" s="213"/>
      <c r="CH14" s="213"/>
      <c r="CI14" s="213"/>
      <c r="CJ14" s="213"/>
      <c r="CK14" s="213"/>
      <c r="CL14" s="213"/>
      <c r="CM14" s="213"/>
      <c r="CN14" s="213"/>
      <c r="CO14" s="213"/>
      <c r="CP14" s="213"/>
      <c r="CQ14" s="213"/>
      <c r="CR14" s="213"/>
      <c r="CS14" s="213"/>
      <c r="CT14" s="213"/>
      <c r="CU14" s="213"/>
      <c r="CV14" s="213"/>
      <c r="CW14" s="213"/>
      <c r="CX14" s="213"/>
      <c r="CY14" s="213"/>
      <c r="CZ14" s="213"/>
      <c r="DA14" s="213"/>
      <c r="DB14" s="213"/>
      <c r="DC14" s="213"/>
      <c r="DD14" s="213"/>
      <c r="DE14" s="213"/>
      <c r="DF14" s="213"/>
      <c r="DG14" s="213"/>
      <c r="DH14" s="213"/>
      <c r="DI14" s="213"/>
      <c r="DJ14" s="213"/>
      <c r="DK14" s="213"/>
      <c r="DL14" s="213"/>
      <c r="DM14" s="213"/>
      <c r="DN14" s="213"/>
      <c r="DO14" s="213"/>
      <c r="DP14" s="213"/>
      <c r="DQ14" s="213"/>
      <c r="DR14" s="213"/>
      <c r="DS14" s="213"/>
      <c r="DT14" s="213"/>
      <c r="DU14" s="213"/>
      <c r="DV14" s="213"/>
      <c r="DW14" s="213"/>
      <c r="DX14" s="213"/>
      <c r="DY14" s="213"/>
      <c r="DZ14" s="213"/>
      <c r="EA14" s="213"/>
      <c r="EB14" s="213"/>
      <c r="EC14" s="213"/>
      <c r="ED14" s="213"/>
      <c r="EE14" s="213"/>
      <c r="EF14" s="213"/>
      <c r="EG14" s="213"/>
      <c r="EH14" s="213"/>
      <c r="EI14" s="213"/>
      <c r="EJ14" s="213"/>
      <c r="EK14" s="213"/>
      <c r="EL14" s="213"/>
      <c r="EM14" s="213"/>
      <c r="EN14" s="213"/>
      <c r="EO14" s="213"/>
      <c r="EP14" s="213"/>
      <c r="EQ14" s="213"/>
      <c r="ER14" s="213"/>
      <c r="ES14" s="213"/>
      <c r="ET14" s="213"/>
      <c r="EU14" s="213"/>
      <c r="EV14" s="213"/>
      <c r="EW14" s="213"/>
      <c r="EX14" s="213"/>
      <c r="EY14" s="213"/>
      <c r="EZ14" s="213"/>
      <c r="FA14" s="213"/>
      <c r="FB14" s="213"/>
      <c r="FC14" s="213"/>
      <c r="FD14" s="213"/>
      <c r="FE14" s="213"/>
      <c r="FF14" s="213"/>
      <c r="FG14" s="213"/>
      <c r="FH14" s="213"/>
      <c r="FI14" s="213"/>
      <c r="FJ14" s="213"/>
      <c r="FK14" s="213"/>
      <c r="FL14" s="213"/>
      <c r="FM14" s="213"/>
      <c r="FN14" s="213"/>
      <c r="FO14" s="213"/>
      <c r="FP14" s="213"/>
      <c r="FQ14" s="213"/>
      <c r="FR14" s="213"/>
      <c r="FS14" s="213"/>
      <c r="FT14" s="213"/>
      <c r="FU14" s="213"/>
      <c r="FV14" s="213"/>
      <c r="FW14" s="213"/>
    </row>
    <row r="15" spans="1:179" s="1" customFormat="1" x14ac:dyDescent="0.4">
      <c r="A15" s="209"/>
      <c r="B15" s="213" t="s">
        <v>422</v>
      </c>
      <c r="C15" s="213"/>
      <c r="D15" s="263"/>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11"/>
      <c r="AI15" s="211"/>
      <c r="AJ15" s="211"/>
      <c r="AK15" s="211"/>
      <c r="AL15" s="211"/>
      <c r="AM15" s="211"/>
      <c r="AN15" s="211"/>
      <c r="AO15" s="211"/>
      <c r="AP15" s="211"/>
      <c r="AQ15" s="211"/>
      <c r="AR15" s="211"/>
      <c r="AS15" s="211"/>
      <c r="AT15" s="211"/>
      <c r="AU15" s="211"/>
      <c r="AV15" s="211"/>
      <c r="AW15" s="211"/>
      <c r="AX15" s="211"/>
      <c r="AY15" s="211"/>
      <c r="AZ15" s="211"/>
      <c r="BA15" s="211">
        <v>0</v>
      </c>
      <c r="BB15" s="211">
        <v>0</v>
      </c>
      <c r="BC15" s="211">
        <v>0</v>
      </c>
      <c r="BD15" s="211">
        <v>0</v>
      </c>
      <c r="BE15" s="211">
        <v>0</v>
      </c>
      <c r="BF15" s="211">
        <v>0</v>
      </c>
      <c r="BG15" s="211">
        <v>0</v>
      </c>
      <c r="BH15" s="264">
        <v>70</v>
      </c>
      <c r="BI15" s="211">
        <v>66</v>
      </c>
      <c r="BJ15" s="211">
        <v>61</v>
      </c>
      <c r="BK15" s="211">
        <v>57</v>
      </c>
      <c r="BL15" s="211">
        <v>53</v>
      </c>
      <c r="BM15" s="211">
        <v>58</v>
      </c>
      <c r="BN15" s="211">
        <v>65</v>
      </c>
      <c r="BO15" s="211">
        <v>61</v>
      </c>
      <c r="BP15" s="211">
        <v>60</v>
      </c>
      <c r="BQ15" s="211">
        <v>57</v>
      </c>
      <c r="BR15" s="211">
        <v>55</v>
      </c>
      <c r="BS15" s="211">
        <v>52</v>
      </c>
      <c r="BT15" s="211">
        <v>51</v>
      </c>
      <c r="BU15" s="211">
        <v>50</v>
      </c>
      <c r="BV15" s="211"/>
      <c r="BW15" s="211"/>
      <c r="BX15" s="211"/>
      <c r="BY15" s="211"/>
      <c r="BZ15" s="211"/>
      <c r="CA15" s="211"/>
      <c r="CB15" s="211"/>
      <c r="CC15" s="211"/>
      <c r="CD15" s="212"/>
      <c r="CE15" s="213"/>
      <c r="CF15" s="213"/>
      <c r="CG15" s="213"/>
      <c r="CH15" s="213"/>
      <c r="CI15" s="213"/>
      <c r="CJ15" s="213"/>
      <c r="CK15" s="213"/>
      <c r="CL15" s="213"/>
      <c r="CM15" s="213"/>
      <c r="CN15" s="213"/>
      <c r="CO15" s="213"/>
      <c r="CP15" s="213"/>
      <c r="CQ15" s="213"/>
      <c r="CR15" s="213"/>
      <c r="CS15" s="213"/>
      <c r="CT15" s="213"/>
      <c r="CU15" s="213"/>
      <c r="CV15" s="213"/>
      <c r="CW15" s="213"/>
      <c r="CX15" s="213"/>
      <c r="CY15" s="213"/>
      <c r="CZ15" s="213"/>
      <c r="DA15" s="213"/>
      <c r="DB15" s="213"/>
      <c r="DC15" s="213"/>
      <c r="DD15" s="213"/>
      <c r="DE15" s="213"/>
      <c r="DF15" s="213"/>
      <c r="DG15" s="213"/>
      <c r="DH15" s="213"/>
      <c r="DI15" s="213"/>
      <c r="DJ15" s="213"/>
      <c r="DK15" s="213"/>
      <c r="DL15" s="213"/>
      <c r="DM15" s="213"/>
      <c r="DN15" s="213"/>
      <c r="DO15" s="213"/>
      <c r="DP15" s="213"/>
      <c r="DQ15" s="213"/>
      <c r="DR15" s="213"/>
      <c r="DS15" s="213"/>
      <c r="DT15" s="213"/>
      <c r="DU15" s="213"/>
      <c r="DV15" s="213"/>
      <c r="DW15" s="213"/>
      <c r="DX15" s="213"/>
      <c r="DY15" s="213"/>
      <c r="DZ15" s="213"/>
      <c r="EA15" s="213"/>
      <c r="EB15" s="213"/>
      <c r="EC15" s="213"/>
      <c r="ED15" s="213"/>
      <c r="EE15" s="213"/>
      <c r="EF15" s="213"/>
      <c r="EG15" s="213"/>
      <c r="EH15" s="213"/>
      <c r="EI15" s="213"/>
      <c r="EJ15" s="213"/>
      <c r="EK15" s="213"/>
      <c r="EL15" s="213"/>
      <c r="EM15" s="213"/>
      <c r="EN15" s="213"/>
      <c r="EO15" s="213"/>
      <c r="EP15" s="213"/>
      <c r="EQ15" s="213"/>
      <c r="ER15" s="213"/>
      <c r="ES15" s="213"/>
      <c r="ET15" s="213"/>
      <c r="EU15" s="213"/>
      <c r="EV15" s="213"/>
      <c r="EW15" s="213"/>
      <c r="EX15" s="213"/>
      <c r="EY15" s="213"/>
      <c r="EZ15" s="213"/>
      <c r="FA15" s="213"/>
      <c r="FB15" s="213"/>
      <c r="FC15" s="213"/>
      <c r="FD15" s="213"/>
      <c r="FE15" s="213"/>
      <c r="FF15" s="213"/>
      <c r="FG15" s="213"/>
      <c r="FH15" s="213"/>
      <c r="FI15" s="213"/>
      <c r="FJ15" s="213"/>
      <c r="FK15" s="213"/>
      <c r="FL15" s="213"/>
      <c r="FM15" s="213"/>
      <c r="FN15" s="213"/>
      <c r="FO15" s="213"/>
      <c r="FP15" s="213"/>
      <c r="FQ15" s="213"/>
      <c r="FR15" s="213"/>
      <c r="FS15" s="213"/>
      <c r="FT15" s="213"/>
      <c r="FU15" s="213"/>
      <c r="FV15" s="213"/>
      <c r="FW15" s="213"/>
    </row>
    <row r="16" spans="1:179" s="1" customFormat="1" x14ac:dyDescent="0.4">
      <c r="A16" s="209"/>
      <c r="B16" s="213" t="s">
        <v>423</v>
      </c>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64">
        <v>28</v>
      </c>
      <c r="BI16" s="211">
        <v>25</v>
      </c>
      <c r="BJ16" s="211">
        <v>23</v>
      </c>
      <c r="BK16" s="211">
        <v>19</v>
      </c>
      <c r="BL16" s="211">
        <v>17</v>
      </c>
      <c r="BM16" s="211">
        <v>17</v>
      </c>
      <c r="BN16" s="211">
        <v>16</v>
      </c>
      <c r="BO16" s="211">
        <v>15</v>
      </c>
      <c r="BP16" s="211">
        <v>11</v>
      </c>
      <c r="BQ16" s="211">
        <v>8</v>
      </c>
      <c r="BR16" s="211">
        <v>8</v>
      </c>
      <c r="BS16" s="211">
        <v>7</v>
      </c>
      <c r="BT16" s="211">
        <v>6</v>
      </c>
      <c r="BU16" s="211">
        <v>6</v>
      </c>
      <c r="BV16" s="213"/>
      <c r="BW16" s="213"/>
      <c r="BX16" s="213"/>
      <c r="BY16" s="213"/>
      <c r="BZ16" s="213"/>
      <c r="CA16" s="213"/>
      <c r="CB16" s="213"/>
      <c r="CC16" s="213"/>
      <c r="CD16" s="212"/>
      <c r="CE16" s="213"/>
      <c r="CF16" s="213"/>
      <c r="CG16" s="213"/>
      <c r="CH16" s="213"/>
      <c r="CI16" s="213"/>
      <c r="CJ16" s="213"/>
      <c r="CK16" s="213"/>
      <c r="CL16" s="213"/>
      <c r="CM16" s="213"/>
      <c r="CN16" s="213"/>
      <c r="CO16" s="213"/>
      <c r="CP16" s="213"/>
      <c r="CQ16" s="213"/>
      <c r="CR16" s="213"/>
      <c r="CS16" s="213"/>
      <c r="CT16" s="213"/>
      <c r="CU16" s="213"/>
      <c r="CV16" s="213"/>
      <c r="CW16" s="213"/>
      <c r="CX16" s="213"/>
      <c r="CY16" s="213"/>
      <c r="CZ16" s="213"/>
      <c r="DA16" s="213"/>
      <c r="DB16" s="213"/>
      <c r="DC16" s="213"/>
      <c r="DD16" s="213"/>
      <c r="DE16" s="213"/>
      <c r="DF16" s="213"/>
      <c r="DG16" s="213"/>
      <c r="DH16" s="213"/>
      <c r="DI16" s="213"/>
      <c r="DJ16" s="213"/>
      <c r="DK16" s="213"/>
      <c r="DL16" s="213"/>
      <c r="DM16" s="213"/>
      <c r="DN16" s="213"/>
      <c r="DO16" s="213"/>
      <c r="DP16" s="213"/>
      <c r="DQ16" s="213"/>
      <c r="DR16" s="213"/>
      <c r="DS16" s="213"/>
      <c r="DT16" s="213"/>
      <c r="DU16" s="213"/>
      <c r="DV16" s="213"/>
      <c r="DW16" s="213"/>
      <c r="DX16" s="213"/>
      <c r="DY16" s="213"/>
      <c r="DZ16" s="213"/>
      <c r="EA16" s="213"/>
      <c r="EB16" s="213"/>
      <c r="EC16" s="213"/>
      <c r="ED16" s="213"/>
      <c r="EE16" s="213"/>
      <c r="EF16" s="213"/>
      <c r="EG16" s="213"/>
      <c r="EH16" s="213"/>
      <c r="EI16" s="213"/>
      <c r="EJ16" s="213"/>
      <c r="EK16" s="213"/>
      <c r="EL16" s="213"/>
      <c r="EM16" s="213"/>
      <c r="EN16" s="213"/>
      <c r="EO16" s="213"/>
      <c r="EP16" s="213"/>
      <c r="EQ16" s="213"/>
      <c r="ER16" s="213"/>
      <c r="ES16" s="213"/>
      <c r="ET16" s="213"/>
      <c r="EU16" s="213"/>
      <c r="EV16" s="213"/>
      <c r="EW16" s="213"/>
      <c r="EX16" s="213"/>
      <c r="EY16" s="213"/>
      <c r="EZ16" s="213"/>
      <c r="FA16" s="213"/>
      <c r="FB16" s="213"/>
      <c r="FC16" s="213"/>
      <c r="FD16" s="213"/>
      <c r="FE16" s="213"/>
      <c r="FF16" s="213"/>
      <c r="FG16" s="213"/>
      <c r="FH16" s="213"/>
      <c r="FI16" s="213"/>
      <c r="FJ16" s="213"/>
      <c r="FK16" s="213"/>
      <c r="FL16" s="213"/>
      <c r="FM16" s="213"/>
      <c r="FN16" s="213"/>
      <c r="FO16" s="213"/>
      <c r="FP16" s="213"/>
      <c r="FQ16" s="213"/>
      <c r="FR16" s="213"/>
      <c r="FS16" s="213"/>
      <c r="FT16" s="213"/>
      <c r="FU16" s="213"/>
      <c r="FV16" s="213"/>
      <c r="FW16" s="213"/>
    </row>
    <row r="17" spans="1:82" s="1" customFormat="1" x14ac:dyDescent="0.4">
      <c r="A17" s="209"/>
      <c r="B17" s="213" t="s">
        <v>424</v>
      </c>
      <c r="C17" s="213"/>
      <c r="D17" s="263"/>
      <c r="E17" s="224"/>
      <c r="F17" s="224"/>
      <c r="G17" s="224"/>
      <c r="H17" s="224"/>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4"/>
      <c r="AG17" s="224"/>
      <c r="AH17" s="211"/>
      <c r="AI17" s="211"/>
      <c r="AJ17" s="211"/>
      <c r="AK17" s="211"/>
      <c r="AL17" s="211"/>
      <c r="AM17" s="211"/>
      <c r="AN17" s="211"/>
      <c r="AO17" s="211"/>
      <c r="AP17" s="211"/>
      <c r="AQ17" s="211"/>
      <c r="AR17" s="211"/>
      <c r="AS17" s="211"/>
      <c r="AT17" s="211"/>
      <c r="AU17" s="211"/>
      <c r="AV17" s="211"/>
      <c r="AW17" s="211"/>
      <c r="AX17" s="211"/>
      <c r="AY17" s="211"/>
      <c r="AZ17" s="211"/>
      <c r="BA17" s="211">
        <v>0</v>
      </c>
      <c r="BB17" s="211">
        <v>0</v>
      </c>
      <c r="BC17" s="211">
        <v>0</v>
      </c>
      <c r="BD17" s="211">
        <v>0</v>
      </c>
      <c r="BE17" s="211">
        <v>0</v>
      </c>
      <c r="BF17" s="211">
        <v>0</v>
      </c>
      <c r="BG17" s="211">
        <v>0</v>
      </c>
      <c r="BH17" s="264">
        <v>12</v>
      </c>
      <c r="BI17" s="211">
        <v>10</v>
      </c>
      <c r="BJ17" s="211">
        <v>10</v>
      </c>
      <c r="BK17" s="211">
        <v>8</v>
      </c>
      <c r="BL17" s="211">
        <v>9</v>
      </c>
      <c r="BM17" s="211">
        <v>29</v>
      </c>
      <c r="BN17" s="211">
        <v>33</v>
      </c>
      <c r="BO17" s="211">
        <v>28</v>
      </c>
      <c r="BP17" s="211">
        <v>24</v>
      </c>
      <c r="BQ17" s="211">
        <v>16</v>
      </c>
      <c r="BR17" s="211">
        <v>9</v>
      </c>
      <c r="BS17" s="211">
        <v>6</v>
      </c>
      <c r="BT17" s="211">
        <v>4</v>
      </c>
      <c r="BU17" s="211">
        <v>2</v>
      </c>
      <c r="BV17" s="211"/>
      <c r="BW17" s="211"/>
      <c r="BX17" s="211"/>
      <c r="BY17" s="211"/>
      <c r="BZ17" s="211"/>
      <c r="CA17" s="211"/>
      <c r="CB17" s="211"/>
      <c r="CC17" s="211"/>
      <c r="CD17" s="212"/>
    </row>
    <row r="18" spans="1:82" s="1" customFormat="1" x14ac:dyDescent="0.4">
      <c r="A18" s="209"/>
      <c r="B18" s="213" t="s">
        <v>425</v>
      </c>
      <c r="C18" s="213"/>
      <c r="D18" s="263"/>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c r="AF18" s="224"/>
      <c r="AG18" s="224"/>
      <c r="AH18" s="211"/>
      <c r="AI18" s="211"/>
      <c r="AJ18" s="211"/>
      <c r="AK18" s="211"/>
      <c r="AL18" s="211"/>
      <c r="AM18" s="211"/>
      <c r="AN18" s="211"/>
      <c r="AO18" s="211"/>
      <c r="AP18" s="211"/>
      <c r="AQ18" s="211"/>
      <c r="AR18" s="211"/>
      <c r="AS18" s="211"/>
      <c r="AT18" s="211"/>
      <c r="AU18" s="211"/>
      <c r="AV18" s="211"/>
      <c r="AW18" s="211"/>
      <c r="AX18" s="211"/>
      <c r="AY18" s="211"/>
      <c r="AZ18" s="211"/>
      <c r="BA18" s="211">
        <v>0</v>
      </c>
      <c r="BB18" s="211">
        <v>0</v>
      </c>
      <c r="BC18" s="211">
        <v>0</v>
      </c>
      <c r="BD18" s="211">
        <v>0</v>
      </c>
      <c r="BE18" s="211">
        <v>0</v>
      </c>
      <c r="BF18" s="211">
        <v>0</v>
      </c>
      <c r="BG18" s="211">
        <v>0</v>
      </c>
      <c r="BH18" s="264">
        <v>11</v>
      </c>
      <c r="BI18" s="211">
        <v>10</v>
      </c>
      <c r="BJ18" s="211">
        <v>10</v>
      </c>
      <c r="BK18" s="211">
        <v>10</v>
      </c>
      <c r="BL18" s="211">
        <v>10</v>
      </c>
      <c r="BM18" s="211">
        <v>10</v>
      </c>
      <c r="BN18" s="211">
        <v>8</v>
      </c>
      <c r="BO18" s="211">
        <v>8</v>
      </c>
      <c r="BP18" s="211">
        <v>9</v>
      </c>
      <c r="BQ18" s="211">
        <v>9</v>
      </c>
      <c r="BR18" s="211">
        <v>8</v>
      </c>
      <c r="BS18" s="211">
        <v>8</v>
      </c>
      <c r="BT18" s="211">
        <v>8</v>
      </c>
      <c r="BU18" s="211">
        <v>8</v>
      </c>
      <c r="BV18" s="211"/>
      <c r="BW18" s="211"/>
      <c r="BX18" s="211"/>
      <c r="BY18" s="211"/>
      <c r="BZ18" s="211"/>
      <c r="CA18" s="211"/>
      <c r="CB18" s="211"/>
      <c r="CC18" s="211"/>
      <c r="CD18" s="212"/>
    </row>
    <row r="19" spans="1:82" s="1" customFormat="1" ht="26.25" customHeight="1" x14ac:dyDescent="0.4">
      <c r="A19" s="209"/>
      <c r="B19" s="240" t="s">
        <v>386</v>
      </c>
      <c r="C19" s="213"/>
      <c r="D19" s="263"/>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11"/>
      <c r="AI19" s="211"/>
      <c r="AJ19" s="211"/>
      <c r="AK19" s="211"/>
      <c r="AL19" s="211"/>
      <c r="AM19" s="211"/>
      <c r="AN19" s="211"/>
      <c r="AO19" s="211"/>
      <c r="AP19" s="211"/>
      <c r="AQ19" s="211"/>
      <c r="AR19" s="211"/>
      <c r="AS19" s="211"/>
      <c r="AT19" s="211"/>
      <c r="AU19" s="211"/>
      <c r="AV19" s="211"/>
      <c r="AW19" s="211"/>
      <c r="AX19" s="211"/>
      <c r="AY19" s="211"/>
      <c r="AZ19" s="211"/>
      <c r="BA19" s="211">
        <f t="shared" ref="BA19:BU19" si="4">SUM(BA15:BA18)</f>
        <v>0</v>
      </c>
      <c r="BB19" s="211">
        <f t="shared" si="4"/>
        <v>0</v>
      </c>
      <c r="BC19" s="211">
        <f t="shared" si="4"/>
        <v>0</v>
      </c>
      <c r="BD19" s="211">
        <f t="shared" si="4"/>
        <v>0</v>
      </c>
      <c r="BE19" s="211">
        <f t="shared" si="4"/>
        <v>0</v>
      </c>
      <c r="BF19" s="211">
        <f t="shared" si="4"/>
        <v>0</v>
      </c>
      <c r="BG19" s="211">
        <f t="shared" si="4"/>
        <v>0</v>
      </c>
      <c r="BH19" s="264">
        <f t="shared" si="4"/>
        <v>121</v>
      </c>
      <c r="BI19" s="211">
        <f t="shared" si="4"/>
        <v>111</v>
      </c>
      <c r="BJ19" s="211">
        <f t="shared" si="4"/>
        <v>104</v>
      </c>
      <c r="BK19" s="211">
        <f t="shared" si="4"/>
        <v>94</v>
      </c>
      <c r="BL19" s="211">
        <f t="shared" si="4"/>
        <v>89</v>
      </c>
      <c r="BM19" s="211">
        <f t="shared" si="4"/>
        <v>114</v>
      </c>
      <c r="BN19" s="211">
        <f t="shared" si="4"/>
        <v>122</v>
      </c>
      <c r="BO19" s="211">
        <f t="shared" si="4"/>
        <v>112</v>
      </c>
      <c r="BP19" s="211">
        <f t="shared" si="4"/>
        <v>104</v>
      </c>
      <c r="BQ19" s="211">
        <f t="shared" si="4"/>
        <v>90</v>
      </c>
      <c r="BR19" s="211">
        <f t="shared" si="4"/>
        <v>80</v>
      </c>
      <c r="BS19" s="211">
        <f t="shared" si="4"/>
        <v>73</v>
      </c>
      <c r="BT19" s="211">
        <f t="shared" si="4"/>
        <v>69</v>
      </c>
      <c r="BU19" s="211">
        <f t="shared" si="4"/>
        <v>66</v>
      </c>
      <c r="BV19" s="211"/>
      <c r="BW19" s="211"/>
      <c r="BX19" s="211"/>
      <c r="BY19" s="211"/>
      <c r="BZ19" s="211"/>
      <c r="CA19" s="211"/>
      <c r="CB19" s="211"/>
      <c r="CC19" s="211"/>
      <c r="CD19" s="212"/>
    </row>
    <row r="20" spans="1:82" s="1" customFormat="1" x14ac:dyDescent="0.4">
      <c r="A20" s="209"/>
      <c r="B20" s="213" t="s">
        <v>387</v>
      </c>
      <c r="C20" s="213"/>
      <c r="D20" s="263"/>
      <c r="E20" s="224"/>
      <c r="F20" s="224"/>
      <c r="G20" s="224"/>
      <c r="H20" s="224"/>
      <c r="I20" s="224"/>
      <c r="J20" s="224"/>
      <c r="K20" s="224"/>
      <c r="L20" s="224"/>
      <c r="M20" s="224"/>
      <c r="N20" s="224"/>
      <c r="O20" s="224"/>
      <c r="P20" s="224"/>
      <c r="Q20" s="224"/>
      <c r="R20" s="224"/>
      <c r="S20" s="224"/>
      <c r="T20" s="224"/>
      <c r="U20" s="224"/>
      <c r="V20" s="224"/>
      <c r="W20" s="224"/>
      <c r="X20" s="224"/>
      <c r="Y20" s="224"/>
      <c r="Z20" s="224"/>
      <c r="AA20" s="224"/>
      <c r="AB20" s="224"/>
      <c r="AC20" s="224"/>
      <c r="AD20" s="224"/>
      <c r="AE20" s="224"/>
      <c r="AF20" s="224"/>
      <c r="AG20" s="224"/>
      <c r="AH20" s="211"/>
      <c r="AI20" s="211"/>
      <c r="AJ20" s="211"/>
      <c r="AK20" s="211"/>
      <c r="AL20" s="211"/>
      <c r="AM20" s="211"/>
      <c r="AN20" s="211"/>
      <c r="AO20" s="211"/>
      <c r="AP20" s="211"/>
      <c r="AQ20" s="211"/>
      <c r="AR20" s="211"/>
      <c r="AS20" s="211"/>
      <c r="AT20" s="211"/>
      <c r="AU20" s="211"/>
      <c r="AV20" s="211"/>
      <c r="AW20" s="211"/>
      <c r="AX20" s="211"/>
      <c r="AY20" s="211"/>
      <c r="AZ20" s="211"/>
      <c r="BA20" s="211">
        <f t="shared" ref="BA20:BU20" si="5">BA19+BA14</f>
        <v>0</v>
      </c>
      <c r="BB20" s="211">
        <f t="shared" si="5"/>
        <v>0</v>
      </c>
      <c r="BC20" s="211">
        <f t="shared" si="5"/>
        <v>0</v>
      </c>
      <c r="BD20" s="211">
        <f t="shared" si="5"/>
        <v>0</v>
      </c>
      <c r="BE20" s="211">
        <f t="shared" si="5"/>
        <v>0</v>
      </c>
      <c r="BF20" s="211">
        <f t="shared" si="5"/>
        <v>0</v>
      </c>
      <c r="BG20" s="211">
        <f t="shared" si="5"/>
        <v>0</v>
      </c>
      <c r="BH20" s="264">
        <f t="shared" si="5"/>
        <v>237</v>
      </c>
      <c r="BI20" s="211">
        <f t="shared" si="5"/>
        <v>233</v>
      </c>
      <c r="BJ20" s="211">
        <f t="shared" si="5"/>
        <v>225</v>
      </c>
      <c r="BK20" s="211">
        <f t="shared" si="5"/>
        <v>214</v>
      </c>
      <c r="BL20" s="211">
        <f t="shared" si="5"/>
        <v>207</v>
      </c>
      <c r="BM20" s="211">
        <f t="shared" si="5"/>
        <v>235</v>
      </c>
      <c r="BN20" s="211">
        <f t="shared" si="5"/>
        <v>241</v>
      </c>
      <c r="BO20" s="211">
        <f t="shared" si="5"/>
        <v>223</v>
      </c>
      <c r="BP20" s="211">
        <f t="shared" si="5"/>
        <v>203</v>
      </c>
      <c r="BQ20" s="211">
        <f t="shared" si="5"/>
        <v>178</v>
      </c>
      <c r="BR20" s="211">
        <f t="shared" si="5"/>
        <v>159</v>
      </c>
      <c r="BS20" s="211">
        <f t="shared" si="5"/>
        <v>144</v>
      </c>
      <c r="BT20" s="211">
        <f t="shared" si="5"/>
        <v>118</v>
      </c>
      <c r="BU20" s="211">
        <f t="shared" si="5"/>
        <v>111</v>
      </c>
      <c r="BV20" s="211"/>
      <c r="BW20" s="211"/>
      <c r="BX20" s="211"/>
      <c r="BY20" s="211"/>
      <c r="BZ20" s="211"/>
      <c r="CA20" s="211"/>
      <c r="CB20" s="211"/>
      <c r="CC20" s="211"/>
      <c r="CD20" s="212"/>
    </row>
    <row r="21" spans="1:82" s="1" customFormat="1" ht="26.25" customHeight="1" x14ac:dyDescent="0.4">
      <c r="A21" s="209"/>
      <c r="B21" s="223" t="s">
        <v>396</v>
      </c>
      <c r="C21" s="213"/>
      <c r="D21" s="263"/>
      <c r="E21" s="224"/>
      <c r="F21" s="224"/>
      <c r="G21" s="224"/>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11"/>
      <c r="AI21" s="211"/>
      <c r="AJ21" s="211"/>
      <c r="AK21" s="211"/>
      <c r="AL21" s="211"/>
      <c r="AM21" s="211"/>
      <c r="AN21" s="211"/>
      <c r="AO21" s="211"/>
      <c r="AP21" s="211"/>
      <c r="AQ21" s="211"/>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c r="BW21" s="211"/>
      <c r="BX21" s="211"/>
      <c r="BY21" s="211"/>
      <c r="BZ21" s="211"/>
      <c r="CA21" s="211"/>
      <c r="CB21" s="211"/>
      <c r="CC21" s="211"/>
      <c r="CD21" s="212"/>
    </row>
    <row r="22" spans="1:82" s="1" customFormat="1" x14ac:dyDescent="0.4">
      <c r="A22" s="209"/>
      <c r="B22" s="213" t="s">
        <v>426</v>
      </c>
      <c r="C22" s="213"/>
      <c r="D22" s="263"/>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4"/>
      <c r="AE22" s="224"/>
      <c r="AF22" s="224"/>
      <c r="AG22" s="224"/>
      <c r="AH22" s="211">
        <v>0</v>
      </c>
      <c r="AI22" s="211">
        <v>0</v>
      </c>
      <c r="AJ22" s="211">
        <v>96</v>
      </c>
      <c r="AK22" s="211">
        <v>124</v>
      </c>
      <c r="AL22" s="211">
        <v>165</v>
      </c>
      <c r="AM22" s="211">
        <v>195</v>
      </c>
      <c r="AN22" s="211">
        <v>201</v>
      </c>
      <c r="AO22" s="211">
        <v>200</v>
      </c>
      <c r="AP22" s="211">
        <v>210</v>
      </c>
      <c r="AQ22" s="211">
        <v>217</v>
      </c>
      <c r="AR22" s="211">
        <v>277</v>
      </c>
      <c r="AS22" s="211">
        <v>308</v>
      </c>
      <c r="AT22" s="211">
        <v>327</v>
      </c>
      <c r="AU22" s="211">
        <v>365</v>
      </c>
      <c r="AV22" s="211">
        <v>431</v>
      </c>
      <c r="AW22" s="211">
        <v>512</v>
      </c>
      <c r="AX22" s="211">
        <v>575</v>
      </c>
      <c r="AY22" s="211">
        <v>638</v>
      </c>
      <c r="AZ22" s="211">
        <v>714</v>
      </c>
      <c r="BA22" s="211">
        <v>758</v>
      </c>
      <c r="BB22" s="211">
        <v>782</v>
      </c>
      <c r="BC22" s="211">
        <v>537</v>
      </c>
      <c r="BD22" s="211">
        <v>0</v>
      </c>
      <c r="BE22" s="211">
        <v>0</v>
      </c>
      <c r="BF22" s="211">
        <v>0</v>
      </c>
      <c r="BG22" s="211">
        <v>0</v>
      </c>
      <c r="BH22" s="211">
        <v>0</v>
      </c>
      <c r="BI22" s="211">
        <v>0</v>
      </c>
      <c r="BJ22" s="211">
        <v>0</v>
      </c>
      <c r="BK22" s="211">
        <v>0</v>
      </c>
      <c r="BL22" s="211">
        <v>0</v>
      </c>
      <c r="BM22" s="211">
        <v>0</v>
      </c>
      <c r="BN22" s="211">
        <v>0</v>
      </c>
      <c r="BO22" s="211">
        <v>0</v>
      </c>
      <c r="BP22" s="211">
        <v>0</v>
      </c>
      <c r="BQ22" s="211">
        <v>0</v>
      </c>
      <c r="BR22" s="211">
        <v>0</v>
      </c>
      <c r="BS22" s="211">
        <v>0</v>
      </c>
      <c r="BT22" s="211">
        <v>0</v>
      </c>
      <c r="BU22" s="211">
        <v>0</v>
      </c>
      <c r="BV22" s="211">
        <v>0</v>
      </c>
      <c r="BW22" s="211">
        <v>0</v>
      </c>
      <c r="BX22" s="211">
        <v>0</v>
      </c>
      <c r="BY22" s="211">
        <v>0</v>
      </c>
      <c r="BZ22" s="211">
        <v>0</v>
      </c>
      <c r="CA22" s="211">
        <v>0</v>
      </c>
      <c r="CB22" s="211">
        <v>0</v>
      </c>
      <c r="CC22" s="211">
        <v>0</v>
      </c>
      <c r="CD22" s="212">
        <v>0</v>
      </c>
    </row>
    <row r="23" spans="1:82" s="1" customFormat="1" x14ac:dyDescent="0.4">
      <c r="A23" s="209"/>
      <c r="B23" s="213" t="s">
        <v>427</v>
      </c>
      <c r="C23" s="213"/>
      <c r="D23" s="263"/>
      <c r="E23" s="224"/>
      <c r="F23" s="224"/>
      <c r="G23" s="224"/>
      <c r="H23" s="224"/>
      <c r="I23" s="224"/>
      <c r="J23" s="224"/>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11">
        <v>0</v>
      </c>
      <c r="AI23" s="211">
        <v>0</v>
      </c>
      <c r="AJ23" s="211">
        <v>51</v>
      </c>
      <c r="AK23" s="211">
        <v>60</v>
      </c>
      <c r="AL23" s="211">
        <v>72</v>
      </c>
      <c r="AM23" s="211">
        <v>80</v>
      </c>
      <c r="AN23" s="211">
        <v>82</v>
      </c>
      <c r="AO23" s="211">
        <v>82</v>
      </c>
      <c r="AP23" s="211">
        <v>87</v>
      </c>
      <c r="AQ23" s="211">
        <v>94</v>
      </c>
      <c r="AR23" s="211">
        <v>89</v>
      </c>
      <c r="AS23" s="211">
        <v>117</v>
      </c>
      <c r="AT23" s="211">
        <v>126</v>
      </c>
      <c r="AU23" s="211">
        <v>142</v>
      </c>
      <c r="AV23" s="211">
        <v>178</v>
      </c>
      <c r="AW23" s="211">
        <v>218</v>
      </c>
      <c r="AX23" s="211">
        <v>249</v>
      </c>
      <c r="AY23" s="211">
        <v>283</v>
      </c>
      <c r="AZ23" s="211">
        <v>320</v>
      </c>
      <c r="BA23" s="211">
        <v>357</v>
      </c>
      <c r="BB23" s="211">
        <v>392</v>
      </c>
      <c r="BC23" s="211">
        <v>277</v>
      </c>
      <c r="BD23" s="211">
        <v>0</v>
      </c>
      <c r="BE23" s="211">
        <v>0</v>
      </c>
      <c r="BF23" s="211">
        <v>0</v>
      </c>
      <c r="BG23" s="211">
        <v>0</v>
      </c>
      <c r="BH23" s="211">
        <v>0</v>
      </c>
      <c r="BI23" s="211">
        <v>0</v>
      </c>
      <c r="BJ23" s="211">
        <v>0</v>
      </c>
      <c r="BK23" s="211">
        <v>0</v>
      </c>
      <c r="BL23" s="211">
        <v>0</v>
      </c>
      <c r="BM23" s="211">
        <v>0</v>
      </c>
      <c r="BN23" s="211">
        <v>0</v>
      </c>
      <c r="BO23" s="211">
        <v>0</v>
      </c>
      <c r="BP23" s="211">
        <v>0</v>
      </c>
      <c r="BQ23" s="211">
        <v>0</v>
      </c>
      <c r="BR23" s="211">
        <v>0</v>
      </c>
      <c r="BS23" s="211">
        <v>0</v>
      </c>
      <c r="BT23" s="211">
        <v>0</v>
      </c>
      <c r="BU23" s="211">
        <v>0</v>
      </c>
      <c r="BV23" s="211">
        <v>0</v>
      </c>
      <c r="BW23" s="211">
        <v>0</v>
      </c>
      <c r="BX23" s="211">
        <v>0</v>
      </c>
      <c r="BY23" s="211">
        <v>0</v>
      </c>
      <c r="BZ23" s="211">
        <v>0</v>
      </c>
      <c r="CA23" s="211">
        <v>0</v>
      </c>
      <c r="CB23" s="211">
        <v>0</v>
      </c>
      <c r="CC23" s="211">
        <v>0</v>
      </c>
      <c r="CD23" s="212">
        <v>0</v>
      </c>
    </row>
    <row r="24" spans="1:82" s="1" customFormat="1" x14ac:dyDescent="0.4">
      <c r="A24" s="209"/>
      <c r="B24" s="213" t="s">
        <v>428</v>
      </c>
      <c r="C24" s="213"/>
      <c r="D24" s="263"/>
      <c r="E24" s="224"/>
      <c r="F24" s="224"/>
      <c r="G24" s="224"/>
      <c r="H24" s="224"/>
      <c r="I24" s="224"/>
      <c r="J24" s="224"/>
      <c r="K24" s="224"/>
      <c r="L24" s="224"/>
      <c r="M24" s="224"/>
      <c r="N24" s="224"/>
      <c r="O24" s="224"/>
      <c r="P24" s="224"/>
      <c r="Q24" s="224"/>
      <c r="R24" s="224"/>
      <c r="S24" s="224"/>
      <c r="T24" s="224"/>
      <c r="U24" s="224"/>
      <c r="V24" s="224"/>
      <c r="W24" s="224"/>
      <c r="X24" s="224"/>
      <c r="Y24" s="224"/>
      <c r="Z24" s="224"/>
      <c r="AA24" s="224"/>
      <c r="AB24" s="224"/>
      <c r="AC24" s="224"/>
      <c r="AD24" s="224"/>
      <c r="AE24" s="224"/>
      <c r="AF24" s="224"/>
      <c r="AG24" s="224"/>
      <c r="AH24" s="211">
        <v>0</v>
      </c>
      <c r="AI24" s="211">
        <v>0</v>
      </c>
      <c r="AJ24" s="211">
        <v>45</v>
      </c>
      <c r="AK24" s="211">
        <v>64</v>
      </c>
      <c r="AL24" s="211">
        <v>93</v>
      </c>
      <c r="AM24" s="211">
        <v>115</v>
      </c>
      <c r="AN24" s="211">
        <v>120</v>
      </c>
      <c r="AO24" s="211">
        <v>118</v>
      </c>
      <c r="AP24" s="211">
        <v>123</v>
      </c>
      <c r="AQ24" s="211">
        <v>123</v>
      </c>
      <c r="AR24" s="211">
        <v>188</v>
      </c>
      <c r="AS24" s="211">
        <v>190</v>
      </c>
      <c r="AT24" s="211">
        <v>201</v>
      </c>
      <c r="AU24" s="211">
        <v>223</v>
      </c>
      <c r="AV24" s="211">
        <v>253</v>
      </c>
      <c r="AW24" s="211">
        <v>294</v>
      </c>
      <c r="AX24" s="211">
        <v>326</v>
      </c>
      <c r="AY24" s="211">
        <v>355</v>
      </c>
      <c r="AZ24" s="211">
        <v>394</v>
      </c>
      <c r="BA24" s="211">
        <v>401</v>
      </c>
      <c r="BB24" s="211">
        <v>390</v>
      </c>
      <c r="BC24" s="211">
        <v>260</v>
      </c>
      <c r="BD24" s="211">
        <v>0</v>
      </c>
      <c r="BE24" s="211">
        <v>0</v>
      </c>
      <c r="BF24" s="211">
        <v>0</v>
      </c>
      <c r="BG24" s="211">
        <v>0</v>
      </c>
      <c r="BH24" s="211">
        <v>0</v>
      </c>
      <c r="BI24" s="211">
        <v>0</v>
      </c>
      <c r="BJ24" s="211">
        <v>0</v>
      </c>
      <c r="BK24" s="211">
        <v>0</v>
      </c>
      <c r="BL24" s="211">
        <v>0</v>
      </c>
      <c r="BM24" s="211">
        <v>0</v>
      </c>
      <c r="BN24" s="211">
        <v>0</v>
      </c>
      <c r="BO24" s="211">
        <v>0</v>
      </c>
      <c r="BP24" s="211">
        <v>0</v>
      </c>
      <c r="BQ24" s="211">
        <v>0</v>
      </c>
      <c r="BR24" s="211">
        <v>0</v>
      </c>
      <c r="BS24" s="211">
        <v>0</v>
      </c>
      <c r="BT24" s="211">
        <v>0</v>
      </c>
      <c r="BU24" s="211">
        <v>0</v>
      </c>
      <c r="BV24" s="211">
        <v>0</v>
      </c>
      <c r="BW24" s="211">
        <v>0</v>
      </c>
      <c r="BX24" s="211">
        <v>0</v>
      </c>
      <c r="BY24" s="211">
        <v>0</v>
      </c>
      <c r="BZ24" s="211">
        <v>0</v>
      </c>
      <c r="CA24" s="211">
        <v>0</v>
      </c>
      <c r="CB24" s="211">
        <v>0</v>
      </c>
      <c r="CC24" s="211">
        <v>0</v>
      </c>
      <c r="CD24" s="212">
        <v>0</v>
      </c>
    </row>
    <row r="25" spans="1:82" s="1" customFormat="1" x14ac:dyDescent="0.4">
      <c r="A25" s="209"/>
      <c r="B25" s="213" t="s">
        <v>429</v>
      </c>
      <c r="C25" s="213"/>
      <c r="D25" s="263"/>
      <c r="E25" s="224"/>
      <c r="F25" s="224"/>
      <c r="G25" s="224"/>
      <c r="H25" s="224"/>
      <c r="I25" s="224"/>
      <c r="J25" s="224"/>
      <c r="K25" s="224"/>
      <c r="L25" s="224"/>
      <c r="M25" s="224"/>
      <c r="N25" s="224"/>
      <c r="O25" s="224"/>
      <c r="P25" s="224"/>
      <c r="Q25" s="224"/>
      <c r="R25" s="224"/>
      <c r="S25" s="224"/>
      <c r="T25" s="224"/>
      <c r="U25" s="224"/>
      <c r="V25" s="224"/>
      <c r="W25" s="224"/>
      <c r="X25" s="224"/>
      <c r="Y25" s="224"/>
      <c r="Z25" s="224"/>
      <c r="AA25" s="224"/>
      <c r="AB25" s="224"/>
      <c r="AC25" s="224"/>
      <c r="AD25" s="224"/>
      <c r="AE25" s="224"/>
      <c r="AF25" s="224"/>
      <c r="AG25" s="224"/>
      <c r="AH25" s="211">
        <v>0</v>
      </c>
      <c r="AI25" s="211">
        <v>0</v>
      </c>
      <c r="AJ25" s="211">
        <v>0</v>
      </c>
      <c r="AK25" s="211">
        <v>0</v>
      </c>
      <c r="AL25" s="211">
        <v>0</v>
      </c>
      <c r="AM25" s="211">
        <v>0</v>
      </c>
      <c r="AN25" s="211">
        <v>0</v>
      </c>
      <c r="AO25" s="211">
        <v>0</v>
      </c>
      <c r="AP25" s="211">
        <v>0</v>
      </c>
      <c r="AQ25" s="211">
        <v>0</v>
      </c>
      <c r="AR25" s="211">
        <v>0</v>
      </c>
      <c r="AS25" s="211">
        <v>0</v>
      </c>
      <c r="AT25" s="211">
        <v>0</v>
      </c>
      <c r="AU25" s="211">
        <v>0</v>
      </c>
      <c r="AV25" s="211">
        <v>1</v>
      </c>
      <c r="AW25" s="211">
        <v>3</v>
      </c>
      <c r="AX25" s="211">
        <v>5</v>
      </c>
      <c r="AY25" s="211">
        <v>7</v>
      </c>
      <c r="AZ25" s="211">
        <v>11</v>
      </c>
      <c r="BA25" s="211">
        <v>14</v>
      </c>
      <c r="BB25" s="211">
        <v>16</v>
      </c>
      <c r="BC25" s="211">
        <v>13</v>
      </c>
      <c r="BD25" s="211">
        <v>0</v>
      </c>
      <c r="BE25" s="211">
        <v>0</v>
      </c>
      <c r="BF25" s="211">
        <v>0</v>
      </c>
      <c r="BG25" s="211">
        <v>0</v>
      </c>
      <c r="BH25" s="211">
        <v>0</v>
      </c>
      <c r="BI25" s="211">
        <v>0</v>
      </c>
      <c r="BJ25" s="211">
        <v>0</v>
      </c>
      <c r="BK25" s="211">
        <v>0</v>
      </c>
      <c r="BL25" s="211">
        <v>0</v>
      </c>
      <c r="BM25" s="211">
        <v>0</v>
      </c>
      <c r="BN25" s="211">
        <v>0</v>
      </c>
      <c r="BO25" s="211">
        <v>0</v>
      </c>
      <c r="BP25" s="211">
        <v>0</v>
      </c>
      <c r="BQ25" s="211">
        <v>0</v>
      </c>
      <c r="BR25" s="211">
        <v>0</v>
      </c>
      <c r="BS25" s="211">
        <v>0</v>
      </c>
      <c r="BT25" s="211">
        <v>0</v>
      </c>
      <c r="BU25" s="211">
        <v>0</v>
      </c>
      <c r="BV25" s="211">
        <v>0</v>
      </c>
      <c r="BW25" s="211">
        <v>0</v>
      </c>
      <c r="BX25" s="211">
        <v>0</v>
      </c>
      <c r="BY25" s="211">
        <v>0</v>
      </c>
      <c r="BZ25" s="211">
        <v>0</v>
      </c>
      <c r="CA25" s="211">
        <v>0</v>
      </c>
      <c r="CB25" s="211">
        <v>0</v>
      </c>
      <c r="CC25" s="211">
        <v>0</v>
      </c>
      <c r="CD25" s="212">
        <v>0</v>
      </c>
    </row>
    <row r="26" spans="1:82" s="1" customFormat="1" x14ac:dyDescent="0.4">
      <c r="A26" s="209"/>
      <c r="B26" s="213" t="s">
        <v>430</v>
      </c>
      <c r="C26" s="213"/>
      <c r="D26" s="263"/>
      <c r="E26" s="224"/>
      <c r="F26" s="224"/>
      <c r="G26" s="224"/>
      <c r="H26" s="224"/>
      <c r="I26" s="224"/>
      <c r="J26" s="224"/>
      <c r="K26" s="224"/>
      <c r="L26" s="224"/>
      <c r="M26" s="224"/>
      <c r="N26" s="224"/>
      <c r="O26" s="224"/>
      <c r="P26" s="224"/>
      <c r="Q26" s="224"/>
      <c r="R26" s="224"/>
      <c r="S26" s="224"/>
      <c r="T26" s="224"/>
      <c r="U26" s="224"/>
      <c r="V26" s="224"/>
      <c r="W26" s="224"/>
      <c r="X26" s="224"/>
      <c r="Y26" s="224"/>
      <c r="Z26" s="224"/>
      <c r="AA26" s="224"/>
      <c r="AB26" s="224"/>
      <c r="AC26" s="224"/>
      <c r="AD26" s="224"/>
      <c r="AE26" s="224"/>
      <c r="AF26" s="224"/>
      <c r="AG26" s="224"/>
      <c r="AH26" s="211">
        <v>0</v>
      </c>
      <c r="AI26" s="211">
        <v>0</v>
      </c>
      <c r="AJ26" s="211">
        <v>0</v>
      </c>
      <c r="AK26" s="211">
        <v>0</v>
      </c>
      <c r="AL26" s="211">
        <v>0</v>
      </c>
      <c r="AM26" s="211">
        <v>0</v>
      </c>
      <c r="AN26" s="211">
        <v>0</v>
      </c>
      <c r="AO26" s="211">
        <v>0</v>
      </c>
      <c r="AP26" s="211">
        <v>0</v>
      </c>
      <c r="AQ26" s="211">
        <v>0</v>
      </c>
      <c r="AR26" s="211">
        <v>0</v>
      </c>
      <c r="AS26" s="211">
        <v>0</v>
      </c>
      <c r="AT26" s="211">
        <v>0</v>
      </c>
      <c r="AU26" s="211">
        <v>0</v>
      </c>
      <c r="AV26" s="211">
        <v>0</v>
      </c>
      <c r="AW26" s="211">
        <v>0</v>
      </c>
      <c r="AX26" s="211">
        <v>0</v>
      </c>
      <c r="AY26" s="211">
        <v>0</v>
      </c>
      <c r="AZ26" s="211">
        <v>0</v>
      </c>
      <c r="BA26" s="211">
        <v>0</v>
      </c>
      <c r="BB26" s="211">
        <v>0</v>
      </c>
      <c r="BC26" s="211">
        <v>0</v>
      </c>
      <c r="BD26" s="211">
        <v>0</v>
      </c>
      <c r="BE26" s="211">
        <v>0</v>
      </c>
      <c r="BF26" s="211">
        <v>0</v>
      </c>
      <c r="BG26" s="211">
        <v>0</v>
      </c>
      <c r="BH26" s="211">
        <v>0</v>
      </c>
      <c r="BI26" s="211">
        <v>0</v>
      </c>
      <c r="BJ26" s="211">
        <v>0</v>
      </c>
      <c r="BK26" s="211">
        <v>0</v>
      </c>
      <c r="BL26" s="211">
        <v>65</v>
      </c>
      <c r="BM26" s="211">
        <v>54</v>
      </c>
      <c r="BN26" s="211">
        <v>65</v>
      </c>
      <c r="BO26" s="211">
        <v>59</v>
      </c>
      <c r="BP26" s="211">
        <v>61</v>
      </c>
      <c r="BQ26" s="211">
        <v>31</v>
      </c>
      <c r="BR26" s="211">
        <v>0</v>
      </c>
      <c r="BS26" s="211">
        <v>0</v>
      </c>
      <c r="BT26" s="211">
        <v>0</v>
      </c>
      <c r="BU26" s="211">
        <v>0</v>
      </c>
      <c r="BV26" s="211">
        <v>0</v>
      </c>
      <c r="BW26" s="211">
        <v>0</v>
      </c>
      <c r="BX26" s="211">
        <v>0</v>
      </c>
      <c r="BY26" s="211">
        <v>0</v>
      </c>
      <c r="BZ26" s="211">
        <v>0</v>
      </c>
      <c r="CA26" s="211">
        <v>0</v>
      </c>
      <c r="CB26" s="211">
        <v>0</v>
      </c>
      <c r="CC26" s="211">
        <v>0</v>
      </c>
      <c r="CD26" s="212">
        <v>0</v>
      </c>
    </row>
    <row r="27" spans="1:82" s="1" customFormat="1" ht="26.25" customHeight="1" x14ac:dyDescent="0.4">
      <c r="A27" s="209"/>
      <c r="B27" s="223" t="s">
        <v>403</v>
      </c>
      <c r="C27" s="213"/>
      <c r="D27" s="263"/>
      <c r="E27" s="224"/>
      <c r="F27" s="224"/>
      <c r="G27" s="224"/>
      <c r="H27" s="224"/>
      <c r="I27" s="224"/>
      <c r="J27" s="224"/>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51" t="s">
        <v>380</v>
      </c>
      <c r="BM27" s="211"/>
      <c r="BN27" s="211"/>
      <c r="BO27" s="211"/>
      <c r="BP27" s="211"/>
      <c r="BQ27" s="211"/>
      <c r="BR27" s="211"/>
      <c r="BS27" s="211"/>
      <c r="BT27" s="211"/>
      <c r="BU27" s="211"/>
      <c r="BV27" s="211"/>
      <c r="BW27" s="211"/>
      <c r="BX27" s="211"/>
      <c r="BY27" s="211"/>
      <c r="BZ27" s="211"/>
      <c r="CA27" s="211"/>
      <c r="CB27" s="211"/>
      <c r="CC27" s="211"/>
      <c r="CD27" s="212"/>
    </row>
    <row r="28" spans="1:82" s="1" customFormat="1" x14ac:dyDescent="0.4">
      <c r="A28" s="209"/>
      <c r="B28" s="214" t="s">
        <v>404</v>
      </c>
      <c r="C28" s="213"/>
      <c r="D28" s="263"/>
      <c r="E28" s="224"/>
      <c r="F28" s="224"/>
      <c r="G28" s="224"/>
      <c r="H28" s="224"/>
      <c r="I28" s="224"/>
      <c r="J28" s="224"/>
      <c r="K28" s="224"/>
      <c r="L28" s="224"/>
      <c r="M28" s="224"/>
      <c r="N28" s="224"/>
      <c r="O28" s="224"/>
      <c r="P28" s="224"/>
      <c r="Q28" s="224"/>
      <c r="R28" s="224"/>
      <c r="S28" s="224"/>
      <c r="T28" s="224"/>
      <c r="U28" s="224"/>
      <c r="V28" s="224"/>
      <c r="W28" s="224"/>
      <c r="X28" s="224"/>
      <c r="Y28" s="224"/>
      <c r="Z28" s="224"/>
      <c r="AA28" s="224"/>
      <c r="AB28" s="224"/>
      <c r="AC28" s="224"/>
      <c r="AD28" s="224"/>
      <c r="AE28" s="224"/>
      <c r="AF28" s="224"/>
      <c r="AG28" s="224"/>
      <c r="AH28" s="211">
        <v>0</v>
      </c>
      <c r="AI28" s="211">
        <v>0</v>
      </c>
      <c r="AJ28" s="211">
        <v>0</v>
      </c>
      <c r="AK28" s="211">
        <v>0</v>
      </c>
      <c r="AL28" s="211">
        <v>0</v>
      </c>
      <c r="AM28" s="211">
        <v>0</v>
      </c>
      <c r="AN28" s="211">
        <v>0</v>
      </c>
      <c r="AO28" s="211">
        <v>0</v>
      </c>
      <c r="AP28" s="211">
        <v>0</v>
      </c>
      <c r="AQ28" s="211">
        <v>0</v>
      </c>
      <c r="AR28" s="211">
        <v>3013</v>
      </c>
      <c r="AS28" s="211">
        <v>2979</v>
      </c>
      <c r="AT28" s="211">
        <v>3735</v>
      </c>
      <c r="AU28" s="211">
        <v>3159</v>
      </c>
      <c r="AV28" s="211">
        <v>2996</v>
      </c>
      <c r="AW28" s="211">
        <v>2838</v>
      </c>
      <c r="AX28" s="211">
        <v>2801</v>
      </c>
      <c r="AY28" s="211">
        <v>2769</v>
      </c>
      <c r="AZ28" s="211">
        <v>2692</v>
      </c>
      <c r="BA28" s="211">
        <v>2623</v>
      </c>
      <c r="BB28" s="211">
        <v>2567</v>
      </c>
      <c r="BC28" s="211">
        <v>2471</v>
      </c>
      <c r="BD28" s="211">
        <v>2387</v>
      </c>
      <c r="BE28" s="211">
        <v>2371</v>
      </c>
      <c r="BF28" s="211">
        <v>2357</v>
      </c>
      <c r="BG28" s="211">
        <v>2335</v>
      </c>
      <c r="BH28" s="211">
        <v>2442</v>
      </c>
      <c r="BI28" s="211">
        <v>2426</v>
      </c>
      <c r="BJ28" s="211">
        <v>2510</v>
      </c>
      <c r="BK28" s="211">
        <v>2535</v>
      </c>
      <c r="BL28" s="264">
        <v>2361</v>
      </c>
      <c r="BM28" s="211">
        <v>2384</v>
      </c>
      <c r="BN28" s="211">
        <v>2390</v>
      </c>
      <c r="BO28" s="211">
        <v>2360</v>
      </c>
      <c r="BP28" s="211">
        <v>2313</v>
      </c>
      <c r="BQ28" s="211">
        <v>0</v>
      </c>
      <c r="BR28" s="211">
        <v>0</v>
      </c>
      <c r="BS28" s="211">
        <v>0</v>
      </c>
      <c r="BT28" s="211">
        <v>0</v>
      </c>
      <c r="BU28" s="211">
        <v>0</v>
      </c>
      <c r="BV28" s="211">
        <v>0</v>
      </c>
      <c r="BW28" s="211">
        <v>0</v>
      </c>
      <c r="BX28" s="211">
        <v>0</v>
      </c>
      <c r="BY28" s="211">
        <v>0</v>
      </c>
      <c r="BZ28" s="211">
        <v>0</v>
      </c>
      <c r="CA28" s="211">
        <v>0</v>
      </c>
      <c r="CB28" s="211">
        <v>0</v>
      </c>
      <c r="CC28" s="211">
        <v>0</v>
      </c>
      <c r="CD28" s="212">
        <v>0</v>
      </c>
    </row>
    <row r="29" spans="1:82" s="1" customFormat="1" x14ac:dyDescent="0.4">
      <c r="A29" s="209"/>
      <c r="B29" s="214" t="s">
        <v>405</v>
      </c>
      <c r="C29" s="213"/>
      <c r="D29" s="263"/>
      <c r="E29" s="224"/>
      <c r="F29" s="224"/>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11">
        <v>0</v>
      </c>
      <c r="AI29" s="211">
        <v>0</v>
      </c>
      <c r="AJ29" s="211">
        <v>0</v>
      </c>
      <c r="AK29" s="211">
        <v>0</v>
      </c>
      <c r="AL29" s="211">
        <v>0</v>
      </c>
      <c r="AM29" s="211">
        <v>0</v>
      </c>
      <c r="AN29" s="211">
        <v>0</v>
      </c>
      <c r="AO29" s="211">
        <v>0</v>
      </c>
      <c r="AP29" s="211">
        <v>0</v>
      </c>
      <c r="AQ29" s="211">
        <v>0</v>
      </c>
      <c r="AR29" s="211">
        <v>301</v>
      </c>
      <c r="AS29" s="211">
        <v>324</v>
      </c>
      <c r="AT29" s="211">
        <v>477</v>
      </c>
      <c r="AU29" s="211">
        <v>486</v>
      </c>
      <c r="AV29" s="211">
        <v>546</v>
      </c>
      <c r="AW29" s="211">
        <v>517</v>
      </c>
      <c r="AX29" s="211">
        <v>618</v>
      </c>
      <c r="AY29" s="211">
        <v>682</v>
      </c>
      <c r="AZ29" s="211">
        <v>718</v>
      </c>
      <c r="BA29" s="211">
        <v>766</v>
      </c>
      <c r="BB29" s="211">
        <v>810</v>
      </c>
      <c r="BC29" s="211">
        <v>828</v>
      </c>
      <c r="BD29" s="211">
        <v>843</v>
      </c>
      <c r="BE29" s="211">
        <v>870</v>
      </c>
      <c r="BF29" s="211">
        <v>898</v>
      </c>
      <c r="BG29" s="211">
        <v>952</v>
      </c>
      <c r="BH29" s="211">
        <v>1023</v>
      </c>
      <c r="BI29" s="211">
        <v>1085</v>
      </c>
      <c r="BJ29" s="211">
        <v>1065</v>
      </c>
      <c r="BK29" s="211">
        <v>1039</v>
      </c>
      <c r="BL29" s="264">
        <v>1147</v>
      </c>
      <c r="BM29" s="211">
        <v>1215</v>
      </c>
      <c r="BN29" s="211">
        <v>1266</v>
      </c>
      <c r="BO29" s="211">
        <v>1286</v>
      </c>
      <c r="BP29" s="211">
        <v>1294</v>
      </c>
      <c r="BQ29" s="211">
        <v>0</v>
      </c>
      <c r="BR29" s="211">
        <v>0</v>
      </c>
      <c r="BS29" s="211">
        <v>0</v>
      </c>
      <c r="BT29" s="211">
        <v>0</v>
      </c>
      <c r="BU29" s="211">
        <v>0</v>
      </c>
      <c r="BV29" s="211">
        <v>0</v>
      </c>
      <c r="BW29" s="211">
        <v>0</v>
      </c>
      <c r="BX29" s="211">
        <v>0</v>
      </c>
      <c r="BY29" s="211">
        <v>0</v>
      </c>
      <c r="BZ29" s="211">
        <v>0</v>
      </c>
      <c r="CA29" s="211">
        <v>0</v>
      </c>
      <c r="CB29" s="211">
        <v>0</v>
      </c>
      <c r="CC29" s="211">
        <v>0</v>
      </c>
      <c r="CD29" s="212">
        <v>0</v>
      </c>
    </row>
    <row r="30" spans="1:82" s="1" customFormat="1" x14ac:dyDescent="0.4">
      <c r="A30" s="209"/>
      <c r="B30" s="214" t="s">
        <v>406</v>
      </c>
      <c r="C30" s="213"/>
      <c r="D30" s="263"/>
      <c r="E30" s="224"/>
      <c r="F30" s="224"/>
      <c r="G30" s="224"/>
      <c r="H30" s="224"/>
      <c r="I30" s="224"/>
      <c r="J30" s="224"/>
      <c r="K30" s="224"/>
      <c r="L30" s="224"/>
      <c r="M30" s="224"/>
      <c r="N30" s="224"/>
      <c r="O30" s="224"/>
      <c r="P30" s="224"/>
      <c r="Q30" s="224"/>
      <c r="R30" s="224"/>
      <c r="S30" s="224"/>
      <c r="T30" s="224"/>
      <c r="U30" s="224"/>
      <c r="V30" s="224"/>
      <c r="W30" s="224"/>
      <c r="X30" s="224"/>
      <c r="Y30" s="224"/>
      <c r="Z30" s="224"/>
      <c r="AA30" s="224"/>
      <c r="AB30" s="224"/>
      <c r="AC30" s="224"/>
      <c r="AD30" s="224"/>
      <c r="AE30" s="224"/>
      <c r="AF30" s="224"/>
      <c r="AG30" s="224"/>
      <c r="AH30" s="211">
        <v>0</v>
      </c>
      <c r="AI30" s="211">
        <v>0</v>
      </c>
      <c r="AJ30" s="211">
        <v>0</v>
      </c>
      <c r="AK30" s="211">
        <v>0</v>
      </c>
      <c r="AL30" s="211">
        <v>0</v>
      </c>
      <c r="AM30" s="211">
        <v>0</v>
      </c>
      <c r="AN30" s="211">
        <v>0</v>
      </c>
      <c r="AO30" s="211">
        <v>0</v>
      </c>
      <c r="AP30" s="211">
        <v>0</v>
      </c>
      <c r="AQ30" s="211">
        <v>0</v>
      </c>
      <c r="AR30" s="211">
        <v>653</v>
      </c>
      <c r="AS30" s="211">
        <v>651</v>
      </c>
      <c r="AT30" s="211">
        <v>753</v>
      </c>
      <c r="AU30" s="211">
        <v>828</v>
      </c>
      <c r="AV30" s="211">
        <v>911</v>
      </c>
      <c r="AW30" s="211">
        <v>820</v>
      </c>
      <c r="AX30" s="211">
        <v>894</v>
      </c>
      <c r="AY30" s="211">
        <v>950</v>
      </c>
      <c r="AZ30" s="211">
        <v>942</v>
      </c>
      <c r="BA30" s="211">
        <v>928</v>
      </c>
      <c r="BB30" s="211">
        <v>915</v>
      </c>
      <c r="BC30" s="211">
        <v>877</v>
      </c>
      <c r="BD30" s="211">
        <v>797</v>
      </c>
      <c r="BE30" s="211">
        <v>766</v>
      </c>
      <c r="BF30" s="211">
        <v>742</v>
      </c>
      <c r="BG30" s="211">
        <v>769</v>
      </c>
      <c r="BH30" s="211">
        <v>811</v>
      </c>
      <c r="BI30" s="211">
        <v>848</v>
      </c>
      <c r="BJ30" s="211">
        <v>835</v>
      </c>
      <c r="BK30" s="211">
        <v>811</v>
      </c>
      <c r="BL30" s="264">
        <v>647</v>
      </c>
      <c r="BM30" s="211">
        <v>625</v>
      </c>
      <c r="BN30" s="211">
        <v>581</v>
      </c>
      <c r="BO30" s="211">
        <v>517</v>
      </c>
      <c r="BP30" s="211">
        <v>468</v>
      </c>
      <c r="BQ30" s="211">
        <v>0</v>
      </c>
      <c r="BR30" s="211">
        <v>0</v>
      </c>
      <c r="BS30" s="211">
        <v>0</v>
      </c>
      <c r="BT30" s="211">
        <v>0</v>
      </c>
      <c r="BU30" s="211">
        <v>0</v>
      </c>
      <c r="BV30" s="211">
        <v>0</v>
      </c>
      <c r="BW30" s="211">
        <v>0</v>
      </c>
      <c r="BX30" s="211">
        <v>0</v>
      </c>
      <c r="BY30" s="211">
        <v>0</v>
      </c>
      <c r="BZ30" s="211">
        <v>0</v>
      </c>
      <c r="CA30" s="211">
        <v>0</v>
      </c>
      <c r="CB30" s="211">
        <v>0</v>
      </c>
      <c r="CC30" s="211">
        <v>0</v>
      </c>
      <c r="CD30" s="212">
        <v>0</v>
      </c>
    </row>
    <row r="31" spans="1:82" s="1" customFormat="1" x14ac:dyDescent="0.4">
      <c r="A31" s="209"/>
      <c r="B31" s="214" t="s">
        <v>407</v>
      </c>
      <c r="C31" s="213"/>
      <c r="D31" s="263"/>
      <c r="E31" s="224"/>
      <c r="F31" s="224"/>
      <c r="G31" s="224"/>
      <c r="H31" s="224"/>
      <c r="I31" s="224"/>
      <c r="J31" s="224"/>
      <c r="K31" s="224"/>
      <c r="L31" s="224"/>
      <c r="M31" s="224"/>
      <c r="N31" s="224"/>
      <c r="O31" s="224"/>
      <c r="P31" s="224"/>
      <c r="Q31" s="224"/>
      <c r="R31" s="224"/>
      <c r="S31" s="224"/>
      <c r="T31" s="224"/>
      <c r="U31" s="224"/>
      <c r="V31" s="224"/>
      <c r="W31" s="224"/>
      <c r="X31" s="224"/>
      <c r="Y31" s="224"/>
      <c r="Z31" s="224"/>
      <c r="AA31" s="224"/>
      <c r="AB31" s="224"/>
      <c r="AC31" s="224"/>
      <c r="AD31" s="224"/>
      <c r="AE31" s="224"/>
      <c r="AF31" s="224"/>
      <c r="AG31" s="224"/>
      <c r="AH31" s="211">
        <v>0</v>
      </c>
      <c r="AI31" s="211">
        <v>0</v>
      </c>
      <c r="AJ31" s="211">
        <v>0</v>
      </c>
      <c r="AK31" s="211">
        <v>0</v>
      </c>
      <c r="AL31" s="211">
        <v>0</v>
      </c>
      <c r="AM31" s="211">
        <v>0</v>
      </c>
      <c r="AN31" s="211">
        <v>0</v>
      </c>
      <c r="AO31" s="211">
        <v>0</v>
      </c>
      <c r="AP31" s="211">
        <v>0</v>
      </c>
      <c r="AQ31" s="211">
        <v>0</v>
      </c>
      <c r="AR31" s="211">
        <v>797</v>
      </c>
      <c r="AS31" s="211">
        <v>822</v>
      </c>
      <c r="AT31" s="211">
        <v>1005</v>
      </c>
      <c r="AU31" s="211">
        <v>1344</v>
      </c>
      <c r="AV31" s="211">
        <v>1720</v>
      </c>
      <c r="AW31" s="211">
        <v>885</v>
      </c>
      <c r="AX31" s="211">
        <v>874</v>
      </c>
      <c r="AY31" s="211">
        <v>815</v>
      </c>
      <c r="AZ31" s="211">
        <v>758</v>
      </c>
      <c r="BA31" s="211">
        <v>625</v>
      </c>
      <c r="BB31" s="211">
        <v>513</v>
      </c>
      <c r="BC31" s="211">
        <v>431</v>
      </c>
      <c r="BD31" s="211">
        <v>361</v>
      </c>
      <c r="BE31" s="211">
        <v>312</v>
      </c>
      <c r="BF31" s="211">
        <v>290</v>
      </c>
      <c r="BG31" s="211">
        <v>297</v>
      </c>
      <c r="BH31" s="211">
        <v>288</v>
      </c>
      <c r="BI31" s="211">
        <v>304</v>
      </c>
      <c r="BJ31" s="211">
        <v>306</v>
      </c>
      <c r="BK31" s="211">
        <v>299</v>
      </c>
      <c r="BL31" s="264">
        <v>368</v>
      </c>
      <c r="BM31" s="211">
        <v>597</v>
      </c>
      <c r="BN31" s="211">
        <v>647</v>
      </c>
      <c r="BO31" s="211">
        <v>691</v>
      </c>
      <c r="BP31" s="211">
        <v>733</v>
      </c>
      <c r="BQ31" s="211">
        <v>0</v>
      </c>
      <c r="BR31" s="211">
        <v>0</v>
      </c>
      <c r="BS31" s="211">
        <v>0</v>
      </c>
      <c r="BT31" s="211">
        <v>0</v>
      </c>
      <c r="BU31" s="211">
        <v>0</v>
      </c>
      <c r="BV31" s="211">
        <v>0</v>
      </c>
      <c r="BW31" s="211">
        <v>0</v>
      </c>
      <c r="BX31" s="211">
        <v>0</v>
      </c>
      <c r="BY31" s="211">
        <v>0</v>
      </c>
      <c r="BZ31" s="211">
        <v>0</v>
      </c>
      <c r="CA31" s="211">
        <v>0</v>
      </c>
      <c r="CB31" s="211">
        <v>0</v>
      </c>
      <c r="CC31" s="211">
        <v>0</v>
      </c>
      <c r="CD31" s="212">
        <v>0</v>
      </c>
    </row>
    <row r="32" spans="1:82" s="1" customFormat="1" x14ac:dyDescent="0.4">
      <c r="A32" s="209"/>
      <c r="B32" s="214" t="s">
        <v>408</v>
      </c>
      <c r="C32" s="213"/>
      <c r="D32" s="263"/>
      <c r="E32" s="224"/>
      <c r="F32" s="224"/>
      <c r="G32" s="224"/>
      <c r="H32" s="224"/>
      <c r="I32" s="224"/>
      <c r="J32" s="224"/>
      <c r="K32" s="224"/>
      <c r="L32" s="224"/>
      <c r="M32" s="224"/>
      <c r="N32" s="224"/>
      <c r="O32" s="224"/>
      <c r="P32" s="224"/>
      <c r="Q32" s="224"/>
      <c r="R32" s="224"/>
      <c r="S32" s="224"/>
      <c r="T32" s="224"/>
      <c r="U32" s="224"/>
      <c r="V32" s="224"/>
      <c r="W32" s="224"/>
      <c r="X32" s="224"/>
      <c r="Y32" s="224"/>
      <c r="Z32" s="224"/>
      <c r="AA32" s="224"/>
      <c r="AB32" s="224"/>
      <c r="AC32" s="224"/>
      <c r="AD32" s="224"/>
      <c r="AE32" s="224"/>
      <c r="AF32" s="224"/>
      <c r="AG32" s="224"/>
      <c r="AH32" s="211">
        <v>0</v>
      </c>
      <c r="AI32" s="211">
        <v>0</v>
      </c>
      <c r="AJ32" s="211">
        <v>0</v>
      </c>
      <c r="AK32" s="211">
        <v>0</v>
      </c>
      <c r="AL32" s="211">
        <v>0</v>
      </c>
      <c r="AM32" s="211">
        <v>0</v>
      </c>
      <c r="AN32" s="211">
        <v>0</v>
      </c>
      <c r="AO32" s="211">
        <v>0</v>
      </c>
      <c r="AP32" s="211">
        <v>0</v>
      </c>
      <c r="AQ32" s="211">
        <v>0</v>
      </c>
      <c r="AR32" s="211">
        <v>380</v>
      </c>
      <c r="AS32" s="211">
        <v>424</v>
      </c>
      <c r="AT32" s="211">
        <v>755</v>
      </c>
      <c r="AU32" s="211">
        <v>550</v>
      </c>
      <c r="AV32" s="211">
        <v>530</v>
      </c>
      <c r="AW32" s="211">
        <v>407</v>
      </c>
      <c r="AX32" s="211">
        <v>427</v>
      </c>
      <c r="AY32" s="211">
        <v>474</v>
      </c>
      <c r="AZ32" s="211">
        <v>508</v>
      </c>
      <c r="BA32" s="211">
        <v>537</v>
      </c>
      <c r="BB32" s="211">
        <v>502</v>
      </c>
      <c r="BC32" s="211">
        <v>444</v>
      </c>
      <c r="BD32" s="211">
        <v>373</v>
      </c>
      <c r="BE32" s="211">
        <v>345</v>
      </c>
      <c r="BF32" s="211">
        <v>338</v>
      </c>
      <c r="BG32" s="211">
        <v>340</v>
      </c>
      <c r="BH32" s="211">
        <v>351</v>
      </c>
      <c r="BI32" s="211">
        <v>366</v>
      </c>
      <c r="BJ32" s="211">
        <v>364</v>
      </c>
      <c r="BK32" s="211">
        <v>385</v>
      </c>
      <c r="BL32" s="264">
        <v>635</v>
      </c>
      <c r="BM32" s="211">
        <v>751</v>
      </c>
      <c r="BN32" s="211">
        <v>921</v>
      </c>
      <c r="BO32" s="211">
        <v>1019</v>
      </c>
      <c r="BP32" s="211">
        <v>1102</v>
      </c>
      <c r="BQ32" s="211">
        <v>0</v>
      </c>
      <c r="BR32" s="211">
        <v>0</v>
      </c>
      <c r="BS32" s="211">
        <v>0</v>
      </c>
      <c r="BT32" s="211">
        <v>0</v>
      </c>
      <c r="BU32" s="211">
        <v>0</v>
      </c>
      <c r="BV32" s="211">
        <v>0</v>
      </c>
      <c r="BW32" s="211">
        <v>0</v>
      </c>
      <c r="BX32" s="211">
        <v>0</v>
      </c>
      <c r="BY32" s="211">
        <v>0</v>
      </c>
      <c r="BZ32" s="211">
        <v>0</v>
      </c>
      <c r="CA32" s="211">
        <v>0</v>
      </c>
      <c r="CB32" s="211">
        <v>0</v>
      </c>
      <c r="CC32" s="211">
        <v>0</v>
      </c>
      <c r="CD32" s="212">
        <v>0</v>
      </c>
    </row>
    <row r="33" spans="1:82" s="1" customFormat="1" ht="26.25" customHeight="1" x14ac:dyDescent="0.4">
      <c r="A33" s="209"/>
      <c r="B33" s="214" t="s">
        <v>409</v>
      </c>
      <c r="C33" s="213"/>
      <c r="D33" s="263"/>
      <c r="E33" s="224"/>
      <c r="F33" s="224"/>
      <c r="G33" s="224"/>
      <c r="H33" s="224"/>
      <c r="I33" s="224"/>
      <c r="J33" s="224"/>
      <c r="K33" s="224"/>
      <c r="L33" s="224"/>
      <c r="M33" s="224"/>
      <c r="N33" s="224"/>
      <c r="O33" s="224"/>
      <c r="P33" s="224"/>
      <c r="Q33" s="224"/>
      <c r="R33" s="224"/>
      <c r="S33" s="224"/>
      <c r="T33" s="224"/>
      <c r="U33" s="224"/>
      <c r="V33" s="224"/>
      <c r="W33" s="224"/>
      <c r="X33" s="224"/>
      <c r="Y33" s="224"/>
      <c r="Z33" s="224"/>
      <c r="AA33" s="224"/>
      <c r="AB33" s="224"/>
      <c r="AC33" s="224"/>
      <c r="AD33" s="224"/>
      <c r="AE33" s="224"/>
      <c r="AF33" s="224"/>
      <c r="AG33" s="224"/>
      <c r="AH33" s="211">
        <f t="shared" ref="AH33:BK33" si="6">AH28</f>
        <v>0</v>
      </c>
      <c r="AI33" s="211">
        <f t="shared" si="6"/>
        <v>0</v>
      </c>
      <c r="AJ33" s="211">
        <f t="shared" si="6"/>
        <v>0</v>
      </c>
      <c r="AK33" s="211">
        <f t="shared" si="6"/>
        <v>0</v>
      </c>
      <c r="AL33" s="211">
        <f t="shared" si="6"/>
        <v>0</v>
      </c>
      <c r="AM33" s="211">
        <f t="shared" si="6"/>
        <v>0</v>
      </c>
      <c r="AN33" s="211">
        <f t="shared" si="6"/>
        <v>0</v>
      </c>
      <c r="AO33" s="211">
        <f t="shared" si="6"/>
        <v>0</v>
      </c>
      <c r="AP33" s="211">
        <f t="shared" si="6"/>
        <v>0</v>
      </c>
      <c r="AQ33" s="211">
        <f t="shared" si="6"/>
        <v>0</v>
      </c>
      <c r="AR33" s="211">
        <f t="shared" si="6"/>
        <v>3013</v>
      </c>
      <c r="AS33" s="211">
        <f t="shared" si="6"/>
        <v>2979</v>
      </c>
      <c r="AT33" s="211">
        <f t="shared" si="6"/>
        <v>3735</v>
      </c>
      <c r="AU33" s="211">
        <f t="shared" si="6"/>
        <v>3159</v>
      </c>
      <c r="AV33" s="211">
        <f t="shared" si="6"/>
        <v>2996</v>
      </c>
      <c r="AW33" s="211">
        <f t="shared" si="6"/>
        <v>2838</v>
      </c>
      <c r="AX33" s="211">
        <f t="shared" si="6"/>
        <v>2801</v>
      </c>
      <c r="AY33" s="211">
        <f t="shared" si="6"/>
        <v>2769</v>
      </c>
      <c r="AZ33" s="211">
        <f t="shared" si="6"/>
        <v>2692</v>
      </c>
      <c r="BA33" s="211">
        <f t="shared" si="6"/>
        <v>2623</v>
      </c>
      <c r="BB33" s="211">
        <f t="shared" si="6"/>
        <v>2567</v>
      </c>
      <c r="BC33" s="211">
        <f t="shared" si="6"/>
        <v>2471</v>
      </c>
      <c r="BD33" s="211">
        <f t="shared" si="6"/>
        <v>2387</v>
      </c>
      <c r="BE33" s="211">
        <f t="shared" si="6"/>
        <v>2371</v>
      </c>
      <c r="BF33" s="211">
        <f t="shared" si="6"/>
        <v>2357</v>
      </c>
      <c r="BG33" s="211">
        <f t="shared" si="6"/>
        <v>2335</v>
      </c>
      <c r="BH33" s="211">
        <f t="shared" si="6"/>
        <v>2442</v>
      </c>
      <c r="BI33" s="211">
        <f t="shared" si="6"/>
        <v>2426</v>
      </c>
      <c r="BJ33" s="211">
        <f t="shared" si="6"/>
        <v>2510</v>
      </c>
      <c r="BK33" s="211">
        <f t="shared" si="6"/>
        <v>2535</v>
      </c>
      <c r="BL33" s="211">
        <v>2592</v>
      </c>
      <c r="BM33" s="211">
        <v>2631</v>
      </c>
      <c r="BN33" s="211">
        <v>2633</v>
      </c>
      <c r="BO33" s="211">
        <v>2620</v>
      </c>
      <c r="BP33" s="211">
        <v>2544</v>
      </c>
      <c r="BQ33" s="211">
        <v>0</v>
      </c>
      <c r="BR33" s="211">
        <v>0</v>
      </c>
      <c r="BS33" s="211">
        <v>0</v>
      </c>
      <c r="BT33" s="211">
        <v>0</v>
      </c>
      <c r="BU33" s="211">
        <v>0</v>
      </c>
      <c r="BV33" s="211">
        <v>0</v>
      </c>
      <c r="BW33" s="211">
        <v>0</v>
      </c>
      <c r="BX33" s="211">
        <v>0</v>
      </c>
      <c r="BY33" s="211">
        <v>0</v>
      </c>
      <c r="BZ33" s="211">
        <v>0</v>
      </c>
      <c r="CA33" s="211">
        <v>0</v>
      </c>
      <c r="CB33" s="211">
        <v>0</v>
      </c>
      <c r="CC33" s="211">
        <v>0</v>
      </c>
      <c r="CD33" s="212">
        <v>0</v>
      </c>
    </row>
    <row r="34" spans="1:82" s="1" customFormat="1" x14ac:dyDescent="0.4">
      <c r="A34" s="209"/>
      <c r="B34" s="214" t="s">
        <v>386</v>
      </c>
      <c r="C34" s="213"/>
      <c r="D34" s="263"/>
      <c r="E34" s="224"/>
      <c r="F34" s="224"/>
      <c r="G34" s="224"/>
      <c r="H34" s="224"/>
      <c r="I34" s="224"/>
      <c r="J34" s="224"/>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24"/>
      <c r="AH34" s="211">
        <f t="shared" ref="AH34:BK34" si="7">SUM(AH29:AH32)</f>
        <v>0</v>
      </c>
      <c r="AI34" s="211">
        <f t="shared" si="7"/>
        <v>0</v>
      </c>
      <c r="AJ34" s="211">
        <f t="shared" si="7"/>
        <v>0</v>
      </c>
      <c r="AK34" s="211">
        <f t="shared" si="7"/>
        <v>0</v>
      </c>
      <c r="AL34" s="211">
        <f t="shared" si="7"/>
        <v>0</v>
      </c>
      <c r="AM34" s="211">
        <f t="shared" si="7"/>
        <v>0</v>
      </c>
      <c r="AN34" s="211">
        <f t="shared" si="7"/>
        <v>0</v>
      </c>
      <c r="AO34" s="211">
        <f t="shared" si="7"/>
        <v>0</v>
      </c>
      <c r="AP34" s="211">
        <f t="shared" si="7"/>
        <v>0</v>
      </c>
      <c r="AQ34" s="211">
        <f t="shared" si="7"/>
        <v>0</v>
      </c>
      <c r="AR34" s="211">
        <f t="shared" si="7"/>
        <v>2131</v>
      </c>
      <c r="AS34" s="211">
        <f t="shared" si="7"/>
        <v>2221</v>
      </c>
      <c r="AT34" s="211">
        <f t="shared" si="7"/>
        <v>2990</v>
      </c>
      <c r="AU34" s="211">
        <f t="shared" si="7"/>
        <v>3208</v>
      </c>
      <c r="AV34" s="211">
        <f t="shared" si="7"/>
        <v>3707</v>
      </c>
      <c r="AW34" s="211">
        <f t="shared" si="7"/>
        <v>2629</v>
      </c>
      <c r="AX34" s="211">
        <f t="shared" si="7"/>
        <v>2813</v>
      </c>
      <c r="AY34" s="211">
        <f t="shared" si="7"/>
        <v>2921</v>
      </c>
      <c r="AZ34" s="211">
        <f t="shared" si="7"/>
        <v>2926</v>
      </c>
      <c r="BA34" s="211">
        <f t="shared" si="7"/>
        <v>2856</v>
      </c>
      <c r="BB34" s="211">
        <f t="shared" si="7"/>
        <v>2740</v>
      </c>
      <c r="BC34" s="211">
        <f t="shared" si="7"/>
        <v>2580</v>
      </c>
      <c r="BD34" s="211">
        <f t="shared" si="7"/>
        <v>2374</v>
      </c>
      <c r="BE34" s="211">
        <f t="shared" si="7"/>
        <v>2293</v>
      </c>
      <c r="BF34" s="211">
        <f t="shared" si="7"/>
        <v>2268</v>
      </c>
      <c r="BG34" s="211">
        <f t="shared" si="7"/>
        <v>2358</v>
      </c>
      <c r="BH34" s="211">
        <f t="shared" si="7"/>
        <v>2473</v>
      </c>
      <c r="BI34" s="211">
        <f t="shared" si="7"/>
        <v>2603</v>
      </c>
      <c r="BJ34" s="211">
        <f t="shared" si="7"/>
        <v>2570</v>
      </c>
      <c r="BK34" s="211">
        <f t="shared" si="7"/>
        <v>2534</v>
      </c>
      <c r="BL34" s="211">
        <v>2566</v>
      </c>
      <c r="BM34" s="211">
        <v>2940</v>
      </c>
      <c r="BN34" s="211">
        <v>3172</v>
      </c>
      <c r="BO34" s="211">
        <v>3254</v>
      </c>
      <c r="BP34" s="211">
        <v>3368</v>
      </c>
      <c r="BQ34" s="211">
        <v>0</v>
      </c>
      <c r="BR34" s="211">
        <v>0</v>
      </c>
      <c r="BS34" s="211">
        <v>0</v>
      </c>
      <c r="BT34" s="211">
        <v>0</v>
      </c>
      <c r="BU34" s="211">
        <v>0</v>
      </c>
      <c r="BV34" s="211">
        <v>0</v>
      </c>
      <c r="BW34" s="211">
        <v>0</v>
      </c>
      <c r="BX34" s="211">
        <v>0</v>
      </c>
      <c r="BY34" s="211">
        <v>0</v>
      </c>
      <c r="BZ34" s="211">
        <v>0</v>
      </c>
      <c r="CA34" s="211">
        <v>0</v>
      </c>
      <c r="CB34" s="211">
        <v>0</v>
      </c>
      <c r="CC34" s="211">
        <v>0</v>
      </c>
      <c r="CD34" s="212">
        <v>0</v>
      </c>
    </row>
    <row r="35" spans="1:82" s="1" customFormat="1" x14ac:dyDescent="0.4">
      <c r="A35" s="209"/>
      <c r="B35" s="214" t="s">
        <v>136</v>
      </c>
      <c r="C35" s="213"/>
      <c r="D35" s="263"/>
      <c r="E35" s="224"/>
      <c r="F35" s="224"/>
      <c r="G35" s="224"/>
      <c r="H35" s="224"/>
      <c r="I35" s="224"/>
      <c r="J35" s="224"/>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11">
        <f t="shared" ref="AH35:BK35" si="8">AH34+AH33</f>
        <v>0</v>
      </c>
      <c r="AI35" s="211">
        <f t="shared" si="8"/>
        <v>0</v>
      </c>
      <c r="AJ35" s="211">
        <f t="shared" si="8"/>
        <v>0</v>
      </c>
      <c r="AK35" s="211">
        <f t="shared" si="8"/>
        <v>0</v>
      </c>
      <c r="AL35" s="211">
        <f t="shared" si="8"/>
        <v>0</v>
      </c>
      <c r="AM35" s="211">
        <f t="shared" si="8"/>
        <v>0</v>
      </c>
      <c r="AN35" s="211">
        <f t="shared" si="8"/>
        <v>0</v>
      </c>
      <c r="AO35" s="211">
        <f t="shared" si="8"/>
        <v>0</v>
      </c>
      <c r="AP35" s="211">
        <f t="shared" si="8"/>
        <v>0</v>
      </c>
      <c r="AQ35" s="211">
        <f t="shared" si="8"/>
        <v>0</v>
      </c>
      <c r="AR35" s="211">
        <f t="shared" si="8"/>
        <v>5144</v>
      </c>
      <c r="AS35" s="211">
        <f t="shared" si="8"/>
        <v>5200</v>
      </c>
      <c r="AT35" s="211">
        <f t="shared" si="8"/>
        <v>6725</v>
      </c>
      <c r="AU35" s="211">
        <f t="shared" si="8"/>
        <v>6367</v>
      </c>
      <c r="AV35" s="211">
        <f t="shared" si="8"/>
        <v>6703</v>
      </c>
      <c r="AW35" s="211">
        <f t="shared" si="8"/>
        <v>5467</v>
      </c>
      <c r="AX35" s="211">
        <f t="shared" si="8"/>
        <v>5614</v>
      </c>
      <c r="AY35" s="211">
        <f t="shared" si="8"/>
        <v>5690</v>
      </c>
      <c r="AZ35" s="211">
        <f t="shared" si="8"/>
        <v>5618</v>
      </c>
      <c r="BA35" s="211">
        <f t="shared" si="8"/>
        <v>5479</v>
      </c>
      <c r="BB35" s="211">
        <f t="shared" si="8"/>
        <v>5307</v>
      </c>
      <c r="BC35" s="211">
        <f t="shared" si="8"/>
        <v>5051</v>
      </c>
      <c r="BD35" s="211">
        <f t="shared" si="8"/>
        <v>4761</v>
      </c>
      <c r="BE35" s="211">
        <f t="shared" si="8"/>
        <v>4664</v>
      </c>
      <c r="BF35" s="211">
        <f t="shared" si="8"/>
        <v>4625</v>
      </c>
      <c r="BG35" s="211">
        <f t="shared" si="8"/>
        <v>4693</v>
      </c>
      <c r="BH35" s="211">
        <f t="shared" si="8"/>
        <v>4915</v>
      </c>
      <c r="BI35" s="211">
        <f t="shared" si="8"/>
        <v>5029</v>
      </c>
      <c r="BJ35" s="211">
        <f t="shared" si="8"/>
        <v>5080</v>
      </c>
      <c r="BK35" s="211">
        <f t="shared" si="8"/>
        <v>5069</v>
      </c>
      <c r="BL35" s="211">
        <v>5158</v>
      </c>
      <c r="BM35" s="211">
        <v>5571</v>
      </c>
      <c r="BN35" s="211">
        <v>5805</v>
      </c>
      <c r="BO35" s="211">
        <v>5874</v>
      </c>
      <c r="BP35" s="211">
        <v>5911</v>
      </c>
      <c r="BQ35" s="211">
        <v>0</v>
      </c>
      <c r="BR35" s="211">
        <v>0</v>
      </c>
      <c r="BS35" s="211">
        <v>0</v>
      </c>
      <c r="BT35" s="211">
        <v>0</v>
      </c>
      <c r="BU35" s="211">
        <v>0</v>
      </c>
      <c r="BV35" s="211">
        <v>0</v>
      </c>
      <c r="BW35" s="211">
        <v>0</v>
      </c>
      <c r="BX35" s="211">
        <v>0</v>
      </c>
      <c r="BY35" s="211">
        <v>0</v>
      </c>
      <c r="BZ35" s="211">
        <v>0</v>
      </c>
      <c r="CA35" s="211">
        <v>0</v>
      </c>
      <c r="CB35" s="211">
        <v>0</v>
      </c>
      <c r="CC35" s="211">
        <v>0</v>
      </c>
      <c r="CD35" s="212">
        <v>0</v>
      </c>
    </row>
    <row r="36" spans="1:82" s="1" customFormat="1" ht="25.5" customHeight="1" x14ac:dyDescent="0.4">
      <c r="A36" s="209"/>
      <c r="B36" s="223" t="s">
        <v>368</v>
      </c>
      <c r="C36" s="213"/>
      <c r="D36" s="263"/>
      <c r="E36" s="224"/>
      <c r="F36" s="224"/>
      <c r="G36" s="224"/>
      <c r="H36" s="224"/>
      <c r="I36" s="224"/>
      <c r="J36" s="224"/>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51" t="s">
        <v>380</v>
      </c>
      <c r="BM36" s="211"/>
      <c r="BN36" s="211"/>
      <c r="BO36" s="211"/>
      <c r="BP36" s="211"/>
      <c r="BQ36" s="211"/>
      <c r="BR36" s="211"/>
      <c r="BS36" s="211"/>
      <c r="BT36" s="211"/>
      <c r="BU36" s="211"/>
      <c r="BV36" s="211"/>
      <c r="BW36" s="211"/>
      <c r="BX36" s="211"/>
      <c r="BY36" s="211"/>
      <c r="BZ36" s="211"/>
      <c r="CA36" s="211"/>
      <c r="CB36" s="211"/>
      <c r="CC36" s="211"/>
      <c r="CD36" s="212"/>
    </row>
    <row r="37" spans="1:82" s="1" customFormat="1" x14ac:dyDescent="0.4">
      <c r="A37" s="209"/>
      <c r="B37" s="214" t="s">
        <v>404</v>
      </c>
      <c r="C37" s="213"/>
      <c r="D37" s="263"/>
      <c r="E37" s="224"/>
      <c r="F37" s="224"/>
      <c r="G37" s="224"/>
      <c r="H37" s="224"/>
      <c r="I37" s="224"/>
      <c r="J37" s="224"/>
      <c r="K37" s="224"/>
      <c r="L37" s="224"/>
      <c r="M37" s="224"/>
      <c r="N37" s="224"/>
      <c r="O37" s="224"/>
      <c r="P37" s="224"/>
      <c r="Q37" s="224"/>
      <c r="R37" s="224"/>
      <c r="S37" s="224"/>
      <c r="T37" s="224"/>
      <c r="U37" s="224"/>
      <c r="V37" s="224"/>
      <c r="W37" s="224"/>
      <c r="X37" s="224"/>
      <c r="Y37" s="224"/>
      <c r="Z37" s="224"/>
      <c r="AA37" s="224"/>
      <c r="AB37" s="224"/>
      <c r="AC37" s="224"/>
      <c r="AD37" s="224"/>
      <c r="AE37" s="224"/>
      <c r="AF37" s="224"/>
      <c r="AG37" s="224"/>
      <c r="AH37" s="211">
        <v>0</v>
      </c>
      <c r="AI37" s="211">
        <v>0</v>
      </c>
      <c r="AJ37" s="211">
        <v>0</v>
      </c>
      <c r="AK37" s="211">
        <v>0</v>
      </c>
      <c r="AL37" s="211">
        <v>0</v>
      </c>
      <c r="AM37" s="211">
        <v>0</v>
      </c>
      <c r="AN37" s="211">
        <v>0</v>
      </c>
      <c r="AO37" s="211">
        <v>0</v>
      </c>
      <c r="AP37" s="211">
        <v>0</v>
      </c>
      <c r="AQ37" s="211">
        <v>0</v>
      </c>
      <c r="AR37" s="211">
        <v>2178</v>
      </c>
      <c r="AS37" s="211">
        <v>2116</v>
      </c>
      <c r="AT37" s="211">
        <v>2076</v>
      </c>
      <c r="AU37" s="211">
        <v>1981</v>
      </c>
      <c r="AV37" s="211">
        <v>1929</v>
      </c>
      <c r="AW37" s="211">
        <v>1955</v>
      </c>
      <c r="AX37" s="211">
        <v>1937</v>
      </c>
      <c r="AY37" s="211">
        <v>1917</v>
      </c>
      <c r="AZ37" s="211">
        <v>1886</v>
      </c>
      <c r="BA37" s="211">
        <v>1844</v>
      </c>
      <c r="BB37" s="211">
        <v>1798</v>
      </c>
      <c r="BC37" s="211">
        <v>1726</v>
      </c>
      <c r="BD37" s="211">
        <v>1664</v>
      </c>
      <c r="BE37" s="211">
        <v>1637</v>
      </c>
      <c r="BF37" s="211">
        <v>1612</v>
      </c>
      <c r="BG37" s="211">
        <v>1546</v>
      </c>
      <c r="BH37" s="211">
        <v>1554</v>
      </c>
      <c r="BI37" s="211">
        <v>1491</v>
      </c>
      <c r="BJ37" s="211">
        <v>1503</v>
      </c>
      <c r="BK37" s="211">
        <v>1509</v>
      </c>
      <c r="BL37" s="264">
        <v>1389</v>
      </c>
      <c r="BM37" s="211">
        <v>1397</v>
      </c>
      <c r="BN37" s="211">
        <v>1401</v>
      </c>
      <c r="BO37" s="211">
        <v>1394</v>
      </c>
      <c r="BP37" s="211">
        <v>1387</v>
      </c>
      <c r="BQ37" s="211">
        <v>1365</v>
      </c>
      <c r="BR37" s="211">
        <v>1345</v>
      </c>
      <c r="BS37" s="211">
        <v>1319</v>
      </c>
      <c r="BT37" s="211">
        <v>1291</v>
      </c>
      <c r="BU37" s="211">
        <v>1263</v>
      </c>
      <c r="BV37" s="211">
        <v>1228</v>
      </c>
      <c r="BW37" s="211">
        <v>1191</v>
      </c>
      <c r="BX37" s="211">
        <v>1155</v>
      </c>
      <c r="BY37" s="211">
        <v>1133</v>
      </c>
      <c r="BZ37" s="211">
        <v>1103</v>
      </c>
      <c r="CA37" s="211">
        <v>1076</v>
      </c>
      <c r="CB37" s="211">
        <v>1060</v>
      </c>
      <c r="CC37" s="211">
        <v>1051</v>
      </c>
      <c r="CD37" s="212">
        <v>1040</v>
      </c>
    </row>
    <row r="38" spans="1:82" s="1" customFormat="1" x14ac:dyDescent="0.4">
      <c r="A38" s="209"/>
      <c r="B38" s="214" t="s">
        <v>405</v>
      </c>
      <c r="C38" s="213"/>
      <c r="D38" s="263"/>
      <c r="E38" s="224"/>
      <c r="F38" s="224"/>
      <c r="G38" s="224"/>
      <c r="H38" s="224"/>
      <c r="I38" s="224"/>
      <c r="J38" s="224"/>
      <c r="K38" s="224"/>
      <c r="L38" s="224"/>
      <c r="M38" s="224"/>
      <c r="N38" s="224"/>
      <c r="O38" s="224"/>
      <c r="P38" s="224"/>
      <c r="Q38" s="224"/>
      <c r="R38" s="224"/>
      <c r="S38" s="224"/>
      <c r="T38" s="224"/>
      <c r="U38" s="224"/>
      <c r="V38" s="224"/>
      <c r="W38" s="224"/>
      <c r="X38" s="224"/>
      <c r="Y38" s="224"/>
      <c r="Z38" s="224"/>
      <c r="AA38" s="224"/>
      <c r="AB38" s="224"/>
      <c r="AC38" s="224"/>
      <c r="AD38" s="224"/>
      <c r="AE38" s="224"/>
      <c r="AF38" s="224"/>
      <c r="AG38" s="224"/>
      <c r="AH38" s="211">
        <v>0</v>
      </c>
      <c r="AI38" s="211">
        <v>0</v>
      </c>
      <c r="AJ38" s="211">
        <v>0</v>
      </c>
      <c r="AK38" s="211">
        <v>0</v>
      </c>
      <c r="AL38" s="211">
        <v>0</v>
      </c>
      <c r="AM38" s="211">
        <v>0</v>
      </c>
      <c r="AN38" s="211">
        <v>0</v>
      </c>
      <c r="AO38" s="211">
        <v>0</v>
      </c>
      <c r="AP38" s="211">
        <v>0</v>
      </c>
      <c r="AQ38" s="211">
        <v>0</v>
      </c>
      <c r="AR38" s="211">
        <v>239</v>
      </c>
      <c r="AS38" s="211">
        <v>267</v>
      </c>
      <c r="AT38" s="211">
        <v>311</v>
      </c>
      <c r="AU38" s="211">
        <v>359</v>
      </c>
      <c r="AV38" s="211">
        <v>416</v>
      </c>
      <c r="AW38" s="211">
        <v>491</v>
      </c>
      <c r="AX38" s="211">
        <v>568</v>
      </c>
      <c r="AY38" s="211">
        <v>626</v>
      </c>
      <c r="AZ38" s="211">
        <v>655</v>
      </c>
      <c r="BA38" s="211">
        <v>693</v>
      </c>
      <c r="BB38" s="211">
        <v>735</v>
      </c>
      <c r="BC38" s="211">
        <v>759</v>
      </c>
      <c r="BD38" s="211">
        <v>771</v>
      </c>
      <c r="BE38" s="211">
        <v>798</v>
      </c>
      <c r="BF38" s="211">
        <v>837</v>
      </c>
      <c r="BG38" s="211">
        <v>899</v>
      </c>
      <c r="BH38" s="211">
        <v>956</v>
      </c>
      <c r="BI38" s="211">
        <v>1007</v>
      </c>
      <c r="BJ38" s="211">
        <v>1014</v>
      </c>
      <c r="BK38" s="211">
        <v>1003</v>
      </c>
      <c r="BL38" s="264">
        <v>1095</v>
      </c>
      <c r="BM38" s="211">
        <v>1161</v>
      </c>
      <c r="BN38" s="211">
        <v>1211</v>
      </c>
      <c r="BO38" s="211">
        <v>1240</v>
      </c>
      <c r="BP38" s="211">
        <v>1257</v>
      </c>
      <c r="BQ38" s="211">
        <v>1274</v>
      </c>
      <c r="BR38" s="211">
        <v>1331</v>
      </c>
      <c r="BS38" s="211">
        <v>1347</v>
      </c>
      <c r="BT38" s="211">
        <v>1325</v>
      </c>
      <c r="BU38" s="211">
        <v>1283</v>
      </c>
      <c r="BV38" s="211">
        <v>1188</v>
      </c>
      <c r="BW38" s="211">
        <v>1049</v>
      </c>
      <c r="BX38" s="211">
        <v>971</v>
      </c>
      <c r="BY38" s="211">
        <v>886</v>
      </c>
      <c r="BZ38" s="211">
        <v>806</v>
      </c>
      <c r="CA38" s="211">
        <v>718</v>
      </c>
      <c r="CB38" s="211">
        <v>552</v>
      </c>
      <c r="CC38" s="211">
        <v>307</v>
      </c>
      <c r="CD38" s="212">
        <v>97</v>
      </c>
    </row>
    <row r="39" spans="1:82" s="1" customFormat="1" x14ac:dyDescent="0.4">
      <c r="A39" s="209"/>
      <c r="B39" s="214" t="s">
        <v>406</v>
      </c>
      <c r="C39" s="213"/>
      <c r="D39" s="263"/>
      <c r="E39" s="224"/>
      <c r="F39" s="224"/>
      <c r="G39" s="224"/>
      <c r="H39" s="224"/>
      <c r="I39" s="224"/>
      <c r="J39" s="224"/>
      <c r="K39" s="224"/>
      <c r="L39" s="224"/>
      <c r="M39" s="224"/>
      <c r="N39" s="224"/>
      <c r="O39" s="224"/>
      <c r="P39" s="224"/>
      <c r="Q39" s="224"/>
      <c r="R39" s="224"/>
      <c r="S39" s="224"/>
      <c r="T39" s="224"/>
      <c r="U39" s="224"/>
      <c r="V39" s="224"/>
      <c r="W39" s="224"/>
      <c r="X39" s="224"/>
      <c r="Y39" s="224"/>
      <c r="Z39" s="224"/>
      <c r="AA39" s="224"/>
      <c r="AB39" s="224"/>
      <c r="AC39" s="224"/>
      <c r="AD39" s="224"/>
      <c r="AE39" s="224"/>
      <c r="AF39" s="224"/>
      <c r="AG39" s="224"/>
      <c r="AH39" s="211">
        <v>0</v>
      </c>
      <c r="AI39" s="211">
        <v>0</v>
      </c>
      <c r="AJ39" s="211">
        <v>0</v>
      </c>
      <c r="AK39" s="211">
        <v>0</v>
      </c>
      <c r="AL39" s="211">
        <v>0</v>
      </c>
      <c r="AM39" s="211">
        <v>0</v>
      </c>
      <c r="AN39" s="211">
        <v>0</v>
      </c>
      <c r="AO39" s="211">
        <v>0</v>
      </c>
      <c r="AP39" s="211">
        <v>0</v>
      </c>
      <c r="AQ39" s="211">
        <v>0</v>
      </c>
      <c r="AR39" s="211">
        <v>551</v>
      </c>
      <c r="AS39" s="211">
        <v>558</v>
      </c>
      <c r="AT39" s="211">
        <v>602</v>
      </c>
      <c r="AU39" s="211">
        <v>692</v>
      </c>
      <c r="AV39" s="211">
        <v>770</v>
      </c>
      <c r="AW39" s="211">
        <v>817</v>
      </c>
      <c r="AX39" s="211">
        <v>858</v>
      </c>
      <c r="AY39" s="211">
        <v>895</v>
      </c>
      <c r="AZ39" s="211">
        <v>911</v>
      </c>
      <c r="BA39" s="211">
        <v>911</v>
      </c>
      <c r="BB39" s="211">
        <v>902</v>
      </c>
      <c r="BC39" s="211">
        <v>875</v>
      </c>
      <c r="BD39" s="211">
        <v>811</v>
      </c>
      <c r="BE39" s="211">
        <v>781</v>
      </c>
      <c r="BF39" s="211">
        <v>763</v>
      </c>
      <c r="BG39" s="211">
        <v>776</v>
      </c>
      <c r="BH39" s="211">
        <v>813</v>
      </c>
      <c r="BI39" s="211">
        <v>845</v>
      </c>
      <c r="BJ39" s="211">
        <v>845</v>
      </c>
      <c r="BK39" s="211">
        <v>851</v>
      </c>
      <c r="BL39" s="264">
        <v>628</v>
      </c>
      <c r="BM39" s="211">
        <v>606</v>
      </c>
      <c r="BN39" s="211">
        <v>566</v>
      </c>
      <c r="BO39" s="211">
        <v>506</v>
      </c>
      <c r="BP39" s="211">
        <v>461</v>
      </c>
      <c r="BQ39" s="211">
        <v>422</v>
      </c>
      <c r="BR39" s="211">
        <v>399</v>
      </c>
      <c r="BS39" s="211">
        <v>373</v>
      </c>
      <c r="BT39" s="211">
        <v>350</v>
      </c>
      <c r="BU39" s="211">
        <v>323</v>
      </c>
      <c r="BV39" s="211">
        <v>279</v>
      </c>
      <c r="BW39" s="211">
        <v>196</v>
      </c>
      <c r="BX39" s="211">
        <v>143</v>
      </c>
      <c r="BY39" s="211">
        <v>100</v>
      </c>
      <c r="BZ39" s="211">
        <v>72</v>
      </c>
      <c r="CA39" s="211">
        <v>50</v>
      </c>
      <c r="CB39" s="211">
        <v>30</v>
      </c>
      <c r="CC39" s="211">
        <v>12</v>
      </c>
      <c r="CD39" s="212">
        <v>1</v>
      </c>
    </row>
    <row r="40" spans="1:82" s="1" customFormat="1" x14ac:dyDescent="0.4">
      <c r="A40" s="209"/>
      <c r="B40" s="214" t="s">
        <v>407</v>
      </c>
      <c r="C40" s="213"/>
      <c r="D40" s="263"/>
      <c r="E40" s="224"/>
      <c r="F40" s="224"/>
      <c r="G40" s="224"/>
      <c r="H40" s="224"/>
      <c r="I40" s="224"/>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24"/>
      <c r="AH40" s="211">
        <v>0</v>
      </c>
      <c r="AI40" s="211">
        <v>0</v>
      </c>
      <c r="AJ40" s="211">
        <v>0</v>
      </c>
      <c r="AK40" s="211">
        <v>0</v>
      </c>
      <c r="AL40" s="211">
        <v>0</v>
      </c>
      <c r="AM40" s="211">
        <v>0</v>
      </c>
      <c r="AN40" s="211">
        <v>0</v>
      </c>
      <c r="AO40" s="211">
        <v>0</v>
      </c>
      <c r="AP40" s="211">
        <v>0</v>
      </c>
      <c r="AQ40" s="211">
        <v>0</v>
      </c>
      <c r="AR40" s="211">
        <v>704</v>
      </c>
      <c r="AS40" s="211">
        <v>639</v>
      </c>
      <c r="AT40" s="211">
        <v>626</v>
      </c>
      <c r="AU40" s="211">
        <v>778</v>
      </c>
      <c r="AV40" s="211">
        <v>951</v>
      </c>
      <c r="AW40" s="211">
        <v>979</v>
      </c>
      <c r="AX40" s="211">
        <v>947</v>
      </c>
      <c r="AY40" s="211">
        <v>875</v>
      </c>
      <c r="AZ40" s="211">
        <v>791</v>
      </c>
      <c r="BA40" s="211">
        <v>626</v>
      </c>
      <c r="BB40" s="211">
        <v>514</v>
      </c>
      <c r="BC40" s="211">
        <v>425</v>
      </c>
      <c r="BD40" s="211">
        <v>354</v>
      </c>
      <c r="BE40" s="211">
        <v>308</v>
      </c>
      <c r="BF40" s="211">
        <v>285</v>
      </c>
      <c r="BG40" s="211">
        <v>284</v>
      </c>
      <c r="BH40" s="211">
        <v>290</v>
      </c>
      <c r="BI40" s="211">
        <v>300</v>
      </c>
      <c r="BJ40" s="211">
        <v>314</v>
      </c>
      <c r="BK40" s="211">
        <v>303</v>
      </c>
      <c r="BL40" s="264">
        <v>370</v>
      </c>
      <c r="BM40" s="211">
        <v>580</v>
      </c>
      <c r="BN40" s="211">
        <v>643</v>
      </c>
      <c r="BO40" s="211">
        <v>696</v>
      </c>
      <c r="BP40" s="211">
        <v>744</v>
      </c>
      <c r="BQ40" s="211">
        <v>661</v>
      </c>
      <c r="BR40" s="211">
        <v>481</v>
      </c>
      <c r="BS40" s="211">
        <v>367</v>
      </c>
      <c r="BT40" s="211">
        <v>307</v>
      </c>
      <c r="BU40" s="211">
        <v>273</v>
      </c>
      <c r="BV40" s="211">
        <v>210</v>
      </c>
      <c r="BW40" s="211">
        <v>103</v>
      </c>
      <c r="BX40" s="211">
        <v>72</v>
      </c>
      <c r="BY40" s="211">
        <v>50</v>
      </c>
      <c r="BZ40" s="211">
        <v>30</v>
      </c>
      <c r="CA40" s="211">
        <v>3</v>
      </c>
      <c r="CB40" s="211">
        <v>0</v>
      </c>
      <c r="CC40" s="211">
        <v>0</v>
      </c>
      <c r="CD40" s="212">
        <v>0</v>
      </c>
    </row>
    <row r="41" spans="1:82" s="1" customFormat="1" x14ac:dyDescent="0.4">
      <c r="A41" s="209"/>
      <c r="B41" s="214" t="s">
        <v>408</v>
      </c>
      <c r="C41" s="213"/>
      <c r="D41" s="263"/>
      <c r="E41" s="224"/>
      <c r="F41" s="224"/>
      <c r="G41" s="224"/>
      <c r="H41" s="224"/>
      <c r="I41" s="224"/>
      <c r="J41" s="224"/>
      <c r="K41" s="224"/>
      <c r="L41" s="224"/>
      <c r="M41" s="224"/>
      <c r="N41" s="224"/>
      <c r="O41" s="224"/>
      <c r="P41" s="224"/>
      <c r="Q41" s="224"/>
      <c r="R41" s="224"/>
      <c r="S41" s="224"/>
      <c r="T41" s="224"/>
      <c r="U41" s="224"/>
      <c r="V41" s="224"/>
      <c r="W41" s="224"/>
      <c r="X41" s="224"/>
      <c r="Y41" s="224"/>
      <c r="Z41" s="224"/>
      <c r="AA41" s="224"/>
      <c r="AB41" s="224"/>
      <c r="AC41" s="224"/>
      <c r="AD41" s="224"/>
      <c r="AE41" s="224"/>
      <c r="AF41" s="224"/>
      <c r="AG41" s="224"/>
      <c r="AH41" s="211">
        <v>0</v>
      </c>
      <c r="AI41" s="211">
        <v>0</v>
      </c>
      <c r="AJ41" s="211">
        <v>0</v>
      </c>
      <c r="AK41" s="211">
        <v>0</v>
      </c>
      <c r="AL41" s="211">
        <v>0</v>
      </c>
      <c r="AM41" s="211">
        <v>0</v>
      </c>
      <c r="AN41" s="211">
        <v>0</v>
      </c>
      <c r="AO41" s="211">
        <v>0</v>
      </c>
      <c r="AP41" s="211">
        <v>0</v>
      </c>
      <c r="AQ41" s="211">
        <v>0</v>
      </c>
      <c r="AR41" s="211">
        <v>323</v>
      </c>
      <c r="AS41" s="211">
        <v>306</v>
      </c>
      <c r="AT41" s="211">
        <v>335</v>
      </c>
      <c r="AU41" s="211">
        <v>310</v>
      </c>
      <c r="AV41" s="211">
        <v>313</v>
      </c>
      <c r="AW41" s="211">
        <v>358</v>
      </c>
      <c r="AX41" s="211">
        <v>383</v>
      </c>
      <c r="AY41" s="211">
        <v>444</v>
      </c>
      <c r="AZ41" s="211">
        <v>496</v>
      </c>
      <c r="BA41" s="211">
        <v>514</v>
      </c>
      <c r="BB41" s="211">
        <v>474</v>
      </c>
      <c r="BC41" s="211">
        <v>402</v>
      </c>
      <c r="BD41" s="211">
        <v>347</v>
      </c>
      <c r="BE41" s="211">
        <v>323</v>
      </c>
      <c r="BF41" s="211">
        <v>309</v>
      </c>
      <c r="BG41" s="211">
        <v>307</v>
      </c>
      <c r="BH41" s="211">
        <v>327</v>
      </c>
      <c r="BI41" s="211">
        <v>342</v>
      </c>
      <c r="BJ41" s="211">
        <v>345</v>
      </c>
      <c r="BK41" s="211">
        <v>370</v>
      </c>
      <c r="BL41" s="264">
        <v>684</v>
      </c>
      <c r="BM41" s="211">
        <v>803</v>
      </c>
      <c r="BN41" s="211">
        <v>977</v>
      </c>
      <c r="BO41" s="211">
        <v>1097</v>
      </c>
      <c r="BP41" s="211">
        <v>1204</v>
      </c>
      <c r="BQ41" s="211">
        <v>1303</v>
      </c>
      <c r="BR41" s="211">
        <v>1365</v>
      </c>
      <c r="BS41" s="211">
        <v>1371</v>
      </c>
      <c r="BT41" s="211">
        <v>1321</v>
      </c>
      <c r="BU41" s="211">
        <v>1228</v>
      </c>
      <c r="BV41" s="211">
        <v>1079</v>
      </c>
      <c r="BW41" s="211">
        <v>855</v>
      </c>
      <c r="BX41" s="211">
        <v>688</v>
      </c>
      <c r="BY41" s="211">
        <v>593</v>
      </c>
      <c r="BZ41" s="211">
        <v>524</v>
      </c>
      <c r="CA41" s="211">
        <v>445</v>
      </c>
      <c r="CB41" s="211">
        <v>348</v>
      </c>
      <c r="CC41" s="211">
        <v>239</v>
      </c>
      <c r="CD41" s="212">
        <v>148</v>
      </c>
    </row>
    <row r="42" spans="1:82" s="1" customFormat="1" ht="26.25" customHeight="1" x14ac:dyDescent="0.4">
      <c r="A42" s="209"/>
      <c r="B42" s="214" t="s">
        <v>409</v>
      </c>
      <c r="C42" s="213"/>
      <c r="D42" s="263"/>
      <c r="E42" s="224"/>
      <c r="F42" s="224"/>
      <c r="G42" s="224"/>
      <c r="H42" s="224"/>
      <c r="I42" s="224"/>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11">
        <f t="shared" ref="AH42:BK42" si="9">AH37</f>
        <v>0</v>
      </c>
      <c r="AI42" s="211">
        <f t="shared" si="9"/>
        <v>0</v>
      </c>
      <c r="AJ42" s="211">
        <f t="shared" si="9"/>
        <v>0</v>
      </c>
      <c r="AK42" s="211">
        <f t="shared" si="9"/>
        <v>0</v>
      </c>
      <c r="AL42" s="211">
        <f t="shared" si="9"/>
        <v>0</v>
      </c>
      <c r="AM42" s="211">
        <f t="shared" si="9"/>
        <v>0</v>
      </c>
      <c r="AN42" s="211">
        <f t="shared" si="9"/>
        <v>0</v>
      </c>
      <c r="AO42" s="211">
        <f t="shared" si="9"/>
        <v>0</v>
      </c>
      <c r="AP42" s="211">
        <f t="shared" si="9"/>
        <v>0</v>
      </c>
      <c r="AQ42" s="211">
        <f t="shared" si="9"/>
        <v>0</v>
      </c>
      <c r="AR42" s="211">
        <f t="shared" si="9"/>
        <v>2178</v>
      </c>
      <c r="AS42" s="211">
        <f t="shared" si="9"/>
        <v>2116</v>
      </c>
      <c r="AT42" s="211">
        <f t="shared" si="9"/>
        <v>2076</v>
      </c>
      <c r="AU42" s="211">
        <f t="shared" si="9"/>
        <v>1981</v>
      </c>
      <c r="AV42" s="211">
        <f t="shared" si="9"/>
        <v>1929</v>
      </c>
      <c r="AW42" s="211">
        <f t="shared" si="9"/>
        <v>1955</v>
      </c>
      <c r="AX42" s="211">
        <f t="shared" si="9"/>
        <v>1937</v>
      </c>
      <c r="AY42" s="211">
        <f t="shared" si="9"/>
        <v>1917</v>
      </c>
      <c r="AZ42" s="211">
        <f t="shared" si="9"/>
        <v>1886</v>
      </c>
      <c r="BA42" s="211">
        <f t="shared" si="9"/>
        <v>1844</v>
      </c>
      <c r="BB42" s="211">
        <f t="shared" si="9"/>
        <v>1798</v>
      </c>
      <c r="BC42" s="211">
        <f t="shared" si="9"/>
        <v>1726</v>
      </c>
      <c r="BD42" s="211">
        <f t="shared" si="9"/>
        <v>1664</v>
      </c>
      <c r="BE42" s="211">
        <f t="shared" si="9"/>
        <v>1637</v>
      </c>
      <c r="BF42" s="211">
        <f t="shared" si="9"/>
        <v>1612</v>
      </c>
      <c r="BG42" s="211">
        <f t="shared" si="9"/>
        <v>1546</v>
      </c>
      <c r="BH42" s="211">
        <f t="shared" si="9"/>
        <v>1554</v>
      </c>
      <c r="BI42" s="211">
        <f t="shared" si="9"/>
        <v>1491</v>
      </c>
      <c r="BJ42" s="211">
        <f t="shared" si="9"/>
        <v>1503</v>
      </c>
      <c r="BK42" s="211">
        <f t="shared" si="9"/>
        <v>1509</v>
      </c>
      <c r="BL42" s="211">
        <v>1541</v>
      </c>
      <c r="BM42" s="211">
        <v>1566</v>
      </c>
      <c r="BN42" s="211">
        <v>1574</v>
      </c>
      <c r="BO42" s="211">
        <v>1576</v>
      </c>
      <c r="BP42" s="211">
        <v>1551</v>
      </c>
      <c r="BQ42" s="211">
        <v>1505</v>
      </c>
      <c r="BR42" s="211">
        <v>1464</v>
      </c>
      <c r="BS42" s="211">
        <v>1417</v>
      </c>
      <c r="BT42" s="211">
        <v>1364</v>
      </c>
      <c r="BU42" s="211">
        <v>1308</v>
      </c>
      <c r="BV42" s="211">
        <v>1248</v>
      </c>
      <c r="BW42" s="211">
        <v>1207</v>
      </c>
      <c r="BX42" s="211">
        <v>1164</v>
      </c>
      <c r="BY42" s="211">
        <v>1136</v>
      </c>
      <c r="BZ42" s="211">
        <v>1103</v>
      </c>
      <c r="CA42" s="211">
        <v>1076</v>
      </c>
      <c r="CB42" s="211">
        <v>1060</v>
      </c>
      <c r="CC42" s="211">
        <v>1051</v>
      </c>
      <c r="CD42" s="212">
        <v>1040</v>
      </c>
    </row>
    <row r="43" spans="1:82" s="1" customFormat="1" x14ac:dyDescent="0.4">
      <c r="A43" s="209"/>
      <c r="B43" s="214" t="s">
        <v>386</v>
      </c>
      <c r="C43" s="213"/>
      <c r="D43" s="263"/>
      <c r="E43" s="224"/>
      <c r="F43" s="224"/>
      <c r="G43" s="224"/>
      <c r="H43" s="224"/>
      <c r="I43" s="224"/>
      <c r="J43" s="224"/>
      <c r="K43" s="224"/>
      <c r="L43" s="224"/>
      <c r="M43" s="224"/>
      <c r="N43" s="224"/>
      <c r="O43" s="224"/>
      <c r="P43" s="224"/>
      <c r="Q43" s="224"/>
      <c r="R43" s="224"/>
      <c r="S43" s="224"/>
      <c r="T43" s="224"/>
      <c r="U43" s="224"/>
      <c r="V43" s="224"/>
      <c r="W43" s="224"/>
      <c r="X43" s="224"/>
      <c r="Y43" s="224"/>
      <c r="Z43" s="224"/>
      <c r="AA43" s="224"/>
      <c r="AB43" s="224"/>
      <c r="AC43" s="224"/>
      <c r="AD43" s="224"/>
      <c r="AE43" s="224"/>
      <c r="AF43" s="224"/>
      <c r="AG43" s="224"/>
      <c r="AH43" s="211">
        <f t="shared" ref="AH43:BK43" si="10">SUM(AH38:AH41)</f>
        <v>0</v>
      </c>
      <c r="AI43" s="211">
        <f t="shared" si="10"/>
        <v>0</v>
      </c>
      <c r="AJ43" s="211">
        <f t="shared" si="10"/>
        <v>0</v>
      </c>
      <c r="AK43" s="211">
        <f t="shared" si="10"/>
        <v>0</v>
      </c>
      <c r="AL43" s="211">
        <f t="shared" si="10"/>
        <v>0</v>
      </c>
      <c r="AM43" s="211">
        <f t="shared" si="10"/>
        <v>0</v>
      </c>
      <c r="AN43" s="211">
        <f t="shared" si="10"/>
        <v>0</v>
      </c>
      <c r="AO43" s="211">
        <f t="shared" si="10"/>
        <v>0</v>
      </c>
      <c r="AP43" s="211">
        <f t="shared" si="10"/>
        <v>0</v>
      </c>
      <c r="AQ43" s="211">
        <f t="shared" si="10"/>
        <v>0</v>
      </c>
      <c r="AR43" s="211">
        <f t="shared" si="10"/>
        <v>1817</v>
      </c>
      <c r="AS43" s="211">
        <f t="shared" si="10"/>
        <v>1770</v>
      </c>
      <c r="AT43" s="211">
        <f t="shared" si="10"/>
        <v>1874</v>
      </c>
      <c r="AU43" s="211">
        <f t="shared" si="10"/>
        <v>2139</v>
      </c>
      <c r="AV43" s="211">
        <f t="shared" si="10"/>
        <v>2450</v>
      </c>
      <c r="AW43" s="211">
        <f t="shared" si="10"/>
        <v>2645</v>
      </c>
      <c r="AX43" s="211">
        <f t="shared" si="10"/>
        <v>2756</v>
      </c>
      <c r="AY43" s="211">
        <f t="shared" si="10"/>
        <v>2840</v>
      </c>
      <c r="AZ43" s="211">
        <f t="shared" si="10"/>
        <v>2853</v>
      </c>
      <c r="BA43" s="211">
        <f t="shared" si="10"/>
        <v>2744</v>
      </c>
      <c r="BB43" s="211">
        <f t="shared" si="10"/>
        <v>2625</v>
      </c>
      <c r="BC43" s="211">
        <f t="shared" si="10"/>
        <v>2461</v>
      </c>
      <c r="BD43" s="211">
        <f t="shared" si="10"/>
        <v>2283</v>
      </c>
      <c r="BE43" s="211">
        <f t="shared" si="10"/>
        <v>2210</v>
      </c>
      <c r="BF43" s="211">
        <f t="shared" si="10"/>
        <v>2194</v>
      </c>
      <c r="BG43" s="211">
        <f t="shared" si="10"/>
        <v>2266</v>
      </c>
      <c r="BH43" s="211">
        <f t="shared" si="10"/>
        <v>2386</v>
      </c>
      <c r="BI43" s="211">
        <f t="shared" si="10"/>
        <v>2494</v>
      </c>
      <c r="BJ43" s="211">
        <f t="shared" si="10"/>
        <v>2518</v>
      </c>
      <c r="BK43" s="211">
        <f t="shared" si="10"/>
        <v>2527</v>
      </c>
      <c r="BL43" s="211">
        <v>2625</v>
      </c>
      <c r="BM43" s="211">
        <v>2981</v>
      </c>
      <c r="BN43" s="211">
        <v>3224</v>
      </c>
      <c r="BO43" s="211">
        <v>3356</v>
      </c>
      <c r="BP43" s="211">
        <v>3502</v>
      </c>
      <c r="BQ43" s="211">
        <v>3520</v>
      </c>
      <c r="BR43" s="211">
        <v>3457</v>
      </c>
      <c r="BS43" s="211">
        <v>3360</v>
      </c>
      <c r="BT43" s="211">
        <v>3230</v>
      </c>
      <c r="BU43" s="211">
        <v>3063</v>
      </c>
      <c r="BV43" s="211">
        <v>2736</v>
      </c>
      <c r="BW43" s="211">
        <v>2187</v>
      </c>
      <c r="BX43" s="211">
        <v>1864</v>
      </c>
      <c r="BY43" s="211">
        <v>1627</v>
      </c>
      <c r="BZ43" s="211">
        <v>1433</v>
      </c>
      <c r="CA43" s="211">
        <v>1215</v>
      </c>
      <c r="CB43" s="211">
        <v>930</v>
      </c>
      <c r="CC43" s="211">
        <v>559</v>
      </c>
      <c r="CD43" s="212">
        <v>246</v>
      </c>
    </row>
    <row r="44" spans="1:82" s="1" customFormat="1" x14ac:dyDescent="0.4">
      <c r="A44" s="209"/>
      <c r="B44" s="214" t="s">
        <v>136</v>
      </c>
      <c r="C44" s="213"/>
      <c r="D44" s="263"/>
      <c r="E44" s="224"/>
      <c r="F44" s="224"/>
      <c r="G44" s="224"/>
      <c r="H44" s="224"/>
      <c r="I44" s="224"/>
      <c r="J44" s="224"/>
      <c r="K44" s="224"/>
      <c r="L44" s="224"/>
      <c r="M44" s="224"/>
      <c r="N44" s="224"/>
      <c r="O44" s="224"/>
      <c r="P44" s="224"/>
      <c r="Q44" s="224"/>
      <c r="R44" s="224"/>
      <c r="S44" s="224"/>
      <c r="T44" s="224"/>
      <c r="U44" s="224"/>
      <c r="V44" s="224"/>
      <c r="W44" s="224"/>
      <c r="X44" s="224"/>
      <c r="Y44" s="224"/>
      <c r="Z44" s="224"/>
      <c r="AA44" s="224"/>
      <c r="AB44" s="224"/>
      <c r="AC44" s="224"/>
      <c r="AD44" s="224"/>
      <c r="AE44" s="224"/>
      <c r="AF44" s="224"/>
      <c r="AG44" s="224"/>
      <c r="AH44" s="211">
        <f t="shared" ref="AH44:BM44" si="11">AH43+AH42</f>
        <v>0</v>
      </c>
      <c r="AI44" s="211">
        <f t="shared" si="11"/>
        <v>0</v>
      </c>
      <c r="AJ44" s="211">
        <f t="shared" si="11"/>
        <v>0</v>
      </c>
      <c r="AK44" s="211">
        <f t="shared" si="11"/>
        <v>0</v>
      </c>
      <c r="AL44" s="211">
        <f t="shared" si="11"/>
        <v>0</v>
      </c>
      <c r="AM44" s="211">
        <f t="shared" si="11"/>
        <v>0</v>
      </c>
      <c r="AN44" s="211">
        <f t="shared" si="11"/>
        <v>0</v>
      </c>
      <c r="AO44" s="211">
        <f t="shared" si="11"/>
        <v>0</v>
      </c>
      <c r="AP44" s="211">
        <f t="shared" si="11"/>
        <v>0</v>
      </c>
      <c r="AQ44" s="211">
        <f t="shared" si="11"/>
        <v>0</v>
      </c>
      <c r="AR44" s="211">
        <f t="shared" si="11"/>
        <v>3995</v>
      </c>
      <c r="AS44" s="211">
        <f t="shared" si="11"/>
        <v>3886</v>
      </c>
      <c r="AT44" s="211">
        <f t="shared" si="11"/>
        <v>3950</v>
      </c>
      <c r="AU44" s="211">
        <f t="shared" si="11"/>
        <v>4120</v>
      </c>
      <c r="AV44" s="211">
        <f t="shared" si="11"/>
        <v>4379</v>
      </c>
      <c r="AW44" s="211">
        <f t="shared" si="11"/>
        <v>4600</v>
      </c>
      <c r="AX44" s="211">
        <f t="shared" si="11"/>
        <v>4693</v>
      </c>
      <c r="AY44" s="211">
        <f t="shared" si="11"/>
        <v>4757</v>
      </c>
      <c r="AZ44" s="211">
        <f t="shared" si="11"/>
        <v>4739</v>
      </c>
      <c r="BA44" s="211">
        <f t="shared" si="11"/>
        <v>4588</v>
      </c>
      <c r="BB44" s="211">
        <f t="shared" si="11"/>
        <v>4423</v>
      </c>
      <c r="BC44" s="211">
        <f t="shared" si="11"/>
        <v>4187</v>
      </c>
      <c r="BD44" s="211">
        <f t="shared" si="11"/>
        <v>3947</v>
      </c>
      <c r="BE44" s="211">
        <f t="shared" si="11"/>
        <v>3847</v>
      </c>
      <c r="BF44" s="211">
        <f t="shared" si="11"/>
        <v>3806</v>
      </c>
      <c r="BG44" s="211">
        <f t="shared" si="11"/>
        <v>3812</v>
      </c>
      <c r="BH44" s="211">
        <f t="shared" si="11"/>
        <v>3940</v>
      </c>
      <c r="BI44" s="211">
        <f t="shared" si="11"/>
        <v>3985</v>
      </c>
      <c r="BJ44" s="211">
        <f t="shared" si="11"/>
        <v>4021</v>
      </c>
      <c r="BK44" s="211">
        <f t="shared" si="11"/>
        <v>4036</v>
      </c>
      <c r="BL44" s="211">
        <f t="shared" si="11"/>
        <v>4166</v>
      </c>
      <c r="BM44" s="211">
        <f t="shared" si="11"/>
        <v>4547</v>
      </c>
      <c r="BN44" s="211">
        <f t="shared" ref="BN44:CD44" si="12">BN43+BN42</f>
        <v>4798</v>
      </c>
      <c r="BO44" s="211">
        <f t="shared" si="12"/>
        <v>4932</v>
      </c>
      <c r="BP44" s="211">
        <f t="shared" si="12"/>
        <v>5053</v>
      </c>
      <c r="BQ44" s="211">
        <f t="shared" si="12"/>
        <v>5025</v>
      </c>
      <c r="BR44" s="211">
        <f t="shared" si="12"/>
        <v>4921</v>
      </c>
      <c r="BS44" s="211">
        <f t="shared" si="12"/>
        <v>4777</v>
      </c>
      <c r="BT44" s="211">
        <f t="shared" si="12"/>
        <v>4594</v>
      </c>
      <c r="BU44" s="211">
        <f t="shared" si="12"/>
        <v>4371</v>
      </c>
      <c r="BV44" s="211">
        <f t="shared" si="12"/>
        <v>3984</v>
      </c>
      <c r="BW44" s="211">
        <f t="shared" si="12"/>
        <v>3394</v>
      </c>
      <c r="BX44" s="211">
        <f t="shared" si="12"/>
        <v>3028</v>
      </c>
      <c r="BY44" s="211">
        <f t="shared" si="12"/>
        <v>2763</v>
      </c>
      <c r="BZ44" s="211">
        <f t="shared" si="12"/>
        <v>2536</v>
      </c>
      <c r="CA44" s="211">
        <f t="shared" si="12"/>
        <v>2291</v>
      </c>
      <c r="CB44" s="211">
        <f t="shared" si="12"/>
        <v>1990</v>
      </c>
      <c r="CC44" s="211">
        <f t="shared" si="12"/>
        <v>1610</v>
      </c>
      <c r="CD44" s="212">
        <f t="shared" si="12"/>
        <v>1286</v>
      </c>
    </row>
    <row r="45" spans="1:82" s="1" customFormat="1" ht="27" customHeight="1" x14ac:dyDescent="0.4">
      <c r="A45" s="209"/>
      <c r="B45" s="80" t="s">
        <v>347</v>
      </c>
      <c r="C45" s="213"/>
      <c r="D45" s="263"/>
      <c r="E45" s="224"/>
      <c r="F45" s="224"/>
      <c r="G45" s="224"/>
      <c r="H45" s="224"/>
      <c r="I45" s="224"/>
      <c r="J45" s="224"/>
      <c r="K45" s="224"/>
      <c r="L45" s="224"/>
      <c r="M45" s="224"/>
      <c r="N45" s="224"/>
      <c r="O45" s="224"/>
      <c r="P45" s="224"/>
      <c r="Q45" s="224"/>
      <c r="R45" s="224"/>
      <c r="S45" s="224"/>
      <c r="T45" s="224"/>
      <c r="U45" s="224"/>
      <c r="V45" s="224"/>
      <c r="W45" s="224"/>
      <c r="X45" s="224"/>
      <c r="Y45" s="224"/>
      <c r="Z45" s="224"/>
      <c r="AA45" s="224"/>
      <c r="AB45" s="224"/>
      <c r="AC45" s="224"/>
      <c r="AD45" s="224"/>
      <c r="AE45" s="224"/>
      <c r="AF45" s="224"/>
      <c r="AG45" s="224"/>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c r="CA45" s="211"/>
      <c r="CB45" s="211"/>
      <c r="CC45" s="211"/>
      <c r="CD45" s="212"/>
    </row>
    <row r="46" spans="1:82" s="1" customFormat="1" x14ac:dyDescent="0.4">
      <c r="A46" s="209"/>
      <c r="B46" s="214" t="s">
        <v>373</v>
      </c>
      <c r="C46" s="213"/>
      <c r="D46" s="263"/>
      <c r="E46" s="224"/>
      <c r="F46" s="224"/>
      <c r="G46" s="224"/>
      <c r="H46" s="224"/>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c r="BG46" s="211"/>
      <c r="BH46" s="211"/>
      <c r="BI46" s="211"/>
      <c r="BJ46" s="211"/>
      <c r="BK46" s="211"/>
      <c r="BL46" s="211"/>
      <c r="BM46" s="211"/>
      <c r="BN46" s="211"/>
      <c r="BO46" s="211"/>
      <c r="BP46" s="211"/>
      <c r="BQ46" s="211">
        <v>2</v>
      </c>
      <c r="BR46" s="211">
        <v>13</v>
      </c>
      <c r="BS46" s="211">
        <v>130</v>
      </c>
      <c r="BT46" s="211">
        <v>373</v>
      </c>
      <c r="BU46" s="211">
        <v>627</v>
      </c>
      <c r="BV46" s="211">
        <v>1282</v>
      </c>
      <c r="BW46" s="211">
        <v>2132</v>
      </c>
      <c r="BX46" s="211">
        <v>4031</v>
      </c>
      <c r="BY46" s="211">
        <v>4120</v>
      </c>
      <c r="BZ46" s="211">
        <v>4166</v>
      </c>
      <c r="CA46" s="211">
        <v>4524</v>
      </c>
      <c r="CB46" s="211">
        <v>5083</v>
      </c>
      <c r="CC46" s="211">
        <v>5761</v>
      </c>
      <c r="CD46" s="212">
        <v>6390</v>
      </c>
    </row>
    <row r="47" spans="1:82" s="1" customFormat="1" ht="15.4" thickBot="1" x14ac:dyDescent="0.45">
      <c r="A47" s="245"/>
      <c r="B47" s="265"/>
      <c r="C47" s="246"/>
      <c r="D47" s="266"/>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67"/>
      <c r="AE47" s="267"/>
      <c r="AF47" s="267"/>
      <c r="AG47" s="267"/>
      <c r="AH47" s="247"/>
      <c r="AI47" s="247"/>
      <c r="AJ47" s="247"/>
      <c r="AK47" s="247"/>
      <c r="AL47" s="247"/>
      <c r="AM47" s="247"/>
      <c r="AN47" s="247"/>
      <c r="AO47" s="247"/>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7"/>
      <c r="BM47" s="247"/>
      <c r="BN47" s="247"/>
      <c r="BO47" s="247"/>
      <c r="BP47" s="247"/>
      <c r="BQ47" s="247"/>
      <c r="BR47" s="247"/>
      <c r="BS47" s="247"/>
      <c r="BT47" s="247"/>
      <c r="BU47" s="247"/>
      <c r="BV47" s="247"/>
      <c r="BW47" s="247"/>
      <c r="BX47" s="247"/>
      <c r="BY47" s="247"/>
      <c r="BZ47" s="247"/>
      <c r="CA47" s="247"/>
      <c r="CB47" s="247"/>
      <c r="CC47" s="247"/>
      <c r="CD47" s="248"/>
    </row>
    <row r="48" spans="1:82" s="1" customFormat="1" x14ac:dyDescent="0.4">
      <c r="A48" s="209"/>
      <c r="B48" s="213"/>
      <c r="C48" s="213"/>
      <c r="D48" s="224"/>
      <c r="E48" s="224"/>
      <c r="F48" s="224"/>
      <c r="G48" s="224"/>
      <c r="H48" s="224"/>
      <c r="I48" s="224"/>
      <c r="J48" s="224"/>
      <c r="K48" s="224"/>
      <c r="L48" s="224"/>
      <c r="M48" s="224"/>
      <c r="N48" s="224"/>
      <c r="O48" s="224"/>
      <c r="P48" s="224"/>
      <c r="Q48" s="224"/>
      <c r="R48" s="224"/>
      <c r="S48" s="224"/>
      <c r="T48" s="224"/>
      <c r="U48" s="224"/>
      <c r="V48" s="224"/>
      <c r="W48" s="224"/>
      <c r="X48" s="224"/>
      <c r="Y48" s="224"/>
      <c r="Z48" s="224"/>
      <c r="AA48" s="224"/>
      <c r="AB48" s="224"/>
      <c r="AC48" s="224"/>
      <c r="AD48" s="224"/>
      <c r="AE48" s="224"/>
      <c r="AF48" s="224"/>
      <c r="AG48" s="224"/>
      <c r="AH48" s="211"/>
      <c r="AI48" s="211"/>
      <c r="AJ48" s="211"/>
      <c r="AK48" s="211"/>
      <c r="AL48" s="211"/>
      <c r="AM48" s="211"/>
      <c r="AN48" s="211"/>
      <c r="AO48" s="211"/>
      <c r="AP48" s="211"/>
      <c r="AQ48" s="211"/>
      <c r="AR48" s="211"/>
      <c r="AS48" s="211"/>
      <c r="AT48" s="211"/>
      <c r="AU48" s="211"/>
      <c r="AV48" s="211"/>
      <c r="AW48" s="211"/>
      <c r="AX48" s="211"/>
      <c r="AY48" s="211"/>
      <c r="AZ48" s="211"/>
      <c r="BA48" s="211"/>
      <c r="BB48" s="211"/>
      <c r="BC48" s="211"/>
      <c r="BD48" s="211"/>
      <c r="BE48" s="211"/>
      <c r="BF48" s="211"/>
      <c r="BG48" s="211"/>
      <c r="BH48" s="211"/>
      <c r="BI48" s="211"/>
      <c r="BJ48" s="211"/>
      <c r="BK48" s="211"/>
      <c r="BL48" s="211"/>
      <c r="BM48" s="211"/>
      <c r="BN48" s="211"/>
      <c r="BO48" s="211"/>
      <c r="BP48" s="211"/>
      <c r="BQ48" s="211"/>
      <c r="BR48" s="211"/>
      <c r="BS48" s="211"/>
      <c r="BT48" s="211"/>
      <c r="BU48" s="211"/>
      <c r="BV48" s="224"/>
      <c r="BW48" s="224"/>
      <c r="BX48" s="213"/>
      <c r="BY48" s="213"/>
      <c r="BZ48" s="213"/>
      <c r="CA48" s="213"/>
      <c r="CB48" s="213"/>
      <c r="CC48" s="213"/>
      <c r="CD48" s="213"/>
    </row>
  </sheetData>
  <hyperlinks>
    <hyperlink ref="A1" location="Contents!A1" display="Contents page" xr:uid="{00000000-0004-0000-0D00-000000000000}"/>
    <hyperlink ref="B1" location="Notes!A1" display="Information relating to this table can be found in the 'Notes' tab" xr:uid="{00000000-0004-0000-0D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9C9C9"/>
  </sheetPr>
  <dimension ref="A1:CD73"/>
  <sheetViews>
    <sheetView zoomScale="70" zoomScaleNormal="70" workbookViewId="0">
      <pane xSplit="3" ySplit="3" topLeftCell="BW4" activePane="bottomRight" state="frozen"/>
      <selection pane="topRight" activeCell="D1" sqref="D1"/>
      <selection pane="bottomLeft" activeCell="A4" sqref="A4"/>
      <selection pane="bottomRight" activeCell="A4" sqref="A4"/>
    </sheetView>
  </sheetViews>
  <sheetFormatPr defaultColWidth="9.1328125" defaultRowHeight="15" x14ac:dyDescent="0.4"/>
  <cols>
    <col min="1" max="1" width="23.1328125" style="209" bestFit="1" customWidth="1"/>
    <col min="2" max="2" width="75.86328125" style="213" customWidth="1"/>
    <col min="3" max="3" width="25.86328125" style="213" customWidth="1"/>
    <col min="4" max="75" width="12.86328125" style="224" customWidth="1"/>
    <col min="76" max="82" width="12.86328125" style="213" customWidth="1"/>
    <col min="83" max="83" width="9.1328125" style="213" customWidth="1"/>
    <col min="84" max="16384" width="9.1328125" style="213"/>
  </cols>
  <sheetData>
    <row r="1" spans="1:82" s="199" customFormat="1" ht="25.5" customHeight="1" thickBot="1" x14ac:dyDescent="0.4">
      <c r="A1" s="43" t="s">
        <v>44</v>
      </c>
      <c r="B1" s="44" t="s">
        <v>88</v>
      </c>
      <c r="C1" s="43"/>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8"/>
      <c r="BU1" s="268"/>
      <c r="BV1" s="268"/>
      <c r="BW1" s="268"/>
      <c r="BX1" s="268"/>
    </row>
    <row r="2" spans="1:82" s="1" customFormat="1" ht="32.25" customHeight="1" x14ac:dyDescent="0.4">
      <c r="A2" s="46" t="s">
        <v>45</v>
      </c>
      <c r="B2" s="200" t="s">
        <v>18</v>
      </c>
      <c r="C2" s="201"/>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204" customFormat="1" x14ac:dyDescent="0.4">
      <c r="A3" s="110">
        <v>2022</v>
      </c>
      <c r="B3" s="112" t="s">
        <v>218</v>
      </c>
      <c r="C3" s="206"/>
      <c r="D3" s="269" t="s">
        <v>123</v>
      </c>
      <c r="E3" s="269" t="s">
        <v>123</v>
      </c>
      <c r="F3" s="269" t="s">
        <v>123</v>
      </c>
      <c r="G3" s="269" t="s">
        <v>123</v>
      </c>
      <c r="H3" s="269" t="s">
        <v>123</v>
      </c>
      <c r="I3" s="269" t="s">
        <v>123</v>
      </c>
      <c r="J3" s="269" t="s">
        <v>123</v>
      </c>
      <c r="K3" s="269" t="s">
        <v>123</v>
      </c>
      <c r="L3" s="269" t="s">
        <v>123</v>
      </c>
      <c r="M3" s="269" t="s">
        <v>123</v>
      </c>
      <c r="N3" s="269" t="s">
        <v>123</v>
      </c>
      <c r="O3" s="269" t="s">
        <v>123</v>
      </c>
      <c r="P3" s="269" t="s">
        <v>123</v>
      </c>
      <c r="Q3" s="269" t="s">
        <v>123</v>
      </c>
      <c r="R3" s="269" t="s">
        <v>123</v>
      </c>
      <c r="S3" s="269" t="s">
        <v>123</v>
      </c>
      <c r="T3" s="269" t="s">
        <v>123</v>
      </c>
      <c r="U3" s="269" t="s">
        <v>123</v>
      </c>
      <c r="V3" s="269" t="s">
        <v>123</v>
      </c>
      <c r="W3" s="269" t="s">
        <v>123</v>
      </c>
      <c r="X3" s="269" t="s">
        <v>123</v>
      </c>
      <c r="Y3" s="269" t="s">
        <v>123</v>
      </c>
      <c r="Z3" s="269" t="s">
        <v>123</v>
      </c>
      <c r="AA3" s="269" t="s">
        <v>123</v>
      </c>
      <c r="AB3" s="269" t="s">
        <v>123</v>
      </c>
      <c r="AC3" s="269" t="s">
        <v>123</v>
      </c>
      <c r="AD3" s="269" t="s">
        <v>123</v>
      </c>
      <c r="AE3" s="269" t="s">
        <v>123</v>
      </c>
      <c r="AF3" s="269" t="s">
        <v>123</v>
      </c>
      <c r="AG3" s="269" t="s">
        <v>123</v>
      </c>
      <c r="AH3" s="269" t="s">
        <v>123</v>
      </c>
      <c r="AI3" s="269" t="s">
        <v>123</v>
      </c>
      <c r="AJ3" s="269" t="s">
        <v>123</v>
      </c>
      <c r="AK3" s="269" t="s">
        <v>123</v>
      </c>
      <c r="AL3" s="269" t="s">
        <v>123</v>
      </c>
      <c r="AM3" s="269" t="s">
        <v>123</v>
      </c>
      <c r="AN3" s="269" t="s">
        <v>123</v>
      </c>
      <c r="AO3" s="269" t="s">
        <v>123</v>
      </c>
      <c r="AP3" s="269" t="s">
        <v>123</v>
      </c>
      <c r="AQ3" s="269" t="s">
        <v>123</v>
      </c>
      <c r="AR3" s="269" t="s">
        <v>123</v>
      </c>
      <c r="AS3" s="269" t="s">
        <v>123</v>
      </c>
      <c r="AT3" s="269" t="s">
        <v>123</v>
      </c>
      <c r="AU3" s="269" t="s">
        <v>123</v>
      </c>
      <c r="AV3" s="269" t="s">
        <v>123</v>
      </c>
      <c r="AW3" s="269" t="s">
        <v>123</v>
      </c>
      <c r="AX3" s="269" t="s">
        <v>123</v>
      </c>
      <c r="AY3" s="269" t="s">
        <v>123</v>
      </c>
      <c r="AZ3" s="269" t="s">
        <v>123</v>
      </c>
      <c r="BA3" s="269" t="s">
        <v>123</v>
      </c>
      <c r="BB3" s="269" t="s">
        <v>123</v>
      </c>
      <c r="BC3" s="269" t="s">
        <v>123</v>
      </c>
      <c r="BD3" s="269" t="s">
        <v>123</v>
      </c>
      <c r="BE3" s="269" t="s">
        <v>123</v>
      </c>
      <c r="BF3" s="269" t="s">
        <v>123</v>
      </c>
      <c r="BG3" s="269" t="s">
        <v>123</v>
      </c>
      <c r="BH3" s="269" t="s">
        <v>123</v>
      </c>
      <c r="BI3" s="269" t="s">
        <v>123</v>
      </c>
      <c r="BJ3" s="269" t="s">
        <v>123</v>
      </c>
      <c r="BK3" s="269" t="s">
        <v>123</v>
      </c>
      <c r="BL3" s="269" t="s">
        <v>123</v>
      </c>
      <c r="BM3" s="269" t="s">
        <v>123</v>
      </c>
      <c r="BN3" s="269" t="s">
        <v>123</v>
      </c>
      <c r="BO3" s="269" t="s">
        <v>123</v>
      </c>
      <c r="BP3" s="269" t="s">
        <v>123</v>
      </c>
      <c r="BQ3" s="269" t="s">
        <v>123</v>
      </c>
      <c r="BR3" s="269" t="s">
        <v>123</v>
      </c>
      <c r="BS3" s="269" t="s">
        <v>123</v>
      </c>
      <c r="BT3" s="269" t="s">
        <v>123</v>
      </c>
      <c r="BU3" s="269" t="s">
        <v>123</v>
      </c>
      <c r="BV3" s="269" t="s">
        <v>123</v>
      </c>
      <c r="BW3" s="269" t="s">
        <v>123</v>
      </c>
      <c r="BX3" s="269" t="s">
        <v>123</v>
      </c>
      <c r="BY3" s="269" t="s">
        <v>124</v>
      </c>
      <c r="BZ3" s="269" t="s">
        <v>124</v>
      </c>
      <c r="CA3" s="269" t="s">
        <v>124</v>
      </c>
      <c r="CB3" s="269" t="s">
        <v>124</v>
      </c>
      <c r="CC3" s="269" t="s">
        <v>124</v>
      </c>
      <c r="CD3" s="270" t="s">
        <v>124</v>
      </c>
    </row>
    <row r="4" spans="1:82" s="223" customFormat="1" ht="27" customHeight="1" x14ac:dyDescent="0.4">
      <c r="A4" s="271"/>
      <c r="B4" s="223" t="s">
        <v>136</v>
      </c>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f t="shared" ref="AH4:BM4" si="0">SUM(AH5,AH11,AH18,AH24:AH26,AH33)</f>
        <v>2258.4971727273328</v>
      </c>
      <c r="AI4" s="272">
        <f t="shared" si="0"/>
        <v>2506.4141479562736</v>
      </c>
      <c r="AJ4" s="272">
        <f t="shared" si="0"/>
        <v>2875.615417878922</v>
      </c>
      <c r="AK4" s="272">
        <f t="shared" si="0"/>
        <v>3371.7869227652932</v>
      </c>
      <c r="AL4" s="272">
        <f t="shared" si="0"/>
        <v>3757.2236238654027</v>
      </c>
      <c r="AM4" s="272">
        <f t="shared" si="0"/>
        <v>4039.7050724768769</v>
      </c>
      <c r="AN4" s="272">
        <f t="shared" si="0"/>
        <v>4595.8001907534635</v>
      </c>
      <c r="AO4" s="272">
        <f t="shared" si="0"/>
        <v>5139.3588383303422</v>
      </c>
      <c r="AP4" s="272">
        <f t="shared" si="0"/>
        <v>5821.8038679940928</v>
      </c>
      <c r="AQ4" s="272">
        <f t="shared" si="0"/>
        <v>6486.3850479196262</v>
      </c>
      <c r="AR4" s="272">
        <f t="shared" si="0"/>
        <v>7224.9610000000002</v>
      </c>
      <c r="AS4" s="272">
        <f t="shared" si="0"/>
        <v>8235.4239999999991</v>
      </c>
      <c r="AT4" s="272">
        <f t="shared" si="0"/>
        <v>9631.2020000000011</v>
      </c>
      <c r="AU4" s="272">
        <f t="shared" si="0"/>
        <v>12011.360994134489</v>
      </c>
      <c r="AV4" s="272">
        <f t="shared" si="0"/>
        <v>14443.461999999998</v>
      </c>
      <c r="AW4" s="272">
        <f t="shared" si="0"/>
        <v>17153.341999999997</v>
      </c>
      <c r="AX4" s="272">
        <f t="shared" si="0"/>
        <v>19141.810058677511</v>
      </c>
      <c r="AY4" s="272">
        <f t="shared" si="0"/>
        <v>20737.395162978515</v>
      </c>
      <c r="AZ4" s="272">
        <f t="shared" si="0"/>
        <v>22082.032319288726</v>
      </c>
      <c r="BA4" s="272">
        <f t="shared" si="0"/>
        <v>22845.809494948775</v>
      </c>
      <c r="BB4" s="272">
        <f t="shared" si="0"/>
        <v>23596.777074595495</v>
      </c>
      <c r="BC4" s="272">
        <f t="shared" si="0"/>
        <v>24071.81043714553</v>
      </c>
      <c r="BD4" s="272">
        <f t="shared" si="0"/>
        <v>25373.061998783323</v>
      </c>
      <c r="BE4" s="272">
        <f t="shared" si="0"/>
        <v>26852.979415936559</v>
      </c>
      <c r="BF4" s="272">
        <f t="shared" si="0"/>
        <v>27962.349545578556</v>
      </c>
      <c r="BG4" s="272">
        <f t="shared" si="0"/>
        <v>28905.047455335218</v>
      </c>
      <c r="BH4" s="272">
        <f t="shared" si="0"/>
        <v>29490.83792745899</v>
      </c>
      <c r="BI4" s="272">
        <f t="shared" si="0"/>
        <v>30376.893177567676</v>
      </c>
      <c r="BJ4" s="272">
        <f t="shared" si="0"/>
        <v>31404.577559579116</v>
      </c>
      <c r="BK4" s="272">
        <f t="shared" si="0"/>
        <v>33305.936076328624</v>
      </c>
      <c r="BL4" s="272">
        <f t="shared" si="0"/>
        <v>35274.162840396391</v>
      </c>
      <c r="BM4" s="272">
        <f t="shared" si="0"/>
        <v>38104.482729313415</v>
      </c>
      <c r="BN4" s="272">
        <f t="shared" ref="BN4:CD4" si="1">SUM(BN5,BN11,BN18,BN24:BN26,BN33)</f>
        <v>39309.773948856004</v>
      </c>
      <c r="BO4" s="272">
        <f t="shared" si="1"/>
        <v>40887.381941124833</v>
      </c>
      <c r="BP4" s="272">
        <f t="shared" si="1"/>
        <v>42631.130135126237</v>
      </c>
      <c r="BQ4" s="272">
        <f t="shared" si="1"/>
        <v>43506.153464025985</v>
      </c>
      <c r="BR4" s="272">
        <f t="shared" si="1"/>
        <v>46695.056280325</v>
      </c>
      <c r="BS4" s="272">
        <f t="shared" si="1"/>
        <v>49071.140070459158</v>
      </c>
      <c r="BT4" s="272">
        <f t="shared" si="1"/>
        <v>49979.54864987504</v>
      </c>
      <c r="BU4" s="272">
        <f t="shared" si="1"/>
        <v>52137.264540827782</v>
      </c>
      <c r="BV4" s="272">
        <f t="shared" si="1"/>
        <v>53573.055678919278</v>
      </c>
      <c r="BW4" s="272">
        <f t="shared" si="1"/>
        <v>55371.643572109875</v>
      </c>
      <c r="BX4" s="272">
        <f t="shared" si="1"/>
        <v>56626.245664174385</v>
      </c>
      <c r="BY4" s="272">
        <f t="shared" si="1"/>
        <v>59350.539629034451</v>
      </c>
      <c r="BZ4" s="272">
        <f t="shared" si="1"/>
        <v>63934.286774091197</v>
      </c>
      <c r="CA4" s="272">
        <f t="shared" si="1"/>
        <v>71270.788239071087</v>
      </c>
      <c r="CB4" s="272">
        <f t="shared" si="1"/>
        <v>75870.332175060568</v>
      </c>
      <c r="CC4" s="272">
        <f t="shared" si="1"/>
        <v>79004.431827799024</v>
      </c>
      <c r="CD4" s="273">
        <f t="shared" si="1"/>
        <v>82566.617686155965</v>
      </c>
    </row>
    <row r="5" spans="1:82" s="1" customFormat="1" ht="23.25" customHeight="1" x14ac:dyDescent="0.4">
      <c r="A5" s="274"/>
      <c r="B5" s="214" t="s">
        <v>431</v>
      </c>
      <c r="C5" s="213"/>
      <c r="D5" s="224"/>
      <c r="E5" s="224"/>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11">
        <f t="shared" ref="AH5:BM5" si="2">SUM(AH6:AH10)</f>
        <v>215</v>
      </c>
      <c r="AI5" s="211">
        <f t="shared" si="2"/>
        <v>280</v>
      </c>
      <c r="AJ5" s="211">
        <f t="shared" si="2"/>
        <v>385</v>
      </c>
      <c r="AK5" s="211">
        <f t="shared" si="2"/>
        <v>503</v>
      </c>
      <c r="AL5" s="211">
        <f t="shared" si="2"/>
        <v>639</v>
      </c>
      <c r="AM5" s="211">
        <f t="shared" si="2"/>
        <v>799</v>
      </c>
      <c r="AN5" s="211">
        <f t="shared" si="2"/>
        <v>932</v>
      </c>
      <c r="AO5" s="211">
        <f t="shared" si="2"/>
        <v>1108</v>
      </c>
      <c r="AP5" s="211">
        <f t="shared" si="2"/>
        <v>1293</v>
      </c>
      <c r="AQ5" s="211">
        <f t="shared" si="2"/>
        <v>1493.607</v>
      </c>
      <c r="AR5" s="211">
        <f t="shared" si="2"/>
        <v>1678.8070000000002</v>
      </c>
      <c r="AS5" s="211">
        <f t="shared" si="2"/>
        <v>1928.0260000000001</v>
      </c>
      <c r="AT5" s="211">
        <f t="shared" si="2"/>
        <v>2265.2670000000003</v>
      </c>
      <c r="AU5" s="211">
        <f t="shared" si="2"/>
        <v>2768.0990000000002</v>
      </c>
      <c r="AV5" s="211">
        <f t="shared" si="2"/>
        <v>3594.9789999999998</v>
      </c>
      <c r="AW5" s="211">
        <f t="shared" si="2"/>
        <v>4567.7079999999996</v>
      </c>
      <c r="AX5" s="211">
        <f t="shared" si="2"/>
        <v>5087.24</v>
      </c>
      <c r="AY5" s="211">
        <f t="shared" si="2"/>
        <v>5995.95</v>
      </c>
      <c r="AZ5" s="211">
        <f t="shared" si="2"/>
        <v>6890.7119999999995</v>
      </c>
      <c r="BA5" s="211">
        <f t="shared" si="2"/>
        <v>7474.6569999999992</v>
      </c>
      <c r="BB5" s="211">
        <f t="shared" si="2"/>
        <v>7996.1079999999984</v>
      </c>
      <c r="BC5" s="211">
        <f t="shared" si="2"/>
        <v>8482.7970000000005</v>
      </c>
      <c r="BD5" s="211">
        <f t="shared" si="2"/>
        <v>8998.760000000002</v>
      </c>
      <c r="BE5" s="211">
        <f t="shared" si="2"/>
        <v>9704.5185240909632</v>
      </c>
      <c r="BF5" s="211">
        <f t="shared" si="2"/>
        <v>10302.647677202764</v>
      </c>
      <c r="BG5" s="211">
        <f t="shared" si="2"/>
        <v>11039.131507160631</v>
      </c>
      <c r="BH5" s="211">
        <f t="shared" si="2"/>
        <v>11752.749</v>
      </c>
      <c r="BI5" s="211">
        <f t="shared" si="2"/>
        <v>12542.44267353</v>
      </c>
      <c r="BJ5" s="211">
        <f t="shared" si="2"/>
        <v>13304.85224679</v>
      </c>
      <c r="BK5" s="211">
        <f t="shared" si="2"/>
        <v>14311.464927031753</v>
      </c>
      <c r="BL5" s="211">
        <f t="shared" si="2"/>
        <v>15260.007289010002</v>
      </c>
      <c r="BM5" s="211">
        <f t="shared" si="2"/>
        <v>16564.846266159999</v>
      </c>
      <c r="BN5" s="211">
        <f t="shared" ref="BN5:CD5" si="3">SUM(BN6:BN10)</f>
        <v>17104.362356233181</v>
      </c>
      <c r="BO5" s="211">
        <f t="shared" si="3"/>
        <v>17905.161131910005</v>
      </c>
      <c r="BP5" s="211">
        <f t="shared" si="3"/>
        <v>18905.77449598</v>
      </c>
      <c r="BQ5" s="211">
        <f t="shared" si="3"/>
        <v>19287.893994300885</v>
      </c>
      <c r="BR5" s="211">
        <f t="shared" si="3"/>
        <v>20790.665465899998</v>
      </c>
      <c r="BS5" s="211">
        <f t="shared" si="3"/>
        <v>21734.188377339997</v>
      </c>
      <c r="BT5" s="211">
        <f t="shared" si="3"/>
        <v>22164.107398541197</v>
      </c>
      <c r="BU5" s="211">
        <f t="shared" si="3"/>
        <v>23554.594911210013</v>
      </c>
      <c r="BV5" s="211">
        <f t="shared" si="3"/>
        <v>24436.327602219997</v>
      </c>
      <c r="BW5" s="211">
        <f t="shared" si="3"/>
        <v>25651.493991683248</v>
      </c>
      <c r="BX5" s="211">
        <f t="shared" si="3"/>
        <v>24849.723709297126</v>
      </c>
      <c r="BY5" s="211">
        <f t="shared" si="3"/>
        <v>26050.193120807744</v>
      </c>
      <c r="BZ5" s="211">
        <f t="shared" si="3"/>
        <v>28227.315930615448</v>
      </c>
      <c r="CA5" s="211">
        <f t="shared" si="3"/>
        <v>32203.326169757253</v>
      </c>
      <c r="CB5" s="211">
        <f t="shared" si="3"/>
        <v>34872.716521272072</v>
      </c>
      <c r="CC5" s="211">
        <f t="shared" si="3"/>
        <v>37027.471856664357</v>
      </c>
      <c r="CD5" s="212">
        <f t="shared" si="3"/>
        <v>39370.985053546487</v>
      </c>
    </row>
    <row r="6" spans="1:82" s="1" customFormat="1" x14ac:dyDescent="0.4">
      <c r="A6" s="274"/>
      <c r="B6" s="275" t="s">
        <v>220</v>
      </c>
      <c r="C6" s="213"/>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11">
        <f>Disability_benefits!AH14</f>
        <v>0</v>
      </c>
      <c r="AI6" s="211">
        <f>Disability_benefits!AI14</f>
        <v>0</v>
      </c>
      <c r="AJ6" s="211">
        <f>Disability_benefits!AJ14</f>
        <v>0</v>
      </c>
      <c r="AK6" s="211">
        <f>Disability_benefits!AK14</f>
        <v>0</v>
      </c>
      <c r="AL6" s="211">
        <f>Disability_benefits!AL14</f>
        <v>0</v>
      </c>
      <c r="AM6" s="211">
        <f>Disability_benefits!AM14</f>
        <v>0</v>
      </c>
      <c r="AN6" s="211">
        <f>Disability_benefits!AN14</f>
        <v>0</v>
      </c>
      <c r="AO6" s="211">
        <f>Disability_benefits!AO14</f>
        <v>0</v>
      </c>
      <c r="AP6" s="211">
        <f>Disability_benefits!AP14</f>
        <v>0</v>
      </c>
      <c r="AQ6" s="211">
        <f>Disability_benefits!AQ14</f>
        <v>0</v>
      </c>
      <c r="AR6" s="211">
        <f>Disability_benefits!AR14</f>
        <v>0</v>
      </c>
      <c r="AS6" s="211">
        <f>Disability_benefits!AS14</f>
        <v>0</v>
      </c>
      <c r="AT6" s="211">
        <f>Disability_benefits!AT14</f>
        <v>0</v>
      </c>
      <c r="AU6" s="211">
        <f>Disability_benefits!AU14</f>
        <v>0</v>
      </c>
      <c r="AV6" s="211">
        <f>Disability_benefits!AV14</f>
        <v>0</v>
      </c>
      <c r="AW6" s="211">
        <f>Disability_benefits!AW14</f>
        <v>0</v>
      </c>
      <c r="AX6" s="211">
        <f>Disability_benefits!AX14</f>
        <v>0</v>
      </c>
      <c r="AY6" s="211">
        <f>Disability_benefits!AY14</f>
        <v>0</v>
      </c>
      <c r="AZ6" s="211">
        <f>Disability_benefits!AZ14</f>
        <v>0</v>
      </c>
      <c r="BA6" s="211">
        <f>Disability_benefits!BA14</f>
        <v>0</v>
      </c>
      <c r="BB6" s="211">
        <f>Disability_benefits!BB14</f>
        <v>0</v>
      </c>
      <c r="BC6" s="211">
        <f>Disability_benefits!BC14</f>
        <v>0</v>
      </c>
      <c r="BD6" s="211">
        <f>Disability_benefits!BD14</f>
        <v>0</v>
      </c>
      <c r="BE6" s="211">
        <f>Disability_benefits!BE14</f>
        <v>0</v>
      </c>
      <c r="BF6" s="211">
        <f>Disability_benefits!BF14</f>
        <v>0</v>
      </c>
      <c r="BG6" s="211">
        <f>Disability_benefits!BG14</f>
        <v>0</v>
      </c>
      <c r="BH6" s="211">
        <f>Disability_benefits!BH14</f>
        <v>0</v>
      </c>
      <c r="BI6" s="211">
        <f>Disability_benefits!BI14</f>
        <v>0</v>
      </c>
      <c r="BJ6" s="211">
        <f>Disability_benefits!BJ14</f>
        <v>0</v>
      </c>
      <c r="BK6" s="211">
        <f>Disability_benefits!BK14</f>
        <v>0</v>
      </c>
      <c r="BL6" s="211">
        <f>Disability_benefits!BL14</f>
        <v>0</v>
      </c>
      <c r="BM6" s="211">
        <f>Disability_benefits!BM14</f>
        <v>0</v>
      </c>
      <c r="BN6" s="211">
        <f>Disability_benefits!BN14</f>
        <v>0</v>
      </c>
      <c r="BO6" s="211">
        <f>Disability_benefits!BO14</f>
        <v>0</v>
      </c>
      <c r="BP6" s="211">
        <f>Disability_benefits!BP14</f>
        <v>0</v>
      </c>
      <c r="BQ6" s="211">
        <f>Disability_benefits!BQ14</f>
        <v>4.7691617500000003</v>
      </c>
      <c r="BR6" s="211">
        <f>Disability_benefits!BR14</f>
        <v>6.040064700000003</v>
      </c>
      <c r="BS6" s="211">
        <f>Disability_benefits!BS14</f>
        <v>6.9357352999999913</v>
      </c>
      <c r="BT6" s="211">
        <f>Disability_benefits!BT14</f>
        <v>7.3484010500000174</v>
      </c>
      <c r="BU6" s="211">
        <f>Disability_benefits!BU14</f>
        <v>8.2211221899999884</v>
      </c>
      <c r="BV6" s="211">
        <f>Disability_benefits!BV14</f>
        <v>9.1482867099999936</v>
      </c>
      <c r="BW6" s="211">
        <f>Disability_benefits!BW14</f>
        <v>10.039949220000004</v>
      </c>
      <c r="BX6" s="211">
        <f>Disability_benefits!BX14</f>
        <v>10.679680190000003</v>
      </c>
      <c r="BY6" s="211">
        <f>Disability_benefits!BY14</f>
        <v>12.262199348433283</v>
      </c>
      <c r="BZ6" s="211">
        <f>Disability_benefits!BZ14</f>
        <v>13.350662318779154</v>
      </c>
      <c r="CA6" s="211">
        <f>Disability_benefits!CA14</f>
        <v>15.327542292190016</v>
      </c>
      <c r="CB6" s="211">
        <f>Disability_benefits!CB14</f>
        <v>16.768294237895876</v>
      </c>
      <c r="CC6" s="211">
        <f>Disability_benefits!CC14</f>
        <v>18.01536270392641</v>
      </c>
      <c r="CD6" s="212">
        <f>Disability_benefits!CD14</f>
        <v>19.354461001929842</v>
      </c>
    </row>
    <row r="7" spans="1:82" s="1" customFormat="1" x14ac:dyDescent="0.4">
      <c r="A7" s="274"/>
      <c r="B7" s="275" t="s">
        <v>222</v>
      </c>
      <c r="C7" s="213"/>
      <c r="D7" s="224"/>
      <c r="E7" s="224"/>
      <c r="F7" s="224"/>
      <c r="G7" s="224"/>
      <c r="H7" s="224"/>
      <c r="I7" s="224"/>
      <c r="J7" s="224"/>
      <c r="K7" s="224"/>
      <c r="L7" s="224"/>
      <c r="M7" s="224"/>
      <c r="N7" s="224"/>
      <c r="O7" s="224"/>
      <c r="P7" s="224"/>
      <c r="Q7" s="224"/>
      <c r="R7" s="224"/>
      <c r="S7" s="224"/>
      <c r="T7" s="224"/>
      <c r="U7" s="224"/>
      <c r="V7" s="224"/>
      <c r="W7" s="224"/>
      <c r="X7" s="224"/>
      <c r="Y7" s="224"/>
      <c r="Z7" s="224"/>
      <c r="AA7" s="224"/>
      <c r="AB7" s="224"/>
      <c r="AC7" s="224"/>
      <c r="AD7" s="224"/>
      <c r="AE7" s="224"/>
      <c r="AF7" s="224"/>
      <c r="AG7" s="224"/>
      <c r="AH7" s="211">
        <f>Disability_benefits!AH15</f>
        <v>168</v>
      </c>
      <c r="AI7" s="211">
        <f>Disability_benefits!AI15</f>
        <v>201</v>
      </c>
      <c r="AJ7" s="211">
        <f>Disability_benefits!AJ15</f>
        <v>260</v>
      </c>
      <c r="AK7" s="211">
        <f>Disability_benefits!AK15</f>
        <v>330</v>
      </c>
      <c r="AL7" s="211">
        <f>Disability_benefits!AL15</f>
        <v>403</v>
      </c>
      <c r="AM7" s="211">
        <f>Disability_benefits!AM15</f>
        <v>495</v>
      </c>
      <c r="AN7" s="211">
        <f>Disability_benefits!AN15</f>
        <v>576</v>
      </c>
      <c r="AO7" s="211">
        <f>Disability_benefits!AO15</f>
        <v>686</v>
      </c>
      <c r="AP7" s="211">
        <f>Disability_benefits!AP15</f>
        <v>779</v>
      </c>
      <c r="AQ7" s="211">
        <f>Disability_benefits!AQ15</f>
        <v>897.38499999999999</v>
      </c>
      <c r="AR7" s="211">
        <f>Disability_benefits!AR15</f>
        <v>1003.4670000000001</v>
      </c>
      <c r="AS7" s="211">
        <f>Disability_benefits!AS15</f>
        <v>1158.527</v>
      </c>
      <c r="AT7" s="211">
        <f>Disability_benefits!AT15</f>
        <v>1382.009</v>
      </c>
      <c r="AU7" s="211">
        <f>Disability_benefits!AU15</f>
        <v>1706.221</v>
      </c>
      <c r="AV7" s="211">
        <f>Disability_benefits!AV15</f>
        <v>1553.4739999999999</v>
      </c>
      <c r="AW7" s="211">
        <f>Disability_benefits!AW15</f>
        <v>1795.461</v>
      </c>
      <c r="AX7" s="211">
        <f>Disability_benefits!AX15</f>
        <v>1962.682</v>
      </c>
      <c r="AY7" s="211">
        <f>Disability_benefits!AY15</f>
        <v>2194.1619999999998</v>
      </c>
      <c r="AZ7" s="211">
        <f>Disability_benefits!AZ15</f>
        <v>2392.893</v>
      </c>
      <c r="BA7" s="211">
        <f>Disability_benefits!BA15</f>
        <v>2521.25</v>
      </c>
      <c r="BB7" s="211">
        <f>Disability_benefits!BB15</f>
        <v>2679.9749999999999</v>
      </c>
      <c r="BC7" s="211">
        <f>Disability_benefits!BC15</f>
        <v>2822.8040000000001</v>
      </c>
      <c r="BD7" s="211">
        <f>Disability_benefits!BD15</f>
        <v>2955.1210000000001</v>
      </c>
      <c r="BE7" s="211">
        <f>Disability_benefits!BE15</f>
        <v>3124.4597597447382</v>
      </c>
      <c r="BF7" s="211">
        <f>Disability_benefits!BF15</f>
        <v>3250.6787885787207</v>
      </c>
      <c r="BG7" s="211">
        <f>Disability_benefits!BG15</f>
        <v>3457.0445494205601</v>
      </c>
      <c r="BH7" s="211">
        <f>Disability_benefits!BH15</f>
        <v>3673.5859999999998</v>
      </c>
      <c r="BI7" s="211">
        <f>Disability_benefits!BI15</f>
        <v>3924.14037813</v>
      </c>
      <c r="BJ7" s="211">
        <f>Disability_benefits!BJ15</f>
        <v>4149.40578293</v>
      </c>
      <c r="BK7" s="211">
        <f>Disability_benefits!BK15</f>
        <v>4444.4350972342991</v>
      </c>
      <c r="BL7" s="211">
        <f>Disability_benefits!BL15</f>
        <v>4734.8039219600005</v>
      </c>
      <c r="BM7" s="211">
        <f>Disability_benefits!BM15</f>
        <v>5106.2537628999999</v>
      </c>
      <c r="BN7" s="211">
        <f>Disability_benefits!BN15</f>
        <v>5227.7472379531791</v>
      </c>
      <c r="BO7" s="211">
        <f>Disability_benefits!BO15</f>
        <v>5339.4256940699997</v>
      </c>
      <c r="BP7" s="211">
        <f>Disability_benefits!BP15</f>
        <v>5475.6249157700013</v>
      </c>
      <c r="BQ7" s="211">
        <f>Disability_benefits!BQ15</f>
        <v>5360.0751764300812</v>
      </c>
      <c r="BR7" s="211">
        <f>Disability_benefits!BR15</f>
        <v>5421.7736767999995</v>
      </c>
      <c r="BS7" s="211">
        <f>Disability_benefits!BS15</f>
        <v>5489.5433917499959</v>
      </c>
      <c r="BT7" s="211">
        <f>Disability_benefits!BT15</f>
        <v>5482.7675999399999</v>
      </c>
      <c r="BU7" s="211">
        <f>Disability_benefits!BU15</f>
        <v>5529.3185711499982</v>
      </c>
      <c r="BV7" s="211">
        <f>Disability_benefits!BV15</f>
        <v>5675.5506973500005</v>
      </c>
      <c r="BW7" s="211">
        <f>Disability_benefits!BW15</f>
        <v>5908.4831024900022</v>
      </c>
      <c r="BX7" s="211">
        <f>Disability_benefits!BX15</f>
        <v>5337.6142274424847</v>
      </c>
      <c r="BY7" s="211">
        <f>Disability_benefits!BY15</f>
        <v>5284.928531671213</v>
      </c>
      <c r="BZ7" s="211">
        <f>Disability_benefits!BZ15</f>
        <v>5554.9934695649854</v>
      </c>
      <c r="CA7" s="211">
        <f>Disability_benefits!CA15</f>
        <v>6147.9515667562609</v>
      </c>
      <c r="CB7" s="211">
        <f>Disability_benefits!CB15</f>
        <v>6505.9684879930792</v>
      </c>
      <c r="CC7" s="211">
        <f>Disability_benefits!CC15</f>
        <v>6782.835724630504</v>
      </c>
      <c r="CD7" s="212">
        <f>Disability_benefits!CD15</f>
        <v>7052.7293527805086</v>
      </c>
    </row>
    <row r="8" spans="1:82" s="1" customFormat="1" x14ac:dyDescent="0.4">
      <c r="A8" s="274"/>
      <c r="B8" s="275" t="s">
        <v>232</v>
      </c>
      <c r="C8" s="213"/>
      <c r="D8" s="224"/>
      <c r="E8" s="224"/>
      <c r="F8" s="224"/>
      <c r="G8" s="224"/>
      <c r="H8" s="224"/>
      <c r="I8" s="224"/>
      <c r="J8" s="224"/>
      <c r="K8" s="224"/>
      <c r="L8" s="224"/>
      <c r="M8" s="224"/>
      <c r="N8" s="224"/>
      <c r="O8" s="224"/>
      <c r="P8" s="224"/>
      <c r="Q8" s="224"/>
      <c r="R8" s="224"/>
      <c r="S8" s="224"/>
      <c r="T8" s="224"/>
      <c r="U8" s="224"/>
      <c r="V8" s="224"/>
      <c r="W8" s="224"/>
      <c r="X8" s="224"/>
      <c r="Y8" s="224"/>
      <c r="Z8" s="224"/>
      <c r="AA8" s="224"/>
      <c r="AB8" s="224"/>
      <c r="AC8" s="224"/>
      <c r="AD8" s="224"/>
      <c r="AE8" s="224"/>
      <c r="AF8" s="224"/>
      <c r="AG8" s="224"/>
      <c r="AH8" s="211">
        <f>Disability_benefits!AH5</f>
        <v>0</v>
      </c>
      <c r="AI8" s="211">
        <f>Disability_benefits!AI5</f>
        <v>0</v>
      </c>
      <c r="AJ8" s="211">
        <f>Disability_benefits!AJ5</f>
        <v>0</v>
      </c>
      <c r="AK8" s="211">
        <f>Disability_benefits!AK5</f>
        <v>0</v>
      </c>
      <c r="AL8" s="211">
        <f>Disability_benefits!AL5</f>
        <v>0</v>
      </c>
      <c r="AM8" s="211">
        <f>Disability_benefits!AM5</f>
        <v>0</v>
      </c>
      <c r="AN8" s="211">
        <f>Disability_benefits!AN5</f>
        <v>0</v>
      </c>
      <c r="AO8" s="211">
        <f>Disability_benefits!AO5</f>
        <v>0</v>
      </c>
      <c r="AP8" s="211">
        <f>Disability_benefits!AP5</f>
        <v>0</v>
      </c>
      <c r="AQ8" s="211">
        <f>Disability_benefits!AQ5</f>
        <v>0</v>
      </c>
      <c r="AR8" s="211">
        <f>Disability_benefits!AR5</f>
        <v>0</v>
      </c>
      <c r="AS8" s="211">
        <f>Disability_benefits!AS5</f>
        <v>0</v>
      </c>
      <c r="AT8" s="211">
        <f>Disability_benefits!AT5</f>
        <v>0</v>
      </c>
      <c r="AU8" s="211">
        <f>Disability_benefits!AU5</f>
        <v>0</v>
      </c>
      <c r="AV8" s="211">
        <f>Disability_benefits!AV5</f>
        <v>1973.203</v>
      </c>
      <c r="AW8" s="211">
        <f>Disability_benefits!AW5</f>
        <v>2772.2469999999998</v>
      </c>
      <c r="AX8" s="211">
        <f>Disability_benefits!AX5</f>
        <v>3124.558</v>
      </c>
      <c r="AY8" s="211">
        <f>Disability_benefits!AY5</f>
        <v>3801.788</v>
      </c>
      <c r="AZ8" s="211">
        <f>Disability_benefits!AZ5</f>
        <v>4497.8189999999995</v>
      </c>
      <c r="BA8" s="211">
        <f>Disability_benefits!BA5</f>
        <v>4953.4069999999992</v>
      </c>
      <c r="BB8" s="211">
        <f>Disability_benefits!BB5</f>
        <v>5316.1329999999989</v>
      </c>
      <c r="BC8" s="211">
        <f>Disability_benefits!BC5</f>
        <v>5659.9930000000004</v>
      </c>
      <c r="BD8" s="211">
        <f>Disability_benefits!BD5</f>
        <v>6043.639000000001</v>
      </c>
      <c r="BE8" s="211">
        <f>Disability_benefits!BE5</f>
        <v>6580.0587643462241</v>
      </c>
      <c r="BF8" s="211">
        <f>Disability_benefits!BF5</f>
        <v>7051.9688886240428</v>
      </c>
      <c r="BG8" s="211">
        <f>Disability_benefits!BG5</f>
        <v>7582.0869577400717</v>
      </c>
      <c r="BH8" s="211">
        <f>Disability_benefits!BH5</f>
        <v>8079.1630000000005</v>
      </c>
      <c r="BI8" s="211">
        <f>Disability_benefits!BI5</f>
        <v>8618.3022954000007</v>
      </c>
      <c r="BJ8" s="211">
        <f>Disability_benefits!BJ5</f>
        <v>9155.4464638600002</v>
      </c>
      <c r="BK8" s="211">
        <f>Disability_benefits!BK5</f>
        <v>9867.029829797455</v>
      </c>
      <c r="BL8" s="211">
        <f>Disability_benefits!BL5</f>
        <v>10525.20336705</v>
      </c>
      <c r="BM8" s="211">
        <f>Disability_benefits!BM5</f>
        <v>11458.592503259999</v>
      </c>
      <c r="BN8" s="211">
        <f>Disability_benefits!BN5</f>
        <v>11876.615118280002</v>
      </c>
      <c r="BO8" s="211">
        <f>Disability_benefits!BO5</f>
        <v>12565.735437840003</v>
      </c>
      <c r="BP8" s="211">
        <f>Disability_benefits!BP5</f>
        <v>13430.14958021</v>
      </c>
      <c r="BQ8" s="211">
        <f>Disability_benefits!BQ5</f>
        <v>13762.514588680802</v>
      </c>
      <c r="BR8" s="211">
        <f>Disability_benefits!BR5</f>
        <v>13798.261242919998</v>
      </c>
      <c r="BS8" s="211">
        <f>Disability_benefits!BS5</f>
        <v>13233.124968690001</v>
      </c>
      <c r="BT8" s="211">
        <f>Disability_benefits!BT5</f>
        <v>11513.612393931196</v>
      </c>
      <c r="BU8" s="211">
        <f>Disability_benefits!BU5</f>
        <v>9379.593293240021</v>
      </c>
      <c r="BV8" s="211">
        <f>Disability_benefits!BV5</f>
        <v>8126.2184717899945</v>
      </c>
      <c r="BW8" s="211">
        <f>Disability_benefits!BW5</f>
        <v>7233.1409551332426</v>
      </c>
      <c r="BX8" s="211">
        <f>Disability_benefits!BX5</f>
        <v>5812.8455863046374</v>
      </c>
      <c r="BY8" s="211">
        <f>Disability_benefits!BY5</f>
        <v>5670.1325247738732</v>
      </c>
      <c r="BZ8" s="211">
        <f>Disability_benefits!BZ5</f>
        <v>5666.9286596747461</v>
      </c>
      <c r="CA8" s="211">
        <f>Disability_benefits!CA5</f>
        <v>5963.7208540011598</v>
      </c>
      <c r="CB8" s="211">
        <f>Disability_benefits!CB5</f>
        <v>5839.0207532265958</v>
      </c>
      <c r="CC8" s="211">
        <f>Disability_benefits!CC5</f>
        <v>5565.6211435544265</v>
      </c>
      <c r="CD8" s="212">
        <f>Disability_benefits!CD5</f>
        <v>5633.08746351846</v>
      </c>
    </row>
    <row r="9" spans="1:82" s="1" customFormat="1" x14ac:dyDescent="0.4">
      <c r="A9" s="274"/>
      <c r="B9" s="275" t="s">
        <v>256</v>
      </c>
      <c r="C9" s="213"/>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4"/>
      <c r="AF9" s="224"/>
      <c r="AG9" s="224"/>
      <c r="AH9" s="211">
        <f>Disability_benefits!AH20</f>
        <v>47</v>
      </c>
      <c r="AI9" s="211">
        <f>Disability_benefits!AI20</f>
        <v>79</v>
      </c>
      <c r="AJ9" s="211">
        <f>Disability_benefits!AJ20</f>
        <v>125.00000000000001</v>
      </c>
      <c r="AK9" s="211">
        <f>Disability_benefits!AK20</f>
        <v>173</v>
      </c>
      <c r="AL9" s="211">
        <f>Disability_benefits!AL20</f>
        <v>236</v>
      </c>
      <c r="AM9" s="211">
        <f>Disability_benefits!AM20</f>
        <v>304</v>
      </c>
      <c r="AN9" s="211">
        <f>Disability_benefits!AN20</f>
        <v>356</v>
      </c>
      <c r="AO9" s="211">
        <f>Disability_benefits!AO20</f>
        <v>422</v>
      </c>
      <c r="AP9" s="211">
        <f>Disability_benefits!AP20</f>
        <v>514</v>
      </c>
      <c r="AQ9" s="211">
        <f>Disability_benefits!AQ20</f>
        <v>596.22199999999998</v>
      </c>
      <c r="AR9" s="211">
        <f>Disability_benefits!AR20</f>
        <v>675.34</v>
      </c>
      <c r="AS9" s="211">
        <f>Disability_benefits!AS20</f>
        <v>769.49900000000002</v>
      </c>
      <c r="AT9" s="211">
        <f>Disability_benefits!AT20</f>
        <v>883.25800000000027</v>
      </c>
      <c r="AU9" s="211">
        <f>Disability_benefits!AU20</f>
        <v>1061.8779999999999</v>
      </c>
      <c r="AV9" s="211">
        <f>Disability_benefits!AV20</f>
        <v>68.302000000000007</v>
      </c>
      <c r="AW9" s="211">
        <f>Disability_benefits!AW20</f>
        <v>0</v>
      </c>
      <c r="AX9" s="211">
        <f>Disability_benefits!AX20</f>
        <v>0</v>
      </c>
      <c r="AY9" s="211">
        <f>Disability_benefits!AY20</f>
        <v>0</v>
      </c>
      <c r="AZ9" s="211">
        <f>Disability_benefits!AZ20</f>
        <v>0</v>
      </c>
      <c r="BA9" s="211">
        <f>Disability_benefits!BA20</f>
        <v>0</v>
      </c>
      <c r="BB9" s="211">
        <f>Disability_benefits!BB20</f>
        <v>0</v>
      </c>
      <c r="BC9" s="211">
        <f>Disability_benefits!BC20</f>
        <v>0</v>
      </c>
      <c r="BD9" s="211">
        <f>Disability_benefits!BD20</f>
        <v>0</v>
      </c>
      <c r="BE9" s="211">
        <f>Disability_benefits!BE20</f>
        <v>0</v>
      </c>
      <c r="BF9" s="211">
        <f>Disability_benefits!BF20</f>
        <v>0</v>
      </c>
      <c r="BG9" s="211">
        <f>Disability_benefits!BG20</f>
        <v>0</v>
      </c>
      <c r="BH9" s="211">
        <f>Disability_benefits!BH20</f>
        <v>0</v>
      </c>
      <c r="BI9" s="211">
        <f>Disability_benefits!BI20</f>
        <v>0</v>
      </c>
      <c r="BJ9" s="211">
        <f>Disability_benefits!BJ20</f>
        <v>0</v>
      </c>
      <c r="BK9" s="211">
        <f>Disability_benefits!BK20</f>
        <v>0</v>
      </c>
      <c r="BL9" s="211">
        <f>Disability_benefits!BL20</f>
        <v>0</v>
      </c>
      <c r="BM9" s="211">
        <f>Disability_benefits!BM20</f>
        <v>0</v>
      </c>
      <c r="BN9" s="211">
        <f>Disability_benefits!BN20</f>
        <v>0</v>
      </c>
      <c r="BO9" s="211">
        <f>Disability_benefits!BO20</f>
        <v>0</v>
      </c>
      <c r="BP9" s="211">
        <f>Disability_benefits!BP20</f>
        <v>0</v>
      </c>
      <c r="BQ9" s="211">
        <f>Disability_benefits!BQ20</f>
        <v>0</v>
      </c>
      <c r="BR9" s="211">
        <f>Disability_benefits!BR20</f>
        <v>0</v>
      </c>
      <c r="BS9" s="211">
        <f>Disability_benefits!BS20</f>
        <v>0</v>
      </c>
      <c r="BT9" s="211">
        <f>Disability_benefits!BT20</f>
        <v>0</v>
      </c>
      <c r="BU9" s="211">
        <f>Disability_benefits!BU20</f>
        <v>0</v>
      </c>
      <c r="BV9" s="211">
        <f>Disability_benefits!BV20</f>
        <v>0</v>
      </c>
      <c r="BW9" s="211">
        <f>Disability_benefits!BW20</f>
        <v>0</v>
      </c>
      <c r="BX9" s="211">
        <f>Disability_benefits!BX20</f>
        <v>0</v>
      </c>
      <c r="BY9" s="211">
        <f>Disability_benefits!BY20</f>
        <v>0</v>
      </c>
      <c r="BZ9" s="211">
        <f>Disability_benefits!BZ20</f>
        <v>0</v>
      </c>
      <c r="CA9" s="211">
        <f>Disability_benefits!CA20</f>
        <v>0</v>
      </c>
      <c r="CB9" s="211">
        <f>Disability_benefits!CB20</f>
        <v>0</v>
      </c>
      <c r="CC9" s="211">
        <f>Disability_benefits!CC20</f>
        <v>0</v>
      </c>
      <c r="CD9" s="212">
        <f>Disability_benefits!CD20</f>
        <v>0</v>
      </c>
    </row>
    <row r="10" spans="1:82" s="1" customFormat="1" x14ac:dyDescent="0.4">
      <c r="A10" s="274"/>
      <c r="B10" s="275" t="s">
        <v>262</v>
      </c>
      <c r="C10" s="213"/>
      <c r="D10" s="224"/>
      <c r="E10" s="224"/>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11">
        <f>Disability_benefits!AH10</f>
        <v>0</v>
      </c>
      <c r="AI10" s="211">
        <f>Disability_benefits!AI10</f>
        <v>0</v>
      </c>
      <c r="AJ10" s="211">
        <f>Disability_benefits!AJ10</f>
        <v>0</v>
      </c>
      <c r="AK10" s="211">
        <f>Disability_benefits!AK10</f>
        <v>0</v>
      </c>
      <c r="AL10" s="211">
        <f>Disability_benefits!AL10</f>
        <v>0</v>
      </c>
      <c r="AM10" s="211">
        <f>Disability_benefits!AM10</f>
        <v>0</v>
      </c>
      <c r="AN10" s="211">
        <f>Disability_benefits!AN10</f>
        <v>0</v>
      </c>
      <c r="AO10" s="211">
        <f>Disability_benefits!AO10</f>
        <v>0</v>
      </c>
      <c r="AP10" s="211">
        <f>Disability_benefits!AP10</f>
        <v>0</v>
      </c>
      <c r="AQ10" s="211">
        <f>Disability_benefits!AQ10</f>
        <v>0</v>
      </c>
      <c r="AR10" s="211">
        <f>Disability_benefits!AR10</f>
        <v>0</v>
      </c>
      <c r="AS10" s="211">
        <f>Disability_benefits!AS10</f>
        <v>0</v>
      </c>
      <c r="AT10" s="211">
        <f>Disability_benefits!AT10</f>
        <v>0</v>
      </c>
      <c r="AU10" s="211">
        <f>Disability_benefits!AU10</f>
        <v>0</v>
      </c>
      <c r="AV10" s="211">
        <f>Disability_benefits!AV10</f>
        <v>0</v>
      </c>
      <c r="AW10" s="211">
        <f>Disability_benefits!AW10</f>
        <v>0</v>
      </c>
      <c r="AX10" s="211">
        <f>Disability_benefits!AX10</f>
        <v>0</v>
      </c>
      <c r="AY10" s="211">
        <f>Disability_benefits!AY10</f>
        <v>0</v>
      </c>
      <c r="AZ10" s="211">
        <f>Disability_benefits!AZ10</f>
        <v>0</v>
      </c>
      <c r="BA10" s="211">
        <f>Disability_benefits!BA10</f>
        <v>0</v>
      </c>
      <c r="BB10" s="211">
        <f>Disability_benefits!BB10</f>
        <v>0</v>
      </c>
      <c r="BC10" s="211">
        <f>Disability_benefits!BC10</f>
        <v>0</v>
      </c>
      <c r="BD10" s="211">
        <f>Disability_benefits!BD10</f>
        <v>0</v>
      </c>
      <c r="BE10" s="211">
        <f>Disability_benefits!BE10</f>
        <v>0</v>
      </c>
      <c r="BF10" s="211">
        <f>Disability_benefits!BF10</f>
        <v>0</v>
      </c>
      <c r="BG10" s="211">
        <f>Disability_benefits!BG10</f>
        <v>0</v>
      </c>
      <c r="BH10" s="211">
        <f>Disability_benefits!BH10</f>
        <v>0</v>
      </c>
      <c r="BI10" s="211">
        <f>Disability_benefits!BI10</f>
        <v>0</v>
      </c>
      <c r="BJ10" s="211">
        <f>Disability_benefits!BJ10</f>
        <v>0</v>
      </c>
      <c r="BK10" s="211">
        <f>Disability_benefits!BK10</f>
        <v>0</v>
      </c>
      <c r="BL10" s="211">
        <f>Disability_benefits!BL10</f>
        <v>0</v>
      </c>
      <c r="BM10" s="211">
        <f>Disability_benefits!BM10</f>
        <v>0</v>
      </c>
      <c r="BN10" s="211">
        <f>Disability_benefits!BN10</f>
        <v>0</v>
      </c>
      <c r="BO10" s="211">
        <f>Disability_benefits!BO10</f>
        <v>0</v>
      </c>
      <c r="BP10" s="211">
        <f>Disability_benefits!BP10</f>
        <v>0</v>
      </c>
      <c r="BQ10" s="211">
        <f>Disability_benefits!BQ10</f>
        <v>160.53506744000006</v>
      </c>
      <c r="BR10" s="211">
        <f>Disability_benefits!BR10</f>
        <v>1564.5904814800003</v>
      </c>
      <c r="BS10" s="211">
        <f>Disability_benefits!BS10</f>
        <v>3004.5842815999995</v>
      </c>
      <c r="BT10" s="211">
        <f>Disability_benefits!BT10</f>
        <v>5160.3790036200016</v>
      </c>
      <c r="BU10" s="211">
        <f>Disability_benefits!BU10</f>
        <v>8637.4619246299953</v>
      </c>
      <c r="BV10" s="211">
        <f>Disability_benefits!BV10</f>
        <v>10625.410146370003</v>
      </c>
      <c r="BW10" s="211">
        <f>Disability_benefits!BW10</f>
        <v>12499.829984840002</v>
      </c>
      <c r="BX10" s="211">
        <f>Disability_benefits!BX10</f>
        <v>13688.584215360006</v>
      </c>
      <c r="BY10" s="211">
        <f>Disability_benefits!BY10</f>
        <v>15082.869865014225</v>
      </c>
      <c r="BZ10" s="211">
        <f>Disability_benefits!BZ10</f>
        <v>16992.043139056939</v>
      </c>
      <c r="CA10" s="211">
        <f>Disability_benefits!CA10</f>
        <v>20076.326206707643</v>
      </c>
      <c r="CB10" s="211">
        <f>Disability_benefits!CB10</f>
        <v>22510.958985814497</v>
      </c>
      <c r="CC10" s="211">
        <f>Disability_benefits!CC10</f>
        <v>24660.999625775505</v>
      </c>
      <c r="CD10" s="212">
        <f>Disability_benefits!CD10</f>
        <v>26665.813776245588</v>
      </c>
    </row>
    <row r="11" spans="1:82" s="1" customFormat="1" ht="24" customHeight="1" x14ac:dyDescent="0.4">
      <c r="A11" s="274"/>
      <c r="B11" s="214" t="s">
        <v>432</v>
      </c>
      <c r="C11" s="213"/>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11">
        <f t="shared" ref="AH11:BM11" si="4">SUM(AH12:AH17)</f>
        <v>1735</v>
      </c>
      <c r="AI11" s="211">
        <f t="shared" si="4"/>
        <v>1881</v>
      </c>
      <c r="AJ11" s="211">
        <f t="shared" si="4"/>
        <v>2084</v>
      </c>
      <c r="AK11" s="211">
        <f t="shared" si="4"/>
        <v>2378</v>
      </c>
      <c r="AL11" s="211">
        <f t="shared" si="4"/>
        <v>2560</v>
      </c>
      <c r="AM11" s="211">
        <f t="shared" si="4"/>
        <v>2624</v>
      </c>
      <c r="AN11" s="211">
        <f t="shared" si="4"/>
        <v>3010</v>
      </c>
      <c r="AO11" s="211">
        <f t="shared" si="4"/>
        <v>3323</v>
      </c>
      <c r="AP11" s="211">
        <f t="shared" si="4"/>
        <v>3676.8379999999997</v>
      </c>
      <c r="AQ11" s="211">
        <f t="shared" si="4"/>
        <v>4043.5760000000005</v>
      </c>
      <c r="AR11" s="211">
        <f t="shared" si="4"/>
        <v>4639.5420000000004</v>
      </c>
      <c r="AS11" s="211">
        <f t="shared" si="4"/>
        <v>5288.3220000000001</v>
      </c>
      <c r="AT11" s="211">
        <f t="shared" si="4"/>
        <v>6158.0410000000011</v>
      </c>
      <c r="AU11" s="211">
        <f t="shared" si="4"/>
        <v>7754.1389999999992</v>
      </c>
      <c r="AV11" s="211">
        <f t="shared" si="4"/>
        <v>9112.7169999999987</v>
      </c>
      <c r="AW11" s="211">
        <f t="shared" si="4"/>
        <v>10494.066999999999</v>
      </c>
      <c r="AX11" s="211">
        <f t="shared" si="4"/>
        <v>11580.523999999998</v>
      </c>
      <c r="AY11" s="211">
        <f t="shared" si="4"/>
        <v>11948.351999999999</v>
      </c>
      <c r="AZ11" s="211">
        <f t="shared" si="4"/>
        <v>12074.404999999999</v>
      </c>
      <c r="BA11" s="211">
        <f t="shared" si="4"/>
        <v>12090.098000000002</v>
      </c>
      <c r="BB11" s="211">
        <f t="shared" si="4"/>
        <v>12082.812</v>
      </c>
      <c r="BC11" s="211">
        <f t="shared" si="4"/>
        <v>11847.279</v>
      </c>
      <c r="BD11" s="211">
        <f t="shared" si="4"/>
        <v>12180.391000000001</v>
      </c>
      <c r="BE11" s="211">
        <f t="shared" si="4"/>
        <v>12557.704338892207</v>
      </c>
      <c r="BF11" s="211">
        <f t="shared" si="4"/>
        <v>12488.598948891868</v>
      </c>
      <c r="BG11" s="211">
        <f t="shared" si="4"/>
        <v>12665.169673067492</v>
      </c>
      <c r="BH11" s="211">
        <f t="shared" si="4"/>
        <v>12297.070067599381</v>
      </c>
      <c r="BI11" s="211">
        <f t="shared" si="4"/>
        <v>12082.332327895077</v>
      </c>
      <c r="BJ11" s="211">
        <f t="shared" si="4"/>
        <v>12043.921697260022</v>
      </c>
      <c r="BK11" s="211">
        <f t="shared" si="4"/>
        <v>12612.190449657459</v>
      </c>
      <c r="BL11" s="211">
        <f t="shared" si="4"/>
        <v>12629.213878372164</v>
      </c>
      <c r="BM11" s="211">
        <f t="shared" si="4"/>
        <v>13267.210975195316</v>
      </c>
      <c r="BN11" s="211">
        <f t="shared" ref="BN11:CD11" si="5">SUM(BN12:BN17)</f>
        <v>13311.0615577796</v>
      </c>
      <c r="BO11" s="211">
        <f t="shared" si="5"/>
        <v>13412.354468304709</v>
      </c>
      <c r="BP11" s="211">
        <f t="shared" si="5"/>
        <v>13431.776763784655</v>
      </c>
      <c r="BQ11" s="211">
        <f t="shared" si="5"/>
        <v>13474.88355688931</v>
      </c>
      <c r="BR11" s="211">
        <f t="shared" si="5"/>
        <v>14275.5346808656</v>
      </c>
      <c r="BS11" s="211">
        <f t="shared" si="5"/>
        <v>15053.381029124683</v>
      </c>
      <c r="BT11" s="211">
        <f t="shared" si="5"/>
        <v>15448.036182338563</v>
      </c>
      <c r="BU11" s="211">
        <f t="shared" si="5"/>
        <v>16150.890600353592</v>
      </c>
      <c r="BV11" s="211">
        <f t="shared" si="5"/>
        <v>16899.562037449417</v>
      </c>
      <c r="BW11" s="211">
        <f t="shared" si="5"/>
        <v>13946.511849689501</v>
      </c>
      <c r="BX11" s="211">
        <f t="shared" si="5"/>
        <v>13505.494460641845</v>
      </c>
      <c r="BY11" s="211">
        <f t="shared" si="5"/>
        <v>12694.491016795151</v>
      </c>
      <c r="BZ11" s="211">
        <f t="shared" si="5"/>
        <v>12891.800037597617</v>
      </c>
      <c r="CA11" s="211">
        <f t="shared" si="5"/>
        <v>13060.486994881305</v>
      </c>
      <c r="CB11" s="211">
        <f t="shared" si="5"/>
        <v>11553.679110336547</v>
      </c>
      <c r="CC11" s="211">
        <f t="shared" si="5"/>
        <v>8543.960109467127</v>
      </c>
      <c r="CD11" s="212">
        <f t="shared" si="5"/>
        <v>5581.2646848434961</v>
      </c>
    </row>
    <row r="12" spans="1:82" x14ac:dyDescent="0.4">
      <c r="A12" s="274"/>
      <c r="B12" s="275" t="s">
        <v>433</v>
      </c>
      <c r="AH12" s="211">
        <v>0</v>
      </c>
      <c r="AI12" s="211">
        <v>0</v>
      </c>
      <c r="AJ12" s="211">
        <v>0</v>
      </c>
      <c r="AK12" s="211">
        <v>0</v>
      </c>
      <c r="AL12" s="211">
        <v>0</v>
      </c>
      <c r="AM12" s="211">
        <v>0</v>
      </c>
      <c r="AN12" s="211">
        <v>0</v>
      </c>
      <c r="AO12" s="211">
        <v>0</v>
      </c>
      <c r="AP12" s="211">
        <v>0</v>
      </c>
      <c r="AQ12" s="211">
        <v>0</v>
      </c>
      <c r="AR12" s="211">
        <v>0</v>
      </c>
      <c r="AS12" s="211">
        <v>0</v>
      </c>
      <c r="AT12" s="211">
        <v>0</v>
      </c>
      <c r="AU12" s="211">
        <v>0</v>
      </c>
      <c r="AV12" s="211">
        <v>0</v>
      </c>
      <c r="AW12" s="211">
        <v>0</v>
      </c>
      <c r="AX12" s="211">
        <v>0</v>
      </c>
      <c r="AY12" s="211">
        <v>0</v>
      </c>
      <c r="AZ12" s="211">
        <v>0</v>
      </c>
      <c r="BA12" s="211">
        <v>0</v>
      </c>
      <c r="BB12" s="211">
        <v>0</v>
      </c>
      <c r="BC12" s="211">
        <v>0</v>
      </c>
      <c r="BD12" s="211">
        <v>0</v>
      </c>
      <c r="BE12" s="211">
        <v>0</v>
      </c>
      <c r="BF12" s="211">
        <v>0</v>
      </c>
      <c r="BG12" s="211">
        <v>0</v>
      </c>
      <c r="BH12" s="211">
        <v>0</v>
      </c>
      <c r="BI12" s="211">
        <v>0</v>
      </c>
      <c r="BJ12" s="211">
        <v>0</v>
      </c>
      <c r="BK12" s="211">
        <v>0</v>
      </c>
      <c r="BL12" s="211">
        <v>127.18792894999999</v>
      </c>
      <c r="BM12" s="211">
        <v>1267.3993002300001</v>
      </c>
      <c r="BN12" s="211">
        <v>2231.7483618999995</v>
      </c>
      <c r="BO12" s="211">
        <v>3554.1022156099998</v>
      </c>
      <c r="BP12" s="211">
        <v>6779.6544881600003</v>
      </c>
      <c r="BQ12" s="211">
        <v>10436.707839979998</v>
      </c>
      <c r="BR12" s="211">
        <v>12835.996151169997</v>
      </c>
      <c r="BS12" s="211">
        <v>14287.607569180002</v>
      </c>
      <c r="BT12" s="211">
        <v>15098.948272360516</v>
      </c>
      <c r="BU12" s="211">
        <v>15993.32438531454</v>
      </c>
      <c r="BV12" s="211">
        <v>16800.560998474379</v>
      </c>
      <c r="BW12" s="211">
        <v>13850.988828140005</v>
      </c>
      <c r="BX12" s="211">
        <v>13427.61508335</v>
      </c>
      <c r="BY12" s="211">
        <v>12626.093019664238</v>
      </c>
      <c r="BZ12" s="211">
        <v>12832.234709218106</v>
      </c>
      <c r="CA12" s="211">
        <v>13003.429009084681</v>
      </c>
      <c r="CB12" s="211">
        <v>11502.262464490141</v>
      </c>
      <c r="CC12" s="211">
        <v>8499.38258927879</v>
      </c>
      <c r="CD12" s="212">
        <v>5543.7363297595402</v>
      </c>
    </row>
    <row r="13" spans="1:82" s="1" customFormat="1" x14ac:dyDescent="0.4">
      <c r="A13" s="274"/>
      <c r="B13" s="275" t="s">
        <v>246</v>
      </c>
      <c r="C13" s="213"/>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11">
        <f>Incapacity_benefits!AH17</f>
        <v>0</v>
      </c>
      <c r="AI13" s="211">
        <f>Incapacity_benefits!AI17</f>
        <v>0</v>
      </c>
      <c r="AJ13" s="211">
        <f>Incapacity_benefits!AJ17</f>
        <v>0</v>
      </c>
      <c r="AK13" s="211">
        <f>Incapacity_benefits!AK17</f>
        <v>0</v>
      </c>
      <c r="AL13" s="211">
        <f>Incapacity_benefits!AL17</f>
        <v>0</v>
      </c>
      <c r="AM13" s="211">
        <f>Incapacity_benefits!AM17</f>
        <v>0</v>
      </c>
      <c r="AN13" s="211">
        <f>Incapacity_benefits!AN17</f>
        <v>0</v>
      </c>
      <c r="AO13" s="211">
        <f>Incapacity_benefits!AO17</f>
        <v>0</v>
      </c>
      <c r="AP13" s="211">
        <f>Incapacity_benefits!AP17</f>
        <v>0</v>
      </c>
      <c r="AQ13" s="211">
        <f>Incapacity_benefits!AQ17</f>
        <v>0</v>
      </c>
      <c r="AR13" s="211">
        <f>Incapacity_benefits!AR17</f>
        <v>0</v>
      </c>
      <c r="AS13" s="211">
        <f>Incapacity_benefits!AS17</f>
        <v>0</v>
      </c>
      <c r="AT13" s="211">
        <f>Incapacity_benefits!AT17</f>
        <v>0</v>
      </c>
      <c r="AU13" s="211">
        <f>Incapacity_benefits!AU17</f>
        <v>0</v>
      </c>
      <c r="AV13" s="211">
        <f>Incapacity_benefits!AV17</f>
        <v>0</v>
      </c>
      <c r="AW13" s="211">
        <f>Incapacity_benefits!AW17</f>
        <v>0</v>
      </c>
      <c r="AX13" s="211">
        <f>Incapacity_benefits!AX17</f>
        <v>0</v>
      </c>
      <c r="AY13" s="211">
        <f>Incapacity_benefits!AY17</f>
        <v>7622.94</v>
      </c>
      <c r="AZ13" s="211">
        <f>Incapacity_benefits!AZ17</f>
        <v>7661.6239999999998</v>
      </c>
      <c r="BA13" s="211">
        <f>Incapacity_benefits!BA17</f>
        <v>7412.2720000000008</v>
      </c>
      <c r="BB13" s="211">
        <f>Incapacity_benefits!BB17</f>
        <v>7250.5899999999992</v>
      </c>
      <c r="BC13" s="211">
        <f>Incapacity_benefits!BC17</f>
        <v>6790.04</v>
      </c>
      <c r="BD13" s="211">
        <f>Incapacity_benefits!BD17</f>
        <v>6766.183</v>
      </c>
      <c r="BE13" s="211">
        <f>Incapacity_benefits!BE17</f>
        <v>6749.0433528570848</v>
      </c>
      <c r="BF13" s="211">
        <f>Incapacity_benefits!BF17</f>
        <v>6757.9545089520052</v>
      </c>
      <c r="BG13" s="211">
        <f>Incapacity_benefits!BG17</f>
        <v>6724.1235550023994</v>
      </c>
      <c r="BH13" s="211">
        <f>Incapacity_benefits!BH17</f>
        <v>6662.027000000001</v>
      </c>
      <c r="BI13" s="211">
        <f>Incapacity_benefits!BI17</f>
        <v>6649.9306075200002</v>
      </c>
      <c r="BJ13" s="211">
        <f>Incapacity_benefits!BJ17</f>
        <v>6566.1693209299992</v>
      </c>
      <c r="BK13" s="211">
        <f>Incapacity_benefits!BK17</f>
        <v>6657.0001817393668</v>
      </c>
      <c r="BL13" s="211">
        <f>Incapacity_benefits!BL17</f>
        <v>6515.843602259999</v>
      </c>
      <c r="BM13" s="211">
        <f>Incapacity_benefits!BM17</f>
        <v>6108.3423565899984</v>
      </c>
      <c r="BN13" s="211">
        <f>Incapacity_benefits!BN17</f>
        <v>5556.0370140352552</v>
      </c>
      <c r="BO13" s="211">
        <f>Incapacity_benefits!BO17</f>
        <v>4935.2797263499997</v>
      </c>
      <c r="BP13" s="211">
        <f>Incapacity_benefits!BP17</f>
        <v>3275.8454461099991</v>
      </c>
      <c r="BQ13" s="211">
        <f>Incapacity_benefits!BQ17</f>
        <v>1186.7982191800002</v>
      </c>
      <c r="BR13" s="211">
        <f>Incapacity_benefits!BR17</f>
        <v>244.52811802000031</v>
      </c>
      <c r="BS13" s="211">
        <f>Incapacity_benefits!BS17</f>
        <v>62.986505620193512</v>
      </c>
      <c r="BT13" s="211">
        <f>Incapacity_benefits!BT17</f>
        <v>15.069286518175856</v>
      </c>
      <c r="BU13" s="211">
        <f>Incapacity_benefits!BU17</f>
        <v>9.0194682002369593</v>
      </c>
      <c r="BV13" s="211">
        <f>Incapacity_benefits!BV17</f>
        <v>-1.306183561980002</v>
      </c>
      <c r="BW13" s="211">
        <f>Incapacity_benefits!BW17</f>
        <v>4.8985961261127366</v>
      </c>
      <c r="BX13" s="211">
        <f>Incapacity_benefits!BX17</f>
        <v>4.6984256310168773</v>
      </c>
      <c r="BY13" s="211">
        <f>Incapacity_benefits!BY17</f>
        <v>3.6474485416131772</v>
      </c>
      <c r="BZ13" s="211">
        <f>Incapacity_benefits!BZ17</f>
        <v>0</v>
      </c>
      <c r="CA13" s="211">
        <f>Incapacity_benefits!CA17</f>
        <v>0</v>
      </c>
      <c r="CB13" s="211">
        <f>Incapacity_benefits!CB17</f>
        <v>0</v>
      </c>
      <c r="CC13" s="211">
        <f>Incapacity_benefits!CC17</f>
        <v>0</v>
      </c>
      <c r="CD13" s="212">
        <f>Incapacity_benefits!CD17</f>
        <v>0</v>
      </c>
    </row>
    <row r="14" spans="1:82" s="1" customFormat="1" x14ac:dyDescent="0.4">
      <c r="A14" s="274"/>
      <c r="B14" s="275" t="s">
        <v>434</v>
      </c>
      <c r="C14" s="213"/>
      <c r="D14" s="224"/>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11">
        <f>Incapacity_benefits!AH40</f>
        <v>130</v>
      </c>
      <c r="AI14" s="211">
        <f>Incapacity_benefits!AI40</f>
        <v>146</v>
      </c>
      <c r="AJ14" s="211">
        <f>Incapacity_benefits!AJ40</f>
        <v>172</v>
      </c>
      <c r="AK14" s="211">
        <f>Incapacity_benefits!AK40</f>
        <v>198</v>
      </c>
      <c r="AL14" s="211">
        <f>Incapacity_benefits!AL40</f>
        <v>259</v>
      </c>
      <c r="AM14" s="211">
        <f>Incapacity_benefits!AM40</f>
        <v>305</v>
      </c>
      <c r="AN14" s="211">
        <f>Incapacity_benefits!AN40</f>
        <v>353</v>
      </c>
      <c r="AO14" s="211">
        <f>Incapacity_benefits!AO40</f>
        <v>432</v>
      </c>
      <c r="AP14" s="211">
        <f>Incapacity_benefits!AP40</f>
        <v>539</v>
      </c>
      <c r="AQ14" s="211">
        <f>Incapacity_benefits!AQ40</f>
        <v>587</v>
      </c>
      <c r="AR14" s="211">
        <f>Incapacity_benefits!AR40</f>
        <v>772</v>
      </c>
      <c r="AS14" s="211">
        <f>Incapacity_benefits!AS40</f>
        <v>902</v>
      </c>
      <c r="AT14" s="211">
        <f>Incapacity_benefits!AT40</f>
        <v>1081.992</v>
      </c>
      <c r="AU14" s="211">
        <f>Incapacity_benefits!AU40</f>
        <v>1399</v>
      </c>
      <c r="AV14" s="211">
        <f>Incapacity_benefits!AV40</f>
        <v>1899</v>
      </c>
      <c r="AW14" s="211">
        <f>Incapacity_benefits!AW40</f>
        <v>2358</v>
      </c>
      <c r="AX14" s="211">
        <f>Incapacity_benefits!AX40</f>
        <v>2758</v>
      </c>
      <c r="AY14" s="211">
        <f>Incapacity_benefits!AY40</f>
        <v>3222</v>
      </c>
      <c r="AZ14" s="211">
        <f>Incapacity_benefits!AZ40</f>
        <v>3507</v>
      </c>
      <c r="BA14" s="211">
        <f>Incapacity_benefits!BA40</f>
        <v>3679</v>
      </c>
      <c r="BB14" s="211">
        <f>Incapacity_benefits!BB40</f>
        <v>3848</v>
      </c>
      <c r="BC14" s="211">
        <f>Incapacity_benefits!BC40</f>
        <v>4051</v>
      </c>
      <c r="BD14" s="211">
        <f>Incapacity_benefits!BD40</f>
        <v>4400</v>
      </c>
      <c r="BE14" s="211">
        <f>Incapacity_benefits!BE40</f>
        <v>4769</v>
      </c>
      <c r="BF14" s="211">
        <f>Incapacity_benefits!BF40</f>
        <v>4773</v>
      </c>
      <c r="BG14" s="211">
        <f>Incapacity_benefits!BG40</f>
        <v>5005</v>
      </c>
      <c r="BH14" s="211">
        <f>Incapacity_benefits!BH40</f>
        <v>4716.6390675993789</v>
      </c>
      <c r="BI14" s="211">
        <f>Incapacity_benefits!BI40</f>
        <v>4532.1900443650775</v>
      </c>
      <c r="BJ14" s="211">
        <f>Incapacity_benefits!BJ40</f>
        <v>4574.2510630700235</v>
      </c>
      <c r="BK14" s="211">
        <f>Incapacity_benefits!BK40</f>
        <v>5056.8584049752199</v>
      </c>
      <c r="BL14" s="211">
        <f>Incapacity_benefits!BL40</f>
        <v>5098.7516794821649</v>
      </c>
      <c r="BM14" s="211">
        <f>Incapacity_benefits!BM40</f>
        <v>4984.9200626353177</v>
      </c>
      <c r="BN14" s="211">
        <f>Incapacity_benefits!BN40</f>
        <v>4635.0118573493246</v>
      </c>
      <c r="BO14" s="211">
        <f>Incapacity_benefits!BO40</f>
        <v>4042.2862376047092</v>
      </c>
      <c r="BP14" s="211">
        <f>Incapacity_benefits!BP40</f>
        <v>2489.4119175746559</v>
      </c>
      <c r="BQ14" s="211">
        <f>Incapacity_benefits!BQ40</f>
        <v>991.64976374931302</v>
      </c>
      <c r="BR14" s="211">
        <f>Incapacity_benefits!BR40</f>
        <v>459.84335153560301</v>
      </c>
      <c r="BS14" s="211">
        <f>Incapacity_benefits!BS40</f>
        <v>233.19424866448765</v>
      </c>
      <c r="BT14" s="211">
        <f>Incapacity_benefits!BT40</f>
        <v>99.729245369872473</v>
      </c>
      <c r="BU14" s="211">
        <f>Incapacity_benefits!BU40</f>
        <v>28.960770188816397</v>
      </c>
      <c r="BV14" s="211">
        <f>Incapacity_benefits!BV40</f>
        <v>3.1480217970206676</v>
      </c>
      <c r="BW14" s="211">
        <f>Incapacity_benefits!BW40</f>
        <v>1.6122645133815947</v>
      </c>
      <c r="BX14" s="211">
        <f>Incapacity_benefits!BX40</f>
        <v>1.1305403108292282</v>
      </c>
      <c r="BY14" s="211">
        <f>Incapacity_benefits!BY40</f>
        <v>0.92137730278327712</v>
      </c>
      <c r="BZ14" s="211">
        <f>Incapacity_benefits!BZ40</f>
        <v>0.65023896400875858</v>
      </c>
      <c r="CA14" s="211">
        <f>Incapacity_benefits!CA40</f>
        <v>0.47121424858421695</v>
      </c>
      <c r="CB14" s="211">
        <f>Incapacity_benefits!CB40</f>
        <v>0.25263596605064925</v>
      </c>
      <c r="CC14" s="211">
        <f>Incapacity_benefits!CC40</f>
        <v>9.7263383810206147E-2</v>
      </c>
      <c r="CD14" s="212">
        <f>Incapacity_benefits!CD40</f>
        <v>7.4025089058170658E-3</v>
      </c>
    </row>
    <row r="15" spans="1:82" s="1" customFormat="1" x14ac:dyDescent="0.4">
      <c r="A15" s="274"/>
      <c r="B15" s="275" t="s">
        <v>249</v>
      </c>
      <c r="C15" s="213"/>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11">
        <f>Incapacity_benefits!AH27</f>
        <v>840</v>
      </c>
      <c r="AI15" s="211">
        <f>Incapacity_benefits!AI27</f>
        <v>995</v>
      </c>
      <c r="AJ15" s="211">
        <f>Incapacity_benefits!AJ27</f>
        <v>1150</v>
      </c>
      <c r="AK15" s="211">
        <f>Incapacity_benefits!AK27</f>
        <v>1370</v>
      </c>
      <c r="AL15" s="211">
        <f>Incapacity_benefits!AL27</f>
        <v>1593</v>
      </c>
      <c r="AM15" s="211">
        <f>Incapacity_benefits!AM27</f>
        <v>1872</v>
      </c>
      <c r="AN15" s="211">
        <f>Incapacity_benefits!AN27</f>
        <v>2142</v>
      </c>
      <c r="AO15" s="211">
        <f>Incapacity_benefits!AO27</f>
        <v>2349</v>
      </c>
      <c r="AP15" s="211">
        <f>Incapacity_benefits!AP27</f>
        <v>2673.8379999999997</v>
      </c>
      <c r="AQ15" s="211">
        <f>Incapacity_benefits!AQ27</f>
        <v>2968.4050000000002</v>
      </c>
      <c r="AR15" s="211">
        <f>Incapacity_benefits!AR27</f>
        <v>3359.3579999999997</v>
      </c>
      <c r="AS15" s="211">
        <f>Incapacity_benefits!AS27</f>
        <v>3836.6360000000004</v>
      </c>
      <c r="AT15" s="211">
        <f>Incapacity_benefits!AT27</f>
        <v>4431.0190000000002</v>
      </c>
      <c r="AU15" s="211">
        <f>Incapacity_benefits!AU27</f>
        <v>5485.4179999999997</v>
      </c>
      <c r="AV15" s="211">
        <f>Incapacity_benefits!AV27</f>
        <v>6209.601999999999</v>
      </c>
      <c r="AW15" s="211">
        <f>Incapacity_benefits!AW27</f>
        <v>7067.8279999999995</v>
      </c>
      <c r="AX15" s="211">
        <f>Incapacity_benefits!AX27</f>
        <v>7705.1339999999991</v>
      </c>
      <c r="AY15" s="211">
        <f>Incapacity_benefits!AY27</f>
        <v>271</v>
      </c>
      <c r="AZ15" s="211">
        <f>Incapacity_benefits!AZ27</f>
        <v>0</v>
      </c>
      <c r="BA15" s="211">
        <f>Incapacity_benefits!BA27</f>
        <v>0</v>
      </c>
      <c r="BB15" s="211">
        <f>Incapacity_benefits!BB27</f>
        <v>0</v>
      </c>
      <c r="BC15" s="211">
        <f>Incapacity_benefits!BC27</f>
        <v>0</v>
      </c>
      <c r="BD15" s="211">
        <f>Incapacity_benefits!BD27</f>
        <v>0</v>
      </c>
      <c r="BE15" s="211">
        <f>Incapacity_benefits!BE27</f>
        <v>0</v>
      </c>
      <c r="BF15" s="211">
        <f>Incapacity_benefits!BF27</f>
        <v>0</v>
      </c>
      <c r="BG15" s="211">
        <f>Incapacity_benefits!BG27</f>
        <v>0</v>
      </c>
      <c r="BH15" s="211">
        <f>Incapacity_benefits!BH27</f>
        <v>0</v>
      </c>
      <c r="BI15" s="211">
        <f>Incapacity_benefits!BI27</f>
        <v>0</v>
      </c>
      <c r="BJ15" s="211">
        <f>Incapacity_benefits!BJ27</f>
        <v>0</v>
      </c>
      <c r="BK15" s="211">
        <f>Incapacity_benefits!BK27</f>
        <v>0</v>
      </c>
      <c r="BL15" s="211">
        <f>Incapacity_benefits!BL27</f>
        <v>0</v>
      </c>
      <c r="BM15" s="211">
        <f>Incapacity_benefits!BM27</f>
        <v>0</v>
      </c>
      <c r="BN15" s="211">
        <f>Incapacity_benefits!BN27</f>
        <v>0</v>
      </c>
      <c r="BO15" s="211">
        <f>Incapacity_benefits!BO27</f>
        <v>0</v>
      </c>
      <c r="BP15" s="211">
        <f>Incapacity_benefits!BP27</f>
        <v>0</v>
      </c>
      <c r="BQ15" s="211">
        <f>Incapacity_benefits!BQ27</f>
        <v>0</v>
      </c>
      <c r="BR15" s="211">
        <f>Incapacity_benefits!BR27</f>
        <v>0</v>
      </c>
      <c r="BS15" s="211">
        <f>Incapacity_benefits!BS27</f>
        <v>0</v>
      </c>
      <c r="BT15" s="211">
        <f>Incapacity_benefits!BT27</f>
        <v>0</v>
      </c>
      <c r="BU15" s="211">
        <f>Incapacity_benefits!BU27</f>
        <v>0</v>
      </c>
      <c r="BV15" s="211">
        <f>Incapacity_benefits!BV27</f>
        <v>0</v>
      </c>
      <c r="BW15" s="211">
        <f>Incapacity_benefits!BW27</f>
        <v>0</v>
      </c>
      <c r="BX15" s="211">
        <f>Incapacity_benefits!BX27</f>
        <v>0</v>
      </c>
      <c r="BY15" s="211">
        <f>Incapacity_benefits!BY27</f>
        <v>0</v>
      </c>
      <c r="BZ15" s="211">
        <f>Incapacity_benefits!BZ27</f>
        <v>0</v>
      </c>
      <c r="CA15" s="211">
        <f>Incapacity_benefits!CA27</f>
        <v>0</v>
      </c>
      <c r="CB15" s="211">
        <f>Incapacity_benefits!CB27</f>
        <v>0</v>
      </c>
      <c r="CC15" s="211">
        <f>Incapacity_benefits!CC27</f>
        <v>0</v>
      </c>
      <c r="CD15" s="212">
        <f>Incapacity_benefits!CD27</f>
        <v>0</v>
      </c>
    </row>
    <row r="16" spans="1:82" s="1" customFormat="1" x14ac:dyDescent="0.4">
      <c r="A16" s="274"/>
      <c r="B16" s="275" t="s">
        <v>266</v>
      </c>
      <c r="C16" s="213"/>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224"/>
      <c r="AE16" s="224"/>
      <c r="AF16" s="224"/>
      <c r="AG16" s="224"/>
      <c r="AH16" s="211">
        <f>Incapacity_benefits!AH37</f>
        <v>69</v>
      </c>
      <c r="AI16" s="211">
        <f>Incapacity_benefits!AI37</f>
        <v>85</v>
      </c>
      <c r="AJ16" s="211">
        <f>Incapacity_benefits!AJ37</f>
        <v>108</v>
      </c>
      <c r="AK16" s="211">
        <f>Incapacity_benefits!AK37</f>
        <v>130</v>
      </c>
      <c r="AL16" s="211">
        <f>Incapacity_benefits!AL37</f>
        <v>154</v>
      </c>
      <c r="AM16" s="211">
        <f>Incapacity_benefits!AM37</f>
        <v>182</v>
      </c>
      <c r="AN16" s="211">
        <f>Incapacity_benefits!AN37</f>
        <v>236</v>
      </c>
      <c r="AO16" s="211">
        <f>Incapacity_benefits!AO37</f>
        <v>266</v>
      </c>
      <c r="AP16" s="211">
        <f>Incapacity_benefits!AP37</f>
        <v>285</v>
      </c>
      <c r="AQ16" s="211">
        <f>Incapacity_benefits!AQ37</f>
        <v>295.17</v>
      </c>
      <c r="AR16" s="211">
        <f>Incapacity_benefits!AR37</f>
        <v>316.22399999999999</v>
      </c>
      <c r="AS16" s="211">
        <f>Incapacity_benefits!AS37</f>
        <v>345.99400000000003</v>
      </c>
      <c r="AT16" s="211">
        <f>Incapacity_benefits!AT37</f>
        <v>428.738</v>
      </c>
      <c r="AU16" s="211">
        <f>Incapacity_benefits!AU37</f>
        <v>596.20899999999983</v>
      </c>
      <c r="AV16" s="211">
        <f>Incapacity_benefits!AV37</f>
        <v>640.11500000000001</v>
      </c>
      <c r="AW16" s="211">
        <f>Incapacity_benefits!AW37</f>
        <v>703.23900000000003</v>
      </c>
      <c r="AX16" s="211">
        <f>Incapacity_benefits!AX37</f>
        <v>775.55</v>
      </c>
      <c r="AY16" s="211">
        <f>Incapacity_benefits!AY37</f>
        <v>820.41200000000003</v>
      </c>
      <c r="AZ16" s="211">
        <f>Incapacity_benefits!AZ37</f>
        <v>905.78099999999995</v>
      </c>
      <c r="BA16" s="211">
        <f>Incapacity_benefits!BA37</f>
        <v>998.82600000000002</v>
      </c>
      <c r="BB16" s="211">
        <f>Incapacity_benefits!BB37</f>
        <v>984.22199999999998</v>
      </c>
      <c r="BC16" s="211">
        <f>Incapacity_benefits!BC37</f>
        <v>1006.239</v>
      </c>
      <c r="BD16" s="211">
        <f>Incapacity_benefits!BD37</f>
        <v>1014.208</v>
      </c>
      <c r="BE16" s="211">
        <f>Incapacity_benefits!BE37</f>
        <v>1039.6609860351221</v>
      </c>
      <c r="BF16" s="211">
        <f>Incapacity_benefits!BF37</f>
        <v>957.64443993986208</v>
      </c>
      <c r="BG16" s="211">
        <f>Incapacity_benefits!BG37</f>
        <v>936.04611806509195</v>
      </c>
      <c r="BH16" s="211">
        <f>Incapacity_benefits!BH37</f>
        <v>918.404</v>
      </c>
      <c r="BI16" s="211">
        <f>Incapacity_benefits!BI37</f>
        <v>900.21167600999991</v>
      </c>
      <c r="BJ16" s="211">
        <f>Incapacity_benefits!BJ37</f>
        <v>903.50131326000019</v>
      </c>
      <c r="BK16" s="211">
        <f>Incapacity_benefits!BK37</f>
        <v>898.33186294287157</v>
      </c>
      <c r="BL16" s="211">
        <f>Incapacity_benefits!BL37</f>
        <v>887.43066767999994</v>
      </c>
      <c r="BM16" s="211">
        <f>Incapacity_benefits!BM37</f>
        <v>906.54925574000004</v>
      </c>
      <c r="BN16" s="211">
        <f>Incapacity_benefits!BN37</f>
        <v>888.26432449502204</v>
      </c>
      <c r="BO16" s="211">
        <f>Incapacity_benefits!BO37</f>
        <v>880.68628874000012</v>
      </c>
      <c r="BP16" s="211">
        <f>Incapacity_benefits!BP37</f>
        <v>886.86491193999996</v>
      </c>
      <c r="BQ16" s="211">
        <f>Incapacity_benefits!BQ37</f>
        <v>859.72773397999993</v>
      </c>
      <c r="BR16" s="211">
        <f>Incapacity_benefits!BR37</f>
        <v>735.16706013999999</v>
      </c>
      <c r="BS16" s="211">
        <f>Incapacity_benefits!BS37</f>
        <v>469.59270565999998</v>
      </c>
      <c r="BT16" s="211">
        <f>Incapacity_benefits!BT37</f>
        <v>234.28937809000001</v>
      </c>
      <c r="BU16" s="211">
        <f>Incapacity_benefits!BU37</f>
        <v>119.58597664999999</v>
      </c>
      <c r="BV16" s="211">
        <f>Incapacity_benefits!BV37</f>
        <v>97.159200739999974</v>
      </c>
      <c r="BW16" s="211">
        <f>Incapacity_benefits!BW37</f>
        <v>89.01216091000002</v>
      </c>
      <c r="BX16" s="211">
        <f>Incapacity_benefits!BX37</f>
        <v>72.050411350000033</v>
      </c>
      <c r="BY16" s="211">
        <f>Incapacity_benefits!BY37</f>
        <v>63.829171286515951</v>
      </c>
      <c r="BZ16" s="211">
        <f>Incapacity_benefits!BZ37</f>
        <v>58.915089415501896</v>
      </c>
      <c r="CA16" s="211">
        <f>Incapacity_benefits!CA37</f>
        <v>56.586771548039117</v>
      </c>
      <c r="CB16" s="211">
        <f>Incapacity_benefits!CB37</f>
        <v>51.164009880355437</v>
      </c>
      <c r="CC16" s="211">
        <f>Incapacity_benefits!CC37</f>
        <v>44.480256804526768</v>
      </c>
      <c r="CD16" s="212">
        <f>Incapacity_benefits!CD37</f>
        <v>37.520952575049314</v>
      </c>
    </row>
    <row r="17" spans="1:82" s="1" customFormat="1" x14ac:dyDescent="0.4">
      <c r="A17" s="274"/>
      <c r="B17" s="275" t="s">
        <v>267</v>
      </c>
      <c r="C17" s="213"/>
      <c r="D17" s="224"/>
      <c r="E17" s="224"/>
      <c r="F17" s="224"/>
      <c r="G17" s="224"/>
      <c r="H17" s="224"/>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4"/>
      <c r="AG17" s="224"/>
      <c r="AH17" s="211">
        <f>Incapacity_benefits!AH34</f>
        <v>696</v>
      </c>
      <c r="AI17" s="211">
        <f>Incapacity_benefits!AI34</f>
        <v>655</v>
      </c>
      <c r="AJ17" s="211">
        <f>Incapacity_benefits!AJ34</f>
        <v>654</v>
      </c>
      <c r="AK17" s="211">
        <f>Incapacity_benefits!AK34</f>
        <v>680</v>
      </c>
      <c r="AL17" s="211">
        <f>Incapacity_benefits!AL34</f>
        <v>554</v>
      </c>
      <c r="AM17" s="211">
        <f>Incapacity_benefits!AM34</f>
        <v>265</v>
      </c>
      <c r="AN17" s="211">
        <f>Incapacity_benefits!AN34</f>
        <v>279</v>
      </c>
      <c r="AO17" s="211">
        <f>Incapacity_benefits!AO34</f>
        <v>276</v>
      </c>
      <c r="AP17" s="211">
        <f>Incapacity_benefits!AP34</f>
        <v>179</v>
      </c>
      <c r="AQ17" s="211">
        <f>Incapacity_benefits!AQ34</f>
        <v>193.001</v>
      </c>
      <c r="AR17" s="211">
        <f>Incapacity_benefits!AR34</f>
        <v>191.96</v>
      </c>
      <c r="AS17" s="211">
        <f>Incapacity_benefits!AS34</f>
        <v>203.69200000000001</v>
      </c>
      <c r="AT17" s="211">
        <f>Incapacity_benefits!AT34</f>
        <v>216.292</v>
      </c>
      <c r="AU17" s="211">
        <f>Incapacity_benefits!AU34</f>
        <v>273.512</v>
      </c>
      <c r="AV17" s="211">
        <f>Incapacity_benefits!AV34</f>
        <v>364</v>
      </c>
      <c r="AW17" s="211">
        <f>Incapacity_benefits!AW34</f>
        <v>365</v>
      </c>
      <c r="AX17" s="211">
        <f>Incapacity_benefits!AX34</f>
        <v>341.84</v>
      </c>
      <c r="AY17" s="211">
        <f>Incapacity_benefits!AY34</f>
        <v>12</v>
      </c>
      <c r="AZ17" s="211">
        <f>Incapacity_benefits!AZ34</f>
        <v>0</v>
      </c>
      <c r="BA17" s="211">
        <f>Incapacity_benefits!BA34</f>
        <v>0</v>
      </c>
      <c r="BB17" s="211">
        <f>Incapacity_benefits!BB34</f>
        <v>0</v>
      </c>
      <c r="BC17" s="211">
        <f>Incapacity_benefits!BC34</f>
        <v>0</v>
      </c>
      <c r="BD17" s="211">
        <f>Incapacity_benefits!BD34</f>
        <v>0</v>
      </c>
      <c r="BE17" s="211">
        <f>Incapacity_benefits!BE34</f>
        <v>0</v>
      </c>
      <c r="BF17" s="211">
        <f>Incapacity_benefits!BF34</f>
        <v>0</v>
      </c>
      <c r="BG17" s="211">
        <f>Incapacity_benefits!BG34</f>
        <v>0</v>
      </c>
      <c r="BH17" s="211">
        <f>Incapacity_benefits!BH34</f>
        <v>0</v>
      </c>
      <c r="BI17" s="211">
        <f>Incapacity_benefits!BI34</f>
        <v>0</v>
      </c>
      <c r="BJ17" s="211">
        <f>Incapacity_benefits!BJ34</f>
        <v>0</v>
      </c>
      <c r="BK17" s="211">
        <f>Incapacity_benefits!BK34</f>
        <v>0</v>
      </c>
      <c r="BL17" s="211">
        <f>Incapacity_benefits!BL34</f>
        <v>0</v>
      </c>
      <c r="BM17" s="211">
        <f>Incapacity_benefits!BM34</f>
        <v>0</v>
      </c>
      <c r="BN17" s="211">
        <f>Incapacity_benefits!BN34</f>
        <v>0</v>
      </c>
      <c r="BO17" s="211">
        <f>Incapacity_benefits!BO34</f>
        <v>0</v>
      </c>
      <c r="BP17" s="211">
        <f>Incapacity_benefits!BP34</f>
        <v>0</v>
      </c>
      <c r="BQ17" s="211">
        <f>Incapacity_benefits!BQ34</f>
        <v>0</v>
      </c>
      <c r="BR17" s="211">
        <f>Incapacity_benefits!BR34</f>
        <v>0</v>
      </c>
      <c r="BS17" s="211">
        <f>Incapacity_benefits!BS34</f>
        <v>0</v>
      </c>
      <c r="BT17" s="211">
        <f>Incapacity_benefits!BT34</f>
        <v>0</v>
      </c>
      <c r="BU17" s="211">
        <f>Incapacity_benefits!BU34</f>
        <v>0</v>
      </c>
      <c r="BV17" s="211">
        <f>Incapacity_benefits!BV34</f>
        <v>0</v>
      </c>
      <c r="BW17" s="211">
        <f>Incapacity_benefits!BW34</f>
        <v>0</v>
      </c>
      <c r="BX17" s="211">
        <f>Incapacity_benefits!BX34</f>
        <v>0</v>
      </c>
      <c r="BY17" s="211">
        <f>Incapacity_benefits!BY34</f>
        <v>0</v>
      </c>
      <c r="BZ17" s="211">
        <f>Incapacity_benefits!BZ34</f>
        <v>0</v>
      </c>
      <c r="CA17" s="211">
        <f>Incapacity_benefits!CA34</f>
        <v>0</v>
      </c>
      <c r="CB17" s="211">
        <f>Incapacity_benefits!CB34</f>
        <v>0</v>
      </c>
      <c r="CC17" s="211">
        <f>Incapacity_benefits!CC34</f>
        <v>0</v>
      </c>
      <c r="CD17" s="212">
        <f>Incapacity_benefits!CD34</f>
        <v>0</v>
      </c>
    </row>
    <row r="18" spans="1:82" s="1" customFormat="1" ht="25.35" customHeight="1" x14ac:dyDescent="0.4">
      <c r="A18" s="274"/>
      <c r="B18" s="214" t="s">
        <v>435</v>
      </c>
      <c r="C18" s="213"/>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c r="AF18" s="224"/>
      <c r="AG18" s="224"/>
      <c r="AH18" s="211">
        <f t="shared" ref="AH18:BM18" si="6">SUM(AH19:AH23)</f>
        <v>253</v>
      </c>
      <c r="AI18" s="211">
        <f t="shared" si="6"/>
        <v>285</v>
      </c>
      <c r="AJ18" s="211">
        <f t="shared" si="6"/>
        <v>329</v>
      </c>
      <c r="AK18" s="211">
        <f t="shared" si="6"/>
        <v>367</v>
      </c>
      <c r="AL18" s="211">
        <f t="shared" si="6"/>
        <v>399</v>
      </c>
      <c r="AM18" s="211">
        <f t="shared" si="6"/>
        <v>428</v>
      </c>
      <c r="AN18" s="211">
        <f t="shared" si="6"/>
        <v>441</v>
      </c>
      <c r="AO18" s="211">
        <f t="shared" si="6"/>
        <v>470</v>
      </c>
      <c r="AP18" s="211">
        <f t="shared" si="6"/>
        <v>505</v>
      </c>
      <c r="AQ18" s="211">
        <f t="shared" si="6"/>
        <v>514.10200000000009</v>
      </c>
      <c r="AR18" s="211">
        <f t="shared" si="6"/>
        <v>513.58300000000008</v>
      </c>
      <c r="AS18" s="211">
        <f t="shared" si="6"/>
        <v>533.13800000000003</v>
      </c>
      <c r="AT18" s="211">
        <f t="shared" si="6"/>
        <v>584.37099999999998</v>
      </c>
      <c r="AU18" s="211">
        <f t="shared" si="6"/>
        <v>654.65499413448993</v>
      </c>
      <c r="AV18" s="211">
        <f t="shared" si="6"/>
        <v>667.50399999999991</v>
      </c>
      <c r="AW18" s="211">
        <f t="shared" si="6"/>
        <v>686.28399999999988</v>
      </c>
      <c r="AX18" s="211">
        <f t="shared" si="6"/>
        <v>710.02199999999993</v>
      </c>
      <c r="AY18" s="211">
        <f t="shared" si="6"/>
        <v>734.97559504132221</v>
      </c>
      <c r="AZ18" s="211">
        <f t="shared" si="6"/>
        <v>748.39700000000005</v>
      </c>
      <c r="BA18" s="211">
        <f t="shared" si="6"/>
        <v>751.94600000000003</v>
      </c>
      <c r="BB18" s="211">
        <f t="shared" si="6"/>
        <v>769.20972503840244</v>
      </c>
      <c r="BC18" s="211">
        <f t="shared" si="6"/>
        <v>763.73799999999994</v>
      </c>
      <c r="BD18" s="211">
        <f t="shared" si="6"/>
        <v>770.87267336961202</v>
      </c>
      <c r="BE18" s="211">
        <f t="shared" si="6"/>
        <v>792.85709700000007</v>
      </c>
      <c r="BF18" s="211">
        <f t="shared" si="6"/>
        <v>802.21727761258762</v>
      </c>
      <c r="BG18" s="211">
        <f t="shared" si="6"/>
        <v>802.82745841250244</v>
      </c>
      <c r="BH18" s="211">
        <f t="shared" si="6"/>
        <v>815.19508900000005</v>
      </c>
      <c r="BI18" s="211">
        <f t="shared" si="6"/>
        <v>834.12734177900018</v>
      </c>
      <c r="BJ18" s="211">
        <f t="shared" si="6"/>
        <v>823.13039853999976</v>
      </c>
      <c r="BK18" s="211">
        <f t="shared" si="6"/>
        <v>822.24543098380013</v>
      </c>
      <c r="BL18" s="211">
        <f t="shared" si="6"/>
        <v>853.28739183000016</v>
      </c>
      <c r="BM18" s="211">
        <f t="shared" si="6"/>
        <v>886.07535800000016</v>
      </c>
      <c r="BN18" s="211">
        <f t="shared" ref="BN18:CD18" si="7">SUM(BN19:BN23)</f>
        <v>935.91351682000004</v>
      </c>
      <c r="BO18" s="211">
        <f t="shared" si="7"/>
        <v>934.84436764999998</v>
      </c>
      <c r="BP18" s="211">
        <f t="shared" si="7"/>
        <v>956.67538677023606</v>
      </c>
      <c r="BQ18" s="211">
        <f t="shared" si="7"/>
        <v>955.36992824000004</v>
      </c>
      <c r="BR18" s="211">
        <f t="shared" si="7"/>
        <v>990.27274720504909</v>
      </c>
      <c r="BS18" s="211">
        <f t="shared" si="7"/>
        <v>981.8956384411166</v>
      </c>
      <c r="BT18" s="211">
        <f t="shared" si="7"/>
        <v>944.54616344999977</v>
      </c>
      <c r="BU18" s="211">
        <f t="shared" si="7"/>
        <v>930.13222866000035</v>
      </c>
      <c r="BV18" s="211">
        <f t="shared" si="7"/>
        <v>923.82389724765915</v>
      </c>
      <c r="BW18" s="211">
        <f t="shared" si="7"/>
        <v>916.44816290999984</v>
      </c>
      <c r="BX18" s="211">
        <f t="shared" si="7"/>
        <v>799.90204354096522</v>
      </c>
      <c r="BY18" s="211">
        <f t="shared" si="7"/>
        <v>784.26839455420679</v>
      </c>
      <c r="BZ18" s="211">
        <f t="shared" si="7"/>
        <v>792.19495682509216</v>
      </c>
      <c r="CA18" s="211">
        <f t="shared" si="7"/>
        <v>823.57843554765407</v>
      </c>
      <c r="CB18" s="211">
        <f t="shared" si="7"/>
        <v>820.16944224986537</v>
      </c>
      <c r="CC18" s="211">
        <f t="shared" si="7"/>
        <v>804.60531554132547</v>
      </c>
      <c r="CD18" s="212">
        <f t="shared" si="7"/>
        <v>792.63379173797375</v>
      </c>
    </row>
    <row r="19" spans="1:82" s="1" customFormat="1" x14ac:dyDescent="0.4">
      <c r="A19" s="274"/>
      <c r="B19" s="196" t="s">
        <v>436</v>
      </c>
      <c r="C19" s="213"/>
      <c r="D19" s="224"/>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11">
        <f>Industrial_injuries_benefits!AH10</f>
        <v>32</v>
      </c>
      <c r="AI19" s="211">
        <f>Industrial_injuries_benefits!AI10</f>
        <v>36</v>
      </c>
      <c r="AJ19" s="211">
        <f>Industrial_injuries_benefits!AJ10</f>
        <v>42</v>
      </c>
      <c r="AK19" s="211">
        <f>Industrial_injuries_benefits!AK10</f>
        <v>47</v>
      </c>
      <c r="AL19" s="211">
        <f>Industrial_injuries_benefits!AL10</f>
        <v>51</v>
      </c>
      <c r="AM19" s="211">
        <f>Industrial_injuries_benefits!AM10</f>
        <v>54</v>
      </c>
      <c r="AN19" s="211">
        <f>Industrial_injuries_benefits!AN10</f>
        <v>55</v>
      </c>
      <c r="AO19" s="211">
        <f>Industrial_injuries_benefits!AO10</f>
        <v>58</v>
      </c>
      <c r="AP19" s="211">
        <f>Industrial_injuries_benefits!AP10</f>
        <v>61</v>
      </c>
      <c r="AQ19" s="211">
        <f>Industrial_injuries_benefits!AQ10</f>
        <v>56.491999999999997</v>
      </c>
      <c r="AR19" s="211">
        <f>Industrial_injuries_benefits!AR10</f>
        <v>58.61</v>
      </c>
      <c r="AS19" s="211">
        <f>Industrial_injuries_benefits!AS10</f>
        <v>59.338999999999999</v>
      </c>
      <c r="AT19" s="211">
        <f>Industrial_injuries_benefits!AT10</f>
        <v>60.216000000000001</v>
      </c>
      <c r="AU19" s="211">
        <f>Industrial_injuries_benefits!AU10</f>
        <v>64.003</v>
      </c>
      <c r="AV19" s="211">
        <f>Industrial_injuries_benefits!AV10</f>
        <v>62.688000000000002</v>
      </c>
      <c r="AW19" s="211">
        <f>Industrial_injuries_benefits!AW10</f>
        <v>66.622</v>
      </c>
      <c r="AX19" s="211">
        <f>Industrial_injuries_benefits!AX10</f>
        <v>58.168999999999997</v>
      </c>
      <c r="AY19" s="211">
        <f>Industrial_injuries_benefits!AY10</f>
        <v>57.765999999999998</v>
      </c>
      <c r="AZ19" s="211">
        <f>Industrial_injuries_benefits!AZ10</f>
        <v>55.347000000000001</v>
      </c>
      <c r="BA19" s="211">
        <f>Industrial_injuries_benefits!BA10</f>
        <v>54.619</v>
      </c>
      <c r="BB19" s="211">
        <f>Industrial_injuries_benefits!BB10</f>
        <v>49.393000000000001</v>
      </c>
      <c r="BC19" s="211">
        <f>Industrial_injuries_benefits!BC10</f>
        <v>51.527999999999999</v>
      </c>
      <c r="BD19" s="211">
        <f>Industrial_injuries_benefits!BD10</f>
        <v>49</v>
      </c>
      <c r="BE19" s="211">
        <f>Industrial_injuries_benefits!BE10</f>
        <v>49</v>
      </c>
      <c r="BF19" s="211">
        <f>Industrial_injuries_benefits!BF10</f>
        <v>48.056406750000008</v>
      </c>
      <c r="BG19" s="211">
        <f>Industrial_injuries_benefits!BG10</f>
        <v>45.566810758911991</v>
      </c>
      <c r="BH19" s="211">
        <f>Industrial_injuries_benefits!BH10</f>
        <v>43.427999999999997</v>
      </c>
      <c r="BI19" s="211">
        <f>Industrial_injuries_benefits!BI10</f>
        <v>40.824999999999996</v>
      </c>
      <c r="BJ19" s="211">
        <f>Industrial_injuries_benefits!BJ10</f>
        <v>39.280999999999992</v>
      </c>
      <c r="BK19" s="211">
        <f>Industrial_injuries_benefits!BK10</f>
        <v>37.953660409999991</v>
      </c>
      <c r="BL19" s="211">
        <f>Industrial_injuries_benefits!BL10</f>
        <v>36.609209720000003</v>
      </c>
      <c r="BM19" s="211">
        <f>Industrial_injuries_benefits!BM10</f>
        <v>35.892877070000004</v>
      </c>
      <c r="BN19" s="211">
        <f>Industrial_injuries_benefits!BN10</f>
        <v>34.066781949999992</v>
      </c>
      <c r="BO19" s="211">
        <f>Industrial_injuries_benefits!BO10</f>
        <v>32.863790210000005</v>
      </c>
      <c r="BP19" s="211">
        <f>Industrial_injuries_benefits!BP10</f>
        <v>31.777945706246079</v>
      </c>
      <c r="BQ19" s="211">
        <f>Industrial_injuries_benefits!BQ10</f>
        <v>30.124750710000001</v>
      </c>
      <c r="BR19" s="211">
        <f>Industrial_injuries_benefits!BR10</f>
        <v>28.755832375049046</v>
      </c>
      <c r="BS19" s="211">
        <f>Industrial_injuries_benefits!BS10</f>
        <v>27.025887466107488</v>
      </c>
      <c r="BT19" s="211">
        <f>Industrial_injuries_benefits!BT10</f>
        <v>25.498268546333197</v>
      </c>
      <c r="BU19" s="211">
        <f>Industrial_injuries_benefits!BU10</f>
        <v>23.831493541905591</v>
      </c>
      <c r="BV19" s="211">
        <f>Industrial_injuries_benefits!BV10</f>
        <v>22.347574829076994</v>
      </c>
      <c r="BW19" s="211">
        <f>Industrial_injuries_benefits!BW10</f>
        <v>20.948383140773664</v>
      </c>
      <c r="BX19" s="211">
        <f>Industrial_injuries_benefits!BX10</f>
        <v>16.788437941650486</v>
      </c>
      <c r="BY19" s="211">
        <f>Industrial_injuries_benefits!BY10</f>
        <v>15.55419108400851</v>
      </c>
      <c r="BZ19" s="211">
        <f>Industrial_injuries_benefits!BZ10</f>
        <v>14.572889629689895</v>
      </c>
      <c r="CA19" s="211">
        <f>Industrial_injuries_benefits!CA10</f>
        <v>14.29322714440317</v>
      </c>
      <c r="CB19" s="211">
        <f>Industrial_injuries_benefits!CB10</f>
        <v>13.412683569689769</v>
      </c>
      <c r="CC19" s="211">
        <f>Industrial_injuries_benefits!CC10</f>
        <v>12.526758512762475</v>
      </c>
      <c r="CD19" s="212">
        <f>Industrial_injuries_benefits!CD10</f>
        <v>11.739191494834126</v>
      </c>
    </row>
    <row r="20" spans="1:82" s="1" customFormat="1" x14ac:dyDescent="0.4">
      <c r="A20" s="274"/>
      <c r="B20" s="196" t="s">
        <v>437</v>
      </c>
      <c r="C20" s="213"/>
      <c r="D20" s="224"/>
      <c r="E20" s="224"/>
      <c r="F20" s="224"/>
      <c r="G20" s="224"/>
      <c r="H20" s="224"/>
      <c r="I20" s="224"/>
      <c r="J20" s="224"/>
      <c r="K20" s="224"/>
      <c r="L20" s="224"/>
      <c r="M20" s="224"/>
      <c r="N20" s="224"/>
      <c r="O20" s="224"/>
      <c r="P20" s="224"/>
      <c r="Q20" s="224"/>
      <c r="R20" s="224"/>
      <c r="S20" s="224"/>
      <c r="T20" s="224"/>
      <c r="U20" s="224"/>
      <c r="V20" s="224"/>
      <c r="W20" s="224"/>
      <c r="X20" s="224"/>
      <c r="Y20" s="224"/>
      <c r="Z20" s="224"/>
      <c r="AA20" s="224"/>
      <c r="AB20" s="224"/>
      <c r="AC20" s="224"/>
      <c r="AD20" s="224"/>
      <c r="AE20" s="224"/>
      <c r="AF20" s="224"/>
      <c r="AG20" s="224"/>
      <c r="AH20" s="211">
        <f>Industrial_injuries_benefits!AH6</f>
        <v>216</v>
      </c>
      <c r="AI20" s="211">
        <f>Industrial_injuries_benefits!AI6</f>
        <v>244</v>
      </c>
      <c r="AJ20" s="211">
        <f>Industrial_injuries_benefits!AJ6</f>
        <v>282</v>
      </c>
      <c r="AK20" s="211">
        <f>Industrial_injuries_benefits!AK6</f>
        <v>315</v>
      </c>
      <c r="AL20" s="211">
        <f>Industrial_injuries_benefits!AL6</f>
        <v>343</v>
      </c>
      <c r="AM20" s="211">
        <f>Industrial_injuries_benefits!AM6</f>
        <v>369</v>
      </c>
      <c r="AN20" s="211">
        <f>Industrial_injuries_benefits!AN6</f>
        <v>381</v>
      </c>
      <c r="AO20" s="211">
        <f>Industrial_injuries_benefits!AO6</f>
        <v>407</v>
      </c>
      <c r="AP20" s="211">
        <f>Industrial_injuries_benefits!AP6</f>
        <v>440</v>
      </c>
      <c r="AQ20" s="211">
        <f>Industrial_injuries_benefits!AQ6</f>
        <v>453.38600000000002</v>
      </c>
      <c r="AR20" s="211">
        <f>Industrial_injuries_benefits!AR6</f>
        <v>451.27800000000002</v>
      </c>
      <c r="AS20" s="211">
        <f>Industrial_injuries_benefits!AS6</f>
        <v>469.52100000000002</v>
      </c>
      <c r="AT20" s="211">
        <f>Industrial_injuries_benefits!AT6</f>
        <v>520.06299999999999</v>
      </c>
      <c r="AU20" s="211">
        <f>Industrial_injuries_benefits!AU6</f>
        <v>586.55099413448988</v>
      </c>
      <c r="AV20" s="211">
        <f>Industrial_injuries_benefits!AV6</f>
        <v>600.92999999999995</v>
      </c>
      <c r="AW20" s="211">
        <f>Industrial_injuries_benefits!AW6</f>
        <v>616.15499999999997</v>
      </c>
      <c r="AX20" s="211">
        <f>Industrial_injuries_benefits!AX6</f>
        <v>645.43899999999996</v>
      </c>
      <c r="AY20" s="211">
        <f>Industrial_injuries_benefits!AY6</f>
        <v>669.97299999999996</v>
      </c>
      <c r="AZ20" s="211">
        <f>Industrial_injuries_benefits!AZ6</f>
        <v>684.82</v>
      </c>
      <c r="BA20" s="211">
        <f>Industrial_injuries_benefits!BA6</f>
        <v>689.89800000000002</v>
      </c>
      <c r="BB20" s="211">
        <f>Industrial_injuries_benefits!BB6</f>
        <v>709.66099999999994</v>
      </c>
      <c r="BC20" s="211">
        <f>Industrial_injuries_benefits!BC6</f>
        <v>699.61199999999997</v>
      </c>
      <c r="BD20" s="211">
        <f>Industrial_injuries_benefits!BD6</f>
        <v>708</v>
      </c>
      <c r="BE20" s="211">
        <f>Industrial_injuries_benefits!BE6</f>
        <v>727.45800000000008</v>
      </c>
      <c r="BF20" s="211">
        <f>Industrial_injuries_benefits!BF6</f>
        <v>732.7211213525876</v>
      </c>
      <c r="BG20" s="211">
        <f>Industrial_injuries_benefits!BG6</f>
        <v>736.5558877814442</v>
      </c>
      <c r="BH20" s="211">
        <f>Industrial_injuries_benefits!BH6</f>
        <v>749.94100000000003</v>
      </c>
      <c r="BI20" s="211">
        <f>Industrial_injuries_benefits!BI6</f>
        <v>745.66237929900012</v>
      </c>
      <c r="BJ20" s="211">
        <f>Industrial_injuries_benefits!BJ6</f>
        <v>750.09489891999988</v>
      </c>
      <c r="BK20" s="211">
        <f>Industrial_injuries_benefits!BK6</f>
        <v>755.76206665380005</v>
      </c>
      <c r="BL20" s="211">
        <f>Industrial_injuries_benefits!BL6</f>
        <v>778.67019714000014</v>
      </c>
      <c r="BM20" s="211">
        <f>Industrial_injuries_benefits!BM6</f>
        <v>807.08740407000005</v>
      </c>
      <c r="BN20" s="211">
        <f>Industrial_injuries_benefits!BN6</f>
        <v>853.62603838000007</v>
      </c>
      <c r="BO20" s="211">
        <f>Industrial_injuries_benefits!BO6</f>
        <v>854.15397472999996</v>
      </c>
      <c r="BP20" s="211">
        <f>Industrial_injuries_benefits!BP6</f>
        <v>873.08095759619198</v>
      </c>
      <c r="BQ20" s="211">
        <f>Industrial_injuries_benefits!BQ6</f>
        <v>870.57572770000002</v>
      </c>
      <c r="BR20" s="211">
        <f>Industrial_injuries_benefits!BR6</f>
        <v>879.197</v>
      </c>
      <c r="BS20" s="211">
        <f>Industrial_injuries_benefits!BS6</f>
        <v>865.05799890795549</v>
      </c>
      <c r="BT20" s="211">
        <f>Industrial_injuries_benefits!BT6</f>
        <v>835.61493410366666</v>
      </c>
      <c r="BU20" s="211">
        <f>Industrial_injuries_benefits!BU6</f>
        <v>816.60546981378729</v>
      </c>
      <c r="BV20" s="211">
        <f>Industrial_injuries_benefits!BV6</f>
        <v>815.68788701622077</v>
      </c>
      <c r="BW20" s="211">
        <f>Industrial_injuries_benefits!BW6</f>
        <v>809.83314456049766</v>
      </c>
      <c r="BX20" s="211">
        <f>Industrial_injuries_benefits!BX6</f>
        <v>706.71967707671729</v>
      </c>
      <c r="BY20" s="211">
        <f>Industrial_injuries_benefits!BY6</f>
        <v>688.50024530441715</v>
      </c>
      <c r="BZ20" s="211">
        <f>Industrial_injuries_benefits!BZ6</f>
        <v>693.16755218717549</v>
      </c>
      <c r="CA20" s="211">
        <f>Industrial_injuries_benefits!CA6</f>
        <v>725.90927132785669</v>
      </c>
      <c r="CB20" s="211">
        <f>Industrial_injuries_benefits!CB6</f>
        <v>723.25888853013396</v>
      </c>
      <c r="CC20" s="211">
        <f>Industrial_injuries_benefits!CC6</f>
        <v>709.54766850391445</v>
      </c>
      <c r="CD20" s="212">
        <f>Industrial_injuries_benefits!CD6</f>
        <v>699.34541991706931</v>
      </c>
    </row>
    <row r="21" spans="1:82" s="1" customFormat="1" x14ac:dyDescent="0.4">
      <c r="A21" s="274"/>
      <c r="B21" s="276" t="s">
        <v>438</v>
      </c>
      <c r="C21" s="213"/>
      <c r="D21" s="224"/>
      <c r="E21" s="224"/>
      <c r="F21" s="224"/>
      <c r="G21" s="224"/>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11">
        <f>Industrial_injuries_benefits!AH15</f>
        <v>0</v>
      </c>
      <c r="AI21" s="211">
        <f>Industrial_injuries_benefits!AI15</f>
        <v>0</v>
      </c>
      <c r="AJ21" s="211">
        <f>Industrial_injuries_benefits!AJ15</f>
        <v>0</v>
      </c>
      <c r="AK21" s="211">
        <f>Industrial_injuries_benefits!AK15</f>
        <v>0</v>
      </c>
      <c r="AL21" s="211">
        <f>Industrial_injuries_benefits!AL15</f>
        <v>0</v>
      </c>
      <c r="AM21" s="211">
        <f>Industrial_injuries_benefits!AM15</f>
        <v>0</v>
      </c>
      <c r="AN21" s="211">
        <f>Industrial_injuries_benefits!AN15</f>
        <v>0</v>
      </c>
      <c r="AO21" s="211">
        <f>Industrial_injuries_benefits!AO15</f>
        <v>0</v>
      </c>
      <c r="AP21" s="211">
        <f>Industrial_injuries_benefits!AP15</f>
        <v>0</v>
      </c>
      <c r="AQ21" s="211">
        <f>Industrial_injuries_benefits!AQ15</f>
        <v>0</v>
      </c>
      <c r="AR21" s="211">
        <f>Industrial_injuries_benefits!AR15</f>
        <v>0</v>
      </c>
      <c r="AS21" s="211">
        <f>Industrial_injuries_benefits!AS15</f>
        <v>0</v>
      </c>
      <c r="AT21" s="211">
        <f>Industrial_injuries_benefits!AT15</f>
        <v>0</v>
      </c>
      <c r="AU21" s="211">
        <f>Industrial_injuries_benefits!AU15</f>
        <v>0</v>
      </c>
      <c r="AV21" s="211">
        <f>Industrial_injuries_benefits!AV15</f>
        <v>0</v>
      </c>
      <c r="AW21" s="211">
        <f>Industrial_injuries_benefits!AW15</f>
        <v>0</v>
      </c>
      <c r="AX21" s="211">
        <f>Industrial_injuries_benefits!AX15</f>
        <v>0</v>
      </c>
      <c r="AY21" s="211">
        <f>Industrial_injuries_benefits!AY15</f>
        <v>0</v>
      </c>
      <c r="AZ21" s="211">
        <f>Industrial_injuries_benefits!AZ15</f>
        <v>0</v>
      </c>
      <c r="BA21" s="211">
        <f>Industrial_injuries_benefits!BA15</f>
        <v>0</v>
      </c>
      <c r="BB21" s="211">
        <f>Industrial_injuries_benefits!BB15</f>
        <v>0</v>
      </c>
      <c r="BC21" s="211">
        <f>Industrial_injuries_benefits!BC15</f>
        <v>0</v>
      </c>
      <c r="BD21" s="211">
        <f>Industrial_injuries_benefits!BD15</f>
        <v>0</v>
      </c>
      <c r="BE21" s="211">
        <f>Industrial_injuries_benefits!BE15</f>
        <v>0</v>
      </c>
      <c r="BF21" s="211">
        <f>Industrial_injuries_benefits!BF15</f>
        <v>0</v>
      </c>
      <c r="BG21" s="211">
        <f>Industrial_injuries_benefits!BG15</f>
        <v>0</v>
      </c>
      <c r="BH21" s="211">
        <f>Industrial_injuries_benefits!BH15</f>
        <v>0</v>
      </c>
      <c r="BI21" s="211">
        <f>Industrial_injuries_benefits!BI15</f>
        <v>0</v>
      </c>
      <c r="BJ21" s="211">
        <f>Industrial_injuries_benefits!BJ15</f>
        <v>0</v>
      </c>
      <c r="BK21" s="211">
        <f>Industrial_injuries_benefits!BK15</f>
        <v>0</v>
      </c>
      <c r="BL21" s="211">
        <f>Industrial_injuries_benefits!BL15</f>
        <v>5.5109329999999996</v>
      </c>
      <c r="BM21" s="211">
        <f>Industrial_injuries_benefits!BM15</f>
        <v>7.0408049999999998</v>
      </c>
      <c r="BN21" s="211">
        <f>Industrial_injuries_benefits!BN15</f>
        <v>9.2482140000000008</v>
      </c>
      <c r="BO21" s="211">
        <f>Industrial_injuries_benefits!BO15</f>
        <v>9.5133209999999995</v>
      </c>
      <c r="BP21" s="211">
        <f>Industrial_injuries_benefits!BP15</f>
        <v>9.4075343484310903</v>
      </c>
      <c r="BQ21" s="211">
        <f>Industrial_injuries_benefits!BQ15</f>
        <v>9.2168086836232543</v>
      </c>
      <c r="BR21" s="211">
        <f>Industrial_injuries_benefits!BR15</f>
        <v>37.532187830000005</v>
      </c>
      <c r="BS21" s="211">
        <f>Industrial_injuries_benefits!BS15</f>
        <v>43.794516459999997</v>
      </c>
      <c r="BT21" s="211">
        <f>Industrial_injuries_benefits!BT15</f>
        <v>41.280517799999998</v>
      </c>
      <c r="BU21" s="211">
        <f>Industrial_injuries_benefits!BU15</f>
        <v>48.629247100000001</v>
      </c>
      <c r="BV21" s="211">
        <f>Industrial_injuries_benefits!BV15</f>
        <v>41.032349681177138</v>
      </c>
      <c r="BW21" s="211">
        <f>Industrial_injuries_benefits!BW15</f>
        <v>43.885255000000001</v>
      </c>
      <c r="BX21" s="211">
        <f>Industrial_injuries_benefits!BX15</f>
        <v>41.886665799999996</v>
      </c>
      <c r="BY21" s="211">
        <f>Industrial_injuries_benefits!BY15</f>
        <v>42.192811044138281</v>
      </c>
      <c r="BZ21" s="211">
        <f>Industrial_injuries_benefits!BZ15</f>
        <v>42.410289937474964</v>
      </c>
      <c r="CA21" s="211">
        <f>Industrial_injuries_benefits!CA15</f>
        <v>42.819933715025805</v>
      </c>
      <c r="CB21" s="211">
        <f>Industrial_injuries_benefits!CB15</f>
        <v>42.842718405267775</v>
      </c>
      <c r="CC21" s="211">
        <f>Industrial_injuries_benefits!CC15</f>
        <v>42.662026030635658</v>
      </c>
      <c r="CD21" s="212">
        <f>Industrial_injuries_benefits!CD15</f>
        <v>42.47858181521449</v>
      </c>
    </row>
    <row r="22" spans="1:82" s="1" customFormat="1" x14ac:dyDescent="0.4">
      <c r="A22" s="274"/>
      <c r="B22" s="277" t="s">
        <v>439</v>
      </c>
      <c r="C22" s="213"/>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4"/>
      <c r="AE22" s="224"/>
      <c r="AF22" s="224"/>
      <c r="AG22" s="224"/>
      <c r="AH22" s="211">
        <f>Industrial_injuries_benefits!AH13</f>
        <v>5</v>
      </c>
      <c r="AI22" s="211">
        <f>Industrial_injuries_benefits!AI13</f>
        <v>5</v>
      </c>
      <c r="AJ22" s="211">
        <f>Industrial_injuries_benefits!AJ13</f>
        <v>5</v>
      </c>
      <c r="AK22" s="211">
        <f>Industrial_injuries_benefits!AK13</f>
        <v>5</v>
      </c>
      <c r="AL22" s="211">
        <f>Industrial_injuries_benefits!AL13</f>
        <v>5</v>
      </c>
      <c r="AM22" s="211">
        <f>Industrial_injuries_benefits!AM13</f>
        <v>5</v>
      </c>
      <c r="AN22" s="211">
        <f>Industrial_injuries_benefits!AN13</f>
        <v>5</v>
      </c>
      <c r="AO22" s="211">
        <f>Industrial_injuries_benefits!AO13</f>
        <v>5</v>
      </c>
      <c r="AP22" s="211">
        <f>Industrial_injuries_benefits!AP13</f>
        <v>4</v>
      </c>
      <c r="AQ22" s="211">
        <f>Industrial_injuries_benefits!AQ13</f>
        <v>4.2240000000000002</v>
      </c>
      <c r="AR22" s="211">
        <f>Industrial_injuries_benefits!AR13</f>
        <v>3.6949999999999998</v>
      </c>
      <c r="AS22" s="211">
        <f>Industrial_injuries_benefits!AS13</f>
        <v>4.2779999999999996</v>
      </c>
      <c r="AT22" s="211">
        <f>Industrial_injuries_benefits!AT13</f>
        <v>4.0919999999999996</v>
      </c>
      <c r="AU22" s="211">
        <f>Industrial_injuries_benefits!AU13</f>
        <v>4.101</v>
      </c>
      <c r="AV22" s="211">
        <f>Industrial_injuries_benefits!AV13</f>
        <v>3.8860000000000001</v>
      </c>
      <c r="AW22" s="211">
        <f>Industrial_injuries_benefits!AW13</f>
        <v>3.5070000000000001</v>
      </c>
      <c r="AX22" s="211">
        <f>Industrial_injuries_benefits!AX13</f>
        <v>2.9569999999999999</v>
      </c>
      <c r="AY22" s="211">
        <f>Industrial_injuries_benefits!AY13</f>
        <v>3.1080000000000001</v>
      </c>
      <c r="AZ22" s="211">
        <f>Industrial_injuries_benefits!AZ13</f>
        <v>2.7719999999999998</v>
      </c>
      <c r="BA22" s="211">
        <f>Industrial_injuries_benefits!BA13</f>
        <v>2.4620000000000002</v>
      </c>
      <c r="BB22" s="211">
        <f>Industrial_injuries_benefits!BB13</f>
        <v>1.859</v>
      </c>
      <c r="BC22" s="211">
        <f>Industrial_injuries_benefits!BC13</f>
        <v>2.0350000000000001</v>
      </c>
      <c r="BD22" s="211">
        <f>Industrial_injuries_benefits!BD13</f>
        <v>2</v>
      </c>
      <c r="BE22" s="211">
        <f>Industrial_injuries_benefits!BE13</f>
        <v>2</v>
      </c>
      <c r="BF22" s="211">
        <f>Industrial_injuries_benefits!BF13</f>
        <v>1.73005451</v>
      </c>
      <c r="BG22" s="211">
        <f>Industrial_injuries_benefits!BG13</f>
        <v>1.3642590700000001</v>
      </c>
      <c r="BH22" s="211">
        <f>Industrial_injuries_benefits!BH13</f>
        <v>1.1830000000000001</v>
      </c>
      <c r="BI22" s="211">
        <f>Industrial_injuries_benefits!BI13</f>
        <v>1.1019624799999999</v>
      </c>
      <c r="BJ22" s="211">
        <f>Industrial_injuries_benefits!BJ13</f>
        <v>1.0844996200000001</v>
      </c>
      <c r="BK22" s="211">
        <f>Industrial_injuries_benefits!BK13</f>
        <v>1.0897039199999998</v>
      </c>
      <c r="BL22" s="211">
        <f>Industrial_injuries_benefits!BL13</f>
        <v>0.94398397000000001</v>
      </c>
      <c r="BM22" s="211">
        <f>Industrial_injuries_benefits!BM13</f>
        <v>0.84670285999999995</v>
      </c>
      <c r="BN22" s="211">
        <f>Industrial_injuries_benefits!BN13</f>
        <v>0.75357149000000001</v>
      </c>
      <c r="BO22" s="211">
        <f>Industrial_injuries_benefits!BO13</f>
        <v>0.62038171000000009</v>
      </c>
      <c r="BP22" s="211">
        <f>Industrial_injuries_benefits!BP13</f>
        <v>0.38903970756204248</v>
      </c>
      <c r="BQ22" s="211">
        <f>Industrial_injuries_benefits!BQ13</f>
        <v>-6.0504900000000004E-3</v>
      </c>
      <c r="BR22" s="211">
        <f>Industrial_injuries_benefits!BR13</f>
        <v>-2E-3</v>
      </c>
      <c r="BS22" s="211">
        <f>Industrial_injuries_benefits!BS13</f>
        <v>-3.6445392946300642E-2</v>
      </c>
      <c r="BT22" s="211">
        <f>Industrial_injuries_benefits!BT13</f>
        <v>0</v>
      </c>
      <c r="BU22" s="211">
        <f>Industrial_injuries_benefits!BU13</f>
        <v>-2.2412595692622359E-2</v>
      </c>
      <c r="BV22" s="211">
        <f>Industrial_injuries_benefits!BV13</f>
        <v>-3.6816445297728866E-2</v>
      </c>
      <c r="BW22" s="211">
        <f>Industrial_injuries_benefits!BW13</f>
        <v>3.1020872850033782E-4</v>
      </c>
      <c r="BX22" s="211">
        <f>Industrial_injuries_benefits!BX13</f>
        <v>-6.0790683682894536E-3</v>
      </c>
      <c r="BY22" s="211">
        <f>Industrial_injuries_benefits!BY13</f>
        <v>2.7067285987180657E-2</v>
      </c>
      <c r="BZ22" s="211">
        <f>Industrial_injuries_benefits!BZ13</f>
        <v>0</v>
      </c>
      <c r="CA22" s="211">
        <f>Industrial_injuries_benefits!CA13</f>
        <v>0</v>
      </c>
      <c r="CB22" s="211">
        <f>Industrial_injuries_benefits!CB13</f>
        <v>0</v>
      </c>
      <c r="CC22" s="211">
        <f>Industrial_injuries_benefits!CC13</f>
        <v>0</v>
      </c>
      <c r="CD22" s="212">
        <f>Industrial_injuries_benefits!CD13</f>
        <v>0</v>
      </c>
    </row>
    <row r="23" spans="1:82" s="1" customFormat="1" x14ac:dyDescent="0.4">
      <c r="A23" s="274"/>
      <c r="B23" s="243" t="s">
        <v>440</v>
      </c>
      <c r="C23" s="213"/>
      <c r="D23" s="224"/>
      <c r="E23" s="224"/>
      <c r="F23" s="224"/>
      <c r="G23" s="224"/>
      <c r="H23" s="224"/>
      <c r="I23" s="224"/>
      <c r="J23" s="224"/>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11">
        <f>Industrial_injuries_benefits!AH18</f>
        <v>0</v>
      </c>
      <c r="AI23" s="211">
        <f>Industrial_injuries_benefits!AI18</f>
        <v>0</v>
      </c>
      <c r="AJ23" s="211">
        <f>Industrial_injuries_benefits!AJ18</f>
        <v>0</v>
      </c>
      <c r="AK23" s="211">
        <f>Industrial_injuries_benefits!AK18</f>
        <v>0</v>
      </c>
      <c r="AL23" s="211">
        <f>Industrial_injuries_benefits!AL18</f>
        <v>0</v>
      </c>
      <c r="AM23" s="211">
        <f>Industrial_injuries_benefits!AM18</f>
        <v>0</v>
      </c>
      <c r="AN23" s="211">
        <f>Industrial_injuries_benefits!AN18</f>
        <v>0</v>
      </c>
      <c r="AO23" s="211">
        <f>Industrial_injuries_benefits!AO18</f>
        <v>0</v>
      </c>
      <c r="AP23" s="211">
        <f>Industrial_injuries_benefits!AP18</f>
        <v>0</v>
      </c>
      <c r="AQ23" s="211">
        <f>Industrial_injuries_benefits!AQ18</f>
        <v>0</v>
      </c>
      <c r="AR23" s="211">
        <f>Industrial_injuries_benefits!AR18</f>
        <v>0</v>
      </c>
      <c r="AS23" s="211">
        <f>Industrial_injuries_benefits!AS18</f>
        <v>0</v>
      </c>
      <c r="AT23" s="211">
        <f>Industrial_injuries_benefits!AT18</f>
        <v>0</v>
      </c>
      <c r="AU23" s="211">
        <f>Industrial_injuries_benefits!AU18</f>
        <v>0</v>
      </c>
      <c r="AV23" s="211">
        <f>Industrial_injuries_benefits!AV18</f>
        <v>0</v>
      </c>
      <c r="AW23" s="211">
        <f>Industrial_injuries_benefits!AW18</f>
        <v>0</v>
      </c>
      <c r="AX23" s="211">
        <f>Industrial_injuries_benefits!AX18</f>
        <v>3.4569999999999999</v>
      </c>
      <c r="AY23" s="211">
        <f>Industrial_injuries_benefits!AY18</f>
        <v>4.1285950413223143</v>
      </c>
      <c r="AZ23" s="211">
        <f>Industrial_injuries_benefits!AZ18</f>
        <v>5.4580000000000002</v>
      </c>
      <c r="BA23" s="211">
        <f>Industrial_injuries_benefits!BA18</f>
        <v>4.9669999999999996</v>
      </c>
      <c r="BB23" s="211">
        <f>Industrial_injuries_benefits!BB18</f>
        <v>8.2967250384024585</v>
      </c>
      <c r="BC23" s="211">
        <f>Industrial_injuries_benefits!BC18</f>
        <v>10.563000000000001</v>
      </c>
      <c r="BD23" s="211">
        <f>Industrial_injuries_benefits!BD18</f>
        <v>11.87267336961207</v>
      </c>
      <c r="BE23" s="211">
        <f>Industrial_injuries_benefits!BE18</f>
        <v>14.399096999999999</v>
      </c>
      <c r="BF23" s="211">
        <f>Industrial_injuries_benefits!BF18</f>
        <v>19.709695</v>
      </c>
      <c r="BG23" s="211">
        <f>Industrial_injuries_benefits!BG18</f>
        <v>19.340500802146213</v>
      </c>
      <c r="BH23" s="211">
        <f>Industrial_injuries_benefits!BH18</f>
        <v>20.643089</v>
      </c>
      <c r="BI23" s="211">
        <f>Industrial_injuries_benefits!BI18</f>
        <v>46.53799999999999</v>
      </c>
      <c r="BJ23" s="211">
        <f>Industrial_injuries_benefits!BJ18</f>
        <v>32.67</v>
      </c>
      <c r="BK23" s="211">
        <f>Industrial_injuries_benefits!BK18</f>
        <v>27.44</v>
      </c>
      <c r="BL23" s="211">
        <f>Industrial_injuries_benefits!BL18</f>
        <v>31.553068</v>
      </c>
      <c r="BM23" s="211">
        <f>Industrial_injuries_benefits!BM18</f>
        <v>35.207568999999999</v>
      </c>
      <c r="BN23" s="211">
        <f>Industrial_injuries_benefits!BN18</f>
        <v>38.218910999999999</v>
      </c>
      <c r="BO23" s="211">
        <f>Industrial_injuries_benefits!BO18</f>
        <v>37.692900000000002</v>
      </c>
      <c r="BP23" s="211">
        <f>Industrial_injuries_benefits!BP18</f>
        <v>42.019909411804896</v>
      </c>
      <c r="BQ23" s="211">
        <f>Industrial_injuries_benefits!BQ18</f>
        <v>45.458691636376749</v>
      </c>
      <c r="BR23" s="211">
        <f>Industrial_injuries_benefits!BR18</f>
        <v>44.789727000000006</v>
      </c>
      <c r="BS23" s="211">
        <f>Industrial_injuries_benefits!BS18</f>
        <v>46.053681000000005</v>
      </c>
      <c r="BT23" s="211">
        <f>Industrial_injuries_benefits!BT18</f>
        <v>42.152442999999998</v>
      </c>
      <c r="BU23" s="211">
        <f>Industrial_injuries_benefits!BU18</f>
        <v>41.088430800000005</v>
      </c>
      <c r="BV23" s="211">
        <f>Industrial_injuries_benefits!BV18</f>
        <v>44.79290216648203</v>
      </c>
      <c r="BW23" s="211">
        <f>Industrial_injuries_benefits!BW18</f>
        <v>41.78107</v>
      </c>
      <c r="BX23" s="211">
        <f>Industrial_injuries_benefits!BX18</f>
        <v>34.513341790965747</v>
      </c>
      <c r="BY23" s="211">
        <f>Industrial_injuries_benefits!BY18</f>
        <v>37.994079835655711</v>
      </c>
      <c r="BZ23" s="211">
        <f>Industrial_injuries_benefits!BZ18</f>
        <v>42.044225070751686</v>
      </c>
      <c r="CA23" s="211">
        <f>Industrial_injuries_benefits!CA18</f>
        <v>40.556003360368372</v>
      </c>
      <c r="CB23" s="211">
        <f>Industrial_injuries_benefits!CB18</f>
        <v>40.655151744773931</v>
      </c>
      <c r="CC23" s="211">
        <f>Industrial_injuries_benefits!CC18</f>
        <v>39.868862494012895</v>
      </c>
      <c r="CD23" s="212">
        <f>Industrial_injuries_benefits!CD18</f>
        <v>39.070598510855781</v>
      </c>
    </row>
    <row r="24" spans="1:82" s="1" customFormat="1" ht="24.75" customHeight="1" x14ac:dyDescent="0.4">
      <c r="A24" s="274"/>
      <c r="B24" s="214" t="s">
        <v>441</v>
      </c>
      <c r="C24" s="213"/>
      <c r="D24" s="224"/>
      <c r="E24" s="224"/>
      <c r="F24" s="224"/>
      <c r="G24" s="224"/>
      <c r="H24" s="224"/>
      <c r="I24" s="224"/>
      <c r="J24" s="224"/>
      <c r="K24" s="224"/>
      <c r="L24" s="224"/>
      <c r="M24" s="224"/>
      <c r="N24" s="224"/>
      <c r="O24" s="224"/>
      <c r="P24" s="224"/>
      <c r="Q24" s="224"/>
      <c r="R24" s="224"/>
      <c r="S24" s="224"/>
      <c r="T24" s="224"/>
      <c r="U24" s="224"/>
      <c r="V24" s="224"/>
      <c r="W24" s="224"/>
      <c r="X24" s="224"/>
      <c r="Y24" s="224"/>
      <c r="Z24" s="224"/>
      <c r="AA24" s="224"/>
      <c r="AB24" s="224"/>
      <c r="AC24" s="224"/>
      <c r="AD24" s="224"/>
      <c r="AE24" s="224"/>
      <c r="AF24" s="224"/>
      <c r="AG24" s="224"/>
      <c r="AH24" s="211">
        <f>Carers_Allowance!AH4</f>
        <v>4</v>
      </c>
      <c r="AI24" s="211">
        <f>Carers_Allowance!AI4</f>
        <v>4</v>
      </c>
      <c r="AJ24" s="211">
        <f>Carers_Allowance!AJ4</f>
        <v>5</v>
      </c>
      <c r="AK24" s="211">
        <f>Carers_Allowance!AK4</f>
        <v>6</v>
      </c>
      <c r="AL24" s="211">
        <f>Carers_Allowance!AL4</f>
        <v>8</v>
      </c>
      <c r="AM24" s="211">
        <f>Carers_Allowance!AM4</f>
        <v>10</v>
      </c>
      <c r="AN24" s="211">
        <f>Carers_Allowance!AN4</f>
        <v>11</v>
      </c>
      <c r="AO24" s="211">
        <f>Carers_Allowance!AO4</f>
        <v>13</v>
      </c>
      <c r="AP24" s="211">
        <f>Carers_Allowance!AP4</f>
        <v>104</v>
      </c>
      <c r="AQ24" s="211">
        <f>Carers_Allowance!AQ4</f>
        <v>183.72300000000001</v>
      </c>
      <c r="AR24" s="211">
        <f>Carers_Allowance!AR4</f>
        <v>173.41800000000001</v>
      </c>
      <c r="AS24" s="211">
        <f>Carers_Allowance!AS4</f>
        <v>183.63200000000001</v>
      </c>
      <c r="AT24" s="211">
        <f>Carers_Allowance!AT4</f>
        <v>208.02</v>
      </c>
      <c r="AU24" s="211">
        <f>Carers_Allowance!AU4</f>
        <v>284.64699999999999</v>
      </c>
      <c r="AV24" s="211">
        <f>Carers_Allowance!AV4</f>
        <v>345.29700000000008</v>
      </c>
      <c r="AW24" s="211">
        <f>Carers_Allowance!AW4</f>
        <v>441.74999999999994</v>
      </c>
      <c r="AX24" s="211">
        <f>Carers_Allowance!AX4</f>
        <v>526.322</v>
      </c>
      <c r="AY24" s="211">
        <f>Carers_Allowance!AY4</f>
        <v>617.35</v>
      </c>
      <c r="AZ24" s="211">
        <f>Carers_Allowance!AZ4</f>
        <v>736.40099999999995</v>
      </c>
      <c r="BA24" s="211">
        <f>Carers_Allowance!BA4</f>
        <v>745.90700000000004</v>
      </c>
      <c r="BB24" s="211">
        <f>Carers_Allowance!BB4</f>
        <v>782.37199999999996</v>
      </c>
      <c r="BC24" s="211">
        <f>Carers_Allowance!BC4</f>
        <v>834.52800000000002</v>
      </c>
      <c r="BD24" s="211">
        <f>Carers_Allowance!BD4</f>
        <v>867.01099999999997</v>
      </c>
      <c r="BE24" s="211">
        <f>Carers_Allowance!BE4</f>
        <v>931.78101869</v>
      </c>
      <c r="BF24" s="211">
        <f>Carers_Allowance!BF4</f>
        <v>993.10799999999995</v>
      </c>
      <c r="BG24" s="211">
        <f>Carers_Allowance!BG4</f>
        <v>1053.6691153298639</v>
      </c>
      <c r="BH24" s="211">
        <f>Carers_Allowance!BH4</f>
        <v>1096.0409999999999</v>
      </c>
      <c r="BI24" s="211">
        <f>Carers_Allowance!BI4</f>
        <v>1149.1385723000005</v>
      </c>
      <c r="BJ24" s="211">
        <f>Carers_Allowance!BJ4</f>
        <v>1181.2635561100005</v>
      </c>
      <c r="BK24" s="211">
        <f>Carers_Allowance!BK4</f>
        <v>1279.8853888127105</v>
      </c>
      <c r="BL24" s="211">
        <f>Carers_Allowance!BL4</f>
        <v>1362.9964772500002</v>
      </c>
      <c r="BM24" s="211">
        <f>Carers_Allowance!BM4</f>
        <v>1494.8980367000006</v>
      </c>
      <c r="BN24" s="211">
        <f>Carers_Allowance!BN4</f>
        <v>1572.0826307400002</v>
      </c>
      <c r="BO24" s="211">
        <f>Carers_Allowance!BO4</f>
        <v>1732.9771967700003</v>
      </c>
      <c r="BP24" s="211">
        <f>Carers_Allowance!BP4</f>
        <v>1927.2231981999998</v>
      </c>
      <c r="BQ24" s="211">
        <f>Carers_Allowance!BQ4</f>
        <v>2088.2668163797011</v>
      </c>
      <c r="BR24" s="211">
        <f>Carers_Allowance!BR4</f>
        <v>2319.2115774999988</v>
      </c>
      <c r="BS24" s="211">
        <f>Carers_Allowance!BS4</f>
        <v>2545.4439678199992</v>
      </c>
      <c r="BT24" s="211">
        <f>Carers_Allowance!BT4</f>
        <v>2666.973573598962</v>
      </c>
      <c r="BU24" s="211">
        <f>Carers_Allowance!BU4</f>
        <v>2830.0153530399994</v>
      </c>
      <c r="BV24" s="211">
        <f>Carers_Allowance!BV4</f>
        <v>2885.0112320200001</v>
      </c>
      <c r="BW24" s="211">
        <f>Carers_Allowance!BW4</f>
        <v>2940.7993120999995</v>
      </c>
      <c r="BX24" s="211">
        <f>Carers_Allowance!BX4</f>
        <v>3038.5844548800001</v>
      </c>
      <c r="BY24" s="211">
        <f>Carers_Allowance!BY4</f>
        <v>3063.1968413770633</v>
      </c>
      <c r="BZ24" s="211">
        <f>Carers_Allowance!BZ4</f>
        <v>3351.6679531679788</v>
      </c>
      <c r="CA24" s="211">
        <f>Carers_Allowance!CA4</f>
        <v>3826.0198434456124</v>
      </c>
      <c r="CB24" s="211">
        <f>Carers_Allowance!CB4</f>
        <v>4168.8234517909941</v>
      </c>
      <c r="CC24" s="211">
        <f>Carers_Allowance!CC4</f>
        <v>4513.1331640986518</v>
      </c>
      <c r="CD24" s="212">
        <f>Carers_Allowance!CD4</f>
        <v>4919.3073249588342</v>
      </c>
    </row>
    <row r="25" spans="1:82" ht="24.75" customHeight="1" x14ac:dyDescent="0.4">
      <c r="A25" s="274"/>
      <c r="B25" s="214" t="s">
        <v>442</v>
      </c>
      <c r="AH25" s="211">
        <v>0</v>
      </c>
      <c r="AI25" s="211">
        <v>0</v>
      </c>
      <c r="AJ25" s="211">
        <v>0</v>
      </c>
      <c r="AK25" s="211">
        <v>0</v>
      </c>
      <c r="AL25" s="211">
        <v>0</v>
      </c>
      <c r="AM25" s="211">
        <v>0</v>
      </c>
      <c r="AN25" s="211">
        <v>0</v>
      </c>
      <c r="AO25" s="211">
        <v>0</v>
      </c>
      <c r="AP25" s="211">
        <v>0</v>
      </c>
      <c r="AQ25" s="211">
        <v>0</v>
      </c>
      <c r="AR25" s="211">
        <v>0</v>
      </c>
      <c r="AS25" s="211">
        <v>0</v>
      </c>
      <c r="AT25" s="211">
        <v>0</v>
      </c>
      <c r="AU25" s="211">
        <v>0</v>
      </c>
      <c r="AV25" s="211">
        <v>0</v>
      </c>
      <c r="AW25" s="211">
        <v>0</v>
      </c>
      <c r="AX25" s="211">
        <v>0</v>
      </c>
      <c r="AY25" s="211">
        <v>0</v>
      </c>
      <c r="AZ25" s="211">
        <v>0</v>
      </c>
      <c r="BA25" s="211">
        <v>0</v>
      </c>
      <c r="BB25" s="211">
        <v>0</v>
      </c>
      <c r="BC25" s="211">
        <v>0</v>
      </c>
      <c r="BD25" s="211">
        <v>252.8506024179687</v>
      </c>
      <c r="BE25" s="211">
        <v>334.41491264418875</v>
      </c>
      <c r="BF25" s="211">
        <v>376.31615316717199</v>
      </c>
      <c r="BG25" s="211">
        <v>377.57849637345873</v>
      </c>
      <c r="BH25" s="211">
        <v>328.26976673374355</v>
      </c>
      <c r="BI25" s="211">
        <v>296.30574154435226</v>
      </c>
      <c r="BJ25" s="211">
        <v>290.48548701729464</v>
      </c>
      <c r="BK25" s="211">
        <v>283.72187865289749</v>
      </c>
      <c r="BL25" s="211">
        <v>276.94990169243857</v>
      </c>
      <c r="BM25" s="211">
        <v>304.28514955817326</v>
      </c>
      <c r="BN25" s="211">
        <v>388.24454173128282</v>
      </c>
      <c r="BO25" s="211">
        <v>430.68552026831782</v>
      </c>
      <c r="BP25" s="211">
        <v>508.21788711256067</v>
      </c>
      <c r="BQ25" s="211">
        <v>557.83154347728623</v>
      </c>
      <c r="BR25" s="211">
        <v>585.70178248498928</v>
      </c>
      <c r="BS25" s="211">
        <v>623.69732203767592</v>
      </c>
      <c r="BT25" s="211">
        <v>647.83632265719939</v>
      </c>
      <c r="BU25" s="211">
        <v>753.24031743211071</v>
      </c>
      <c r="BV25" s="211">
        <v>912.20248508472514</v>
      </c>
      <c r="BW25" s="211">
        <v>504.64436179335485</v>
      </c>
      <c r="BX25" s="211">
        <v>501.04772072944104</v>
      </c>
      <c r="BY25" s="211">
        <v>439.85030838845023</v>
      </c>
      <c r="BZ25" s="211">
        <v>371.61869677269698</v>
      </c>
      <c r="CA25" s="211">
        <v>313.67713018581981</v>
      </c>
      <c r="CB25" s="211">
        <v>222.35692145210476</v>
      </c>
      <c r="CC25" s="211">
        <v>104.317337072995</v>
      </c>
      <c r="CD25" s="212">
        <v>9.3993814476421758</v>
      </c>
    </row>
    <row r="26" spans="1:82" s="1" customFormat="1" ht="24.75" customHeight="1" x14ac:dyDescent="0.4">
      <c r="A26" s="274"/>
      <c r="B26" s="214" t="s">
        <v>443</v>
      </c>
      <c r="C26" s="213"/>
      <c r="D26" s="224"/>
      <c r="E26" s="224"/>
      <c r="F26" s="224"/>
      <c r="G26" s="224"/>
      <c r="H26" s="224"/>
      <c r="I26" s="224"/>
      <c r="J26" s="224"/>
      <c r="K26" s="224"/>
      <c r="L26" s="224"/>
      <c r="M26" s="224"/>
      <c r="N26" s="224"/>
      <c r="O26" s="224"/>
      <c r="P26" s="224"/>
      <c r="Q26" s="224"/>
      <c r="R26" s="224"/>
      <c r="S26" s="224"/>
      <c r="T26" s="224"/>
      <c r="U26" s="224"/>
      <c r="V26" s="224"/>
      <c r="W26" s="224"/>
      <c r="X26" s="224"/>
      <c r="Y26" s="224"/>
      <c r="Z26" s="224"/>
      <c r="AA26" s="224"/>
      <c r="AB26" s="224"/>
      <c r="AC26" s="224"/>
      <c r="AD26" s="224"/>
      <c r="AE26" s="224"/>
      <c r="AF26" s="224"/>
      <c r="AG26" s="224"/>
      <c r="AH26" s="211">
        <f t="shared" ref="AH26:BM26" si="8">SUM(AH28:AH30,AH32)</f>
        <v>51.497172727332845</v>
      </c>
      <c r="AI26" s="211">
        <f t="shared" si="8"/>
        <v>56.414147956273574</v>
      </c>
      <c r="AJ26" s="211">
        <f t="shared" si="8"/>
        <v>72.615417878922116</v>
      </c>
      <c r="AK26" s="211">
        <f t="shared" si="8"/>
        <v>117.78692276529311</v>
      </c>
      <c r="AL26" s="211">
        <f t="shared" si="8"/>
        <v>151.22362386540289</v>
      </c>
      <c r="AM26" s="211">
        <f t="shared" si="8"/>
        <v>178.70507247687672</v>
      </c>
      <c r="AN26" s="211">
        <f t="shared" si="8"/>
        <v>201.80019075346371</v>
      </c>
      <c r="AO26" s="211">
        <f t="shared" si="8"/>
        <v>225.35883833034222</v>
      </c>
      <c r="AP26" s="211">
        <f t="shared" si="8"/>
        <v>242.96586799409306</v>
      </c>
      <c r="AQ26" s="211">
        <f t="shared" si="8"/>
        <v>251.3770479196252</v>
      </c>
      <c r="AR26" s="211">
        <f t="shared" si="8"/>
        <v>219.61099999999999</v>
      </c>
      <c r="AS26" s="211">
        <f t="shared" si="8"/>
        <v>302.30599999999998</v>
      </c>
      <c r="AT26" s="211">
        <f t="shared" si="8"/>
        <v>415.50300000000004</v>
      </c>
      <c r="AU26" s="211">
        <f t="shared" si="8"/>
        <v>549.82100000000003</v>
      </c>
      <c r="AV26" s="211">
        <f t="shared" si="8"/>
        <v>722.96500000000003</v>
      </c>
      <c r="AW26" s="211">
        <f t="shared" si="8"/>
        <v>963.53300000000002</v>
      </c>
      <c r="AX26" s="211">
        <f t="shared" si="8"/>
        <v>1237.7020586775143</v>
      </c>
      <c r="AY26" s="211">
        <f t="shared" si="8"/>
        <v>1440.7675679371928</v>
      </c>
      <c r="AZ26" s="211">
        <f t="shared" si="8"/>
        <v>1632.1173192887268</v>
      </c>
      <c r="BA26" s="211">
        <f t="shared" si="8"/>
        <v>1783.2014949487759</v>
      </c>
      <c r="BB26" s="211">
        <f t="shared" si="8"/>
        <v>1966.2753495570933</v>
      </c>
      <c r="BC26" s="211">
        <f t="shared" si="8"/>
        <v>2143.4684371455282</v>
      </c>
      <c r="BD26" s="211">
        <f t="shared" si="8"/>
        <v>2303.1767229957381</v>
      </c>
      <c r="BE26" s="211">
        <f t="shared" si="8"/>
        <v>2531.7035246192022</v>
      </c>
      <c r="BF26" s="211">
        <f t="shared" si="8"/>
        <v>2999.4614887041653</v>
      </c>
      <c r="BG26" s="211">
        <f t="shared" si="8"/>
        <v>2966.6712049912694</v>
      </c>
      <c r="BH26" s="211">
        <f t="shared" si="8"/>
        <v>3201.5130041258617</v>
      </c>
      <c r="BI26" s="211">
        <f t="shared" si="8"/>
        <v>3472.5465205192463</v>
      </c>
      <c r="BJ26" s="211">
        <f t="shared" si="8"/>
        <v>3760.9241738617989</v>
      </c>
      <c r="BK26" s="211">
        <f t="shared" si="8"/>
        <v>3996.4280011900032</v>
      </c>
      <c r="BL26" s="211">
        <f t="shared" si="8"/>
        <v>4891.7079022417884</v>
      </c>
      <c r="BM26" s="211">
        <f t="shared" si="8"/>
        <v>5587.16694369992</v>
      </c>
      <c r="BN26" s="211">
        <f t="shared" ref="BN26:CD26" si="9">SUM(BN28:BN30,BN32)</f>
        <v>5998.1093455519394</v>
      </c>
      <c r="BO26" s="211">
        <f t="shared" si="9"/>
        <v>6471.3592562218046</v>
      </c>
      <c r="BP26" s="211">
        <f t="shared" si="9"/>
        <v>6901.4624032787806</v>
      </c>
      <c r="BQ26" s="211">
        <f t="shared" si="9"/>
        <v>7141.9076247388075</v>
      </c>
      <c r="BR26" s="211">
        <f t="shared" si="9"/>
        <v>7733.6700263693729</v>
      </c>
      <c r="BS26" s="211">
        <f t="shared" si="9"/>
        <v>8132.5337356956888</v>
      </c>
      <c r="BT26" s="211">
        <f t="shared" si="9"/>
        <v>8108.0490092891159</v>
      </c>
      <c r="BU26" s="211">
        <f t="shared" si="9"/>
        <v>7918.391130132075</v>
      </c>
      <c r="BV26" s="211">
        <f t="shared" si="9"/>
        <v>7516.1284248974798</v>
      </c>
      <c r="BW26" s="211">
        <f t="shared" si="9"/>
        <v>6860.5919873947169</v>
      </c>
      <c r="BX26" s="211">
        <f t="shared" si="9"/>
        <v>6521.0410832005082</v>
      </c>
      <c r="BY26" s="211">
        <f t="shared" si="9"/>
        <v>6281.5781092205571</v>
      </c>
      <c r="BZ26" s="211">
        <f t="shared" si="9"/>
        <v>5751.0795839247867</v>
      </c>
      <c r="CA26" s="211">
        <f t="shared" si="9"/>
        <v>5232.3775447938697</v>
      </c>
      <c r="CB26" s="211">
        <f t="shared" si="9"/>
        <v>4233.8933800936811</v>
      </c>
      <c r="CC26" s="211">
        <f t="shared" si="9"/>
        <v>2556.4650388397777</v>
      </c>
      <c r="CD26" s="212">
        <f t="shared" si="9"/>
        <v>1058.251105159942</v>
      </c>
    </row>
    <row r="27" spans="1:82" s="1" customFormat="1" x14ac:dyDescent="0.4">
      <c r="A27" s="274"/>
      <c r="B27" s="243" t="s">
        <v>444</v>
      </c>
      <c r="C27" s="213"/>
      <c r="D27" s="224"/>
      <c r="E27" s="224"/>
      <c r="F27" s="224"/>
      <c r="G27" s="224"/>
      <c r="H27" s="224"/>
      <c r="I27" s="224"/>
      <c r="J27" s="224"/>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2"/>
    </row>
    <row r="28" spans="1:82" s="1" customFormat="1" x14ac:dyDescent="0.4">
      <c r="A28" s="274"/>
      <c r="B28" s="275" t="s">
        <v>445</v>
      </c>
      <c r="C28" s="213"/>
      <c r="D28" s="224"/>
      <c r="E28" s="224"/>
      <c r="F28" s="224"/>
      <c r="G28" s="224"/>
      <c r="H28" s="224"/>
      <c r="I28" s="224"/>
      <c r="J28" s="224"/>
      <c r="K28" s="224"/>
      <c r="L28" s="224"/>
      <c r="M28" s="224"/>
      <c r="N28" s="224"/>
      <c r="O28" s="224"/>
      <c r="P28" s="224"/>
      <c r="Q28" s="224"/>
      <c r="R28" s="224"/>
      <c r="S28" s="224"/>
      <c r="T28" s="224"/>
      <c r="U28" s="224"/>
      <c r="V28" s="224"/>
      <c r="W28" s="224"/>
      <c r="X28" s="224"/>
      <c r="Y28" s="224"/>
      <c r="Z28" s="224"/>
      <c r="AA28" s="224"/>
      <c r="AB28" s="224"/>
      <c r="AC28" s="224"/>
      <c r="AD28" s="224"/>
      <c r="AE28" s="224"/>
      <c r="AF28" s="224"/>
      <c r="AG28" s="224"/>
      <c r="AH28" s="211" t="str">
        <f>Housing_benefits!AH23</f>
        <v>-</v>
      </c>
      <c r="AI28" s="211" t="str">
        <f>Housing_benefits!AI23</f>
        <v>-</v>
      </c>
      <c r="AJ28" s="211" t="str">
        <f>Housing_benefits!AJ23</f>
        <v>-</v>
      </c>
      <c r="AK28" s="211" t="str">
        <f>Housing_benefits!AK23</f>
        <v>-</v>
      </c>
      <c r="AL28" s="211" t="str">
        <f>Housing_benefits!AL23</f>
        <v>-</v>
      </c>
      <c r="AM28" s="211" t="str">
        <f>Housing_benefits!AM23</f>
        <v>-</v>
      </c>
      <c r="AN28" s="211" t="str">
        <f>Housing_benefits!AN23</f>
        <v>-</v>
      </c>
      <c r="AO28" s="211" t="str">
        <f>Housing_benefits!AO23</f>
        <v>-</v>
      </c>
      <c r="AP28" s="211" t="str">
        <f>Housing_benefits!AP23</f>
        <v>-</v>
      </c>
      <c r="AQ28" s="211" t="str">
        <f>Housing_benefits!AQ23</f>
        <v>-</v>
      </c>
      <c r="AR28" s="211" t="str">
        <f>Housing_benefits!AR23</f>
        <v>-</v>
      </c>
      <c r="AS28" s="211" t="str">
        <f>Housing_benefits!AS23</f>
        <v>-</v>
      </c>
      <c r="AT28" s="211" t="str">
        <f>Housing_benefits!AT23</f>
        <v>-</v>
      </c>
      <c r="AU28" s="211" t="str">
        <f>Housing_benefits!AU23</f>
        <v>-</v>
      </c>
      <c r="AV28" s="211" t="str">
        <f>Housing_benefits!AV23</f>
        <v>-</v>
      </c>
      <c r="AW28" s="211" t="str">
        <f>Housing_benefits!AW23</f>
        <v>-</v>
      </c>
      <c r="AX28" s="211" t="str">
        <f>Housing_benefits!AX23</f>
        <v>-</v>
      </c>
      <c r="AY28" s="211" t="str">
        <f>Housing_benefits!AY23</f>
        <v>-</v>
      </c>
      <c r="AZ28" s="211" t="str">
        <f>Housing_benefits!AZ23</f>
        <v>-</v>
      </c>
      <c r="BA28" s="211" t="str">
        <f>Housing_benefits!BA23</f>
        <v>-</v>
      </c>
      <c r="BB28" s="211" t="str">
        <f>Housing_benefits!BB23</f>
        <v>-</v>
      </c>
      <c r="BC28" s="211" t="str">
        <f>Housing_benefits!BC23</f>
        <v>-</v>
      </c>
      <c r="BD28" s="211" t="str">
        <f>Housing_benefits!BD23</f>
        <v>-</v>
      </c>
      <c r="BE28" s="211" t="str">
        <f>Housing_benefits!BE23</f>
        <v>-</v>
      </c>
      <c r="BF28" s="211" t="str">
        <f>Housing_benefits!BF23</f>
        <v>-</v>
      </c>
      <c r="BG28" s="211" t="str">
        <f>Housing_benefits!BG23</f>
        <v>-</v>
      </c>
      <c r="BH28" s="211" t="str">
        <f>Housing_benefits!BH23</f>
        <v>-</v>
      </c>
      <c r="BI28" s="211" t="str">
        <f>Housing_benefits!BI23</f>
        <v>-</v>
      </c>
      <c r="BJ28" s="211" t="str">
        <f>Housing_benefits!BJ23</f>
        <v>-</v>
      </c>
      <c r="BK28" s="211" t="str">
        <f>Housing_benefits!BK23</f>
        <v>-</v>
      </c>
      <c r="BL28" s="211">
        <f>Housing_benefits!BL23</f>
        <v>315.32689004851829</v>
      </c>
      <c r="BM28" s="211">
        <f>Housing_benefits!BM23</f>
        <v>391.93425198433891</v>
      </c>
      <c r="BN28" s="211">
        <f>Housing_benefits!BN23</f>
        <v>465.09166515156534</v>
      </c>
      <c r="BO28" s="211">
        <f>Housing_benefits!BO23</f>
        <v>540.50149467791391</v>
      </c>
      <c r="BP28" s="211">
        <f>Housing_benefits!BP23</f>
        <v>626.09691811330299</v>
      </c>
      <c r="BQ28" s="211">
        <f>Housing_benefits!BQ23</f>
        <v>695.36424794605682</v>
      </c>
      <c r="BR28" s="211">
        <f>Housing_benefits!BR23</f>
        <v>781.28564014637732</v>
      </c>
      <c r="BS28" s="211">
        <f>Housing_benefits!BS23</f>
        <v>885.7633665276046</v>
      </c>
      <c r="BT28" s="211">
        <f>Housing_benefits!BT23</f>
        <v>935.86524437191224</v>
      </c>
      <c r="BU28" s="211">
        <f>Housing_benefits!BU23</f>
        <v>953.07062235629201</v>
      </c>
      <c r="BV28" s="211">
        <f>Housing_benefits!BV23</f>
        <v>940.40185978316003</v>
      </c>
      <c r="BW28" s="211">
        <f>Housing_benefits!BW23</f>
        <v>846.18591161976656</v>
      </c>
      <c r="BX28" s="211">
        <f>Housing_benefits!BX23</f>
        <v>793.99833839044788</v>
      </c>
      <c r="BY28" s="211">
        <f>Housing_benefits!BY23</f>
        <v>694.93292378048966</v>
      </c>
      <c r="BZ28" s="211">
        <f>Housing_benefits!BZ23</f>
        <v>549.12788809346557</v>
      </c>
      <c r="CA28" s="211">
        <f>Housing_benefits!CA23</f>
        <v>422.92520407044771</v>
      </c>
      <c r="CB28" s="211">
        <f>Housing_benefits!CB23</f>
        <v>287.13619906319695</v>
      </c>
      <c r="CC28" s="211">
        <f>Housing_benefits!CC23</f>
        <v>131.29900725526812</v>
      </c>
      <c r="CD28" s="212">
        <f>Housing_benefits!CD23</f>
        <v>9.5627851169530018</v>
      </c>
    </row>
    <row r="29" spans="1:82" s="1" customFormat="1" x14ac:dyDescent="0.4">
      <c r="A29" s="274"/>
      <c r="B29" s="275" t="s">
        <v>447</v>
      </c>
      <c r="C29" s="213"/>
      <c r="D29" s="224"/>
      <c r="E29" s="224"/>
      <c r="F29" s="224"/>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11" t="str">
        <f>Housing_benefits!AH26</f>
        <v>-</v>
      </c>
      <c r="AI29" s="211" t="str">
        <f>Housing_benefits!AI26</f>
        <v>-</v>
      </c>
      <c r="AJ29" s="211" t="str">
        <f>Housing_benefits!AJ26</f>
        <v>-</v>
      </c>
      <c r="AK29" s="211" t="str">
        <f>Housing_benefits!AK26</f>
        <v>-</v>
      </c>
      <c r="AL29" s="211" t="str">
        <f>Housing_benefits!AL26</f>
        <v>-</v>
      </c>
      <c r="AM29" s="211" t="str">
        <f>Housing_benefits!AM26</f>
        <v>-</v>
      </c>
      <c r="AN29" s="211" t="str">
        <f>Housing_benefits!AN26</f>
        <v>-</v>
      </c>
      <c r="AO29" s="211" t="str">
        <f>Housing_benefits!AO26</f>
        <v>-</v>
      </c>
      <c r="AP29" s="211" t="str">
        <f>Housing_benefits!AP26</f>
        <v>-</v>
      </c>
      <c r="AQ29" s="211" t="str">
        <f>Housing_benefits!AQ26</f>
        <v>-</v>
      </c>
      <c r="AR29" s="211" t="str">
        <f>Housing_benefits!AR26</f>
        <v>-</v>
      </c>
      <c r="AS29" s="211" t="str">
        <f>Housing_benefits!AS26</f>
        <v>-</v>
      </c>
      <c r="AT29" s="211" t="str">
        <f>Housing_benefits!AT26</f>
        <v>-</v>
      </c>
      <c r="AU29" s="211" t="str">
        <f>Housing_benefits!AU26</f>
        <v>-</v>
      </c>
      <c r="AV29" s="211" t="str">
        <f>Housing_benefits!AV26</f>
        <v>-</v>
      </c>
      <c r="AW29" s="211" t="str">
        <f>Housing_benefits!AW26</f>
        <v>-</v>
      </c>
      <c r="AX29" s="211" t="str">
        <f>Housing_benefits!AX26</f>
        <v>-</v>
      </c>
      <c r="AY29" s="211" t="str">
        <f>Housing_benefits!AY26</f>
        <v>-</v>
      </c>
      <c r="AZ29" s="211" t="str">
        <f>Housing_benefits!AZ26</f>
        <v>-</v>
      </c>
      <c r="BA29" s="211" t="str">
        <f>Housing_benefits!BA26</f>
        <v>-</v>
      </c>
      <c r="BB29" s="211" t="str">
        <f>Housing_benefits!BB26</f>
        <v>-</v>
      </c>
      <c r="BC29" s="211" t="str">
        <f>Housing_benefits!BC26</f>
        <v>-</v>
      </c>
      <c r="BD29" s="211" t="str">
        <f>Housing_benefits!BD26</f>
        <v>-</v>
      </c>
      <c r="BE29" s="211" t="str">
        <f>Housing_benefits!BE26</f>
        <v>-</v>
      </c>
      <c r="BF29" s="211" t="str">
        <f>Housing_benefits!BF26</f>
        <v>-</v>
      </c>
      <c r="BG29" s="211" t="str">
        <f>Housing_benefits!BG26</f>
        <v>-</v>
      </c>
      <c r="BH29" s="211" t="str">
        <f>Housing_benefits!BH26</f>
        <v>-</v>
      </c>
      <c r="BI29" s="211" t="str">
        <f>Housing_benefits!BI26</f>
        <v>-</v>
      </c>
      <c r="BJ29" s="211" t="str">
        <f>Housing_benefits!BJ26</f>
        <v>-</v>
      </c>
      <c r="BK29" s="211" t="str">
        <f>Housing_benefits!BK26</f>
        <v>-</v>
      </c>
      <c r="BL29" s="211">
        <f>Housing_benefits!BL26</f>
        <v>99.45993897531325</v>
      </c>
      <c r="BM29" s="211">
        <f>Housing_benefits!BM26</f>
        <v>126.1038655767793</v>
      </c>
      <c r="BN29" s="211">
        <f>Housing_benefits!BN26</f>
        <v>152.98604032937789</v>
      </c>
      <c r="BO29" s="211">
        <f>Housing_benefits!BO26</f>
        <v>179.42766398503792</v>
      </c>
      <c r="BP29" s="211">
        <f>Housing_benefits!BP26</f>
        <v>220.87045793975454</v>
      </c>
      <c r="BQ29" s="211">
        <f>Housing_benefits!BQ26</f>
        <v>252.27197576665208</v>
      </c>
      <c r="BR29" s="211">
        <f>Housing_benefits!BR26</f>
        <v>274.23709589580255</v>
      </c>
      <c r="BS29" s="211">
        <f>Housing_benefits!BS26</f>
        <v>300.25519274908095</v>
      </c>
      <c r="BT29" s="211">
        <f>Housing_benefits!BT26</f>
        <v>302.12204374352308</v>
      </c>
      <c r="BU29" s="211">
        <f>Housing_benefits!BU26</f>
        <v>285.93220021424474</v>
      </c>
      <c r="BV29" s="211">
        <f>Housing_benefits!BV26</f>
        <v>307.00938115698864</v>
      </c>
      <c r="BW29" s="211">
        <f>Housing_benefits!BW26</f>
        <v>345.25748577713114</v>
      </c>
      <c r="BX29" s="211">
        <f>Housing_benefits!BX26</f>
        <v>351.40886331218491</v>
      </c>
      <c r="BY29" s="211">
        <f>Housing_benefits!BY26</f>
        <v>421.91974105886203</v>
      </c>
      <c r="BZ29" s="211">
        <f>Housing_benefits!BZ26</f>
        <v>410.48401768306144</v>
      </c>
      <c r="CA29" s="211">
        <f>Housing_benefits!CA26</f>
        <v>387.96330332739581</v>
      </c>
      <c r="CB29" s="211">
        <f>Housing_benefits!CB26</f>
        <v>381.60289542146285</v>
      </c>
      <c r="CC29" s="211">
        <f>Housing_benefits!CC26</f>
        <v>354.97070932068243</v>
      </c>
      <c r="CD29" s="212">
        <f>Housing_benefits!CD26</f>
        <v>323.82451420081401</v>
      </c>
    </row>
    <row r="30" spans="1:82" s="1" customFormat="1" x14ac:dyDescent="0.4">
      <c r="A30" s="274"/>
      <c r="B30" s="275" t="s">
        <v>448</v>
      </c>
      <c r="C30" s="213"/>
      <c r="D30" s="224"/>
      <c r="E30" s="224"/>
      <c r="F30" s="224"/>
      <c r="G30" s="224"/>
      <c r="H30" s="224"/>
      <c r="I30" s="224"/>
      <c r="J30" s="224"/>
      <c r="K30" s="224"/>
      <c r="L30" s="224"/>
      <c r="M30" s="224"/>
      <c r="N30" s="224"/>
      <c r="O30" s="224"/>
      <c r="P30" s="224"/>
      <c r="Q30" s="224"/>
      <c r="R30" s="224"/>
      <c r="S30" s="224"/>
      <c r="T30" s="224"/>
      <c r="U30" s="224"/>
      <c r="V30" s="224"/>
      <c r="W30" s="224"/>
      <c r="X30" s="224"/>
      <c r="Y30" s="224"/>
      <c r="Z30" s="224"/>
      <c r="AA30" s="224"/>
      <c r="AB30" s="224"/>
      <c r="AC30" s="224"/>
      <c r="AD30" s="224"/>
      <c r="AE30" s="224"/>
      <c r="AF30" s="224"/>
      <c r="AG30" s="224"/>
      <c r="AH30" s="211" t="str">
        <f>Housing_benefits!AH21</f>
        <v>-</v>
      </c>
      <c r="AI30" s="211" t="str">
        <f>Housing_benefits!AI21</f>
        <v>-</v>
      </c>
      <c r="AJ30" s="211" t="str">
        <f>Housing_benefits!AJ21</f>
        <v>-</v>
      </c>
      <c r="AK30" s="211" t="str">
        <f>Housing_benefits!AK21</f>
        <v>-</v>
      </c>
      <c r="AL30" s="211" t="str">
        <f>Housing_benefits!AL21</f>
        <v>-</v>
      </c>
      <c r="AM30" s="211" t="str">
        <f>Housing_benefits!AM21</f>
        <v>-</v>
      </c>
      <c r="AN30" s="211" t="str">
        <f>Housing_benefits!AN21</f>
        <v>-</v>
      </c>
      <c r="AO30" s="211" t="str">
        <f>Housing_benefits!AO21</f>
        <v>-</v>
      </c>
      <c r="AP30" s="211" t="str">
        <f>Housing_benefits!AP21</f>
        <v>-</v>
      </c>
      <c r="AQ30" s="211" t="str">
        <f>Housing_benefits!AQ21</f>
        <v>-</v>
      </c>
      <c r="AR30" s="211" t="str">
        <f>Housing_benefits!AR21</f>
        <v>-</v>
      </c>
      <c r="AS30" s="211" t="str">
        <f>Housing_benefits!AS21</f>
        <v>-</v>
      </c>
      <c r="AT30" s="211" t="str">
        <f>Housing_benefits!AT21</f>
        <v>-</v>
      </c>
      <c r="AU30" s="211" t="str">
        <f>Housing_benefits!AU21</f>
        <v>-</v>
      </c>
      <c r="AV30" s="211" t="str">
        <f>Housing_benefits!AV21</f>
        <v>-</v>
      </c>
      <c r="AW30" s="211" t="str">
        <f>Housing_benefits!AW21</f>
        <v>-</v>
      </c>
      <c r="AX30" s="211" t="str">
        <f>Housing_benefits!AX21</f>
        <v>-</v>
      </c>
      <c r="AY30" s="211" t="str">
        <f>Housing_benefits!AY21</f>
        <v>-</v>
      </c>
      <c r="AZ30" s="211" t="str">
        <f>Housing_benefits!AZ21</f>
        <v>-</v>
      </c>
      <c r="BA30" s="211" t="str">
        <f>Housing_benefits!BA21</f>
        <v>-</v>
      </c>
      <c r="BB30" s="211" t="str">
        <f>Housing_benefits!BB21</f>
        <v>-</v>
      </c>
      <c r="BC30" s="211" t="str">
        <f>Housing_benefits!BC21</f>
        <v>-</v>
      </c>
      <c r="BD30" s="211" t="str">
        <f>Housing_benefits!BD21</f>
        <v>-</v>
      </c>
      <c r="BE30" s="211" t="str">
        <f>Housing_benefits!BE21</f>
        <v>-</v>
      </c>
      <c r="BF30" s="211" t="str">
        <f>Housing_benefits!BF21</f>
        <v>-</v>
      </c>
      <c r="BG30" s="211" t="str">
        <f>Housing_benefits!BG21</f>
        <v>-</v>
      </c>
      <c r="BH30" s="211" t="str">
        <f>Housing_benefits!BH21</f>
        <v>-</v>
      </c>
      <c r="BI30" s="211" t="str">
        <f>Housing_benefits!BI21</f>
        <v>-</v>
      </c>
      <c r="BJ30" s="211" t="str">
        <f>Housing_benefits!BJ21</f>
        <v>-</v>
      </c>
      <c r="BK30" s="211" t="str">
        <f>Housing_benefits!BK21</f>
        <v>-</v>
      </c>
      <c r="BL30" s="211">
        <f>Housing_benefits!BL21</f>
        <v>4476.9210732179572</v>
      </c>
      <c r="BM30" s="211">
        <f>Housing_benefits!BM21</f>
        <v>5069.1288261388017</v>
      </c>
      <c r="BN30" s="211">
        <f>Housing_benefits!BN21</f>
        <v>5380.0316400709962</v>
      </c>
      <c r="BO30" s="211">
        <f>Housing_benefits!BO21</f>
        <v>5751.430097558853</v>
      </c>
      <c r="BP30" s="211">
        <f>Housing_benefits!BP21</f>
        <v>6054.4950272257229</v>
      </c>
      <c r="BQ30" s="211">
        <f>Housing_benefits!BQ21</f>
        <v>6194.2714010260988</v>
      </c>
      <c r="BR30" s="211">
        <f>Housing_benefits!BR21</f>
        <v>6678.1472903271933</v>
      </c>
      <c r="BS30" s="211">
        <f>Housing_benefits!BS21</f>
        <v>6946.5151764190032</v>
      </c>
      <c r="BT30" s="211">
        <f>Housing_benefits!BT21</f>
        <v>6870.0617211736808</v>
      </c>
      <c r="BU30" s="211">
        <f>Housing_benefits!BU21</f>
        <v>6679.3883075615377</v>
      </c>
      <c r="BV30" s="211">
        <f>Housing_benefits!BV21</f>
        <v>6268.7171839573311</v>
      </c>
      <c r="BW30" s="211">
        <f>Housing_benefits!BW21</f>
        <v>5669.1485899978188</v>
      </c>
      <c r="BX30" s="211">
        <f>Housing_benefits!BX21</f>
        <v>5375.6338814978753</v>
      </c>
      <c r="BY30" s="211">
        <f>Housing_benefits!BY21</f>
        <v>5164.7254443812053</v>
      </c>
      <c r="BZ30" s="211">
        <f>Housing_benefits!BZ21</f>
        <v>4791.4676781482594</v>
      </c>
      <c r="CA30" s="211">
        <f>Housing_benefits!CA21</f>
        <v>4421.4890373960261</v>
      </c>
      <c r="CB30" s="211">
        <f>Housing_benefits!CB21</f>
        <v>3565.1542856090214</v>
      </c>
      <c r="CC30" s="211">
        <f>Housing_benefits!CC21</f>
        <v>2070.1953222638272</v>
      </c>
      <c r="CD30" s="212">
        <f>Housing_benefits!CD21</f>
        <v>724.863805842175</v>
      </c>
    </row>
    <row r="31" spans="1:82" s="1" customFormat="1" x14ac:dyDescent="0.4">
      <c r="A31" s="274"/>
      <c r="B31" s="243" t="s">
        <v>449</v>
      </c>
      <c r="C31" s="213"/>
      <c r="D31" s="224"/>
      <c r="E31" s="224"/>
      <c r="F31" s="224"/>
      <c r="G31" s="224"/>
      <c r="H31" s="224"/>
      <c r="I31" s="224"/>
      <c r="J31" s="224"/>
      <c r="K31" s="224"/>
      <c r="L31" s="224"/>
      <c r="M31" s="224"/>
      <c r="N31" s="224"/>
      <c r="O31" s="224"/>
      <c r="P31" s="224"/>
      <c r="Q31" s="224"/>
      <c r="R31" s="224"/>
      <c r="S31" s="224"/>
      <c r="T31" s="224"/>
      <c r="U31" s="224"/>
      <c r="V31" s="224"/>
      <c r="W31" s="224"/>
      <c r="X31" s="224"/>
      <c r="Y31" s="224"/>
      <c r="Z31" s="224"/>
      <c r="AA31" s="224"/>
      <c r="AB31" s="224"/>
      <c r="AC31" s="224"/>
      <c r="AD31" s="224"/>
      <c r="AE31" s="224"/>
      <c r="AF31" s="224"/>
      <c r="AG31" s="224"/>
      <c r="AH31" s="211"/>
      <c r="AI31" s="211"/>
      <c r="AJ31" s="211"/>
      <c r="AK31" s="211"/>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c r="BW31" s="211"/>
      <c r="BX31" s="211"/>
      <c r="BY31" s="211"/>
      <c r="BZ31" s="211"/>
      <c r="CA31" s="211"/>
      <c r="CB31" s="211"/>
      <c r="CC31" s="211"/>
      <c r="CD31" s="212"/>
    </row>
    <row r="32" spans="1:82" s="280" customFormat="1" x14ac:dyDescent="0.35">
      <c r="A32" s="278"/>
      <c r="B32" s="279" t="s">
        <v>450</v>
      </c>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2">
        <f>Housing_benefits!AH34</f>
        <v>51.497172727332845</v>
      </c>
      <c r="AI32" s="282">
        <f>Housing_benefits!AI34</f>
        <v>56.414147956273574</v>
      </c>
      <c r="AJ32" s="282">
        <f>Housing_benefits!AJ34</f>
        <v>72.615417878922116</v>
      </c>
      <c r="AK32" s="282">
        <f>Housing_benefits!AK34</f>
        <v>117.78692276529311</v>
      </c>
      <c r="AL32" s="282">
        <f>Housing_benefits!AL34</f>
        <v>151.22362386540289</v>
      </c>
      <c r="AM32" s="282">
        <f>Housing_benefits!AM34</f>
        <v>178.70507247687672</v>
      </c>
      <c r="AN32" s="282">
        <f>Housing_benefits!AN34</f>
        <v>201.80019075346371</v>
      </c>
      <c r="AO32" s="282">
        <f>Housing_benefits!AO34</f>
        <v>225.35883833034222</v>
      </c>
      <c r="AP32" s="282">
        <f>Housing_benefits!AP34</f>
        <v>242.96586799409306</v>
      </c>
      <c r="AQ32" s="282">
        <f>Housing_benefits!AQ34</f>
        <v>251.3770479196252</v>
      </c>
      <c r="AR32" s="282">
        <f>Housing_benefits!AR34</f>
        <v>219.61099999999999</v>
      </c>
      <c r="AS32" s="282">
        <f>Housing_benefits!AS34</f>
        <v>302.30599999999998</v>
      </c>
      <c r="AT32" s="282">
        <f>Housing_benefits!AT34</f>
        <v>415.50300000000004</v>
      </c>
      <c r="AU32" s="282">
        <f>Housing_benefits!AU34</f>
        <v>549.82100000000003</v>
      </c>
      <c r="AV32" s="282">
        <f>Housing_benefits!AV34</f>
        <v>722.96500000000003</v>
      </c>
      <c r="AW32" s="282">
        <f>Housing_benefits!AW34</f>
        <v>963.53300000000002</v>
      </c>
      <c r="AX32" s="282">
        <f>Housing_benefits!AX34</f>
        <v>1237.7020586775143</v>
      </c>
      <c r="AY32" s="282">
        <f>Housing_benefits!AY34</f>
        <v>1440.7675679371928</v>
      </c>
      <c r="AZ32" s="282">
        <f>Housing_benefits!AZ34</f>
        <v>1632.1173192887268</v>
      </c>
      <c r="BA32" s="282">
        <f>Housing_benefits!BA34</f>
        <v>1783.2014949487759</v>
      </c>
      <c r="BB32" s="282">
        <f>Housing_benefits!BB34</f>
        <v>1966.2753495570933</v>
      </c>
      <c r="BC32" s="282">
        <f>Housing_benefits!BC34</f>
        <v>2143.4684371455282</v>
      </c>
      <c r="BD32" s="282">
        <f>Housing_benefits!BD34</f>
        <v>2303.1767229957381</v>
      </c>
      <c r="BE32" s="282">
        <f>Housing_benefits!BE34</f>
        <v>2531.7035246192022</v>
      </c>
      <c r="BF32" s="282">
        <f>Housing_benefits!BF34</f>
        <v>2999.4614887041653</v>
      </c>
      <c r="BG32" s="282">
        <f>Housing_benefits!BG34</f>
        <v>2966.6712049912694</v>
      </c>
      <c r="BH32" s="282">
        <f>Housing_benefits!BH34</f>
        <v>3201.5130041258617</v>
      </c>
      <c r="BI32" s="282">
        <f>Housing_benefits!BI34</f>
        <v>3472.5465205192463</v>
      </c>
      <c r="BJ32" s="282">
        <f>Housing_benefits!BJ34</f>
        <v>3760.9241738617989</v>
      </c>
      <c r="BK32" s="282">
        <f>Housing_benefits!BK34</f>
        <v>3996.4280011900032</v>
      </c>
      <c r="BL32" s="282">
        <v>0</v>
      </c>
      <c r="BM32" s="282">
        <v>0</v>
      </c>
      <c r="BN32" s="282">
        <v>0</v>
      </c>
      <c r="BO32" s="282">
        <v>0</v>
      </c>
      <c r="BP32" s="282">
        <v>0</v>
      </c>
      <c r="BQ32" s="282">
        <v>0</v>
      </c>
      <c r="BR32" s="282">
        <v>0</v>
      </c>
      <c r="BS32" s="282">
        <v>0</v>
      </c>
      <c r="BT32" s="282">
        <v>0</v>
      </c>
      <c r="BU32" s="282">
        <v>0</v>
      </c>
      <c r="BV32" s="282">
        <v>0</v>
      </c>
      <c r="BW32" s="282">
        <v>0</v>
      </c>
      <c r="BX32" s="282">
        <v>0</v>
      </c>
      <c r="BY32" s="282">
        <v>0</v>
      </c>
      <c r="BZ32" s="282">
        <v>0</v>
      </c>
      <c r="CA32" s="282">
        <v>0</v>
      </c>
      <c r="CB32" s="282">
        <v>0</v>
      </c>
      <c r="CC32" s="282">
        <v>0</v>
      </c>
      <c r="CD32" s="283">
        <v>0</v>
      </c>
    </row>
    <row r="33" spans="1:82" s="1" customFormat="1" ht="24" customHeight="1" x14ac:dyDescent="0.4">
      <c r="A33" s="274"/>
      <c r="B33" s="240" t="s">
        <v>451</v>
      </c>
      <c r="C33" s="213"/>
      <c r="D33" s="213"/>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c r="BP33" s="213"/>
      <c r="BQ33" s="213"/>
      <c r="BR33" s="213"/>
      <c r="BS33" s="213"/>
      <c r="BT33" s="213"/>
      <c r="BU33" s="213"/>
      <c r="BV33" s="213"/>
      <c r="BW33" s="224">
        <f t="shared" ref="BW33:CD33" si="10">SUM(BW34:BW35)</f>
        <v>4551.1539065390598</v>
      </c>
      <c r="BX33" s="224">
        <f t="shared" si="10"/>
        <v>7410.4521918845076</v>
      </c>
      <c r="BY33" s="224">
        <f t="shared" si="10"/>
        <v>10036.961837891271</v>
      </c>
      <c r="BZ33" s="224">
        <f t="shared" si="10"/>
        <v>12548.609615187575</v>
      </c>
      <c r="CA33" s="224">
        <f t="shared" si="10"/>
        <v>15811.322120459576</v>
      </c>
      <c r="CB33" s="224">
        <f t="shared" si="10"/>
        <v>19998.693347865305</v>
      </c>
      <c r="CC33" s="224">
        <f t="shared" si="10"/>
        <v>25454.479006114794</v>
      </c>
      <c r="CD33" s="262">
        <f t="shared" si="10"/>
        <v>30834.776344461592</v>
      </c>
    </row>
    <row r="34" spans="1:82" s="280" customFormat="1" x14ac:dyDescent="0.4">
      <c r="A34" s="278"/>
      <c r="B34" s="243" t="s">
        <v>452</v>
      </c>
      <c r="C34" s="213"/>
      <c r="D34" s="224"/>
      <c r="E34" s="224"/>
      <c r="F34" s="224"/>
      <c r="G34" s="224"/>
      <c r="H34" s="224"/>
      <c r="I34" s="224"/>
      <c r="J34" s="224"/>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24"/>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v>3069.9670359970251</v>
      </c>
      <c r="BX34" s="211">
        <v>5247.4427332110508</v>
      </c>
      <c r="BY34" s="211">
        <v>6860.9281231647319</v>
      </c>
      <c r="BZ34" s="211">
        <v>8363.3749995354192</v>
      </c>
      <c r="CA34" s="211">
        <v>10718.620405532532</v>
      </c>
      <c r="CB34" s="211">
        <v>13577.742147590852</v>
      </c>
      <c r="CC34" s="211">
        <v>17199.852951092813</v>
      </c>
      <c r="CD34" s="212">
        <v>20770.010522201483</v>
      </c>
    </row>
    <row r="35" spans="1:82" s="280" customFormat="1" x14ac:dyDescent="0.4">
      <c r="A35" s="278"/>
      <c r="B35" s="275" t="s">
        <v>453</v>
      </c>
      <c r="C35" s="213"/>
      <c r="D35" s="224"/>
      <c r="E35" s="224"/>
      <c r="F35" s="224"/>
      <c r="G35" s="224"/>
      <c r="H35" s="224"/>
      <c r="I35" s="224"/>
      <c r="J35" s="224"/>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v>1481.186870542035</v>
      </c>
      <c r="BX35" s="211">
        <v>2163.0094586734572</v>
      </c>
      <c r="BY35" s="211">
        <v>3176.03371472654</v>
      </c>
      <c r="BZ35" s="211">
        <v>4185.2346156521553</v>
      </c>
      <c r="CA35" s="211">
        <v>5092.7017149270441</v>
      </c>
      <c r="CB35" s="211">
        <v>6420.9512002744532</v>
      </c>
      <c r="CC35" s="211">
        <v>8254.6260550219813</v>
      </c>
      <c r="CD35" s="212">
        <v>10064.765822260111</v>
      </c>
    </row>
    <row r="36" spans="1:82" s="280" customFormat="1" ht="24" customHeight="1" thickBot="1" x14ac:dyDescent="0.45">
      <c r="A36" s="278"/>
      <c r="B36" s="240" t="s">
        <v>454</v>
      </c>
      <c r="C36" s="213"/>
      <c r="D36" s="224"/>
      <c r="E36" s="224"/>
      <c r="F36" s="224"/>
      <c r="G36" s="224"/>
      <c r="H36" s="224"/>
      <c r="I36" s="224"/>
      <c r="J36" s="224"/>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c r="BW36" s="211">
        <v>232.92303691653936</v>
      </c>
      <c r="BX36" s="211">
        <v>408.45796320726237</v>
      </c>
      <c r="BY36" s="211">
        <v>527.11649021122628</v>
      </c>
      <c r="BZ36" s="211">
        <v>579.89425756946787</v>
      </c>
      <c r="CA36" s="211">
        <v>671.75101814150185</v>
      </c>
      <c r="CB36" s="211">
        <v>806.96161764817043</v>
      </c>
      <c r="CC36" s="211">
        <v>945.80158524488741</v>
      </c>
      <c r="CD36" s="212">
        <v>1071.0551618749432</v>
      </c>
    </row>
    <row r="37" spans="1:82" s="1" customFormat="1" ht="39.75" customHeight="1" x14ac:dyDescent="0.4">
      <c r="A37" s="278"/>
      <c r="B37" s="200" t="s">
        <v>18</v>
      </c>
      <c r="C37" s="201"/>
      <c r="D37" s="49" t="s">
        <v>144</v>
      </c>
      <c r="E37" s="49" t="s">
        <v>145</v>
      </c>
      <c r="F37" s="49" t="s">
        <v>146</v>
      </c>
      <c r="G37" s="49" t="s">
        <v>147</v>
      </c>
      <c r="H37" s="49" t="s">
        <v>148</v>
      </c>
      <c r="I37" s="49" t="s">
        <v>149</v>
      </c>
      <c r="J37" s="49" t="s">
        <v>150</v>
      </c>
      <c r="K37" s="49" t="s">
        <v>151</v>
      </c>
      <c r="L37" s="49" t="s">
        <v>152</v>
      </c>
      <c r="M37" s="49" t="s">
        <v>153</v>
      </c>
      <c r="N37" s="49" t="s">
        <v>154</v>
      </c>
      <c r="O37" s="49" t="s">
        <v>155</v>
      </c>
      <c r="P37" s="49" t="s">
        <v>156</v>
      </c>
      <c r="Q37" s="49" t="s">
        <v>157</v>
      </c>
      <c r="R37" s="49" t="s">
        <v>158</v>
      </c>
      <c r="S37" s="49" t="s">
        <v>159</v>
      </c>
      <c r="T37" s="49" t="s">
        <v>160</v>
      </c>
      <c r="U37" s="49" t="s">
        <v>161</v>
      </c>
      <c r="V37" s="49" t="s">
        <v>162</v>
      </c>
      <c r="W37" s="49" t="s">
        <v>163</v>
      </c>
      <c r="X37" s="49" t="s">
        <v>164</v>
      </c>
      <c r="Y37" s="49" t="s">
        <v>165</v>
      </c>
      <c r="Z37" s="49" t="s">
        <v>166</v>
      </c>
      <c r="AA37" s="49" t="s">
        <v>167</v>
      </c>
      <c r="AB37" s="49" t="s">
        <v>168</v>
      </c>
      <c r="AC37" s="49" t="s">
        <v>169</v>
      </c>
      <c r="AD37" s="49" t="s">
        <v>170</v>
      </c>
      <c r="AE37" s="49" t="s">
        <v>171</v>
      </c>
      <c r="AF37" s="49" t="s">
        <v>172</v>
      </c>
      <c r="AG37" s="49" t="s">
        <v>173</v>
      </c>
      <c r="AH37" s="49" t="s">
        <v>174</v>
      </c>
      <c r="AI37" s="49" t="s">
        <v>175</v>
      </c>
      <c r="AJ37" s="49" t="s">
        <v>176</v>
      </c>
      <c r="AK37" s="49" t="s">
        <v>177</v>
      </c>
      <c r="AL37" s="49" t="s">
        <v>178</v>
      </c>
      <c r="AM37" s="49" t="s">
        <v>179</v>
      </c>
      <c r="AN37" s="49" t="s">
        <v>180</v>
      </c>
      <c r="AO37" s="49" t="s">
        <v>181</v>
      </c>
      <c r="AP37" s="49" t="s">
        <v>182</v>
      </c>
      <c r="AQ37" s="49" t="s">
        <v>183</v>
      </c>
      <c r="AR37" s="49" t="s">
        <v>184</v>
      </c>
      <c r="AS37" s="49" t="s">
        <v>185</v>
      </c>
      <c r="AT37" s="49" t="s">
        <v>186</v>
      </c>
      <c r="AU37" s="49" t="s">
        <v>187</v>
      </c>
      <c r="AV37" s="49" t="s">
        <v>188</v>
      </c>
      <c r="AW37" s="49" t="s">
        <v>189</v>
      </c>
      <c r="AX37" s="49" t="s">
        <v>190</v>
      </c>
      <c r="AY37" s="49" t="s">
        <v>90</v>
      </c>
      <c r="AZ37" s="49" t="s">
        <v>91</v>
      </c>
      <c r="BA37" s="49" t="s">
        <v>92</v>
      </c>
      <c r="BB37" s="49" t="s">
        <v>93</v>
      </c>
      <c r="BC37" s="49" t="s">
        <v>94</v>
      </c>
      <c r="BD37" s="49" t="s">
        <v>95</v>
      </c>
      <c r="BE37" s="49" t="s">
        <v>96</v>
      </c>
      <c r="BF37" s="49" t="s">
        <v>97</v>
      </c>
      <c r="BG37" s="49" t="s">
        <v>98</v>
      </c>
      <c r="BH37" s="49" t="s">
        <v>99</v>
      </c>
      <c r="BI37" s="49" t="s">
        <v>100</v>
      </c>
      <c r="BJ37" s="49" t="s">
        <v>101</v>
      </c>
      <c r="BK37" s="49" t="s">
        <v>102</v>
      </c>
      <c r="BL37" s="49" t="s">
        <v>103</v>
      </c>
      <c r="BM37" s="49" t="s">
        <v>104</v>
      </c>
      <c r="BN37" s="49" t="s">
        <v>105</v>
      </c>
      <c r="BO37" s="49" t="s">
        <v>106</v>
      </c>
      <c r="BP37" s="49" t="s">
        <v>107</v>
      </c>
      <c r="BQ37" s="49" t="s">
        <v>108</v>
      </c>
      <c r="BR37" s="49" t="s">
        <v>109</v>
      </c>
      <c r="BS37" s="49" t="s">
        <v>110</v>
      </c>
      <c r="BT37" s="49" t="s">
        <v>111</v>
      </c>
      <c r="BU37" s="49" t="s">
        <v>112</v>
      </c>
      <c r="BV37" s="49" t="s">
        <v>113</v>
      </c>
      <c r="BW37" s="49" t="s">
        <v>114</v>
      </c>
      <c r="BX37" s="49" t="s">
        <v>115</v>
      </c>
      <c r="BY37" s="49" t="s">
        <v>116</v>
      </c>
      <c r="BZ37" s="49" t="s">
        <v>117</v>
      </c>
      <c r="CA37" s="49" t="s">
        <v>118</v>
      </c>
      <c r="CB37" s="49" t="s">
        <v>119</v>
      </c>
      <c r="CC37" s="49" t="s">
        <v>120</v>
      </c>
      <c r="CD37" s="50" t="s">
        <v>121</v>
      </c>
    </row>
    <row r="38" spans="1:82" s="204" customFormat="1" x14ac:dyDescent="0.4">
      <c r="A38" s="278"/>
      <c r="B38" s="112" t="s">
        <v>304</v>
      </c>
      <c r="C38" s="206"/>
      <c r="D38" s="269" t="s">
        <v>123</v>
      </c>
      <c r="E38" s="269" t="s">
        <v>123</v>
      </c>
      <c r="F38" s="269" t="s">
        <v>123</v>
      </c>
      <c r="G38" s="269" t="s">
        <v>123</v>
      </c>
      <c r="H38" s="269" t="s">
        <v>123</v>
      </c>
      <c r="I38" s="269" t="s">
        <v>123</v>
      </c>
      <c r="J38" s="269" t="s">
        <v>123</v>
      </c>
      <c r="K38" s="269" t="s">
        <v>123</v>
      </c>
      <c r="L38" s="269" t="s">
        <v>123</v>
      </c>
      <c r="M38" s="269" t="s">
        <v>123</v>
      </c>
      <c r="N38" s="269" t="s">
        <v>123</v>
      </c>
      <c r="O38" s="269" t="s">
        <v>123</v>
      </c>
      <c r="P38" s="269" t="s">
        <v>123</v>
      </c>
      <c r="Q38" s="269" t="s">
        <v>123</v>
      </c>
      <c r="R38" s="269" t="s">
        <v>123</v>
      </c>
      <c r="S38" s="269" t="s">
        <v>123</v>
      </c>
      <c r="T38" s="269" t="s">
        <v>123</v>
      </c>
      <c r="U38" s="269" t="s">
        <v>123</v>
      </c>
      <c r="V38" s="269" t="s">
        <v>123</v>
      </c>
      <c r="W38" s="269" t="s">
        <v>123</v>
      </c>
      <c r="X38" s="269" t="s">
        <v>123</v>
      </c>
      <c r="Y38" s="269" t="s">
        <v>123</v>
      </c>
      <c r="Z38" s="269" t="s">
        <v>123</v>
      </c>
      <c r="AA38" s="269" t="s">
        <v>123</v>
      </c>
      <c r="AB38" s="269" t="s">
        <v>123</v>
      </c>
      <c r="AC38" s="269" t="s">
        <v>123</v>
      </c>
      <c r="AD38" s="269" t="s">
        <v>123</v>
      </c>
      <c r="AE38" s="269" t="s">
        <v>123</v>
      </c>
      <c r="AF38" s="269" t="s">
        <v>123</v>
      </c>
      <c r="AG38" s="269" t="s">
        <v>123</v>
      </c>
      <c r="AH38" s="269" t="s">
        <v>123</v>
      </c>
      <c r="AI38" s="269" t="s">
        <v>123</v>
      </c>
      <c r="AJ38" s="269" t="s">
        <v>123</v>
      </c>
      <c r="AK38" s="269" t="s">
        <v>123</v>
      </c>
      <c r="AL38" s="269" t="s">
        <v>123</v>
      </c>
      <c r="AM38" s="269" t="s">
        <v>123</v>
      </c>
      <c r="AN38" s="269" t="s">
        <v>123</v>
      </c>
      <c r="AO38" s="269" t="s">
        <v>123</v>
      </c>
      <c r="AP38" s="269" t="s">
        <v>123</v>
      </c>
      <c r="AQ38" s="269" t="s">
        <v>123</v>
      </c>
      <c r="AR38" s="269" t="s">
        <v>123</v>
      </c>
      <c r="AS38" s="269" t="s">
        <v>123</v>
      </c>
      <c r="AT38" s="269" t="s">
        <v>123</v>
      </c>
      <c r="AU38" s="269" t="s">
        <v>123</v>
      </c>
      <c r="AV38" s="269" t="s">
        <v>123</v>
      </c>
      <c r="AW38" s="269" t="s">
        <v>123</v>
      </c>
      <c r="AX38" s="269" t="s">
        <v>123</v>
      </c>
      <c r="AY38" s="269" t="s">
        <v>123</v>
      </c>
      <c r="AZ38" s="269" t="s">
        <v>123</v>
      </c>
      <c r="BA38" s="269" t="s">
        <v>123</v>
      </c>
      <c r="BB38" s="269" t="s">
        <v>123</v>
      </c>
      <c r="BC38" s="269" t="s">
        <v>123</v>
      </c>
      <c r="BD38" s="269" t="s">
        <v>123</v>
      </c>
      <c r="BE38" s="269" t="s">
        <v>123</v>
      </c>
      <c r="BF38" s="269" t="s">
        <v>123</v>
      </c>
      <c r="BG38" s="269" t="s">
        <v>123</v>
      </c>
      <c r="BH38" s="269" t="s">
        <v>123</v>
      </c>
      <c r="BI38" s="269" t="s">
        <v>123</v>
      </c>
      <c r="BJ38" s="269" t="s">
        <v>123</v>
      </c>
      <c r="BK38" s="269" t="s">
        <v>123</v>
      </c>
      <c r="BL38" s="269" t="s">
        <v>123</v>
      </c>
      <c r="BM38" s="269" t="s">
        <v>123</v>
      </c>
      <c r="BN38" s="269" t="s">
        <v>123</v>
      </c>
      <c r="BO38" s="269" t="s">
        <v>123</v>
      </c>
      <c r="BP38" s="269" t="s">
        <v>123</v>
      </c>
      <c r="BQ38" s="269" t="s">
        <v>123</v>
      </c>
      <c r="BR38" s="269" t="s">
        <v>123</v>
      </c>
      <c r="BS38" s="269" t="s">
        <v>123</v>
      </c>
      <c r="BT38" s="269" t="s">
        <v>123</v>
      </c>
      <c r="BU38" s="269" t="s">
        <v>123</v>
      </c>
      <c r="BV38" s="269" t="s">
        <v>123</v>
      </c>
      <c r="BW38" s="269" t="s">
        <v>123</v>
      </c>
      <c r="BX38" s="269" t="s">
        <v>123</v>
      </c>
      <c r="BY38" s="269" t="s">
        <v>124</v>
      </c>
      <c r="BZ38" s="269" t="s">
        <v>124</v>
      </c>
      <c r="CA38" s="269" t="s">
        <v>124</v>
      </c>
      <c r="CB38" s="269" t="s">
        <v>124</v>
      </c>
      <c r="CC38" s="269" t="s">
        <v>124</v>
      </c>
      <c r="CD38" s="270" t="s">
        <v>124</v>
      </c>
    </row>
    <row r="39" spans="1:82" s="1" customFormat="1" ht="26.25" customHeight="1" x14ac:dyDescent="0.4">
      <c r="A39" s="271"/>
      <c r="B39" s="223" t="s">
        <v>136</v>
      </c>
      <c r="C39" s="284"/>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c r="AE39" s="272"/>
      <c r="AF39" s="272"/>
      <c r="AG39" s="272"/>
      <c r="AH39" s="272">
        <v>12314.866180068819</v>
      </c>
      <c r="AI39" s="272">
        <v>11694.740194557742</v>
      </c>
      <c r="AJ39" s="272">
        <v>11263.828319464375</v>
      </c>
      <c r="AK39" s="272">
        <v>11948.708708154529</v>
      </c>
      <c r="AL39" s="272">
        <v>12402.227809647185</v>
      </c>
      <c r="AM39" s="272">
        <v>12726.928352774654</v>
      </c>
      <c r="AN39" s="272">
        <v>13699.175938724293</v>
      </c>
      <c r="AO39" s="272">
        <v>14511.644377740547</v>
      </c>
      <c r="AP39" s="272">
        <v>15781.831430519052</v>
      </c>
      <c r="AQ39" s="272">
        <v>16634.131342798639</v>
      </c>
      <c r="AR39" s="272">
        <v>17362.300274428733</v>
      </c>
      <c r="AS39" s="272">
        <v>18339.184580899</v>
      </c>
      <c r="AT39" s="272">
        <v>19788.682247556808</v>
      </c>
      <c r="AU39" s="272">
        <v>23294.545391884665</v>
      </c>
      <c r="AV39" s="272">
        <v>27264.023935111971</v>
      </c>
      <c r="AW39" s="272">
        <v>31555.513449661827</v>
      </c>
      <c r="AX39" s="272">
        <v>34722.923971209508</v>
      </c>
      <c r="AY39" s="272">
        <v>36492.584869989099</v>
      </c>
      <c r="AZ39" s="272">
        <v>37519.489329211669</v>
      </c>
      <c r="BA39" s="272">
        <v>38982.048561344214</v>
      </c>
      <c r="BB39" s="272">
        <v>39364.363021407124</v>
      </c>
      <c r="BC39" s="272">
        <v>39930.174152264546</v>
      </c>
      <c r="BD39" s="272">
        <v>41268.685500675863</v>
      </c>
      <c r="BE39" s="272">
        <v>42782.583822233973</v>
      </c>
      <c r="BF39" s="272">
        <v>43625.418233131051</v>
      </c>
      <c r="BG39" s="272">
        <v>43977.789588454703</v>
      </c>
      <c r="BH39" s="272">
        <v>43575.508472712485</v>
      </c>
      <c r="BI39" s="272">
        <v>43592.665369132919</v>
      </c>
      <c r="BJ39" s="272">
        <v>43769.312020814999</v>
      </c>
      <c r="BK39" s="272">
        <v>45157.09340429023</v>
      </c>
      <c r="BL39" s="272">
        <v>46449.662271699621</v>
      </c>
      <c r="BM39" s="272">
        <v>49400.437085037483</v>
      </c>
      <c r="BN39" s="272">
        <v>50127.116961965054</v>
      </c>
      <c r="BO39" s="272">
        <v>51363.009710560204</v>
      </c>
      <c r="BP39" s="272">
        <v>52495.008436951757</v>
      </c>
      <c r="BQ39" s="272">
        <v>52372.85475427589</v>
      </c>
      <c r="BR39" s="272">
        <v>55571.445954980438</v>
      </c>
      <c r="BS39" s="272">
        <v>58039.153935264272</v>
      </c>
      <c r="BT39" s="272">
        <v>57820.454226423331</v>
      </c>
      <c r="BU39" s="272">
        <v>59295.5309297719</v>
      </c>
      <c r="BV39" s="272">
        <v>59762.046913320817</v>
      </c>
      <c r="BW39" s="272">
        <v>60356.74261860636</v>
      </c>
      <c r="BX39" s="272">
        <v>58320.674067145672</v>
      </c>
      <c r="BY39" s="272">
        <v>61756.894185727164</v>
      </c>
      <c r="BZ39" s="272">
        <v>63934.286774091197</v>
      </c>
      <c r="CA39" s="272">
        <v>69593.432085895125</v>
      </c>
      <c r="CB39" s="272">
        <v>72735.963228903842</v>
      </c>
      <c r="CC39" s="272">
        <v>74289.650222619239</v>
      </c>
      <c r="CD39" s="273">
        <v>76116.508246259575</v>
      </c>
    </row>
    <row r="40" spans="1:82" s="1" customFormat="1" ht="24.75" customHeight="1" x14ac:dyDescent="0.4">
      <c r="A40" s="274"/>
      <c r="B40" s="214" t="s">
        <v>431</v>
      </c>
      <c r="C40" s="213"/>
      <c r="D40" s="224"/>
      <c r="E40" s="224"/>
      <c r="F40" s="224"/>
      <c r="G40" s="224"/>
      <c r="H40" s="224"/>
      <c r="I40" s="224"/>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24"/>
      <c r="AH40" s="211">
        <v>1172.3265632949503</v>
      </c>
      <c r="AI40" s="211">
        <v>1306.4589733289738</v>
      </c>
      <c r="AJ40" s="211">
        <v>1508.0507205627928</v>
      </c>
      <c r="AK40" s="211">
        <v>1782.497120331851</v>
      </c>
      <c r="AL40" s="211">
        <v>2109.2765200415056</v>
      </c>
      <c r="AM40" s="211">
        <v>2517.2173639973453</v>
      </c>
      <c r="AN40" s="211">
        <v>2778.1085871789905</v>
      </c>
      <c r="AO40" s="211">
        <v>3128.581302908241</v>
      </c>
      <c r="AP40" s="211">
        <v>3505.0833903636822</v>
      </c>
      <c r="AQ40" s="211">
        <v>3830.3083811670908</v>
      </c>
      <c r="AR40" s="211">
        <v>4034.3402873472783</v>
      </c>
      <c r="AS40" s="211">
        <v>4293.455284241878</v>
      </c>
      <c r="AT40" s="211">
        <v>4654.3150967943848</v>
      </c>
      <c r="AU40" s="211">
        <v>5368.3848013742045</v>
      </c>
      <c r="AV40" s="211">
        <v>6786.0180268570584</v>
      </c>
      <c r="AW40" s="211">
        <v>8402.8156861868629</v>
      </c>
      <c r="AX40" s="211">
        <v>9228.1684543838783</v>
      </c>
      <c r="AY40" s="211">
        <v>10551.359634687298</v>
      </c>
      <c r="AZ40" s="211">
        <v>11707.980117791909</v>
      </c>
      <c r="BA40" s="211">
        <v>12754.087011791602</v>
      </c>
      <c r="BB40" s="211">
        <v>13339.181748224968</v>
      </c>
      <c r="BC40" s="211">
        <v>14071.212565949116</v>
      </c>
      <c r="BD40" s="211">
        <v>14636.270401809197</v>
      </c>
      <c r="BE40" s="211">
        <v>15461.389620138116</v>
      </c>
      <c r="BF40" s="211">
        <v>16073.660516043277</v>
      </c>
      <c r="BG40" s="211">
        <v>16795.564975679812</v>
      </c>
      <c r="BH40" s="211">
        <v>17365.800689926</v>
      </c>
      <c r="BI40" s="211">
        <v>17999.158214852898</v>
      </c>
      <c r="BJ40" s="211">
        <v>18543.291285348452</v>
      </c>
      <c r="BK40" s="211">
        <v>19403.873140845692</v>
      </c>
      <c r="BL40" s="211">
        <v>20094.656478322926</v>
      </c>
      <c r="BM40" s="211">
        <v>21475.442971050663</v>
      </c>
      <c r="BN40" s="211">
        <v>21811.175345506781</v>
      </c>
      <c r="BO40" s="211">
        <v>22492.586255869683</v>
      </c>
      <c r="BP40" s="211">
        <v>23280.14266869819</v>
      </c>
      <c r="BQ40" s="211">
        <v>23218.83205589906</v>
      </c>
      <c r="BR40" s="211">
        <v>24742.819354800838</v>
      </c>
      <c r="BS40" s="211">
        <v>25706.227796607713</v>
      </c>
      <c r="BT40" s="211">
        <v>25641.263115129914</v>
      </c>
      <c r="BU40" s="211">
        <v>26788.559457356718</v>
      </c>
      <c r="BV40" s="211">
        <v>27259.317917305099</v>
      </c>
      <c r="BW40" s="211">
        <v>27960.893351892235</v>
      </c>
      <c r="BX40" s="211">
        <v>25593.302542136142</v>
      </c>
      <c r="BY40" s="211">
        <v>27106.392463068059</v>
      </c>
      <c r="BZ40" s="211">
        <v>28227.315930615448</v>
      </c>
      <c r="CA40" s="211">
        <v>31445.421723374791</v>
      </c>
      <c r="CB40" s="211">
        <v>33432.048521029268</v>
      </c>
      <c r="CC40" s="211">
        <v>34817.767424175981</v>
      </c>
      <c r="CD40" s="212">
        <v>36295.321190008093</v>
      </c>
    </row>
    <row r="41" spans="1:82" s="1" customFormat="1" x14ac:dyDescent="0.4">
      <c r="A41" s="274"/>
      <c r="B41" s="275" t="s">
        <v>220</v>
      </c>
      <c r="C41" s="213"/>
      <c r="D41" s="224"/>
      <c r="E41" s="224"/>
      <c r="F41" s="224"/>
      <c r="G41" s="224"/>
      <c r="H41" s="224"/>
      <c r="I41" s="224"/>
      <c r="J41" s="224"/>
      <c r="K41" s="224"/>
      <c r="L41" s="224"/>
      <c r="M41" s="224"/>
      <c r="N41" s="224"/>
      <c r="O41" s="224"/>
      <c r="P41" s="224"/>
      <c r="Q41" s="224"/>
      <c r="R41" s="224"/>
      <c r="S41" s="224"/>
      <c r="T41" s="224"/>
      <c r="U41" s="224"/>
      <c r="V41" s="224"/>
      <c r="W41" s="224"/>
      <c r="X41" s="224"/>
      <c r="Y41" s="224"/>
      <c r="Z41" s="224"/>
      <c r="AA41" s="224"/>
      <c r="AB41" s="224"/>
      <c r="AC41" s="224"/>
      <c r="AD41" s="224"/>
      <c r="AE41" s="224"/>
      <c r="AF41" s="224"/>
      <c r="AG41" s="224"/>
      <c r="AH41" s="211">
        <v>0</v>
      </c>
      <c r="AI41" s="211">
        <v>0</v>
      </c>
      <c r="AJ41" s="211">
        <v>0</v>
      </c>
      <c r="AK41" s="211">
        <v>0</v>
      </c>
      <c r="AL41" s="211">
        <v>0</v>
      </c>
      <c r="AM41" s="211">
        <v>0</v>
      </c>
      <c r="AN41" s="211">
        <v>0</v>
      </c>
      <c r="AO41" s="211">
        <v>0</v>
      </c>
      <c r="AP41" s="211">
        <v>0</v>
      </c>
      <c r="AQ41" s="211">
        <v>0</v>
      </c>
      <c r="AR41" s="211">
        <v>0</v>
      </c>
      <c r="AS41" s="211">
        <v>0</v>
      </c>
      <c r="AT41" s="211">
        <v>0</v>
      </c>
      <c r="AU41" s="211">
        <v>0</v>
      </c>
      <c r="AV41" s="211">
        <v>0</v>
      </c>
      <c r="AW41" s="211">
        <v>0</v>
      </c>
      <c r="AX41" s="211">
        <v>0</v>
      </c>
      <c r="AY41" s="211">
        <v>0</v>
      </c>
      <c r="AZ41" s="211">
        <v>0</v>
      </c>
      <c r="BA41" s="211">
        <v>0</v>
      </c>
      <c r="BB41" s="211">
        <v>0</v>
      </c>
      <c r="BC41" s="211">
        <v>0</v>
      </c>
      <c r="BD41" s="211">
        <v>0</v>
      </c>
      <c r="BE41" s="211">
        <v>0</v>
      </c>
      <c r="BF41" s="211">
        <v>0</v>
      </c>
      <c r="BG41" s="211">
        <v>0</v>
      </c>
      <c r="BH41" s="211">
        <v>0</v>
      </c>
      <c r="BI41" s="211">
        <v>0</v>
      </c>
      <c r="BJ41" s="211">
        <v>0</v>
      </c>
      <c r="BK41" s="211">
        <v>0</v>
      </c>
      <c r="BL41" s="211">
        <v>0</v>
      </c>
      <c r="BM41" s="211">
        <v>0</v>
      </c>
      <c r="BN41" s="211">
        <v>0</v>
      </c>
      <c r="BO41" s="211">
        <v>0</v>
      </c>
      <c r="BP41" s="211">
        <v>0</v>
      </c>
      <c r="BQ41" s="211">
        <v>5.7411330523377542</v>
      </c>
      <c r="BR41" s="211">
        <v>7.1882369522287926</v>
      </c>
      <c r="BS41" s="211">
        <v>8.2032781009968332</v>
      </c>
      <c r="BT41" s="211">
        <v>8.5012349656340778</v>
      </c>
      <c r="BU41" s="211">
        <v>9.3498538787520129</v>
      </c>
      <c r="BV41" s="211">
        <v>10.205136380799361</v>
      </c>
      <c r="BW41" s="211">
        <v>10.943844030677159</v>
      </c>
      <c r="BX41" s="211">
        <v>10.999248496821984</v>
      </c>
      <c r="BY41" s="211">
        <v>12.759367520140046</v>
      </c>
      <c r="BZ41" s="211">
        <v>13.350662318779154</v>
      </c>
      <c r="CA41" s="211">
        <v>14.966808981781988</v>
      </c>
      <c r="CB41" s="211">
        <v>16.075559420048908</v>
      </c>
      <c r="CC41" s="211">
        <v>16.940252121873883</v>
      </c>
      <c r="CD41" s="212">
        <v>17.842489273995227</v>
      </c>
    </row>
    <row r="42" spans="1:82" s="1" customFormat="1" x14ac:dyDescent="0.4">
      <c r="A42" s="274"/>
      <c r="B42" s="275" t="s">
        <v>222</v>
      </c>
      <c r="C42" s="213"/>
      <c r="D42" s="224"/>
      <c r="E42" s="224"/>
      <c r="F42" s="224"/>
      <c r="G42" s="224"/>
      <c r="H42" s="224"/>
      <c r="I42" s="224"/>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11">
        <v>916.05052387698458</v>
      </c>
      <c r="AI42" s="211">
        <v>937.85090585401326</v>
      </c>
      <c r="AJ42" s="211">
        <v>1018.4238632372106</v>
      </c>
      <c r="AK42" s="211">
        <v>1169.4315103568804</v>
      </c>
      <c r="AL42" s="211">
        <v>1330.263595581732</v>
      </c>
      <c r="AM42" s="211">
        <v>1559.4775909620598</v>
      </c>
      <c r="AN42" s="211">
        <v>1716.9426461535393</v>
      </c>
      <c r="AO42" s="211">
        <v>1937.009723641745</v>
      </c>
      <c r="AP42" s="211">
        <v>2111.7246412167892</v>
      </c>
      <c r="AQ42" s="211">
        <v>2301.3157320725131</v>
      </c>
      <c r="AR42" s="211">
        <v>2411.4310609400077</v>
      </c>
      <c r="AS42" s="211">
        <v>2579.8842287847206</v>
      </c>
      <c r="AT42" s="211">
        <v>2839.5351861858712</v>
      </c>
      <c r="AU42" s="211">
        <v>3309.0040797621386</v>
      </c>
      <c r="AV42" s="211">
        <v>2932.3961470299942</v>
      </c>
      <c r="AW42" s="211">
        <v>3302.9536596333987</v>
      </c>
      <c r="AX42" s="211">
        <v>3560.2723909992574</v>
      </c>
      <c r="AY42" s="211">
        <v>3861.171684014168</v>
      </c>
      <c r="AZ42" s="211">
        <v>4065.754550183412</v>
      </c>
      <c r="BA42" s="211">
        <v>4302.0357828432234</v>
      </c>
      <c r="BB42" s="211">
        <v>4470.7592250754014</v>
      </c>
      <c r="BC42" s="211">
        <v>4682.4502715332483</v>
      </c>
      <c r="BD42" s="211">
        <v>4806.4344449751725</v>
      </c>
      <c r="BE42" s="211">
        <v>4977.9378109210893</v>
      </c>
      <c r="BF42" s="211">
        <v>5071.5416979592837</v>
      </c>
      <c r="BG42" s="211">
        <v>5259.7449641712901</v>
      </c>
      <c r="BH42" s="211">
        <v>5428.0715340132328</v>
      </c>
      <c r="BI42" s="211">
        <v>5631.3770261288173</v>
      </c>
      <c r="BJ42" s="211">
        <v>5783.1262359598295</v>
      </c>
      <c r="BK42" s="211">
        <v>6025.885906799539</v>
      </c>
      <c r="BL42" s="211">
        <v>6234.8763340711903</v>
      </c>
      <c r="BM42" s="211">
        <v>6619.9866705006589</v>
      </c>
      <c r="BN42" s="211">
        <v>6666.3292845543065</v>
      </c>
      <c r="BO42" s="211">
        <v>6707.4231890961546</v>
      </c>
      <c r="BP42" s="211">
        <v>6742.5605476522123</v>
      </c>
      <c r="BQ42" s="211">
        <v>6452.4766345821372</v>
      </c>
      <c r="BR42" s="211">
        <v>6452.4133144128573</v>
      </c>
      <c r="BS42" s="211">
        <v>6492.7868700546687</v>
      </c>
      <c r="BT42" s="211">
        <v>6342.9166851277732</v>
      </c>
      <c r="BU42" s="211">
        <v>6288.4749179628025</v>
      </c>
      <c r="BV42" s="211">
        <v>6331.2148753804986</v>
      </c>
      <c r="BW42" s="211">
        <v>6440.4227665547942</v>
      </c>
      <c r="BX42" s="211">
        <v>5497.3317761692615</v>
      </c>
      <c r="BY42" s="211">
        <v>5499.2047949279831</v>
      </c>
      <c r="BZ42" s="211">
        <v>5554.9934695649854</v>
      </c>
      <c r="CA42" s="211">
        <v>6003.2596860472286</v>
      </c>
      <c r="CB42" s="211">
        <v>6237.1927358797539</v>
      </c>
      <c r="CC42" s="211">
        <v>6378.0535071575896</v>
      </c>
      <c r="CD42" s="212">
        <v>6501.7696859049765</v>
      </c>
    </row>
    <row r="43" spans="1:82" s="1" customFormat="1" x14ac:dyDescent="0.4">
      <c r="A43" s="274"/>
      <c r="B43" s="275" t="s">
        <v>232</v>
      </c>
      <c r="C43" s="213"/>
      <c r="D43" s="224"/>
      <c r="E43" s="224"/>
      <c r="F43" s="224"/>
      <c r="G43" s="224"/>
      <c r="H43" s="224"/>
      <c r="I43" s="224"/>
      <c r="J43" s="224"/>
      <c r="K43" s="224"/>
      <c r="L43" s="224"/>
      <c r="M43" s="224"/>
      <c r="N43" s="224"/>
      <c r="O43" s="224"/>
      <c r="P43" s="224"/>
      <c r="Q43" s="224"/>
      <c r="R43" s="224"/>
      <c r="S43" s="224"/>
      <c r="T43" s="224"/>
      <c r="U43" s="224"/>
      <c r="V43" s="224"/>
      <c r="W43" s="224"/>
      <c r="X43" s="224"/>
      <c r="Y43" s="224"/>
      <c r="Z43" s="224"/>
      <c r="AA43" s="224"/>
      <c r="AB43" s="224"/>
      <c r="AC43" s="224"/>
      <c r="AD43" s="224"/>
      <c r="AE43" s="224"/>
      <c r="AF43" s="224"/>
      <c r="AG43" s="224"/>
      <c r="AH43" s="211">
        <v>0</v>
      </c>
      <c r="AI43" s="211">
        <v>0</v>
      </c>
      <c r="AJ43" s="211">
        <v>0</v>
      </c>
      <c r="AK43" s="211">
        <v>0</v>
      </c>
      <c r="AL43" s="211">
        <v>0</v>
      </c>
      <c r="AM43" s="211">
        <v>0</v>
      </c>
      <c r="AN43" s="211">
        <v>0</v>
      </c>
      <c r="AO43" s="211">
        <v>0</v>
      </c>
      <c r="AP43" s="211">
        <v>0</v>
      </c>
      <c r="AQ43" s="211">
        <v>0</v>
      </c>
      <c r="AR43" s="211">
        <v>0</v>
      </c>
      <c r="AS43" s="211">
        <v>0</v>
      </c>
      <c r="AT43" s="211">
        <v>0</v>
      </c>
      <c r="AU43" s="211">
        <v>0</v>
      </c>
      <c r="AV43" s="211">
        <v>3724.6924470625363</v>
      </c>
      <c r="AW43" s="211">
        <v>5099.8620265534646</v>
      </c>
      <c r="AX43" s="211">
        <v>5667.8960633846218</v>
      </c>
      <c r="AY43" s="211">
        <v>6690.1879506731302</v>
      </c>
      <c r="AZ43" s="211">
        <v>7642.2255676084978</v>
      </c>
      <c r="BA43" s="211">
        <v>8452.0512289483777</v>
      </c>
      <c r="BB43" s="211">
        <v>8868.4225231495675</v>
      </c>
      <c r="BC43" s="211">
        <v>9388.7622944158666</v>
      </c>
      <c r="BD43" s="211">
        <v>9829.835956834022</v>
      </c>
      <c r="BE43" s="211">
        <v>10483.451809217026</v>
      </c>
      <c r="BF43" s="211">
        <v>11002.118818083993</v>
      </c>
      <c r="BG43" s="211">
        <v>11535.820011508524</v>
      </c>
      <c r="BH43" s="211">
        <v>11937.729155912768</v>
      </c>
      <c r="BI43" s="211">
        <v>12367.78118872408</v>
      </c>
      <c r="BJ43" s="211">
        <v>12760.165049388623</v>
      </c>
      <c r="BK43" s="211">
        <v>13377.987234046155</v>
      </c>
      <c r="BL43" s="211">
        <v>13859.780144251734</v>
      </c>
      <c r="BM43" s="211">
        <v>14855.456300550004</v>
      </c>
      <c r="BN43" s="211">
        <v>15144.846060952475</v>
      </c>
      <c r="BO43" s="211">
        <v>15785.163066773526</v>
      </c>
      <c r="BP43" s="211">
        <v>16537.58212104598</v>
      </c>
      <c r="BQ43" s="211">
        <v>16567.361630868541</v>
      </c>
      <c r="BR43" s="211">
        <v>16421.210081220466</v>
      </c>
      <c r="BS43" s="211">
        <v>15651.549485086207</v>
      </c>
      <c r="BT43" s="211">
        <v>13319.894164465279</v>
      </c>
      <c r="BU43" s="211">
        <v>10667.37906420981</v>
      </c>
      <c r="BV43" s="211">
        <v>9064.9943966161427</v>
      </c>
      <c r="BW43" s="211">
        <v>7884.3393258597971</v>
      </c>
      <c r="BX43" s="211">
        <v>5986.7834935064266</v>
      </c>
      <c r="BY43" s="211">
        <v>5900.0267990858511</v>
      </c>
      <c r="BZ43" s="211">
        <v>5666.9286596747461</v>
      </c>
      <c r="CA43" s="211">
        <v>5823.3648383397704</v>
      </c>
      <c r="CB43" s="211">
        <v>5597.7980670961397</v>
      </c>
      <c r="CC43" s="211">
        <v>5233.4791664280638</v>
      </c>
      <c r="CD43" s="212">
        <v>5193.0303115795041</v>
      </c>
    </row>
    <row r="44" spans="1:82" s="1" customFormat="1" x14ac:dyDescent="0.4">
      <c r="A44" s="274"/>
      <c r="B44" s="275" t="s">
        <v>256</v>
      </c>
      <c r="C44" s="213"/>
      <c r="D44" s="224"/>
      <c r="E44" s="224"/>
      <c r="F44" s="224"/>
      <c r="G44" s="224"/>
      <c r="H44" s="224"/>
      <c r="I44" s="224"/>
      <c r="J44" s="224"/>
      <c r="K44" s="224"/>
      <c r="L44" s="224"/>
      <c r="M44" s="224"/>
      <c r="N44" s="224"/>
      <c r="O44" s="224"/>
      <c r="P44" s="224"/>
      <c r="Q44" s="224"/>
      <c r="R44" s="224"/>
      <c r="S44" s="224"/>
      <c r="T44" s="224"/>
      <c r="U44" s="224"/>
      <c r="V44" s="224"/>
      <c r="W44" s="224"/>
      <c r="X44" s="224"/>
      <c r="Y44" s="224"/>
      <c r="Z44" s="224"/>
      <c r="AA44" s="224"/>
      <c r="AB44" s="224"/>
      <c r="AC44" s="224"/>
      <c r="AD44" s="224"/>
      <c r="AE44" s="224"/>
      <c r="AF44" s="224"/>
      <c r="AG44" s="224"/>
      <c r="AH44" s="211">
        <v>256.27603941796593</v>
      </c>
      <c r="AI44" s="211">
        <v>368.60806747496042</v>
      </c>
      <c r="AJ44" s="211">
        <v>489.62685732558214</v>
      </c>
      <c r="AK44" s="211">
        <v>613.06560997497058</v>
      </c>
      <c r="AL44" s="211">
        <v>779.01292445977356</v>
      </c>
      <c r="AM44" s="211">
        <v>957.73977303528534</v>
      </c>
      <c r="AN44" s="211">
        <v>1061.1659410254515</v>
      </c>
      <c r="AO44" s="211">
        <v>1191.5715792664962</v>
      </c>
      <c r="AP44" s="211">
        <v>1393.3587491468929</v>
      </c>
      <c r="AQ44" s="211">
        <v>1528.9926490945779</v>
      </c>
      <c r="AR44" s="211">
        <v>1622.9092264072706</v>
      </c>
      <c r="AS44" s="211">
        <v>1713.5710554571569</v>
      </c>
      <c r="AT44" s="211">
        <v>1814.7799106085133</v>
      </c>
      <c r="AU44" s="211">
        <v>2059.3807216120654</v>
      </c>
      <c r="AV44" s="211">
        <v>128.9294327645282</v>
      </c>
      <c r="AW44" s="211">
        <v>0</v>
      </c>
      <c r="AX44" s="211">
        <v>0</v>
      </c>
      <c r="AY44" s="211">
        <v>0</v>
      </c>
      <c r="AZ44" s="211">
        <v>0</v>
      </c>
      <c r="BA44" s="211">
        <v>0</v>
      </c>
      <c r="BB44" s="211">
        <v>0</v>
      </c>
      <c r="BC44" s="211">
        <v>0</v>
      </c>
      <c r="BD44" s="211">
        <v>0</v>
      </c>
      <c r="BE44" s="211">
        <v>0</v>
      </c>
      <c r="BF44" s="211">
        <v>0</v>
      </c>
      <c r="BG44" s="211">
        <v>0</v>
      </c>
      <c r="BH44" s="211">
        <v>0</v>
      </c>
      <c r="BI44" s="211">
        <v>0</v>
      </c>
      <c r="BJ44" s="211">
        <v>0</v>
      </c>
      <c r="BK44" s="211">
        <v>0</v>
      </c>
      <c r="BL44" s="211">
        <v>0</v>
      </c>
      <c r="BM44" s="211">
        <v>0</v>
      </c>
      <c r="BN44" s="211">
        <v>0</v>
      </c>
      <c r="BO44" s="211">
        <v>0</v>
      </c>
      <c r="BP44" s="211">
        <v>0</v>
      </c>
      <c r="BQ44" s="211">
        <v>0</v>
      </c>
      <c r="BR44" s="211">
        <v>0</v>
      </c>
      <c r="BS44" s="211">
        <v>0</v>
      </c>
      <c r="BT44" s="211">
        <v>0</v>
      </c>
      <c r="BU44" s="211">
        <v>0</v>
      </c>
      <c r="BV44" s="211">
        <v>0</v>
      </c>
      <c r="BW44" s="211">
        <v>0</v>
      </c>
      <c r="BX44" s="211">
        <v>0</v>
      </c>
      <c r="BY44" s="211">
        <v>0</v>
      </c>
      <c r="BZ44" s="211">
        <v>0</v>
      </c>
      <c r="CA44" s="211">
        <v>0</v>
      </c>
      <c r="CB44" s="211">
        <v>0</v>
      </c>
      <c r="CC44" s="211">
        <v>0</v>
      </c>
      <c r="CD44" s="212">
        <v>0</v>
      </c>
    </row>
    <row r="45" spans="1:82" s="1" customFormat="1" x14ac:dyDescent="0.4">
      <c r="A45" s="274"/>
      <c r="B45" s="275" t="s">
        <v>262</v>
      </c>
      <c r="C45" s="213"/>
      <c r="D45" s="224"/>
      <c r="E45" s="224"/>
      <c r="F45" s="224"/>
      <c r="G45" s="224"/>
      <c r="H45" s="224"/>
      <c r="I45" s="224"/>
      <c r="J45" s="224"/>
      <c r="K45" s="224"/>
      <c r="L45" s="224"/>
      <c r="M45" s="224"/>
      <c r="N45" s="224"/>
      <c r="O45" s="224"/>
      <c r="P45" s="224"/>
      <c r="Q45" s="224"/>
      <c r="R45" s="224"/>
      <c r="S45" s="224"/>
      <c r="T45" s="224"/>
      <c r="U45" s="224"/>
      <c r="V45" s="224"/>
      <c r="W45" s="224"/>
      <c r="X45" s="224"/>
      <c r="Y45" s="224"/>
      <c r="Z45" s="224"/>
      <c r="AA45" s="224"/>
      <c r="AB45" s="224"/>
      <c r="AC45" s="224"/>
      <c r="AD45" s="224"/>
      <c r="AE45" s="224"/>
      <c r="AF45" s="224"/>
      <c r="AG45" s="224"/>
      <c r="AH45" s="211">
        <v>0</v>
      </c>
      <c r="AI45" s="211">
        <v>0</v>
      </c>
      <c r="AJ45" s="211">
        <v>0</v>
      </c>
      <c r="AK45" s="211">
        <v>0</v>
      </c>
      <c r="AL45" s="211">
        <v>0</v>
      </c>
      <c r="AM45" s="211">
        <v>0</v>
      </c>
      <c r="AN45" s="211">
        <v>0</v>
      </c>
      <c r="AO45" s="211">
        <v>0</v>
      </c>
      <c r="AP45" s="211">
        <v>0</v>
      </c>
      <c r="AQ45" s="211">
        <v>0</v>
      </c>
      <c r="AR45" s="211">
        <v>0</v>
      </c>
      <c r="AS45" s="211">
        <v>0</v>
      </c>
      <c r="AT45" s="211">
        <v>0</v>
      </c>
      <c r="AU45" s="211">
        <v>0</v>
      </c>
      <c r="AV45" s="211">
        <v>0</v>
      </c>
      <c r="AW45" s="211">
        <v>0</v>
      </c>
      <c r="AX45" s="211">
        <v>0</v>
      </c>
      <c r="AY45" s="211">
        <v>0</v>
      </c>
      <c r="AZ45" s="211">
        <v>0</v>
      </c>
      <c r="BA45" s="211">
        <v>0</v>
      </c>
      <c r="BB45" s="211">
        <v>0</v>
      </c>
      <c r="BC45" s="211">
        <v>0</v>
      </c>
      <c r="BD45" s="211">
        <v>0</v>
      </c>
      <c r="BE45" s="211">
        <v>0</v>
      </c>
      <c r="BF45" s="211">
        <v>0</v>
      </c>
      <c r="BG45" s="211">
        <v>0</v>
      </c>
      <c r="BH45" s="211">
        <v>0</v>
      </c>
      <c r="BI45" s="211">
        <v>0</v>
      </c>
      <c r="BJ45" s="211">
        <v>0</v>
      </c>
      <c r="BK45" s="211">
        <v>0</v>
      </c>
      <c r="BL45" s="211">
        <v>0</v>
      </c>
      <c r="BM45" s="211">
        <v>0</v>
      </c>
      <c r="BN45" s="211">
        <v>0</v>
      </c>
      <c r="BO45" s="211">
        <v>0</v>
      </c>
      <c r="BP45" s="211">
        <v>0</v>
      </c>
      <c r="BQ45" s="211">
        <v>193.25265739604129</v>
      </c>
      <c r="BR45" s="211">
        <v>1862.0077222152886</v>
      </c>
      <c r="BS45" s="211">
        <v>3553.6881633658381</v>
      </c>
      <c r="BT45" s="211">
        <v>5969.9510305712283</v>
      </c>
      <c r="BU45" s="211">
        <v>9823.3556213053562</v>
      </c>
      <c r="BV45" s="211">
        <v>11852.903508927659</v>
      </c>
      <c r="BW45" s="211">
        <v>13625.187415446964</v>
      </c>
      <c r="BX45" s="211">
        <v>14098.188023963634</v>
      </c>
      <c r="BY45" s="211">
        <v>15694.401501534085</v>
      </c>
      <c r="BZ45" s="211">
        <v>16992.043139056939</v>
      </c>
      <c r="CA45" s="211">
        <v>19603.830390006013</v>
      </c>
      <c r="CB45" s="211">
        <v>21580.98215863332</v>
      </c>
      <c r="CC45" s="211">
        <v>23189.294498468455</v>
      </c>
      <c r="CD45" s="212">
        <v>24582.678703249621</v>
      </c>
    </row>
    <row r="46" spans="1:82" s="1" customFormat="1" ht="24.75" customHeight="1" x14ac:dyDescent="0.4">
      <c r="A46" s="274"/>
      <c r="B46" s="214" t="s">
        <v>432</v>
      </c>
      <c r="C46" s="213"/>
      <c r="D46" s="224"/>
      <c r="E46" s="224"/>
      <c r="F46" s="224"/>
      <c r="G46" s="224"/>
      <c r="H46" s="224"/>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11">
        <v>9460.4027317057626</v>
      </c>
      <c r="AI46" s="211">
        <v>8776.6047458278554</v>
      </c>
      <c r="AJ46" s="211">
        <v>8163.058965332104</v>
      </c>
      <c r="AK46" s="211">
        <v>8426.9943382686706</v>
      </c>
      <c r="AL46" s="211">
        <v>8450.3096890551715</v>
      </c>
      <c r="AM46" s="211">
        <v>8266.8064619887791</v>
      </c>
      <c r="AN46" s="211">
        <v>8972.2176474342941</v>
      </c>
      <c r="AO46" s="211">
        <v>9382.9202793899694</v>
      </c>
      <c r="AP46" s="211">
        <v>9967.2264523263875</v>
      </c>
      <c r="AQ46" s="211">
        <v>10369.624032751657</v>
      </c>
      <c r="AR46" s="211">
        <v>11149.281129659195</v>
      </c>
      <c r="AS46" s="211">
        <v>11776.383739468542</v>
      </c>
      <c r="AT46" s="211">
        <v>12652.576139138913</v>
      </c>
      <c r="AU46" s="211">
        <v>15038.191175728529</v>
      </c>
      <c r="AV46" s="211">
        <v>17201.508502733053</v>
      </c>
      <c r="AW46" s="211">
        <v>19305.023613483158</v>
      </c>
      <c r="AX46" s="211">
        <v>21006.877258009332</v>
      </c>
      <c r="AY46" s="211">
        <v>21026.085773536342</v>
      </c>
      <c r="AZ46" s="211">
        <v>20515.571347948837</v>
      </c>
      <c r="BA46" s="211">
        <v>20629.463248024313</v>
      </c>
      <c r="BB46" s="211">
        <v>20156.659376991112</v>
      </c>
      <c r="BC46" s="211">
        <v>19652.195040987666</v>
      </c>
      <c r="BD46" s="211">
        <v>19811.118006899072</v>
      </c>
      <c r="BE46" s="211">
        <v>20007.129569191951</v>
      </c>
      <c r="BF46" s="211">
        <v>19484.069155318757</v>
      </c>
      <c r="BG46" s="211">
        <v>19269.512283102402</v>
      </c>
      <c r="BH46" s="211">
        <v>18170.086663467901</v>
      </c>
      <c r="BI46" s="211">
        <v>17338.872246406623</v>
      </c>
      <c r="BJ46" s="211">
        <v>16785.902173705359</v>
      </c>
      <c r="BK46" s="211">
        <v>17099.950617291266</v>
      </c>
      <c r="BL46" s="211">
        <v>16630.379636838366</v>
      </c>
      <c r="BM46" s="211">
        <v>17200.234044113069</v>
      </c>
      <c r="BN46" s="211">
        <v>16974.026369697629</v>
      </c>
      <c r="BO46" s="211">
        <v>16848.691701243672</v>
      </c>
      <c r="BP46" s="211">
        <v>16539.585798058746</v>
      </c>
      <c r="BQ46" s="211">
        <v>16221.110421524229</v>
      </c>
      <c r="BR46" s="211">
        <v>16989.209719197497</v>
      </c>
      <c r="BS46" s="211">
        <v>17804.467096975262</v>
      </c>
      <c r="BT46" s="211">
        <v>17871.55932972339</v>
      </c>
      <c r="BU46" s="211">
        <v>18368.352109970972</v>
      </c>
      <c r="BV46" s="211">
        <v>18851.872578439441</v>
      </c>
      <c r="BW46" s="211">
        <v>15202.113786686328</v>
      </c>
      <c r="BX46" s="211">
        <v>13909.619670460603</v>
      </c>
      <c r="BY46" s="211">
        <v>13209.186358978963</v>
      </c>
      <c r="BZ46" s="211">
        <v>12891.800037597617</v>
      </c>
      <c r="CA46" s="211">
        <v>12753.10877211136</v>
      </c>
      <c r="CB46" s="211">
        <v>11076.371419976884</v>
      </c>
      <c r="CC46" s="211">
        <v>8034.078511339726</v>
      </c>
      <c r="CD46" s="212">
        <v>5145.2559316799825</v>
      </c>
    </row>
    <row r="47" spans="1:82" s="1" customFormat="1" x14ac:dyDescent="0.4">
      <c r="A47" s="274"/>
      <c r="B47" s="275" t="s">
        <v>455</v>
      </c>
      <c r="C47" s="213"/>
      <c r="D47" s="224"/>
      <c r="E47" s="224"/>
      <c r="F47" s="224"/>
      <c r="G47" s="224"/>
      <c r="H47" s="224"/>
      <c r="I47" s="224"/>
      <c r="J47" s="224"/>
      <c r="K47" s="224"/>
      <c r="L47" s="224"/>
      <c r="M47" s="224"/>
      <c r="N47" s="224"/>
      <c r="O47" s="224"/>
      <c r="P47" s="224"/>
      <c r="Q47" s="224"/>
      <c r="R47" s="224"/>
      <c r="S47" s="224"/>
      <c r="T47" s="224"/>
      <c r="U47" s="224"/>
      <c r="V47" s="224"/>
      <c r="W47" s="224"/>
      <c r="X47" s="224"/>
      <c r="Y47" s="224"/>
      <c r="Z47" s="224"/>
      <c r="AA47" s="224"/>
      <c r="AB47" s="224"/>
      <c r="AC47" s="224"/>
      <c r="AD47" s="224"/>
      <c r="AE47" s="224"/>
      <c r="AF47" s="224"/>
      <c r="AG47" s="224"/>
      <c r="AH47" s="211">
        <v>0</v>
      </c>
      <c r="AI47" s="211">
        <v>0</v>
      </c>
      <c r="AJ47" s="211">
        <v>0</v>
      </c>
      <c r="AK47" s="211">
        <v>0</v>
      </c>
      <c r="AL47" s="211">
        <v>0</v>
      </c>
      <c r="AM47" s="211">
        <v>0</v>
      </c>
      <c r="AN47" s="211">
        <v>0</v>
      </c>
      <c r="AO47" s="211">
        <v>0</v>
      </c>
      <c r="AP47" s="211">
        <v>0</v>
      </c>
      <c r="AQ47" s="211">
        <v>0</v>
      </c>
      <c r="AR47" s="211">
        <v>0</v>
      </c>
      <c r="AS47" s="211">
        <v>0</v>
      </c>
      <c r="AT47" s="211">
        <v>0</v>
      </c>
      <c r="AU47" s="211">
        <v>0</v>
      </c>
      <c r="AV47" s="211">
        <v>0</v>
      </c>
      <c r="AW47" s="211">
        <v>0</v>
      </c>
      <c r="AX47" s="211">
        <v>0</v>
      </c>
      <c r="AY47" s="211">
        <v>0</v>
      </c>
      <c r="AZ47" s="211">
        <v>0</v>
      </c>
      <c r="BA47" s="211">
        <v>0</v>
      </c>
      <c r="BB47" s="211">
        <v>0</v>
      </c>
      <c r="BC47" s="211">
        <v>0</v>
      </c>
      <c r="BD47" s="211">
        <v>0</v>
      </c>
      <c r="BE47" s="211">
        <v>0</v>
      </c>
      <c r="BF47" s="211">
        <v>0</v>
      </c>
      <c r="BG47" s="211">
        <v>0</v>
      </c>
      <c r="BH47" s="211">
        <v>0</v>
      </c>
      <c r="BI47" s="211">
        <v>0</v>
      </c>
      <c r="BJ47" s="211">
        <v>0</v>
      </c>
      <c r="BK47" s="211">
        <v>0</v>
      </c>
      <c r="BL47" s="211">
        <v>167.48338923011102</v>
      </c>
      <c r="BM47" s="211">
        <v>1643.115846432087</v>
      </c>
      <c r="BN47" s="211">
        <v>2845.8853849473962</v>
      </c>
      <c r="BO47" s="211">
        <v>4464.6875868833858</v>
      </c>
      <c r="BP47" s="211">
        <v>8348.3130385589338</v>
      </c>
      <c r="BQ47" s="211">
        <v>12563.744213058348</v>
      </c>
      <c r="BR47" s="211">
        <v>15276.025412858024</v>
      </c>
      <c r="BS47" s="211">
        <v>16898.744432748328</v>
      </c>
      <c r="BT47" s="211">
        <v>17467.705712291132</v>
      </c>
      <c r="BU47" s="211">
        <v>18189.152597690863</v>
      </c>
      <c r="BV47" s="211">
        <v>18741.434511005817</v>
      </c>
      <c r="BW47" s="211">
        <v>15097.990844799906</v>
      </c>
      <c r="BX47" s="211">
        <v>13829.409906837451</v>
      </c>
      <c r="BY47" s="211">
        <v>13138.015180119739</v>
      </c>
      <c r="BZ47" s="211">
        <v>12832.234709218106</v>
      </c>
      <c r="CA47" s="211">
        <v>12697.393644530963</v>
      </c>
      <c r="CB47" s="211">
        <v>11027.078907944531</v>
      </c>
      <c r="CC47" s="211">
        <v>7992.161263079508</v>
      </c>
      <c r="CD47" s="212">
        <v>5110.659294088814</v>
      </c>
    </row>
    <row r="48" spans="1:82" s="1" customFormat="1" x14ac:dyDescent="0.4">
      <c r="A48" s="274"/>
      <c r="B48" s="275" t="s">
        <v>246</v>
      </c>
      <c r="C48" s="213"/>
      <c r="D48" s="224"/>
      <c r="E48" s="224"/>
      <c r="F48" s="224"/>
      <c r="G48" s="224"/>
      <c r="H48" s="224"/>
      <c r="I48" s="224"/>
      <c r="J48" s="224"/>
      <c r="K48" s="224"/>
      <c r="L48" s="224"/>
      <c r="M48" s="224"/>
      <c r="N48" s="224"/>
      <c r="O48" s="224"/>
      <c r="P48" s="224"/>
      <c r="Q48" s="224"/>
      <c r="R48" s="224"/>
      <c r="S48" s="224"/>
      <c r="T48" s="224"/>
      <c r="U48" s="224"/>
      <c r="V48" s="224"/>
      <c r="W48" s="224"/>
      <c r="X48" s="224"/>
      <c r="Y48" s="224"/>
      <c r="Z48" s="224"/>
      <c r="AA48" s="224"/>
      <c r="AB48" s="224"/>
      <c r="AC48" s="224"/>
      <c r="AD48" s="224"/>
      <c r="AE48" s="224"/>
      <c r="AF48" s="224"/>
      <c r="AG48" s="224"/>
      <c r="AH48" s="211">
        <v>0</v>
      </c>
      <c r="AI48" s="211">
        <v>0</v>
      </c>
      <c r="AJ48" s="211">
        <v>0</v>
      </c>
      <c r="AK48" s="211">
        <v>0</v>
      </c>
      <c r="AL48" s="211">
        <v>0</v>
      </c>
      <c r="AM48" s="211">
        <v>0</v>
      </c>
      <c r="AN48" s="211">
        <v>0</v>
      </c>
      <c r="AO48" s="211">
        <v>0</v>
      </c>
      <c r="AP48" s="211">
        <v>0</v>
      </c>
      <c r="AQ48" s="211">
        <v>0</v>
      </c>
      <c r="AR48" s="211">
        <v>0</v>
      </c>
      <c r="AS48" s="211">
        <v>0</v>
      </c>
      <c r="AT48" s="211">
        <v>0</v>
      </c>
      <c r="AU48" s="211">
        <v>0</v>
      </c>
      <c r="AV48" s="211">
        <v>0</v>
      </c>
      <c r="AW48" s="211">
        <v>0</v>
      </c>
      <c r="AX48" s="211">
        <v>0</v>
      </c>
      <c r="AY48" s="211">
        <v>13414.451657142436</v>
      </c>
      <c r="AZ48" s="211">
        <v>13017.833492677872</v>
      </c>
      <c r="BA48" s="211">
        <v>12647.638820492577</v>
      </c>
      <c r="BB48" s="211">
        <v>12095.501685552832</v>
      </c>
      <c r="BC48" s="211">
        <v>11263.277450974852</v>
      </c>
      <c r="BD48" s="211">
        <v>11005.036691291303</v>
      </c>
      <c r="BE48" s="211">
        <v>10752.680679900217</v>
      </c>
      <c r="BF48" s="211">
        <v>10543.412719054651</v>
      </c>
      <c r="BG48" s="211">
        <v>10230.465503494124</v>
      </c>
      <c r="BH48" s="211">
        <v>9843.7763856699112</v>
      </c>
      <c r="BI48" s="211">
        <v>9543.0496465532869</v>
      </c>
      <c r="BJ48" s="211">
        <v>9151.4274708537032</v>
      </c>
      <c r="BK48" s="211">
        <v>9025.7417869973451</v>
      </c>
      <c r="BL48" s="211">
        <v>8580.1819340013717</v>
      </c>
      <c r="BM48" s="211">
        <v>7919.1412838273945</v>
      </c>
      <c r="BN48" s="211">
        <v>7084.9585044652104</v>
      </c>
      <c r="BO48" s="211">
        <v>6199.732251721478</v>
      </c>
      <c r="BP48" s="211">
        <v>4033.8019139211633</v>
      </c>
      <c r="BQ48" s="211">
        <v>1428.6717120864867</v>
      </c>
      <c r="BR48" s="211">
        <v>291.01113003149266</v>
      </c>
      <c r="BS48" s="211">
        <v>74.497627124329284</v>
      </c>
      <c r="BT48" s="211">
        <v>17.433390554462797</v>
      </c>
      <c r="BU48" s="211">
        <v>10.257810039466898</v>
      </c>
      <c r="BV48" s="211">
        <v>-1.4570795396905774</v>
      </c>
      <c r="BW48" s="211">
        <v>5.3396158485209062</v>
      </c>
      <c r="BX48" s="211">
        <v>4.839016725218273</v>
      </c>
      <c r="BY48" s="211">
        <v>3.795333539344846</v>
      </c>
      <c r="BZ48" s="211">
        <v>0</v>
      </c>
      <c r="CA48" s="211">
        <v>0</v>
      </c>
      <c r="CB48" s="211">
        <v>0</v>
      </c>
      <c r="CC48" s="211">
        <v>0</v>
      </c>
      <c r="CD48" s="212">
        <v>0</v>
      </c>
    </row>
    <row r="49" spans="1:82" s="1" customFormat="1" x14ac:dyDescent="0.4">
      <c r="A49" s="274"/>
      <c r="B49" s="275" t="s">
        <v>434</v>
      </c>
      <c r="C49" s="213"/>
      <c r="D49" s="224"/>
      <c r="E49" s="224"/>
      <c r="F49" s="224"/>
      <c r="G49" s="224"/>
      <c r="H49" s="224"/>
      <c r="I49" s="224"/>
      <c r="J49" s="224"/>
      <c r="K49" s="224"/>
      <c r="L49" s="224"/>
      <c r="M49" s="224"/>
      <c r="N49" s="224"/>
      <c r="O49" s="224"/>
      <c r="P49" s="224"/>
      <c r="Q49" s="224"/>
      <c r="R49" s="224"/>
      <c r="S49" s="224"/>
      <c r="T49" s="224"/>
      <c r="U49" s="224"/>
      <c r="V49" s="224"/>
      <c r="W49" s="224"/>
      <c r="X49" s="224"/>
      <c r="Y49" s="224"/>
      <c r="Z49" s="224"/>
      <c r="AA49" s="224"/>
      <c r="AB49" s="224"/>
      <c r="AC49" s="224"/>
      <c r="AD49" s="224"/>
      <c r="AE49" s="224"/>
      <c r="AF49" s="224"/>
      <c r="AG49" s="224"/>
      <c r="AH49" s="211">
        <v>708.84861966671417</v>
      </c>
      <c r="AI49" s="211">
        <v>681.22503609296484</v>
      </c>
      <c r="AJ49" s="211">
        <v>673.72655568000096</v>
      </c>
      <c r="AK49" s="211">
        <v>701.65890621412825</v>
      </c>
      <c r="AL49" s="211">
        <v>854.93367557237866</v>
      </c>
      <c r="AM49" s="211">
        <v>960.89023281500658</v>
      </c>
      <c r="AN49" s="211">
        <v>1052.2235314100683</v>
      </c>
      <c r="AO49" s="211">
        <v>1219.8078726140434</v>
      </c>
      <c r="AP49" s="211">
        <v>1461.1291163232984</v>
      </c>
      <c r="AQ49" s="211">
        <v>1505.3431188693428</v>
      </c>
      <c r="AR49" s="211">
        <v>1855.1928255196092</v>
      </c>
      <c r="AS49" s="211">
        <v>2008.6330092987198</v>
      </c>
      <c r="AT49" s="211">
        <v>2223.1073424063252</v>
      </c>
      <c r="AU49" s="211">
        <v>2713.1870417649484</v>
      </c>
      <c r="AV49" s="211">
        <v>3584.6240640074825</v>
      </c>
      <c r="AW49" s="211">
        <v>4337.8077994540427</v>
      </c>
      <c r="AX49" s="211">
        <v>5002.9659692074165</v>
      </c>
      <c r="AY49" s="211">
        <v>5669.9073112621809</v>
      </c>
      <c r="AZ49" s="211">
        <v>5958.7291230712053</v>
      </c>
      <c r="BA49" s="211">
        <v>6277.5169638394518</v>
      </c>
      <c r="BB49" s="211">
        <v>6419.2693954571014</v>
      </c>
      <c r="BC49" s="211">
        <v>6719.7743980741097</v>
      </c>
      <c r="BD49" s="211">
        <v>7156.4959803306729</v>
      </c>
      <c r="BE49" s="211">
        <v>7598.0448607928829</v>
      </c>
      <c r="BF49" s="211">
        <v>7446.5888815004528</v>
      </c>
      <c r="BG49" s="211">
        <v>7614.892770210231</v>
      </c>
      <c r="BH49" s="211">
        <v>6969.2813123337546</v>
      </c>
      <c r="BI49" s="211">
        <v>6503.9648010883993</v>
      </c>
      <c r="BJ49" s="211">
        <v>6375.2432797806368</v>
      </c>
      <c r="BK49" s="211">
        <v>6856.2260734065494</v>
      </c>
      <c r="BL49" s="211">
        <v>6714.1293924056281</v>
      </c>
      <c r="BM49" s="211">
        <v>6462.6839754660623</v>
      </c>
      <c r="BN49" s="211">
        <v>5910.4837844076701</v>
      </c>
      <c r="BO49" s="211">
        <v>5077.9477045979511</v>
      </c>
      <c r="BP49" s="211">
        <v>3065.4054725247283</v>
      </c>
      <c r="BQ49" s="211">
        <v>1193.7513411039383</v>
      </c>
      <c r="BR49" s="211">
        <v>547.25621924959751</v>
      </c>
      <c r="BS49" s="211">
        <v>275.81174750827125</v>
      </c>
      <c r="BT49" s="211">
        <v>115.37499682800495</v>
      </c>
      <c r="BU49" s="211">
        <v>32.936983932792153</v>
      </c>
      <c r="BV49" s="211">
        <v>3.5116948983691203</v>
      </c>
      <c r="BW49" s="211">
        <v>1.7574163956422653</v>
      </c>
      <c r="BX49" s="211">
        <v>1.1643694935854672</v>
      </c>
      <c r="BY49" s="211">
        <v>0.95873434258180223</v>
      </c>
      <c r="BZ49" s="211">
        <v>0.65023896400875858</v>
      </c>
      <c r="CA49" s="211">
        <v>0.4601242334622343</v>
      </c>
      <c r="CB49" s="211">
        <v>0.24219902312486419</v>
      </c>
      <c r="CC49" s="211">
        <v>9.1458954840380385E-2</v>
      </c>
      <c r="CD49" s="212">
        <v>6.8242244379487218E-3</v>
      </c>
    </row>
    <row r="50" spans="1:82" s="1" customFormat="1" x14ac:dyDescent="0.4">
      <c r="A50" s="274"/>
      <c r="B50" s="275" t="s">
        <v>249</v>
      </c>
      <c r="C50" s="213"/>
      <c r="D50" s="224"/>
      <c r="E50" s="224"/>
      <c r="F50" s="224"/>
      <c r="G50" s="224"/>
      <c r="H50" s="224"/>
      <c r="I50" s="224"/>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4"/>
      <c r="AG50" s="224"/>
      <c r="AH50" s="211">
        <v>4580.2526193849226</v>
      </c>
      <c r="AI50" s="211">
        <v>4642.5952802226029</v>
      </c>
      <c r="AJ50" s="211">
        <v>4504.567087395355</v>
      </c>
      <c r="AK50" s="211">
        <v>4854.9126339058366</v>
      </c>
      <c r="AL50" s="211">
        <v>5258.3372401034721</v>
      </c>
      <c r="AM50" s="211">
        <v>5897.6607076383361</v>
      </c>
      <c r="AN50" s="211">
        <v>6384.8804653834741</v>
      </c>
      <c r="AO50" s="211">
        <v>6632.7053073388615</v>
      </c>
      <c r="AP50" s="211">
        <v>7248.2793212090073</v>
      </c>
      <c r="AQ50" s="211">
        <v>7612.3816708132053</v>
      </c>
      <c r="AR50" s="211">
        <v>8072.8715802485785</v>
      </c>
      <c r="AS50" s="211">
        <v>8543.6737408689623</v>
      </c>
      <c r="AT50" s="211">
        <v>9104.162390518537</v>
      </c>
      <c r="AU50" s="211">
        <v>10638.288088823587</v>
      </c>
      <c r="AV50" s="211">
        <v>11721.479071674032</v>
      </c>
      <c r="AW50" s="211">
        <v>13002.069306021911</v>
      </c>
      <c r="AX50" s="211">
        <v>13976.984477948881</v>
      </c>
      <c r="AY50" s="211">
        <v>476.89164536066141</v>
      </c>
      <c r="AZ50" s="211">
        <v>0</v>
      </c>
      <c r="BA50" s="211">
        <v>0</v>
      </c>
      <c r="BB50" s="211">
        <v>0</v>
      </c>
      <c r="BC50" s="211">
        <v>0</v>
      </c>
      <c r="BD50" s="211">
        <v>0</v>
      </c>
      <c r="BE50" s="211">
        <v>0</v>
      </c>
      <c r="BF50" s="211">
        <v>0</v>
      </c>
      <c r="BG50" s="211">
        <v>0</v>
      </c>
      <c r="BH50" s="211">
        <v>0</v>
      </c>
      <c r="BI50" s="211">
        <v>0</v>
      </c>
      <c r="BJ50" s="211">
        <v>0</v>
      </c>
      <c r="BK50" s="211">
        <v>0</v>
      </c>
      <c r="BL50" s="211">
        <v>0</v>
      </c>
      <c r="BM50" s="211">
        <v>0</v>
      </c>
      <c r="BN50" s="211">
        <v>0</v>
      </c>
      <c r="BO50" s="211">
        <v>0</v>
      </c>
      <c r="BP50" s="211">
        <v>0</v>
      </c>
      <c r="BQ50" s="211">
        <v>0</v>
      </c>
      <c r="BR50" s="211">
        <v>0</v>
      </c>
      <c r="BS50" s="211">
        <v>0</v>
      </c>
      <c r="BT50" s="211">
        <v>0</v>
      </c>
      <c r="BU50" s="211">
        <v>0</v>
      </c>
      <c r="BV50" s="211">
        <v>0</v>
      </c>
      <c r="BW50" s="211">
        <v>0</v>
      </c>
      <c r="BX50" s="211">
        <v>0</v>
      </c>
      <c r="BY50" s="211">
        <v>0</v>
      </c>
      <c r="BZ50" s="211">
        <v>0</v>
      </c>
      <c r="CA50" s="211">
        <v>0</v>
      </c>
      <c r="CB50" s="211">
        <v>0</v>
      </c>
      <c r="CC50" s="211">
        <v>0</v>
      </c>
      <c r="CD50" s="212">
        <v>0</v>
      </c>
    </row>
    <row r="51" spans="1:82" s="1" customFormat="1" x14ac:dyDescent="0.4">
      <c r="A51" s="274"/>
      <c r="B51" s="275" t="s">
        <v>266</v>
      </c>
      <c r="C51" s="213"/>
      <c r="D51" s="224"/>
      <c r="E51" s="224"/>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11">
        <v>376.23503659233296</v>
      </c>
      <c r="AI51" s="211">
        <v>396.60361690343842</v>
      </c>
      <c r="AJ51" s="211">
        <v>423.03760472930287</v>
      </c>
      <c r="AK51" s="211">
        <v>460.68514044361956</v>
      </c>
      <c r="AL51" s="211">
        <v>508.33894223222518</v>
      </c>
      <c r="AM51" s="211">
        <v>573.38367990928259</v>
      </c>
      <c r="AN51" s="211">
        <v>703.46955641013074</v>
      </c>
      <c r="AO51" s="211">
        <v>751.08540304475821</v>
      </c>
      <c r="AP51" s="211">
        <v>772.58218581102039</v>
      </c>
      <c r="AQ51" s="211">
        <v>756.95422214082441</v>
      </c>
      <c r="AR51" s="211">
        <v>759.9177410066228</v>
      </c>
      <c r="AS51" s="211">
        <v>770.48222773758459</v>
      </c>
      <c r="AT51" s="211">
        <v>880.90355175325055</v>
      </c>
      <c r="AU51" s="211">
        <v>1156.2734331548518</v>
      </c>
      <c r="AV51" s="211">
        <v>1208.3052305066612</v>
      </c>
      <c r="AW51" s="211">
        <v>1293.6877095336138</v>
      </c>
      <c r="AX51" s="211">
        <v>1406.8347561344497</v>
      </c>
      <c r="AY51" s="211">
        <v>1443.7181865447637</v>
      </c>
      <c r="AZ51" s="211">
        <v>1539.0087321997601</v>
      </c>
      <c r="BA51" s="211">
        <v>1704.3074636922818</v>
      </c>
      <c r="BB51" s="211">
        <v>1641.8882959811795</v>
      </c>
      <c r="BC51" s="211">
        <v>1669.1431919387051</v>
      </c>
      <c r="BD51" s="211">
        <v>1649.5853352770935</v>
      </c>
      <c r="BE51" s="211">
        <v>1656.4040284988509</v>
      </c>
      <c r="BF51" s="211">
        <v>1494.0675547636506</v>
      </c>
      <c r="BG51" s="211">
        <v>1424.1540093980461</v>
      </c>
      <c r="BH51" s="211">
        <v>1357.0289654642329</v>
      </c>
      <c r="BI51" s="211">
        <v>1291.8577987649376</v>
      </c>
      <c r="BJ51" s="211">
        <v>1259.231423071021</v>
      </c>
      <c r="BK51" s="211">
        <v>1217.9827568873716</v>
      </c>
      <c r="BL51" s="211">
        <v>1168.5849212012563</v>
      </c>
      <c r="BM51" s="211">
        <v>1175.2929383875241</v>
      </c>
      <c r="BN51" s="211">
        <v>1132.6986958773557</v>
      </c>
      <c r="BO51" s="211">
        <v>1106.3241580408567</v>
      </c>
      <c r="BP51" s="211">
        <v>1092.0653730539184</v>
      </c>
      <c r="BQ51" s="211">
        <v>1034.9431552754563</v>
      </c>
      <c r="BR51" s="211">
        <v>874.91695705838254</v>
      </c>
      <c r="BS51" s="211">
        <v>555.41328959433247</v>
      </c>
      <c r="BT51" s="211">
        <v>271.04523004978967</v>
      </c>
      <c r="BU51" s="211">
        <v>136.00471830784838</v>
      </c>
      <c r="BV51" s="211">
        <v>108.38345207494734</v>
      </c>
      <c r="BW51" s="211">
        <v>97.025909642257943</v>
      </c>
      <c r="BX51" s="211">
        <v>74.206377404349354</v>
      </c>
      <c r="BY51" s="211">
        <v>66.417110977296588</v>
      </c>
      <c r="BZ51" s="211">
        <v>58.915089415501896</v>
      </c>
      <c r="CA51" s="211">
        <v>55.255003346934359</v>
      </c>
      <c r="CB51" s="211">
        <v>49.050313009227771</v>
      </c>
      <c r="CC51" s="211">
        <v>41.825789305377377</v>
      </c>
      <c r="CD51" s="212">
        <v>34.589813366729665</v>
      </c>
    </row>
    <row r="52" spans="1:82" s="1" customFormat="1" x14ac:dyDescent="0.4">
      <c r="A52" s="274"/>
      <c r="B52" s="275" t="s">
        <v>267</v>
      </c>
      <c r="C52" s="213"/>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11">
        <v>3795.0664560617929</v>
      </c>
      <c r="AI52" s="211">
        <v>3056.180812608849</v>
      </c>
      <c r="AJ52" s="211">
        <v>2561.7277175274453</v>
      </c>
      <c r="AK52" s="211">
        <v>2409.7376577050868</v>
      </c>
      <c r="AL52" s="211">
        <v>1828.6998311470957</v>
      </c>
      <c r="AM52" s="211">
        <v>834.87184162615324</v>
      </c>
      <c r="AN52" s="211">
        <v>831.64409423062057</v>
      </c>
      <c r="AO52" s="211">
        <v>779.32169639230551</v>
      </c>
      <c r="AP52" s="211">
        <v>485.23582898306194</v>
      </c>
      <c r="AQ52" s="211">
        <v>494.94502092828287</v>
      </c>
      <c r="AR52" s="211">
        <v>461.29898288438363</v>
      </c>
      <c r="AS52" s="211">
        <v>453.59476156327588</v>
      </c>
      <c r="AT52" s="211">
        <v>444.40285446079906</v>
      </c>
      <c r="AU52" s="211">
        <v>530.44261198514266</v>
      </c>
      <c r="AV52" s="211">
        <v>687.10013654487807</v>
      </c>
      <c r="AW52" s="211">
        <v>671.45879847359015</v>
      </c>
      <c r="AX52" s="211">
        <v>620.09205471858706</v>
      </c>
      <c r="AY52" s="211">
        <v>21.116973226302349</v>
      </c>
      <c r="AZ52" s="211">
        <v>0</v>
      </c>
      <c r="BA52" s="211">
        <v>0</v>
      </c>
      <c r="BB52" s="211">
        <v>0</v>
      </c>
      <c r="BC52" s="211">
        <v>0</v>
      </c>
      <c r="BD52" s="211">
        <v>0</v>
      </c>
      <c r="BE52" s="211">
        <v>0</v>
      </c>
      <c r="BF52" s="211">
        <v>0</v>
      </c>
      <c r="BG52" s="211">
        <v>0</v>
      </c>
      <c r="BH52" s="211">
        <v>0</v>
      </c>
      <c r="BI52" s="211">
        <v>0</v>
      </c>
      <c r="BJ52" s="211">
        <v>0</v>
      </c>
      <c r="BK52" s="211">
        <v>0</v>
      </c>
      <c r="BL52" s="211">
        <v>0</v>
      </c>
      <c r="BM52" s="211">
        <v>0</v>
      </c>
      <c r="BN52" s="211">
        <v>0</v>
      </c>
      <c r="BO52" s="211">
        <v>0</v>
      </c>
      <c r="BP52" s="211">
        <v>0</v>
      </c>
      <c r="BQ52" s="211">
        <v>0</v>
      </c>
      <c r="BR52" s="211">
        <v>0</v>
      </c>
      <c r="BS52" s="211">
        <v>0</v>
      </c>
      <c r="BT52" s="211">
        <v>0</v>
      </c>
      <c r="BU52" s="211">
        <v>0</v>
      </c>
      <c r="BV52" s="211">
        <v>0</v>
      </c>
      <c r="BW52" s="211">
        <v>0</v>
      </c>
      <c r="BX52" s="211">
        <v>0</v>
      </c>
      <c r="BY52" s="211">
        <v>0</v>
      </c>
      <c r="BZ52" s="211">
        <v>0</v>
      </c>
      <c r="CA52" s="211">
        <v>0</v>
      </c>
      <c r="CB52" s="211">
        <v>0</v>
      </c>
      <c r="CC52" s="211">
        <v>0</v>
      </c>
      <c r="CD52" s="212">
        <v>0</v>
      </c>
    </row>
    <row r="53" spans="1:82" s="1" customFormat="1" ht="24.75" customHeight="1" x14ac:dyDescent="0.4">
      <c r="A53" s="274"/>
      <c r="B53" s="214" t="s">
        <v>435</v>
      </c>
      <c r="C53" s="213"/>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11">
        <v>1379.5284675052208</v>
      </c>
      <c r="AI53" s="211">
        <v>1329.7885978527054</v>
      </c>
      <c r="AJ53" s="211">
        <v>1288.6978884809321</v>
      </c>
      <c r="AK53" s="211">
        <v>1300.5495887908337</v>
      </c>
      <c r="AL53" s="211">
        <v>1317.0599866925834</v>
      </c>
      <c r="AM53" s="211">
        <v>1348.3967857207306</v>
      </c>
      <c r="AN53" s="211">
        <v>1314.5342134613036</v>
      </c>
      <c r="AO53" s="211">
        <v>1327.1057873347233</v>
      </c>
      <c r="AP53" s="211">
        <v>1368.9614169633871</v>
      </c>
      <c r="AQ53" s="211">
        <v>1318.3984805740495</v>
      </c>
      <c r="AR53" s="211">
        <v>1234.1910581720695</v>
      </c>
      <c r="AS53" s="211">
        <v>1187.2268129839256</v>
      </c>
      <c r="AT53" s="211">
        <v>1200.6738134748932</v>
      </c>
      <c r="AU53" s="211">
        <v>1269.6221922175885</v>
      </c>
      <c r="AV53" s="211">
        <v>1260.0057405061875</v>
      </c>
      <c r="AW53" s="211">
        <v>1262.4970686346555</v>
      </c>
      <c r="AX53" s="211">
        <v>1287.9680577913662</v>
      </c>
      <c r="AY53" s="211">
        <v>1293.3716635394367</v>
      </c>
      <c r="AZ53" s="211">
        <v>1271.5982319700943</v>
      </c>
      <c r="BA53" s="211">
        <v>1283.0534848848113</v>
      </c>
      <c r="BB53" s="211">
        <v>1283.2028187700073</v>
      </c>
      <c r="BC53" s="211">
        <v>1266.8839938870215</v>
      </c>
      <c r="BD53" s="211">
        <v>1253.8061791628156</v>
      </c>
      <c r="BE53" s="211">
        <v>1263.1922397156668</v>
      </c>
      <c r="BF53" s="211">
        <v>1251.5780976361737</v>
      </c>
      <c r="BG53" s="211">
        <v>1221.4675342240998</v>
      </c>
      <c r="BH53" s="211">
        <v>1204.5280162947824</v>
      </c>
      <c r="BI53" s="211">
        <v>1197.0228118084283</v>
      </c>
      <c r="BJ53" s="211">
        <v>1147.2165539932803</v>
      </c>
      <c r="BK53" s="211">
        <v>1114.8227043699794</v>
      </c>
      <c r="BL53" s="211">
        <v>1123.6244315857316</v>
      </c>
      <c r="BM53" s="211">
        <v>1148.7496178975105</v>
      </c>
      <c r="BN53" s="211">
        <v>1193.4600892123804</v>
      </c>
      <c r="BO53" s="211">
        <v>1174.3579083300071</v>
      </c>
      <c r="BP53" s="211">
        <v>1178.0284111808692</v>
      </c>
      <c r="BQ53" s="211">
        <v>1150.0775523556549</v>
      </c>
      <c r="BR53" s="211">
        <v>1178.5163748733439</v>
      </c>
      <c r="BS53" s="211">
        <v>1161.342329239169</v>
      </c>
      <c r="BT53" s="211">
        <v>1092.7287197228627</v>
      </c>
      <c r="BU53" s="211">
        <v>1057.8361718631713</v>
      </c>
      <c r="BV53" s="211">
        <v>1030.5480317914025</v>
      </c>
      <c r="BW53" s="211">
        <v>998.95582510602048</v>
      </c>
      <c r="BX53" s="211">
        <v>823.83753010330486</v>
      </c>
      <c r="BY53" s="211">
        <v>816.06638386823079</v>
      </c>
      <c r="BZ53" s="211">
        <v>792.19495682509216</v>
      </c>
      <c r="CA53" s="211">
        <v>804.19553842218659</v>
      </c>
      <c r="CB53" s="211">
        <v>786.28645325170089</v>
      </c>
      <c r="CC53" s="211">
        <v>756.58853656603128</v>
      </c>
      <c r="CD53" s="212">
        <v>730.71318937173203</v>
      </c>
    </row>
    <row r="54" spans="1:82" s="1" customFormat="1" x14ac:dyDescent="0.4">
      <c r="A54" s="274"/>
      <c r="B54" s="285" t="s">
        <v>456</v>
      </c>
      <c r="C54" s="213"/>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11">
        <v>174.48581407180657</v>
      </c>
      <c r="AI54" s="211">
        <v>167.97329657086806</v>
      </c>
      <c r="AJ54" s="211">
        <v>164.51462406139558</v>
      </c>
      <c r="AK54" s="211">
        <v>166.55539692961631</v>
      </c>
      <c r="AL54" s="211">
        <v>168.346013336646</v>
      </c>
      <c r="AM54" s="211">
        <v>170.124828104952</v>
      </c>
      <c r="AN54" s="211">
        <v>163.94417628202197</v>
      </c>
      <c r="AO54" s="211">
        <v>163.77050141577436</v>
      </c>
      <c r="AP54" s="211">
        <v>165.35969591042894</v>
      </c>
      <c r="AQ54" s="211">
        <v>144.87196502754159</v>
      </c>
      <c r="AR54" s="211">
        <v>140.84566256956515</v>
      </c>
      <c r="AS54" s="211">
        <v>132.13999350196977</v>
      </c>
      <c r="AT54" s="211">
        <v>123.72238586823126</v>
      </c>
      <c r="AU54" s="211">
        <v>124.12588294073052</v>
      </c>
      <c r="AV54" s="211">
        <v>118.3322345047399</v>
      </c>
      <c r="AW54" s="211">
        <v>122.55870704632197</v>
      </c>
      <c r="AX54" s="211">
        <v>105.51759516418645</v>
      </c>
      <c r="AY54" s="211">
        <v>101.6535896158818</v>
      </c>
      <c r="AZ54" s="211">
        <v>94.039857648879959</v>
      </c>
      <c r="BA54" s="211">
        <v>93.196982617001098</v>
      </c>
      <c r="BB54" s="211">
        <v>82.397862071157121</v>
      </c>
      <c r="BC54" s="211">
        <v>85.474336011839725</v>
      </c>
      <c r="BD54" s="211">
        <v>79.697341599137047</v>
      </c>
      <c r="BE54" s="211">
        <v>78.067560951740674</v>
      </c>
      <c r="BF54" s="211">
        <v>74.975131822630075</v>
      </c>
      <c r="BG54" s="211">
        <v>69.327947614301038</v>
      </c>
      <c r="BH54" s="211">
        <v>64.168986537711845</v>
      </c>
      <c r="BI54" s="211">
        <v>58.586325905411506</v>
      </c>
      <c r="BJ54" s="211">
        <v>54.746870650556062</v>
      </c>
      <c r="BK54" s="211">
        <v>51.458604383354292</v>
      </c>
      <c r="BL54" s="211">
        <v>48.207676401051458</v>
      </c>
      <c r="BM54" s="211">
        <v>46.533207866734081</v>
      </c>
      <c r="BN54" s="211">
        <v>43.441347832403558</v>
      </c>
      <c r="BO54" s="211">
        <v>41.283718730454041</v>
      </c>
      <c r="BP54" s="211">
        <v>39.130642858183826</v>
      </c>
      <c r="BQ54" s="211">
        <v>36.264276839554917</v>
      </c>
      <c r="BR54" s="211">
        <v>34.222106407307933</v>
      </c>
      <c r="BS54" s="211">
        <v>31.965013256882028</v>
      </c>
      <c r="BT54" s="211">
        <v>29.498495067741963</v>
      </c>
      <c r="BU54" s="211">
        <v>27.103475313902354</v>
      </c>
      <c r="BV54" s="211">
        <v>24.929263384537045</v>
      </c>
      <c r="BW54" s="211">
        <v>22.834362282511009</v>
      </c>
      <c r="BX54" s="211">
        <v>17.290798741950741</v>
      </c>
      <c r="BY54" s="211">
        <v>16.184832335539149</v>
      </c>
      <c r="BZ54" s="211">
        <v>14.572889629689895</v>
      </c>
      <c r="CA54" s="211">
        <v>13.956836414178817</v>
      </c>
      <c r="CB54" s="211">
        <v>12.85857634938052</v>
      </c>
      <c r="CC54" s="211">
        <v>11.779193733900028</v>
      </c>
      <c r="CD54" s="212">
        <v>10.822125106510011</v>
      </c>
    </row>
    <row r="55" spans="1:82" s="1" customFormat="1" x14ac:dyDescent="0.4">
      <c r="A55" s="274"/>
      <c r="B55" s="285" t="s">
        <v>457</v>
      </c>
      <c r="C55" s="213"/>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11">
        <v>1177.7792449846943</v>
      </c>
      <c r="AI55" s="211">
        <v>1138.4856767581057</v>
      </c>
      <c r="AJ55" s="211">
        <v>1104.5981901265131</v>
      </c>
      <c r="AK55" s="211">
        <v>1116.2755326133858</v>
      </c>
      <c r="AL55" s="211">
        <v>1132.2094622445015</v>
      </c>
      <c r="AM55" s="211">
        <v>1162.519658717172</v>
      </c>
      <c r="AN55" s="211">
        <v>1135.6860211536432</v>
      </c>
      <c r="AO55" s="211">
        <v>1149.2171392451753</v>
      </c>
      <c r="AP55" s="211">
        <v>1192.7584623047333</v>
      </c>
      <c r="AQ55" s="211">
        <v>1162.6941998154955</v>
      </c>
      <c r="AR55" s="211">
        <v>1084.465942894868</v>
      </c>
      <c r="AS55" s="211">
        <v>1045.5602873159028</v>
      </c>
      <c r="AT55" s="211">
        <v>1068.5438282481391</v>
      </c>
      <c r="AU55" s="211">
        <v>1137.5429282487821</v>
      </c>
      <c r="AV55" s="211">
        <v>1134.3381457525097</v>
      </c>
      <c r="AW55" s="211">
        <v>1133.4868382835477</v>
      </c>
      <c r="AX55" s="211">
        <v>1170.815573676311</v>
      </c>
      <c r="AY55" s="211">
        <v>1178.9834919454554</v>
      </c>
      <c r="AZ55" s="211">
        <v>1163.574815529405</v>
      </c>
      <c r="BA55" s="211">
        <v>1177.1803202823894</v>
      </c>
      <c r="BB55" s="211">
        <v>1183.8630817176406</v>
      </c>
      <c r="BC55" s="211">
        <v>1160.5121713614967</v>
      </c>
      <c r="BD55" s="211">
        <v>1151.5452622895721</v>
      </c>
      <c r="BE55" s="211">
        <v>1158.9973827516606</v>
      </c>
      <c r="BF55" s="211">
        <v>1143.153772366378</v>
      </c>
      <c r="BG55" s="211">
        <v>1120.6381827617777</v>
      </c>
      <c r="BH55" s="211">
        <v>1108.1089143658046</v>
      </c>
      <c r="BI55" s="211">
        <v>1070.0702797064494</v>
      </c>
      <c r="BJ55" s="211">
        <v>1045.4252286554611</v>
      </c>
      <c r="BK55" s="211">
        <v>1024.6827519602646</v>
      </c>
      <c r="BL55" s="211">
        <v>1025.3671459714883</v>
      </c>
      <c r="BM55" s="211">
        <v>1046.3459328425495</v>
      </c>
      <c r="BN55" s="211">
        <v>1088.5285762091848</v>
      </c>
      <c r="BO55" s="211">
        <v>1072.9940831512101</v>
      </c>
      <c r="BP55" s="211">
        <v>1075.0921237574717</v>
      </c>
      <c r="BQ55" s="211">
        <v>1048.0020068225747</v>
      </c>
      <c r="BR55" s="211">
        <v>1046.3259381457776</v>
      </c>
      <c r="BS55" s="211">
        <v>1023.1519848420085</v>
      </c>
      <c r="BT55" s="211">
        <v>966.70811068594162</v>
      </c>
      <c r="BU55" s="211">
        <v>928.72258104079583</v>
      </c>
      <c r="BV55" s="211">
        <v>909.91968168940343</v>
      </c>
      <c r="BW55" s="211">
        <v>882.74227595574553</v>
      </c>
      <c r="BX55" s="211">
        <v>727.86686562386649</v>
      </c>
      <c r="BY55" s="211">
        <v>716.41533610102783</v>
      </c>
      <c r="BZ55" s="211">
        <v>693.16755218717549</v>
      </c>
      <c r="CA55" s="211">
        <v>708.82501544976947</v>
      </c>
      <c r="CB55" s="211">
        <v>693.37948593295039</v>
      </c>
      <c r="CC55" s="211">
        <v>667.20368579225931</v>
      </c>
      <c r="CD55" s="212">
        <v>644.71251110758408</v>
      </c>
    </row>
    <row r="56" spans="1:82" s="1" customFormat="1" x14ac:dyDescent="0.4">
      <c r="A56" s="274"/>
      <c r="B56" s="286" t="s">
        <v>255</v>
      </c>
      <c r="C56" s="213"/>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11">
        <v>0</v>
      </c>
      <c r="AI56" s="211">
        <v>0</v>
      </c>
      <c r="AJ56" s="211">
        <v>0</v>
      </c>
      <c r="AK56" s="211">
        <v>0</v>
      </c>
      <c r="AL56" s="211">
        <v>0</v>
      </c>
      <c r="AM56" s="211">
        <v>0</v>
      </c>
      <c r="AN56" s="211">
        <v>0</v>
      </c>
      <c r="AO56" s="211">
        <v>0</v>
      </c>
      <c r="AP56" s="211">
        <v>0</v>
      </c>
      <c r="AQ56" s="211">
        <v>0</v>
      </c>
      <c r="AR56" s="211">
        <v>0</v>
      </c>
      <c r="AS56" s="211">
        <v>0</v>
      </c>
      <c r="AT56" s="211">
        <v>0</v>
      </c>
      <c r="AU56" s="211">
        <v>0</v>
      </c>
      <c r="AV56" s="211">
        <v>0</v>
      </c>
      <c r="AW56" s="211">
        <v>0</v>
      </c>
      <c r="AX56" s="211">
        <v>0</v>
      </c>
      <c r="AY56" s="211">
        <v>0</v>
      </c>
      <c r="AZ56" s="211">
        <v>0</v>
      </c>
      <c r="BA56" s="211">
        <v>0</v>
      </c>
      <c r="BB56" s="211">
        <v>0</v>
      </c>
      <c r="BC56" s="211">
        <v>0</v>
      </c>
      <c r="BD56" s="211">
        <v>0</v>
      </c>
      <c r="BE56" s="211">
        <v>0</v>
      </c>
      <c r="BF56" s="211">
        <v>0</v>
      </c>
      <c r="BG56" s="211">
        <v>0</v>
      </c>
      <c r="BH56" s="211">
        <v>0</v>
      </c>
      <c r="BI56" s="211">
        <v>0</v>
      </c>
      <c r="BJ56" s="211">
        <v>0</v>
      </c>
      <c r="BK56" s="211">
        <v>0</v>
      </c>
      <c r="BL56" s="211">
        <v>7.2568972879722589</v>
      </c>
      <c r="BM56" s="211">
        <v>9.1280295523587736</v>
      </c>
      <c r="BN56" s="211">
        <v>11.79315621276357</v>
      </c>
      <c r="BO56" s="211">
        <v>11.950699108254858</v>
      </c>
      <c r="BP56" s="211">
        <v>11.584224800667279</v>
      </c>
      <c r="BQ56" s="211">
        <v>11.095225480792948</v>
      </c>
      <c r="BR56" s="211">
        <v>44.666783032572098</v>
      </c>
      <c r="BS56" s="211">
        <v>51.798199077762355</v>
      </c>
      <c r="BT56" s="211">
        <v>47.75669957763656</v>
      </c>
      <c r="BU56" s="211">
        <v>55.305874807673391</v>
      </c>
      <c r="BV56" s="211">
        <v>45.772584287649877</v>
      </c>
      <c r="BW56" s="211">
        <v>47.836236562807514</v>
      </c>
      <c r="BX56" s="211">
        <v>43.140041428294367</v>
      </c>
      <c r="BY56" s="211">
        <v>43.903509274522484</v>
      </c>
      <c r="BZ56" s="211">
        <v>42.410289937474964</v>
      </c>
      <c r="CA56" s="211">
        <v>41.812167685350957</v>
      </c>
      <c r="CB56" s="211">
        <v>41.072792239285477</v>
      </c>
      <c r="CC56" s="211">
        <v>40.116065874788212</v>
      </c>
      <c r="CD56" s="212">
        <v>39.160152294446242</v>
      </c>
    </row>
    <row r="57" spans="1:82" s="1" customFormat="1" x14ac:dyDescent="0.4">
      <c r="A57" s="274"/>
      <c r="B57" s="287" t="s">
        <v>458</v>
      </c>
      <c r="C57" s="213"/>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11">
        <v>27.263408448719776</v>
      </c>
      <c r="AI57" s="211">
        <v>23.329624523731674</v>
      </c>
      <c r="AJ57" s="211">
        <v>19.585074293023283</v>
      </c>
      <c r="AK57" s="211">
        <v>17.718659247831521</v>
      </c>
      <c r="AL57" s="211">
        <v>16.504511111435882</v>
      </c>
      <c r="AM57" s="211">
        <v>15.752298898606666</v>
      </c>
      <c r="AN57" s="211">
        <v>14.904016025638363</v>
      </c>
      <c r="AO57" s="211">
        <v>14.118146673773651</v>
      </c>
      <c r="AP57" s="211">
        <v>10.843258748224848</v>
      </c>
      <c r="AQ57" s="211">
        <v>10.832315731012102</v>
      </c>
      <c r="AR57" s="211">
        <v>8.8794527076359522</v>
      </c>
      <c r="AS57" s="211">
        <v>9.5265321660531299</v>
      </c>
      <c r="AT57" s="211">
        <v>8.40759935852269</v>
      </c>
      <c r="AU57" s="211">
        <v>7.9533810280758059</v>
      </c>
      <c r="AV57" s="211">
        <v>7.3353602489379028</v>
      </c>
      <c r="AW57" s="211">
        <v>6.4515233047859741</v>
      </c>
      <c r="AX57" s="211">
        <v>5.3639486479138254</v>
      </c>
      <c r="AY57" s="211">
        <v>5.4692960656123093</v>
      </c>
      <c r="AZ57" s="211">
        <v>4.7098936781161616</v>
      </c>
      <c r="BA57" s="211">
        <v>4.2009368755022374</v>
      </c>
      <c r="BB57" s="211">
        <v>3.1012010930755589</v>
      </c>
      <c r="BC57" s="211">
        <v>3.3756457418120993</v>
      </c>
      <c r="BD57" s="211">
        <v>3.2529527183321241</v>
      </c>
      <c r="BE57" s="211">
        <v>3.1864310592547209</v>
      </c>
      <c r="BF57" s="211">
        <v>2.6991419816793867</v>
      </c>
      <c r="BG57" s="211">
        <v>2.0756616441232238</v>
      </c>
      <c r="BH57" s="211">
        <v>1.7479946365044008</v>
      </c>
      <c r="BI57" s="211">
        <v>1.5813823144841521</v>
      </c>
      <c r="BJ57" s="211">
        <v>1.511493098870121</v>
      </c>
      <c r="BK57" s="211">
        <v>1.4774501934336708</v>
      </c>
      <c r="BL57" s="211">
        <v>1.2430553432208824</v>
      </c>
      <c r="BM57" s="211">
        <v>1.0977052663930749</v>
      </c>
      <c r="BN57" s="211">
        <v>0.96094081506494122</v>
      </c>
      <c r="BO57" s="211">
        <v>0.77932776035567652</v>
      </c>
      <c r="BP57" s="211">
        <v>0.47905468764364934</v>
      </c>
      <c r="BQ57" s="211">
        <v>-7.2836003353920747E-3</v>
      </c>
      <c r="BR57" s="211">
        <v>-2.3801854149770245E-3</v>
      </c>
      <c r="BS57" s="211">
        <v>-4.3105983851288686E-2</v>
      </c>
      <c r="BT57" s="211">
        <v>0</v>
      </c>
      <c r="BU57" s="211">
        <v>-2.5489767689435852E-2</v>
      </c>
      <c r="BV57" s="211">
        <v>-4.1069640385107992E-2</v>
      </c>
      <c r="BW57" s="211">
        <v>3.3813676416805344E-4</v>
      </c>
      <c r="BX57" s="211">
        <v>-6.2609724656919555E-3</v>
      </c>
      <c r="BY57" s="211">
        <v>2.8164723135682902E-2</v>
      </c>
      <c r="BZ57" s="211">
        <v>0</v>
      </c>
      <c r="CA57" s="211">
        <v>0</v>
      </c>
      <c r="CB57" s="211">
        <v>0</v>
      </c>
      <c r="CC57" s="211">
        <v>0</v>
      </c>
      <c r="CD57" s="212">
        <v>0</v>
      </c>
    </row>
    <row r="58" spans="1:82" s="1" customFormat="1" x14ac:dyDescent="0.4">
      <c r="A58" s="274"/>
      <c r="B58" s="275" t="s">
        <v>263</v>
      </c>
      <c r="C58" s="213"/>
      <c r="D58" s="224"/>
      <c r="E58" s="224"/>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11">
        <v>0</v>
      </c>
      <c r="AI58" s="211">
        <v>0</v>
      </c>
      <c r="AJ58" s="211">
        <v>0</v>
      </c>
      <c r="AK58" s="211">
        <v>0</v>
      </c>
      <c r="AL58" s="211">
        <v>0</v>
      </c>
      <c r="AM58" s="211">
        <v>0</v>
      </c>
      <c r="AN58" s="211">
        <v>0</v>
      </c>
      <c r="AO58" s="211">
        <v>0</v>
      </c>
      <c r="AP58" s="211">
        <v>0</v>
      </c>
      <c r="AQ58" s="211">
        <v>0</v>
      </c>
      <c r="AR58" s="211">
        <v>0</v>
      </c>
      <c r="AS58" s="211">
        <v>0</v>
      </c>
      <c r="AT58" s="211">
        <v>0</v>
      </c>
      <c r="AU58" s="211">
        <v>0</v>
      </c>
      <c r="AV58" s="211">
        <v>0</v>
      </c>
      <c r="AW58" s="211">
        <v>0</v>
      </c>
      <c r="AX58" s="211">
        <v>6.2709403029550543</v>
      </c>
      <c r="AY58" s="211">
        <v>7.2652859124873297</v>
      </c>
      <c r="AZ58" s="211">
        <v>9.273665113693367</v>
      </c>
      <c r="BA58" s="211">
        <v>8.4752451099186068</v>
      </c>
      <c r="BB58" s="211">
        <v>13.840673888133976</v>
      </c>
      <c r="BC58" s="211">
        <v>17.521840771872828</v>
      </c>
      <c r="BD58" s="211">
        <v>19.310622555774501</v>
      </c>
      <c r="BE58" s="211">
        <v>22.940864953010738</v>
      </c>
      <c r="BF58" s="211">
        <v>30.750051465486081</v>
      </c>
      <c r="BG58" s="211">
        <v>29.425742203897777</v>
      </c>
      <c r="BH58" s="211">
        <v>30.502120754761616</v>
      </c>
      <c r="BI58" s="211">
        <v>66.784823882083046</v>
      </c>
      <c r="BJ58" s="211">
        <v>45.532961588393043</v>
      </c>
      <c r="BK58" s="211">
        <v>37.203897832926891</v>
      </c>
      <c r="BL58" s="211">
        <v>41.549656581998782</v>
      </c>
      <c r="BM58" s="211">
        <v>45.644742369474884</v>
      </c>
      <c r="BN58" s="211">
        <v>48.736068142963376</v>
      </c>
      <c r="BO58" s="211">
        <v>47.350079579732416</v>
      </c>
      <c r="BP58" s="211">
        <v>51.742365076902622</v>
      </c>
      <c r="BQ58" s="211">
        <v>54.7233268130678</v>
      </c>
      <c r="BR58" s="211">
        <v>53.303927473101325</v>
      </c>
      <c r="BS58" s="211">
        <v>54.470238046367555</v>
      </c>
      <c r="BT58" s="211">
        <v>48.765414391542571</v>
      </c>
      <c r="BU58" s="211">
        <v>46.729730468489031</v>
      </c>
      <c r="BV58" s="211">
        <v>49.967572070197242</v>
      </c>
      <c r="BW58" s="211">
        <v>45.542612168192257</v>
      </c>
      <c r="BX58" s="211">
        <v>35.546085281658918</v>
      </c>
      <c r="BY58" s="211">
        <v>39.534541434005703</v>
      </c>
      <c r="BZ58" s="211">
        <v>42.044225070751686</v>
      </c>
      <c r="CA58" s="211">
        <v>39.60151887288734</v>
      </c>
      <c r="CB58" s="211">
        <v>38.975598730084535</v>
      </c>
      <c r="CC58" s="211">
        <v>37.489591165083816</v>
      </c>
      <c r="CD58" s="212">
        <v>36.018400863191609</v>
      </c>
    </row>
    <row r="59" spans="1:82" s="1" customFormat="1" ht="24.75" customHeight="1" x14ac:dyDescent="0.4">
      <c r="A59" s="274"/>
      <c r="B59" s="214" t="s">
        <v>441</v>
      </c>
      <c r="C59" s="213"/>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11">
        <v>21.810726758975822</v>
      </c>
      <c r="AI59" s="211">
        <v>18.663699618985337</v>
      </c>
      <c r="AJ59" s="211">
        <v>19.585074293023283</v>
      </c>
      <c r="AK59" s="211">
        <v>21.262391097397824</v>
      </c>
      <c r="AL59" s="211">
        <v>26.407217778297412</v>
      </c>
      <c r="AM59" s="211">
        <v>31.504597797213332</v>
      </c>
      <c r="AN59" s="211">
        <v>32.788835256404397</v>
      </c>
      <c r="AO59" s="211">
        <v>36.707181351811492</v>
      </c>
      <c r="AP59" s="211">
        <v>281.92472745384606</v>
      </c>
      <c r="AQ59" s="211">
        <v>471.15188045661375</v>
      </c>
      <c r="AR59" s="211">
        <v>416.74071167870414</v>
      </c>
      <c r="AS59" s="211">
        <v>408.92383233208704</v>
      </c>
      <c r="AT59" s="211">
        <v>427.40684715539834</v>
      </c>
      <c r="AU59" s="211">
        <v>552.03756388653835</v>
      </c>
      <c r="AV59" s="211">
        <v>651.79564793554073</v>
      </c>
      <c r="AW59" s="211">
        <v>812.64910746769419</v>
      </c>
      <c r="AX59" s="211">
        <v>954.739323729219</v>
      </c>
      <c r="AY59" s="211">
        <v>1086.3802851048131</v>
      </c>
      <c r="AZ59" s="211">
        <v>1251.2158782317531</v>
      </c>
      <c r="BA59" s="211">
        <v>1272.7490747340566</v>
      </c>
      <c r="BB59" s="211">
        <v>1305.1602483010818</v>
      </c>
      <c r="BC59" s="211">
        <v>1384.3100194707456</v>
      </c>
      <c r="BD59" s="211">
        <v>1410.1728946369267</v>
      </c>
      <c r="BE59" s="211">
        <v>1484.5279891889099</v>
      </c>
      <c r="BF59" s="211">
        <v>1549.3959754722714</v>
      </c>
      <c r="BG59" s="211">
        <v>1603.1123533504876</v>
      </c>
      <c r="BH59" s="211">
        <v>1619.5044711656126</v>
      </c>
      <c r="BI59" s="211">
        <v>1649.0828391242405</v>
      </c>
      <c r="BJ59" s="211">
        <v>1646.3553145431656</v>
      </c>
      <c r="BK59" s="211">
        <v>1735.3033980774048</v>
      </c>
      <c r="BL59" s="211">
        <v>1794.8186703179426</v>
      </c>
      <c r="BM59" s="211">
        <v>1938.0558695718339</v>
      </c>
      <c r="BN59" s="211">
        <v>2004.6915051586318</v>
      </c>
      <c r="BO59" s="211">
        <v>2176.9778440215828</v>
      </c>
      <c r="BP59" s="211">
        <v>2373.1390120019055</v>
      </c>
      <c r="BQ59" s="211">
        <v>2513.862659746786</v>
      </c>
      <c r="BR59" s="211">
        <v>2760.0767855056774</v>
      </c>
      <c r="BS59" s="211">
        <v>3010.6374962914624</v>
      </c>
      <c r="BT59" s="211">
        <v>3085.3744701783135</v>
      </c>
      <c r="BU59" s="211">
        <v>3218.5666888316646</v>
      </c>
      <c r="BV59" s="211">
        <v>3218.3002146969347</v>
      </c>
      <c r="BW59" s="211">
        <v>3205.5589417757096</v>
      </c>
      <c r="BX59" s="211">
        <v>3129.5080848114312</v>
      </c>
      <c r="BY59" s="211">
        <v>3187.3934826101017</v>
      </c>
      <c r="BZ59" s="211">
        <v>3351.6679531679788</v>
      </c>
      <c r="CA59" s="211">
        <v>3735.974565637689</v>
      </c>
      <c r="CB59" s="211">
        <v>3996.6002600016909</v>
      </c>
      <c r="CC59" s="211">
        <v>4243.8009667581473</v>
      </c>
      <c r="CD59" s="212">
        <v>4535.0107229703935</v>
      </c>
    </row>
    <row r="60" spans="1:82" s="1" customFormat="1" ht="24.75" customHeight="1" x14ac:dyDescent="0.4">
      <c r="A60" s="274"/>
      <c r="B60" s="214" t="s">
        <v>459</v>
      </c>
      <c r="C60" s="213"/>
      <c r="D60" s="224"/>
      <c r="E60" s="224"/>
      <c r="F60" s="224"/>
      <c r="G60" s="224"/>
      <c r="H60" s="224"/>
      <c r="I60" s="224"/>
      <c r="J60" s="224"/>
      <c r="K60" s="224"/>
      <c r="L60" s="224"/>
      <c r="M60" s="224"/>
      <c r="N60" s="224"/>
      <c r="O60" s="224"/>
      <c r="P60" s="224"/>
      <c r="Q60" s="224"/>
      <c r="R60" s="224"/>
      <c r="S60" s="224"/>
      <c r="T60" s="224"/>
      <c r="U60" s="224"/>
      <c r="V60" s="224"/>
      <c r="W60" s="224"/>
      <c r="X60" s="224"/>
      <c r="Y60" s="224"/>
      <c r="Z60" s="224"/>
      <c r="AA60" s="224"/>
      <c r="AB60" s="224"/>
      <c r="AC60" s="224"/>
      <c r="AD60" s="224"/>
      <c r="AE60" s="224"/>
      <c r="AF60" s="224"/>
      <c r="AG60" s="224"/>
      <c r="AH60" s="211">
        <v>0</v>
      </c>
      <c r="AI60" s="211">
        <v>0</v>
      </c>
      <c r="AJ60" s="211">
        <v>0</v>
      </c>
      <c r="AK60" s="211">
        <v>0</v>
      </c>
      <c r="AL60" s="211">
        <v>0</v>
      </c>
      <c r="AM60" s="211">
        <v>0</v>
      </c>
      <c r="AN60" s="211">
        <v>0</v>
      </c>
      <c r="AO60" s="211">
        <v>0</v>
      </c>
      <c r="AP60" s="211">
        <v>0</v>
      </c>
      <c r="AQ60" s="211">
        <v>0</v>
      </c>
      <c r="AR60" s="211">
        <v>0</v>
      </c>
      <c r="AS60" s="211">
        <v>0</v>
      </c>
      <c r="AT60" s="211">
        <v>0</v>
      </c>
      <c r="AU60" s="211">
        <v>0</v>
      </c>
      <c r="AV60" s="211">
        <v>0</v>
      </c>
      <c r="AW60" s="211">
        <v>0</v>
      </c>
      <c r="AX60" s="211">
        <v>0</v>
      </c>
      <c r="AY60" s="211">
        <v>0</v>
      </c>
      <c r="AZ60" s="211">
        <v>0</v>
      </c>
      <c r="BA60" s="211">
        <v>0</v>
      </c>
      <c r="BB60" s="211">
        <v>0</v>
      </c>
      <c r="BC60" s="211">
        <v>0</v>
      </c>
      <c r="BD60" s="211">
        <v>411.25552723372323</v>
      </c>
      <c r="BE60" s="211">
        <v>532.79503216369869</v>
      </c>
      <c r="BF60" s="211">
        <v>587.10908906425402</v>
      </c>
      <c r="BG60" s="211">
        <v>574.4694829612589</v>
      </c>
      <c r="BH60" s="211">
        <v>485.04969702209166</v>
      </c>
      <c r="BI60" s="211">
        <v>425.21652766104233</v>
      </c>
      <c r="BJ60" s="211">
        <v>404.85658164506037</v>
      </c>
      <c r="BK60" s="211">
        <v>384.67783478019237</v>
      </c>
      <c r="BL60" s="211">
        <v>364.6926918719646</v>
      </c>
      <c r="BM60" s="211">
        <v>394.4895274774567</v>
      </c>
      <c r="BN60" s="211">
        <v>495.08245909857004</v>
      </c>
      <c r="BO60" s="211">
        <v>541.03010536581974</v>
      </c>
      <c r="BP60" s="211">
        <v>625.80799962892354</v>
      </c>
      <c r="BQ60" s="211">
        <v>671.51949960473291</v>
      </c>
      <c r="BR60" s="211">
        <v>697.03942009840864</v>
      </c>
      <c r="BS60" s="211">
        <v>737.68135060201087</v>
      </c>
      <c r="BT60" s="211">
        <v>749.47036242410456</v>
      </c>
      <c r="BU60" s="211">
        <v>856.65761204006969</v>
      </c>
      <c r="BV60" s="211">
        <v>1017.5840638026662</v>
      </c>
      <c r="BW60" s="211">
        <v>550.0774023264521</v>
      </c>
      <c r="BX60" s="211">
        <v>516.04058277229967</v>
      </c>
      <c r="BY60" s="211">
        <v>457.68394226050782</v>
      </c>
      <c r="BZ60" s="211">
        <v>371.61869677269698</v>
      </c>
      <c r="CA60" s="211">
        <v>306.29474706045227</v>
      </c>
      <c r="CB60" s="211">
        <v>213.17087191755979</v>
      </c>
      <c r="CC60" s="211">
        <v>98.091946287258892</v>
      </c>
      <c r="CD60" s="212">
        <v>8.665101169442174</v>
      </c>
    </row>
    <row r="61" spans="1:82" s="280" customFormat="1" ht="24.75" customHeight="1" x14ac:dyDescent="0.4">
      <c r="A61" s="274"/>
      <c r="B61" s="214" t="s">
        <v>293</v>
      </c>
      <c r="C61" s="213"/>
      <c r="D61" s="224"/>
      <c r="E61" s="224"/>
      <c r="F61" s="224"/>
      <c r="G61" s="224"/>
      <c r="H61" s="224"/>
      <c r="I61" s="224"/>
      <c r="J61" s="224"/>
      <c r="K61" s="224"/>
      <c r="L61" s="224"/>
      <c r="M61" s="224"/>
      <c r="N61" s="224"/>
      <c r="O61" s="224"/>
      <c r="P61" s="224"/>
      <c r="Q61" s="224"/>
      <c r="R61" s="224"/>
      <c r="S61" s="224"/>
      <c r="T61" s="224"/>
      <c r="U61" s="224"/>
      <c r="V61" s="224"/>
      <c r="W61" s="224"/>
      <c r="X61" s="224"/>
      <c r="Y61" s="224"/>
      <c r="Z61" s="224"/>
      <c r="AA61" s="224"/>
      <c r="AB61" s="224"/>
      <c r="AC61" s="224"/>
      <c r="AD61" s="224"/>
      <c r="AE61" s="224"/>
      <c r="AF61" s="224"/>
      <c r="AG61" s="224"/>
      <c r="AH61" s="211">
        <v>280.79769080390963</v>
      </c>
      <c r="AI61" s="211">
        <v>263.22417792922141</v>
      </c>
      <c r="AJ61" s="211">
        <v>284.43567079552417</v>
      </c>
      <c r="AK61" s="211">
        <v>417.40526966577556</v>
      </c>
      <c r="AL61" s="211">
        <v>499.17439607962848</v>
      </c>
      <c r="AM61" s="211">
        <v>563.00314327058595</v>
      </c>
      <c r="AN61" s="211">
        <v>601.5266553933003</v>
      </c>
      <c r="AO61" s="211">
        <v>636.32982675580308</v>
      </c>
      <c r="AP61" s="211">
        <v>658.63544341174827</v>
      </c>
      <c r="AQ61" s="211">
        <v>644.64856784922802</v>
      </c>
      <c r="AR61" s="211">
        <v>527.74708757148551</v>
      </c>
      <c r="AS61" s="211">
        <v>673.19491187257063</v>
      </c>
      <c r="AT61" s="211">
        <v>853.71035099321932</v>
      </c>
      <c r="AU61" s="211">
        <v>1066.3096586778024</v>
      </c>
      <c r="AV61" s="211">
        <v>1364.6960170801315</v>
      </c>
      <c r="AW61" s="211">
        <v>1772.5279738894621</v>
      </c>
      <c r="AX61" s="211">
        <v>2245.170877295709</v>
      </c>
      <c r="AY61" s="211">
        <v>2535.3875131212044</v>
      </c>
      <c r="AZ61" s="211">
        <v>2773.1237532690734</v>
      </c>
      <c r="BA61" s="211">
        <v>3042.6957419094351</v>
      </c>
      <c r="BB61" s="211">
        <v>3280.1588291199487</v>
      </c>
      <c r="BC61" s="211">
        <v>3555.5725319699936</v>
      </c>
      <c r="BD61" s="211">
        <v>3746.06249093413</v>
      </c>
      <c r="BE61" s="211">
        <v>4033.5493718356379</v>
      </c>
      <c r="BF61" s="211">
        <v>4679.6053995963193</v>
      </c>
      <c r="BG61" s="211">
        <v>4513.6629591366418</v>
      </c>
      <c r="BH61" s="211">
        <v>4730.5389348360923</v>
      </c>
      <c r="BI61" s="211">
        <v>4983.3127292796898</v>
      </c>
      <c r="BJ61" s="211">
        <v>5241.6901115796791</v>
      </c>
      <c r="BK61" s="211">
        <v>5418.4657089256962</v>
      </c>
      <c r="BL61" s="211">
        <v>6441.4903627626945</v>
      </c>
      <c r="BM61" s="211">
        <v>7243.4650549269463</v>
      </c>
      <c r="BN61" s="211">
        <v>7648.6811932910596</v>
      </c>
      <c r="BO61" s="211">
        <v>8129.3658957294456</v>
      </c>
      <c r="BP61" s="211">
        <v>8498.3045473831226</v>
      </c>
      <c r="BQ61" s="211">
        <v>8597.4525651454333</v>
      </c>
      <c r="BR61" s="211">
        <v>9203.7843005046816</v>
      </c>
      <c r="BS61" s="211">
        <v>9618.7978655486604</v>
      </c>
      <c r="BT61" s="211">
        <v>9380.0582292447434</v>
      </c>
      <c r="BU61" s="211">
        <v>9005.5588897093166</v>
      </c>
      <c r="BV61" s="211">
        <v>8384.4241072852783</v>
      </c>
      <c r="BW61" s="211">
        <v>7478.2498420008133</v>
      </c>
      <c r="BX61" s="211">
        <v>6716.170339938576</v>
      </c>
      <c r="BY61" s="211">
        <v>6536.2633100767507</v>
      </c>
      <c r="BZ61" s="211">
        <v>5751.0795839247867</v>
      </c>
      <c r="CA61" s="211">
        <v>5109.2336749511569</v>
      </c>
      <c r="CB61" s="211">
        <v>4058.9820076051028</v>
      </c>
      <c r="CC61" s="211">
        <v>2403.9017704186017</v>
      </c>
      <c r="CD61" s="212">
        <v>975.58046132760512</v>
      </c>
    </row>
    <row r="62" spans="1:82" s="1" customFormat="1" x14ac:dyDescent="0.4">
      <c r="A62" s="274"/>
      <c r="B62" s="243" t="s">
        <v>444</v>
      </c>
      <c r="C62" s="213"/>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11">
        <v>0</v>
      </c>
      <c r="AI62" s="211">
        <v>0</v>
      </c>
      <c r="AJ62" s="211">
        <v>0</v>
      </c>
      <c r="AK62" s="211">
        <v>0</v>
      </c>
      <c r="AL62" s="211">
        <v>0</v>
      </c>
      <c r="AM62" s="211">
        <v>0</v>
      </c>
      <c r="AN62" s="211">
        <v>0</v>
      </c>
      <c r="AO62" s="211">
        <v>0</v>
      </c>
      <c r="AP62" s="211">
        <v>0</v>
      </c>
      <c r="AQ62" s="211">
        <v>0</v>
      </c>
      <c r="AR62" s="211">
        <v>0</v>
      </c>
      <c r="AS62" s="211">
        <v>0</v>
      </c>
      <c r="AT62" s="211">
        <v>0</v>
      </c>
      <c r="AU62" s="211">
        <v>0</v>
      </c>
      <c r="AV62" s="211">
        <v>0</v>
      </c>
      <c r="AW62" s="211">
        <v>0</v>
      </c>
      <c r="AX62" s="211">
        <v>0</v>
      </c>
      <c r="AY62" s="211">
        <v>0</v>
      </c>
      <c r="AZ62" s="211">
        <v>0</v>
      </c>
      <c r="BA62" s="211">
        <v>0</v>
      </c>
      <c r="BB62" s="211">
        <v>0</v>
      </c>
      <c r="BC62" s="211">
        <v>0</v>
      </c>
      <c r="BD62" s="211">
        <v>0</v>
      </c>
      <c r="BE62" s="211">
        <v>0</v>
      </c>
      <c r="BF62" s="211">
        <v>0</v>
      </c>
      <c r="BG62" s="211">
        <v>0</v>
      </c>
      <c r="BH62" s="211">
        <v>0</v>
      </c>
      <c r="BI62" s="211">
        <v>0</v>
      </c>
      <c r="BJ62" s="211">
        <v>0</v>
      </c>
      <c r="BK62" s="211">
        <v>0</v>
      </c>
      <c r="BL62" s="211">
        <v>0</v>
      </c>
      <c r="BM62" s="211">
        <v>0</v>
      </c>
      <c r="BN62" s="211">
        <v>0</v>
      </c>
      <c r="BO62" s="211">
        <v>0</v>
      </c>
      <c r="BP62" s="211">
        <v>0</v>
      </c>
      <c r="BQ62" s="211">
        <v>0</v>
      </c>
      <c r="BR62" s="211">
        <v>0</v>
      </c>
      <c r="BS62" s="211">
        <v>0</v>
      </c>
      <c r="BT62" s="211">
        <v>0</v>
      </c>
      <c r="BU62" s="211">
        <v>0</v>
      </c>
      <c r="BV62" s="211">
        <v>0</v>
      </c>
      <c r="BW62" s="211">
        <v>0</v>
      </c>
      <c r="BX62" s="211">
        <v>0</v>
      </c>
      <c r="BY62" s="211">
        <v>0</v>
      </c>
      <c r="BZ62" s="211">
        <v>0</v>
      </c>
      <c r="CA62" s="211">
        <v>0</v>
      </c>
      <c r="CB62" s="211">
        <v>0</v>
      </c>
      <c r="CC62" s="211">
        <v>0</v>
      </c>
      <c r="CD62" s="212">
        <v>0</v>
      </c>
    </row>
    <row r="63" spans="1:82" s="1" customFormat="1" x14ac:dyDescent="0.4">
      <c r="A63" s="274"/>
      <c r="B63" s="275" t="s">
        <v>445</v>
      </c>
      <c r="C63" s="213"/>
      <c r="D63" s="224"/>
      <c r="E63" s="224"/>
      <c r="F63" s="224"/>
      <c r="G63" s="224"/>
      <c r="H63" s="224"/>
      <c r="I63" s="224"/>
      <c r="J63" s="224"/>
      <c r="K63" s="224"/>
      <c r="L63" s="224"/>
      <c r="M63" s="224"/>
      <c r="N63" s="224"/>
      <c r="O63" s="224"/>
      <c r="P63" s="224"/>
      <c r="Q63" s="224"/>
      <c r="R63" s="224"/>
      <c r="S63" s="224"/>
      <c r="T63" s="224"/>
      <c r="U63" s="224"/>
      <c r="V63" s="224"/>
      <c r="W63" s="224"/>
      <c r="X63" s="224"/>
      <c r="Y63" s="224"/>
      <c r="Z63" s="224"/>
      <c r="AA63" s="224"/>
      <c r="AB63" s="224"/>
      <c r="AC63" s="224"/>
      <c r="AD63" s="224"/>
      <c r="AE63" s="224"/>
      <c r="AF63" s="224"/>
      <c r="AG63" s="224"/>
      <c r="AH63" s="211">
        <v>0</v>
      </c>
      <c r="AI63" s="211">
        <v>0</v>
      </c>
      <c r="AJ63" s="211">
        <v>0</v>
      </c>
      <c r="AK63" s="211">
        <v>0</v>
      </c>
      <c r="AL63" s="211">
        <v>0</v>
      </c>
      <c r="AM63" s="211">
        <v>0</v>
      </c>
      <c r="AN63" s="211">
        <v>0</v>
      </c>
      <c r="AO63" s="211">
        <v>0</v>
      </c>
      <c r="AP63" s="211">
        <v>0</v>
      </c>
      <c r="AQ63" s="211">
        <v>0</v>
      </c>
      <c r="AR63" s="211">
        <v>0</v>
      </c>
      <c r="AS63" s="211">
        <v>0</v>
      </c>
      <c r="AT63" s="211">
        <v>0</v>
      </c>
      <c r="AU63" s="211">
        <v>0</v>
      </c>
      <c r="AV63" s="211">
        <v>0</v>
      </c>
      <c r="AW63" s="211">
        <v>0</v>
      </c>
      <c r="AX63" s="211">
        <v>0</v>
      </c>
      <c r="AY63" s="211">
        <v>0</v>
      </c>
      <c r="AZ63" s="211">
        <v>0</v>
      </c>
      <c r="BA63" s="211">
        <v>0</v>
      </c>
      <c r="BB63" s="211">
        <v>0</v>
      </c>
      <c r="BC63" s="211">
        <v>0</v>
      </c>
      <c r="BD63" s="211">
        <v>0</v>
      </c>
      <c r="BE63" s="211">
        <v>0</v>
      </c>
      <c r="BF63" s="211">
        <v>0</v>
      </c>
      <c r="BG63" s="211">
        <v>0</v>
      </c>
      <c r="BH63" s="211">
        <v>0</v>
      </c>
      <c r="BI63" s="211">
        <v>0</v>
      </c>
      <c r="BJ63" s="211">
        <v>0</v>
      </c>
      <c r="BK63" s="211">
        <v>0</v>
      </c>
      <c r="BL63" s="211">
        <v>415.22821148756833</v>
      </c>
      <c r="BM63" s="211">
        <v>508.12193132669859</v>
      </c>
      <c r="BN63" s="211">
        <v>593.07652919652776</v>
      </c>
      <c r="BO63" s="211">
        <v>678.98168583376548</v>
      </c>
      <c r="BP63" s="211">
        <v>770.96156950402678</v>
      </c>
      <c r="BQ63" s="211">
        <v>837.08183462158559</v>
      </c>
      <c r="BR63" s="211">
        <v>929.80234280369768</v>
      </c>
      <c r="BS63" s="211">
        <v>1047.6413693730699</v>
      </c>
      <c r="BT63" s="211">
        <v>1082.6859182619276</v>
      </c>
      <c r="BU63" s="211">
        <v>1083.9239278065741</v>
      </c>
      <c r="BV63" s="211">
        <v>1049.0411523016767</v>
      </c>
      <c r="BW63" s="211">
        <v>922.36787605217478</v>
      </c>
      <c r="BX63" s="211">
        <v>817.75716825283371</v>
      </c>
      <c r="BY63" s="211">
        <v>723.10882610904912</v>
      </c>
      <c r="BZ63" s="211">
        <v>549.12788809346557</v>
      </c>
      <c r="CA63" s="211">
        <v>412.97167035897587</v>
      </c>
      <c r="CB63" s="211">
        <v>275.27397624355046</v>
      </c>
      <c r="CC63" s="211">
        <v>123.46341968298101</v>
      </c>
      <c r="CD63" s="212">
        <v>8.8157397336842465</v>
      </c>
    </row>
    <row r="64" spans="1:82" s="1" customFormat="1" x14ac:dyDescent="0.4">
      <c r="A64" s="274"/>
      <c r="B64" s="275" t="s">
        <v>447</v>
      </c>
      <c r="C64" s="213"/>
      <c r="D64" s="224"/>
      <c r="E64" s="224"/>
      <c r="F64" s="224"/>
      <c r="G64" s="224"/>
      <c r="H64" s="224"/>
      <c r="I64" s="224"/>
      <c r="J64" s="224"/>
      <c r="K64" s="224"/>
      <c r="L64" s="224"/>
      <c r="M64" s="224"/>
      <c r="N64" s="224"/>
      <c r="O64" s="224"/>
      <c r="P64" s="224"/>
      <c r="Q64" s="224"/>
      <c r="R64" s="224"/>
      <c r="S64" s="224"/>
      <c r="T64" s="224"/>
      <c r="U64" s="224"/>
      <c r="V64" s="224"/>
      <c r="W64" s="224"/>
      <c r="X64" s="224"/>
      <c r="Y64" s="224"/>
      <c r="Z64" s="224"/>
      <c r="AA64" s="224"/>
      <c r="AB64" s="224"/>
      <c r="AC64" s="224"/>
      <c r="AD64" s="224"/>
      <c r="AE64" s="224"/>
      <c r="AF64" s="224"/>
      <c r="AG64" s="224"/>
      <c r="AH64" s="211">
        <v>0</v>
      </c>
      <c r="AI64" s="211">
        <v>0</v>
      </c>
      <c r="AJ64" s="211">
        <v>0</v>
      </c>
      <c r="AK64" s="211">
        <v>0</v>
      </c>
      <c r="AL64" s="211">
        <v>0</v>
      </c>
      <c r="AM64" s="211">
        <v>0</v>
      </c>
      <c r="AN64" s="211">
        <v>0</v>
      </c>
      <c r="AO64" s="211">
        <v>0</v>
      </c>
      <c r="AP64" s="211">
        <v>0</v>
      </c>
      <c r="AQ64" s="211">
        <v>0</v>
      </c>
      <c r="AR64" s="211">
        <v>0</v>
      </c>
      <c r="AS64" s="211">
        <v>0</v>
      </c>
      <c r="AT64" s="211">
        <v>0</v>
      </c>
      <c r="AU64" s="211">
        <v>0</v>
      </c>
      <c r="AV64" s="211">
        <v>0</v>
      </c>
      <c r="AW64" s="211">
        <v>0</v>
      </c>
      <c r="AX64" s="211">
        <v>0</v>
      </c>
      <c r="AY64" s="211">
        <v>0</v>
      </c>
      <c r="AZ64" s="211">
        <v>0</v>
      </c>
      <c r="BA64" s="211">
        <v>0</v>
      </c>
      <c r="BB64" s="211">
        <v>0</v>
      </c>
      <c r="BC64" s="211">
        <v>0</v>
      </c>
      <c r="BD64" s="211">
        <v>0</v>
      </c>
      <c r="BE64" s="211">
        <v>0</v>
      </c>
      <c r="BF64" s="211">
        <v>0</v>
      </c>
      <c r="BG64" s="211">
        <v>0</v>
      </c>
      <c r="BH64" s="211">
        <v>0</v>
      </c>
      <c r="BI64" s="211">
        <v>0</v>
      </c>
      <c r="BJ64" s="211">
        <v>0</v>
      </c>
      <c r="BK64" s="211">
        <v>0</v>
      </c>
      <c r="BL64" s="211">
        <v>130.9706652960283</v>
      </c>
      <c r="BM64" s="211">
        <v>163.48696088750074</v>
      </c>
      <c r="BN64" s="211">
        <v>195.08504798618424</v>
      </c>
      <c r="BO64" s="211">
        <v>225.39826249763306</v>
      </c>
      <c r="BP64" s="211">
        <v>271.97488117884444</v>
      </c>
      <c r="BQ64" s="211">
        <v>303.68585805513413</v>
      </c>
      <c r="BR64" s="211">
        <v>326.36756794842245</v>
      </c>
      <c r="BS64" s="211">
        <v>355.12843856499575</v>
      </c>
      <c r="BT64" s="211">
        <v>349.51963899156817</v>
      </c>
      <c r="BU64" s="211">
        <v>325.18970396585934</v>
      </c>
      <c r="BV64" s="211">
        <v>342.47643347984717</v>
      </c>
      <c r="BW64" s="211">
        <v>376.34095471736453</v>
      </c>
      <c r="BX64" s="211">
        <v>361.9240785108633</v>
      </c>
      <c r="BY64" s="211">
        <v>439.0263840279332</v>
      </c>
      <c r="BZ64" s="211">
        <v>410.48401768306144</v>
      </c>
      <c r="CA64" s="211">
        <v>378.8325970433599</v>
      </c>
      <c r="CB64" s="211">
        <v>365.83804728012711</v>
      </c>
      <c r="CC64" s="211">
        <v>333.78696896633579</v>
      </c>
      <c r="CD64" s="212">
        <v>298.52732249731099</v>
      </c>
    </row>
    <row r="65" spans="1:82" s="1" customFormat="1" x14ac:dyDescent="0.4">
      <c r="A65" s="274"/>
      <c r="B65" s="275" t="s">
        <v>448</v>
      </c>
      <c r="C65" s="213"/>
      <c r="D65" s="224"/>
      <c r="E65" s="224"/>
      <c r="F65" s="224"/>
      <c r="G65" s="224"/>
      <c r="H65" s="224"/>
      <c r="I65" s="224"/>
      <c r="J65" s="224"/>
      <c r="K65" s="224"/>
      <c r="L65" s="224"/>
      <c r="M65" s="224"/>
      <c r="N65" s="224"/>
      <c r="O65" s="224"/>
      <c r="P65" s="224"/>
      <c r="Q65" s="224"/>
      <c r="R65" s="224"/>
      <c r="S65" s="224"/>
      <c r="T65" s="224"/>
      <c r="U65" s="224"/>
      <c r="V65" s="224"/>
      <c r="W65" s="224"/>
      <c r="X65" s="224"/>
      <c r="Y65" s="224"/>
      <c r="Z65" s="224"/>
      <c r="AA65" s="224"/>
      <c r="AB65" s="224"/>
      <c r="AC65" s="224"/>
      <c r="AD65" s="224"/>
      <c r="AE65" s="224"/>
      <c r="AF65" s="224"/>
      <c r="AG65" s="224"/>
      <c r="AH65" s="211">
        <v>0</v>
      </c>
      <c r="AI65" s="211">
        <v>0</v>
      </c>
      <c r="AJ65" s="211">
        <v>0</v>
      </c>
      <c r="AK65" s="211">
        <v>0</v>
      </c>
      <c r="AL65" s="211">
        <v>0</v>
      </c>
      <c r="AM65" s="211">
        <v>0</v>
      </c>
      <c r="AN65" s="211">
        <v>0</v>
      </c>
      <c r="AO65" s="211">
        <v>0</v>
      </c>
      <c r="AP65" s="211">
        <v>0</v>
      </c>
      <c r="AQ65" s="211">
        <v>0</v>
      </c>
      <c r="AR65" s="211">
        <v>0</v>
      </c>
      <c r="AS65" s="211">
        <v>0</v>
      </c>
      <c r="AT65" s="211">
        <v>0</v>
      </c>
      <c r="AU65" s="211">
        <v>0</v>
      </c>
      <c r="AV65" s="211">
        <v>0</v>
      </c>
      <c r="AW65" s="211">
        <v>0</v>
      </c>
      <c r="AX65" s="211">
        <v>0</v>
      </c>
      <c r="AY65" s="211">
        <v>0</v>
      </c>
      <c r="AZ65" s="211">
        <v>0</v>
      </c>
      <c r="BA65" s="211">
        <v>0</v>
      </c>
      <c r="BB65" s="211">
        <v>0</v>
      </c>
      <c r="BC65" s="211">
        <v>0</v>
      </c>
      <c r="BD65" s="211">
        <v>0</v>
      </c>
      <c r="BE65" s="211">
        <v>0</v>
      </c>
      <c r="BF65" s="211">
        <v>0</v>
      </c>
      <c r="BG65" s="211">
        <v>0</v>
      </c>
      <c r="BH65" s="211">
        <v>0</v>
      </c>
      <c r="BI65" s="211">
        <v>0</v>
      </c>
      <c r="BJ65" s="211">
        <v>0</v>
      </c>
      <c r="BK65" s="211">
        <v>0</v>
      </c>
      <c r="BL65" s="211">
        <v>5895.2914859790981</v>
      </c>
      <c r="BM65" s="211">
        <v>6571.8561627127465</v>
      </c>
      <c r="BN65" s="211">
        <v>6860.5196161083477</v>
      </c>
      <c r="BO65" s="211">
        <v>7224.9859473980468</v>
      </c>
      <c r="BP65" s="211">
        <v>7455.368096700251</v>
      </c>
      <c r="BQ65" s="211">
        <v>7456.6848724687143</v>
      </c>
      <c r="BR65" s="211">
        <v>7947.6143897525617</v>
      </c>
      <c r="BS65" s="211">
        <v>8216.0280576105943</v>
      </c>
      <c r="BT65" s="211">
        <v>7947.8526719912479</v>
      </c>
      <c r="BU65" s="211">
        <v>7596.4452579368817</v>
      </c>
      <c r="BV65" s="211">
        <v>6992.9065215037554</v>
      </c>
      <c r="BW65" s="211">
        <v>6179.5410112312738</v>
      </c>
      <c r="BX65" s="211">
        <v>5536.4890931748796</v>
      </c>
      <c r="BY65" s="211">
        <v>5374.1280999397677</v>
      </c>
      <c r="BZ65" s="211">
        <v>4791.4676781482594</v>
      </c>
      <c r="CA65" s="211">
        <v>4317.4294075488206</v>
      </c>
      <c r="CB65" s="211">
        <v>3417.8699840814252</v>
      </c>
      <c r="CC65" s="211">
        <v>1946.6513817692846</v>
      </c>
      <c r="CD65" s="212">
        <v>668.23739909660992</v>
      </c>
    </row>
    <row r="66" spans="1:82" s="1" customFormat="1" x14ac:dyDescent="0.4">
      <c r="A66" s="274"/>
      <c r="B66" s="243" t="s">
        <v>449</v>
      </c>
      <c r="C66" s="213"/>
      <c r="D66" s="224"/>
      <c r="E66" s="224"/>
      <c r="F66" s="224"/>
      <c r="G66" s="224"/>
      <c r="H66" s="224"/>
      <c r="I66" s="224"/>
      <c r="J66" s="224"/>
      <c r="K66" s="224"/>
      <c r="L66" s="224"/>
      <c r="M66" s="224"/>
      <c r="N66" s="224"/>
      <c r="O66" s="224"/>
      <c r="P66" s="224"/>
      <c r="Q66" s="224"/>
      <c r="R66" s="224"/>
      <c r="S66" s="224"/>
      <c r="T66" s="224"/>
      <c r="U66" s="224"/>
      <c r="V66" s="224"/>
      <c r="W66" s="224"/>
      <c r="X66" s="224"/>
      <c r="Y66" s="224"/>
      <c r="Z66" s="224"/>
      <c r="AA66" s="224"/>
      <c r="AB66" s="224"/>
      <c r="AC66" s="224"/>
      <c r="AD66" s="224"/>
      <c r="AE66" s="224"/>
      <c r="AF66" s="224"/>
      <c r="AG66" s="224"/>
      <c r="AH66" s="211">
        <v>0</v>
      </c>
      <c r="AI66" s="211">
        <v>0</v>
      </c>
      <c r="AJ66" s="211">
        <v>0</v>
      </c>
      <c r="AK66" s="211">
        <v>0</v>
      </c>
      <c r="AL66" s="211">
        <v>0</v>
      </c>
      <c r="AM66" s="211">
        <v>0</v>
      </c>
      <c r="AN66" s="211">
        <v>0</v>
      </c>
      <c r="AO66" s="211">
        <v>0</v>
      </c>
      <c r="AP66" s="211">
        <v>0</v>
      </c>
      <c r="AQ66" s="211">
        <v>0</v>
      </c>
      <c r="AR66" s="211">
        <v>0</v>
      </c>
      <c r="AS66" s="211">
        <v>0</v>
      </c>
      <c r="AT66" s="211">
        <v>0</v>
      </c>
      <c r="AU66" s="211">
        <v>0</v>
      </c>
      <c r="AV66" s="211">
        <v>0</v>
      </c>
      <c r="AW66" s="211">
        <v>0</v>
      </c>
      <c r="AX66" s="211">
        <v>0</v>
      </c>
      <c r="AY66" s="211">
        <v>0</v>
      </c>
      <c r="AZ66" s="211">
        <v>0</v>
      </c>
      <c r="BA66" s="211">
        <v>0</v>
      </c>
      <c r="BB66" s="211">
        <v>0</v>
      </c>
      <c r="BC66" s="211">
        <v>0</v>
      </c>
      <c r="BD66" s="211">
        <v>0</v>
      </c>
      <c r="BE66" s="211">
        <v>0</v>
      </c>
      <c r="BF66" s="211">
        <v>0</v>
      </c>
      <c r="BG66" s="211">
        <v>0</v>
      </c>
      <c r="BH66" s="211">
        <v>0</v>
      </c>
      <c r="BI66" s="211">
        <v>0</v>
      </c>
      <c r="BJ66" s="211">
        <v>0</v>
      </c>
      <c r="BK66" s="211">
        <v>0</v>
      </c>
      <c r="BL66" s="211">
        <v>0</v>
      </c>
      <c r="BM66" s="211">
        <v>0</v>
      </c>
      <c r="BN66" s="211">
        <v>0</v>
      </c>
      <c r="BO66" s="211">
        <v>0</v>
      </c>
      <c r="BP66" s="211">
        <v>0</v>
      </c>
      <c r="BQ66" s="211">
        <v>0</v>
      </c>
      <c r="BR66" s="211">
        <v>0</v>
      </c>
      <c r="BS66" s="211">
        <v>0</v>
      </c>
      <c r="BT66" s="211">
        <v>0</v>
      </c>
      <c r="BU66" s="211">
        <v>0</v>
      </c>
      <c r="BV66" s="211">
        <v>0</v>
      </c>
      <c r="BW66" s="211">
        <v>0</v>
      </c>
      <c r="BX66" s="211">
        <v>0</v>
      </c>
      <c r="BY66" s="211">
        <v>0</v>
      </c>
      <c r="BZ66" s="211">
        <v>0</v>
      </c>
      <c r="CA66" s="211">
        <v>0</v>
      </c>
      <c r="CB66" s="211">
        <v>0</v>
      </c>
      <c r="CC66" s="211">
        <v>0</v>
      </c>
      <c r="CD66" s="212">
        <v>0</v>
      </c>
    </row>
    <row r="67" spans="1:82" s="1" customFormat="1" x14ac:dyDescent="0.35">
      <c r="A67" s="278"/>
      <c r="B67" s="279" t="s">
        <v>450</v>
      </c>
      <c r="C67" s="280"/>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2">
        <v>280.79769080390963</v>
      </c>
      <c r="AI67" s="282">
        <v>263.22417792922141</v>
      </c>
      <c r="AJ67" s="282">
        <v>284.43567079552417</v>
      </c>
      <c r="AK67" s="282">
        <v>417.40526966577556</v>
      </c>
      <c r="AL67" s="282">
        <v>499.17439607962848</v>
      </c>
      <c r="AM67" s="282">
        <v>563.00314327058595</v>
      </c>
      <c r="AN67" s="282">
        <v>601.5266553933003</v>
      </c>
      <c r="AO67" s="282">
        <v>636.32982675580308</v>
      </c>
      <c r="AP67" s="282">
        <v>658.63544341174827</v>
      </c>
      <c r="AQ67" s="282">
        <v>644.64856784922802</v>
      </c>
      <c r="AR67" s="282">
        <v>527.74708757148551</v>
      </c>
      <c r="AS67" s="282">
        <v>673.19491187257063</v>
      </c>
      <c r="AT67" s="282">
        <v>853.71035099321932</v>
      </c>
      <c r="AU67" s="282">
        <v>1066.3096586778024</v>
      </c>
      <c r="AV67" s="282">
        <v>1364.6960170801315</v>
      </c>
      <c r="AW67" s="282">
        <v>1772.5279738894621</v>
      </c>
      <c r="AX67" s="282">
        <v>2245.170877295709</v>
      </c>
      <c r="AY67" s="282">
        <v>2535.3875131212044</v>
      </c>
      <c r="AZ67" s="282">
        <v>2773.1237532690734</v>
      </c>
      <c r="BA67" s="282">
        <v>3042.6957419094351</v>
      </c>
      <c r="BB67" s="282">
        <v>3280.1588291199487</v>
      </c>
      <c r="BC67" s="282">
        <v>3555.5725319699936</v>
      </c>
      <c r="BD67" s="282">
        <v>3746.06249093413</v>
      </c>
      <c r="BE67" s="282">
        <v>4033.5493718356379</v>
      </c>
      <c r="BF67" s="282">
        <v>4679.6053995963193</v>
      </c>
      <c r="BG67" s="282">
        <v>4513.6629591366418</v>
      </c>
      <c r="BH67" s="282">
        <v>4730.5389348360923</v>
      </c>
      <c r="BI67" s="282">
        <v>4983.3127292796898</v>
      </c>
      <c r="BJ67" s="282">
        <v>5241.6901115796791</v>
      </c>
      <c r="BK67" s="282">
        <v>5418.4657089256962</v>
      </c>
      <c r="BL67" s="282">
        <v>0</v>
      </c>
      <c r="BM67" s="282">
        <v>0</v>
      </c>
      <c r="BN67" s="282">
        <v>0</v>
      </c>
      <c r="BO67" s="282">
        <v>0</v>
      </c>
      <c r="BP67" s="282">
        <v>0</v>
      </c>
      <c r="BQ67" s="282">
        <v>0</v>
      </c>
      <c r="BR67" s="282">
        <v>0</v>
      </c>
      <c r="BS67" s="282">
        <v>0</v>
      </c>
      <c r="BT67" s="282">
        <v>0</v>
      </c>
      <c r="BU67" s="282">
        <v>0</v>
      </c>
      <c r="BV67" s="282">
        <v>0</v>
      </c>
      <c r="BW67" s="282">
        <v>0</v>
      </c>
      <c r="BX67" s="282">
        <v>0</v>
      </c>
      <c r="BY67" s="282">
        <v>0</v>
      </c>
      <c r="BZ67" s="282">
        <v>0</v>
      </c>
      <c r="CA67" s="282">
        <v>0</v>
      </c>
      <c r="CB67" s="282">
        <v>0</v>
      </c>
      <c r="CC67" s="282">
        <v>0</v>
      </c>
      <c r="CD67" s="283">
        <v>0</v>
      </c>
    </row>
    <row r="68" spans="1:82" s="1" customFormat="1" ht="24" customHeight="1" x14ac:dyDescent="0.4">
      <c r="A68" s="274"/>
      <c r="B68" s="240" t="s">
        <v>451</v>
      </c>
      <c r="C68" s="213"/>
      <c r="D68" s="213"/>
      <c r="E68" s="213"/>
      <c r="F68" s="213"/>
      <c r="G68" s="213"/>
      <c r="H68" s="213"/>
      <c r="I68" s="213"/>
      <c r="J68" s="213"/>
      <c r="K68" s="213"/>
      <c r="L68" s="213"/>
      <c r="M68" s="213"/>
      <c r="N68" s="213"/>
      <c r="O68" s="213"/>
      <c r="P68" s="213"/>
      <c r="Q68" s="213"/>
      <c r="R68" s="213"/>
      <c r="S68" s="213"/>
      <c r="T68" s="213"/>
      <c r="U68" s="213"/>
      <c r="V68" s="213"/>
      <c r="W68" s="213"/>
      <c r="X68" s="213"/>
      <c r="Y68" s="213"/>
      <c r="Z68" s="213"/>
      <c r="AA68" s="213"/>
      <c r="AB68" s="213"/>
      <c r="AC68" s="213"/>
      <c r="AD68" s="213"/>
      <c r="AE68" s="213"/>
      <c r="AF68" s="213"/>
      <c r="AG68" s="213"/>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c r="BI68" s="213"/>
      <c r="BJ68" s="213"/>
      <c r="BK68" s="213"/>
      <c r="BL68" s="213"/>
      <c r="BM68" s="213"/>
      <c r="BN68" s="213"/>
      <c r="BO68" s="213"/>
      <c r="BP68" s="213"/>
      <c r="BQ68" s="213"/>
      <c r="BR68" s="213"/>
      <c r="BS68" s="213"/>
      <c r="BT68" s="213"/>
      <c r="BU68" s="213"/>
      <c r="BV68" s="213"/>
      <c r="BW68" s="211">
        <v>4960.8934688188101</v>
      </c>
      <c r="BX68" s="211">
        <v>7632.1953169233275</v>
      </c>
      <c r="BY68" s="211">
        <v>10443.908244864546</v>
      </c>
      <c r="BZ68" s="211">
        <v>12548.609615187575</v>
      </c>
      <c r="CA68" s="211">
        <v>15439.203064337491</v>
      </c>
      <c r="CB68" s="211">
        <v>19172.503695121635</v>
      </c>
      <c r="CC68" s="211">
        <v>23935.421067073497</v>
      </c>
      <c r="CD68" s="212">
        <v>28425.96164973233</v>
      </c>
    </row>
    <row r="69" spans="1:82" s="1" customFormat="1" x14ac:dyDescent="0.4">
      <c r="A69" s="278"/>
      <c r="B69" s="243" t="s">
        <v>452</v>
      </c>
      <c r="C69" s="213"/>
      <c r="D69" s="224"/>
      <c r="E69" s="224"/>
      <c r="F69" s="224"/>
      <c r="G69" s="224"/>
      <c r="H69" s="224"/>
      <c r="I69" s="224"/>
      <c r="J69" s="224"/>
      <c r="K69" s="224"/>
      <c r="L69" s="224"/>
      <c r="M69" s="224"/>
      <c r="N69" s="224"/>
      <c r="O69" s="224"/>
      <c r="P69" s="224"/>
      <c r="Q69" s="224"/>
      <c r="R69" s="224"/>
      <c r="S69" s="224"/>
      <c r="T69" s="224"/>
      <c r="U69" s="224"/>
      <c r="V69" s="224"/>
      <c r="W69" s="224"/>
      <c r="X69" s="224"/>
      <c r="Y69" s="224"/>
      <c r="Z69" s="224"/>
      <c r="AA69" s="224"/>
      <c r="AB69" s="224"/>
      <c r="AC69" s="224"/>
      <c r="AD69" s="224"/>
      <c r="AE69" s="224"/>
      <c r="AF69" s="224"/>
      <c r="AG69" s="224"/>
      <c r="AH69" s="211"/>
      <c r="AI69" s="211"/>
      <c r="AJ69" s="211"/>
      <c r="AK69" s="211"/>
      <c r="AL69" s="211"/>
      <c r="AM69" s="211"/>
      <c r="AN69" s="211"/>
      <c r="AO69" s="211"/>
      <c r="AP69" s="211"/>
      <c r="AQ69" s="211"/>
      <c r="AR69" s="211"/>
      <c r="AS69" s="211"/>
      <c r="AT69" s="211"/>
      <c r="AU69" s="211"/>
      <c r="AV69" s="211"/>
      <c r="AW69" s="211"/>
      <c r="AX69" s="211"/>
      <c r="AY69" s="211"/>
      <c r="AZ69" s="211"/>
      <c r="BA69" s="211"/>
      <c r="BB69" s="211"/>
      <c r="BC69" s="211"/>
      <c r="BD69" s="211"/>
      <c r="BE69" s="211"/>
      <c r="BF69" s="211"/>
      <c r="BG69" s="211"/>
      <c r="BH69" s="211"/>
      <c r="BI69" s="211"/>
      <c r="BJ69" s="211"/>
      <c r="BK69" s="211"/>
      <c r="BL69" s="211"/>
      <c r="BM69" s="211"/>
      <c r="BN69" s="211"/>
      <c r="BO69" s="211"/>
      <c r="BP69" s="211"/>
      <c r="BQ69" s="211"/>
      <c r="BR69" s="211"/>
      <c r="BS69" s="211"/>
      <c r="BT69" s="211"/>
      <c r="BU69" s="211"/>
      <c r="BV69" s="211"/>
      <c r="BW69" s="211">
        <v>3346.355612471084</v>
      </c>
      <c r="BX69" s="211">
        <v>5404.462078319134</v>
      </c>
      <c r="BY69" s="211">
        <v>7139.1029427284957</v>
      </c>
      <c r="BZ69" s="211">
        <v>8363.3749995354192</v>
      </c>
      <c r="CA69" s="211">
        <v>10466.357952218999</v>
      </c>
      <c r="CB69" s="211">
        <v>13016.815997325211</v>
      </c>
      <c r="CC69" s="211">
        <v>16173.409896830184</v>
      </c>
      <c r="CD69" s="212">
        <v>19147.45597545684</v>
      </c>
    </row>
    <row r="70" spans="1:82" s="1" customFormat="1" x14ac:dyDescent="0.4">
      <c r="A70" s="278"/>
      <c r="B70" s="275" t="s">
        <v>453</v>
      </c>
      <c r="C70" s="213"/>
      <c r="D70" s="224"/>
      <c r="E70" s="224"/>
      <c r="F70" s="224"/>
      <c r="G70" s="224"/>
      <c r="H70" s="224"/>
      <c r="I70" s="224"/>
      <c r="J70" s="224"/>
      <c r="K70" s="224"/>
      <c r="L70" s="224"/>
      <c r="M70" s="224"/>
      <c r="N70" s="224"/>
      <c r="O70" s="224"/>
      <c r="P70" s="224"/>
      <c r="Q70" s="224"/>
      <c r="R70" s="224"/>
      <c r="S70" s="224"/>
      <c r="T70" s="224"/>
      <c r="U70" s="224"/>
      <c r="V70" s="224"/>
      <c r="W70" s="224"/>
      <c r="X70" s="224"/>
      <c r="Y70" s="224"/>
      <c r="Z70" s="224"/>
      <c r="AA70" s="224"/>
      <c r="AB70" s="224"/>
      <c r="AC70" s="224"/>
      <c r="AD70" s="224"/>
      <c r="AE70" s="224"/>
      <c r="AF70" s="224"/>
      <c r="AG70" s="224"/>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211"/>
      <c r="BE70" s="211"/>
      <c r="BF70" s="211"/>
      <c r="BG70" s="211"/>
      <c r="BH70" s="211"/>
      <c r="BI70" s="211"/>
      <c r="BJ70" s="211"/>
      <c r="BK70" s="211"/>
      <c r="BL70" s="211"/>
      <c r="BM70" s="211"/>
      <c r="BN70" s="211"/>
      <c r="BO70" s="211"/>
      <c r="BP70" s="211"/>
      <c r="BQ70" s="211"/>
      <c r="BR70" s="211"/>
      <c r="BS70" s="211"/>
      <c r="BT70" s="211"/>
      <c r="BU70" s="211"/>
      <c r="BV70" s="211"/>
      <c r="BW70" s="211">
        <v>1614.5378563477261</v>
      </c>
      <c r="BX70" s="211">
        <v>2227.733238604194</v>
      </c>
      <c r="BY70" s="211">
        <v>3304.805302136052</v>
      </c>
      <c r="BZ70" s="211">
        <v>4185.2346156521553</v>
      </c>
      <c r="CA70" s="211">
        <v>4972.8451121184935</v>
      </c>
      <c r="CB70" s="211">
        <v>6155.6876977964248</v>
      </c>
      <c r="CC70" s="211">
        <v>7762.0111702433123</v>
      </c>
      <c r="CD70" s="212">
        <v>9278.5056742754932</v>
      </c>
    </row>
    <row r="71" spans="1:82" s="1" customFormat="1" ht="23.25" customHeight="1" x14ac:dyDescent="0.4">
      <c r="A71" s="278"/>
      <c r="B71" s="240" t="s">
        <v>454</v>
      </c>
      <c r="C71" s="213"/>
      <c r="D71" s="224"/>
      <c r="E71" s="224"/>
      <c r="F71" s="224"/>
      <c r="G71" s="224"/>
      <c r="H71" s="224"/>
      <c r="I71" s="224"/>
      <c r="J71" s="224"/>
      <c r="K71" s="224"/>
      <c r="L71" s="224"/>
      <c r="M71" s="224"/>
      <c r="N71" s="224"/>
      <c r="O71" s="224"/>
      <c r="P71" s="224"/>
      <c r="Q71" s="224"/>
      <c r="R71" s="224"/>
      <c r="S71" s="224"/>
      <c r="T71" s="224"/>
      <c r="U71" s="224"/>
      <c r="V71" s="224"/>
      <c r="W71" s="224"/>
      <c r="X71" s="224"/>
      <c r="Y71" s="224"/>
      <c r="Z71" s="224"/>
      <c r="AA71" s="224"/>
      <c r="AB71" s="224"/>
      <c r="AC71" s="224"/>
      <c r="AD71" s="224"/>
      <c r="AE71" s="224"/>
      <c r="AF71" s="224"/>
      <c r="AG71" s="224"/>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v>253.89305576251348</v>
      </c>
      <c r="BX71" s="211">
        <v>420.68025988542723</v>
      </c>
      <c r="BY71" s="211">
        <v>548.48831220401462</v>
      </c>
      <c r="BZ71" s="211">
        <v>579.89425756946787</v>
      </c>
      <c r="CA71" s="211">
        <v>655.94137534784795</v>
      </c>
      <c r="CB71" s="211">
        <v>773.6242726994127</v>
      </c>
      <c r="CC71" s="211">
        <v>889.35857549092805</v>
      </c>
      <c r="CD71" s="212">
        <v>987.38426431536368</v>
      </c>
    </row>
    <row r="72" spans="1:82" s="1" customFormat="1" ht="39" customHeight="1" x14ac:dyDescent="0.4">
      <c r="A72" s="274"/>
      <c r="B72" s="288" t="s">
        <v>460</v>
      </c>
      <c r="C72" s="213"/>
      <c r="D72" s="224"/>
      <c r="E72" s="224"/>
      <c r="F72" s="224"/>
      <c r="G72" s="224"/>
      <c r="H72" s="224"/>
      <c r="I72" s="224"/>
      <c r="J72" s="224"/>
      <c r="K72" s="224"/>
      <c r="L72" s="224"/>
      <c r="M72" s="224"/>
      <c r="N72" s="224"/>
      <c r="O72" s="224"/>
      <c r="P72" s="224"/>
      <c r="Q72" s="224"/>
      <c r="R72" s="224"/>
      <c r="S72" s="224"/>
      <c r="T72" s="224"/>
      <c r="U72" s="224"/>
      <c r="V72" s="224"/>
      <c r="W72" s="224"/>
      <c r="X72" s="224"/>
      <c r="Y72" s="224"/>
      <c r="Z72" s="224"/>
      <c r="AA72" s="224"/>
      <c r="AB72" s="224"/>
      <c r="AC72" s="224"/>
      <c r="AD72" s="224"/>
      <c r="AE72" s="224"/>
      <c r="AF72" s="224"/>
      <c r="AG72" s="224"/>
      <c r="AH72" s="289">
        <v>1.1761413416554701E-2</v>
      </c>
      <c r="AI72" s="289">
        <v>1.0795691688588753E-2</v>
      </c>
      <c r="AJ72" s="289">
        <v>1.0768159349176635E-2</v>
      </c>
      <c r="AK72" s="289">
        <v>1.1325400537974711E-2</v>
      </c>
      <c r="AL72" s="289">
        <v>1.1493706289700645E-2</v>
      </c>
      <c r="AM72" s="289">
        <v>1.1298862961852021E-2</v>
      </c>
      <c r="AN72" s="289">
        <v>1.1923485541894773E-2</v>
      </c>
      <c r="AO72" s="289">
        <v>1.2140628788999176E-2</v>
      </c>
      <c r="AP72" s="289">
        <v>1.2789326786862473E-2</v>
      </c>
      <c r="AQ72" s="289">
        <v>1.269023471025024E-2</v>
      </c>
      <c r="AR72" s="289">
        <v>1.2662751854292565E-2</v>
      </c>
      <c r="AS72" s="289">
        <v>1.3091322974208161E-2</v>
      </c>
      <c r="AT72" s="289">
        <v>1.4172452661380988E-2</v>
      </c>
      <c r="AU72" s="289">
        <v>1.676889881463111E-2</v>
      </c>
      <c r="AV72" s="289">
        <v>1.9545793722215828E-2</v>
      </c>
      <c r="AW72" s="289">
        <v>2.1901303735519542E-2</v>
      </c>
      <c r="AX72" s="289">
        <v>2.3290415280520164E-2</v>
      </c>
      <c r="AY72" s="289">
        <v>2.3939494001651403E-2</v>
      </c>
      <c r="AZ72" s="289">
        <v>2.3890624246631468E-2</v>
      </c>
      <c r="BA72" s="289">
        <v>2.373077765526907E-2</v>
      </c>
      <c r="BB72" s="289">
        <v>2.3312135895313713E-2</v>
      </c>
      <c r="BC72" s="289">
        <v>2.2823069037810752E-2</v>
      </c>
      <c r="BD72" s="289">
        <v>2.2851491335838851E-2</v>
      </c>
      <c r="BE72" s="289">
        <v>2.3325164857121255E-2</v>
      </c>
      <c r="BF72" s="289">
        <v>2.3137795297016466E-2</v>
      </c>
      <c r="BG72" s="289">
        <v>2.2654562925843339E-2</v>
      </c>
      <c r="BH72" s="289">
        <v>2.1977778353031781E-2</v>
      </c>
      <c r="BI72" s="289">
        <v>2.1341529734059082E-2</v>
      </c>
      <c r="BJ72" s="289">
        <v>2.1017301651076053E-2</v>
      </c>
      <c r="BK72" s="289">
        <v>2.1176582541098533E-2</v>
      </c>
      <c r="BL72" s="289">
        <v>2.2271165269161636E-2</v>
      </c>
      <c r="BM72" s="289">
        <v>2.4321182297611196E-2</v>
      </c>
      <c r="BN72" s="289">
        <v>2.4098329811758534E-2</v>
      </c>
      <c r="BO72" s="289">
        <v>2.4355486554853888E-2</v>
      </c>
      <c r="BP72" s="289">
        <v>2.457707856738757E-2</v>
      </c>
      <c r="BQ72" s="289">
        <v>2.3932370341494667E-2</v>
      </c>
      <c r="BR72" s="289">
        <v>2.4727443102497366E-2</v>
      </c>
      <c r="BS72" s="289">
        <v>2.5121323945670786E-2</v>
      </c>
      <c r="BT72" s="289">
        <v>2.4502168912494425E-2</v>
      </c>
      <c r="BU72" s="289">
        <v>2.4689267579987566E-2</v>
      </c>
      <c r="BV72" s="289">
        <v>2.4354665754537555E-2</v>
      </c>
      <c r="BW72" s="289">
        <v>2.4487724912484465E-2</v>
      </c>
      <c r="BX72" s="289">
        <v>2.6437920768834888E-2</v>
      </c>
      <c r="BY72" s="289">
        <v>2.5101712665204331E-2</v>
      </c>
      <c r="BZ72" s="289">
        <v>2.5439688256028419E-2</v>
      </c>
      <c r="CA72" s="289">
        <v>2.7186673237528519E-2</v>
      </c>
      <c r="CB72" s="289">
        <v>2.7830405171458891E-2</v>
      </c>
      <c r="CC72" s="289">
        <v>2.7954573121451567E-2</v>
      </c>
      <c r="CD72" s="290">
        <v>2.816794668379578E-2</v>
      </c>
    </row>
    <row r="73" spans="1:82" s="199" customFormat="1" ht="45" customHeight="1" thickBot="1" x14ac:dyDescent="0.4">
      <c r="A73" s="291"/>
      <c r="B73" s="292" t="s">
        <v>461</v>
      </c>
      <c r="C73" s="293"/>
      <c r="D73" s="198"/>
      <c r="E73" s="198"/>
      <c r="F73" s="198"/>
      <c r="G73" s="198"/>
      <c r="H73" s="198"/>
      <c r="I73" s="198"/>
      <c r="J73" s="198"/>
      <c r="K73" s="198"/>
      <c r="L73" s="198"/>
      <c r="M73" s="198"/>
      <c r="N73" s="198"/>
      <c r="O73" s="198"/>
      <c r="P73" s="198"/>
      <c r="Q73" s="198"/>
      <c r="R73" s="198"/>
      <c r="S73" s="198"/>
      <c r="T73" s="198"/>
      <c r="U73" s="198"/>
      <c r="V73" s="198"/>
      <c r="W73" s="198"/>
      <c r="X73" s="198"/>
      <c r="Y73" s="198"/>
      <c r="Z73" s="198"/>
      <c r="AA73" s="198"/>
      <c r="AB73" s="198"/>
      <c r="AC73" s="198"/>
      <c r="AD73" s="198"/>
      <c r="AE73" s="198"/>
      <c r="AF73" s="198"/>
      <c r="AG73" s="198"/>
      <c r="AH73" s="104">
        <v>2.8348506605170552E-2</v>
      </c>
      <c r="AI73" s="104">
        <v>2.6321520514542427E-2</v>
      </c>
      <c r="AJ73" s="104">
        <v>2.5109939817840588E-2</v>
      </c>
      <c r="AK73" s="104">
        <v>2.6358353380330775E-2</v>
      </c>
      <c r="AL73" s="104">
        <v>2.656764995202553E-2</v>
      </c>
      <c r="AM73" s="104">
        <v>2.6375202055828606E-2</v>
      </c>
      <c r="AN73" s="104">
        <v>2.8040269620216374E-2</v>
      </c>
      <c r="AO73" s="104">
        <v>3.0005773260763681E-2</v>
      </c>
      <c r="AP73" s="104">
        <v>3.2589587259259367E-2</v>
      </c>
      <c r="AQ73" s="104">
        <v>3.4163502356539324E-2</v>
      </c>
      <c r="AR73" s="104">
        <v>3.6722463086736643E-2</v>
      </c>
      <c r="AS73" s="104">
        <v>3.7762277266766314E-2</v>
      </c>
      <c r="AT73" s="104">
        <v>4.0685879157320227E-2</v>
      </c>
      <c r="AU73" s="104">
        <v>4.5711418926167827E-2</v>
      </c>
      <c r="AV73" s="104">
        <v>5.0835243890850083E-2</v>
      </c>
      <c r="AW73" s="104">
        <v>5.7880670947539611E-2</v>
      </c>
      <c r="AX73" s="104">
        <v>6.2057662322427834E-2</v>
      </c>
      <c r="AY73" s="104">
        <v>6.4262745432955723E-2</v>
      </c>
      <c r="AZ73" s="104">
        <v>6.7472614137660578E-2</v>
      </c>
      <c r="BA73" s="104">
        <v>6.6633833139711066E-2</v>
      </c>
      <c r="BB73" s="104">
        <v>6.6655491141787954E-2</v>
      </c>
      <c r="BC73" s="104">
        <v>6.5444539277759589E-2</v>
      </c>
      <c r="BD73" s="104">
        <v>6.49926408591808E-2</v>
      </c>
      <c r="BE73" s="104">
        <v>6.4356125294631014E-2</v>
      </c>
      <c r="BF73" s="104">
        <v>6.1909489434821288E-2</v>
      </c>
      <c r="BG73" s="104">
        <v>5.8565353712142221E-2</v>
      </c>
      <c r="BH73" s="104">
        <v>5.5288099106039879E-2</v>
      </c>
      <c r="BI73" s="104">
        <v>5.3702441037188367E-2</v>
      </c>
      <c r="BJ73" s="104">
        <v>5.3053201833918887E-2</v>
      </c>
      <c r="BK73" s="104">
        <v>5.2967287121110658E-2</v>
      </c>
      <c r="BL73" s="104">
        <v>5.1384557667728703E-2</v>
      </c>
      <c r="BM73" s="104">
        <v>5.2781189846306253E-2</v>
      </c>
      <c r="BN73" s="104">
        <v>5.2842536064943865E-2</v>
      </c>
      <c r="BO73" s="104">
        <v>5.4768150651024354E-2</v>
      </c>
      <c r="BP73" s="104">
        <v>5.5957894389167109E-2</v>
      </c>
      <c r="BQ73" s="104">
        <v>5.6593664830810159E-2</v>
      </c>
      <c r="BR73" s="104">
        <v>5.932069505340698E-2</v>
      </c>
      <c r="BS73" s="104">
        <v>6.1733479186927398E-2</v>
      </c>
      <c r="BT73" s="104">
        <v>6.1413441837793618E-2</v>
      </c>
      <c r="BU73" s="104">
        <v>6.2331671794488105E-2</v>
      </c>
      <c r="BV73" s="104">
        <v>6.2490004361242399E-2</v>
      </c>
      <c r="BW73" s="104">
        <v>6.2624783355568453E-2</v>
      </c>
      <c r="BX73" s="104">
        <v>5.0928516071628772E-2</v>
      </c>
      <c r="BY73" s="104">
        <v>5.7772181484160176E-2</v>
      </c>
      <c r="BZ73" s="104">
        <v>5.8838340461249992E-2</v>
      </c>
      <c r="CA73" s="104">
        <v>6.4774586127138017E-2</v>
      </c>
      <c r="CB73" s="104">
        <v>6.7324024965370308E-2</v>
      </c>
      <c r="CC73" s="104">
        <v>6.7777066036531719E-2</v>
      </c>
      <c r="CD73" s="105">
        <v>6.8456141677658636E-2</v>
      </c>
    </row>
  </sheetData>
  <hyperlinks>
    <hyperlink ref="A1" location="Contents!A1" display="Contents page" xr:uid="{00000000-0004-0000-0E00-000000000000}"/>
    <hyperlink ref="B1" location="Notes!A1" display="Information relating to this table can be found in the 'Notes' tab" xr:uid="{00000000-0004-0000-0E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9C9C9"/>
  </sheetPr>
  <dimension ref="A1:CD52"/>
  <sheetViews>
    <sheetView zoomScale="70" zoomScaleNormal="70" workbookViewId="0">
      <pane xSplit="3" ySplit="3" topLeftCell="BW4" activePane="bottomRight" state="frozen"/>
      <selection pane="topRight" activeCell="D1" sqref="D1"/>
      <selection pane="bottomLeft" activeCell="A4" sqref="A4"/>
      <selection pane="bottomRight" activeCell="A4" sqref="A4"/>
    </sheetView>
  </sheetViews>
  <sheetFormatPr defaultColWidth="9.1328125" defaultRowHeight="15" x14ac:dyDescent="0.4"/>
  <cols>
    <col min="1" max="1" width="23.1328125" style="314" bestFit="1" customWidth="1"/>
    <col min="2" max="2" width="75.86328125" style="314" customWidth="1"/>
    <col min="3" max="3" width="25.86328125" style="314" customWidth="1"/>
    <col min="4" max="33" width="12.86328125" style="193" customWidth="1"/>
    <col min="34" max="75" width="12.86328125" style="192" customWidth="1"/>
    <col min="76" max="82" width="12.86328125" style="314" customWidth="1"/>
    <col min="83" max="83" width="9.1328125" style="314" customWidth="1"/>
    <col min="84" max="16384" width="9.1328125" style="314"/>
  </cols>
  <sheetData>
    <row r="1" spans="1:82" s="296" customFormat="1" ht="25.5" customHeight="1" thickBot="1" x14ac:dyDescent="0.4">
      <c r="A1" s="43" t="s">
        <v>44</v>
      </c>
      <c r="B1" s="44" t="s">
        <v>88</v>
      </c>
      <c r="C1" s="108"/>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row>
    <row r="2" spans="1:82" s="1" customFormat="1" ht="30" x14ac:dyDescent="0.4">
      <c r="A2" s="46" t="s">
        <v>45</v>
      </c>
      <c r="B2" s="18" t="s">
        <v>462</v>
      </c>
      <c r="C2" s="297"/>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1" customFormat="1" x14ac:dyDescent="0.4">
      <c r="A3" s="110">
        <v>2022</v>
      </c>
      <c r="B3" s="298" t="s">
        <v>218</v>
      </c>
      <c r="C3" s="299"/>
      <c r="D3" s="269" t="s">
        <v>123</v>
      </c>
      <c r="E3" s="269" t="s">
        <v>123</v>
      </c>
      <c r="F3" s="269" t="s">
        <v>123</v>
      </c>
      <c r="G3" s="269" t="s">
        <v>123</v>
      </c>
      <c r="H3" s="269" t="s">
        <v>123</v>
      </c>
      <c r="I3" s="269" t="s">
        <v>123</v>
      </c>
      <c r="J3" s="269" t="s">
        <v>123</v>
      </c>
      <c r="K3" s="269" t="s">
        <v>123</v>
      </c>
      <c r="L3" s="269" t="s">
        <v>123</v>
      </c>
      <c r="M3" s="269" t="s">
        <v>123</v>
      </c>
      <c r="N3" s="269" t="s">
        <v>123</v>
      </c>
      <c r="O3" s="269" t="s">
        <v>123</v>
      </c>
      <c r="P3" s="269" t="s">
        <v>123</v>
      </c>
      <c r="Q3" s="269" t="s">
        <v>123</v>
      </c>
      <c r="R3" s="269" t="s">
        <v>123</v>
      </c>
      <c r="S3" s="269" t="s">
        <v>123</v>
      </c>
      <c r="T3" s="269" t="s">
        <v>123</v>
      </c>
      <c r="U3" s="269" t="s">
        <v>123</v>
      </c>
      <c r="V3" s="269" t="s">
        <v>123</v>
      </c>
      <c r="W3" s="269" t="s">
        <v>123</v>
      </c>
      <c r="X3" s="269" t="s">
        <v>123</v>
      </c>
      <c r="Y3" s="269" t="s">
        <v>123</v>
      </c>
      <c r="Z3" s="269" t="s">
        <v>123</v>
      </c>
      <c r="AA3" s="269" t="s">
        <v>123</v>
      </c>
      <c r="AB3" s="269" t="s">
        <v>123</v>
      </c>
      <c r="AC3" s="269" t="s">
        <v>123</v>
      </c>
      <c r="AD3" s="269" t="s">
        <v>123</v>
      </c>
      <c r="AE3" s="269" t="s">
        <v>123</v>
      </c>
      <c r="AF3" s="269" t="s">
        <v>123</v>
      </c>
      <c r="AG3" s="269" t="s">
        <v>123</v>
      </c>
      <c r="AH3" s="269" t="s">
        <v>123</v>
      </c>
      <c r="AI3" s="269" t="s">
        <v>123</v>
      </c>
      <c r="AJ3" s="269" t="s">
        <v>123</v>
      </c>
      <c r="AK3" s="269" t="s">
        <v>123</v>
      </c>
      <c r="AL3" s="269" t="s">
        <v>123</v>
      </c>
      <c r="AM3" s="269" t="s">
        <v>123</v>
      </c>
      <c r="AN3" s="269" t="s">
        <v>123</v>
      </c>
      <c r="AO3" s="269" t="s">
        <v>123</v>
      </c>
      <c r="AP3" s="269" t="s">
        <v>123</v>
      </c>
      <c r="AQ3" s="269" t="s">
        <v>123</v>
      </c>
      <c r="AR3" s="269" t="s">
        <v>123</v>
      </c>
      <c r="AS3" s="269" t="s">
        <v>123</v>
      </c>
      <c r="AT3" s="269" t="s">
        <v>123</v>
      </c>
      <c r="AU3" s="269" t="s">
        <v>123</v>
      </c>
      <c r="AV3" s="269" t="s">
        <v>123</v>
      </c>
      <c r="AW3" s="269" t="s">
        <v>123</v>
      </c>
      <c r="AX3" s="269" t="s">
        <v>123</v>
      </c>
      <c r="AY3" s="269" t="s">
        <v>123</v>
      </c>
      <c r="AZ3" s="269" t="s">
        <v>123</v>
      </c>
      <c r="BA3" s="269" t="s">
        <v>123</v>
      </c>
      <c r="BB3" s="269" t="s">
        <v>123</v>
      </c>
      <c r="BC3" s="269" t="s">
        <v>123</v>
      </c>
      <c r="BD3" s="269" t="s">
        <v>123</v>
      </c>
      <c r="BE3" s="269" t="s">
        <v>123</v>
      </c>
      <c r="BF3" s="269" t="s">
        <v>123</v>
      </c>
      <c r="BG3" s="269" t="s">
        <v>123</v>
      </c>
      <c r="BH3" s="269" t="s">
        <v>123</v>
      </c>
      <c r="BI3" s="269" t="s">
        <v>123</v>
      </c>
      <c r="BJ3" s="269" t="s">
        <v>123</v>
      </c>
      <c r="BK3" s="269" t="s">
        <v>123</v>
      </c>
      <c r="BL3" s="269" t="s">
        <v>123</v>
      </c>
      <c r="BM3" s="269" t="s">
        <v>123</v>
      </c>
      <c r="BN3" s="269" t="s">
        <v>123</v>
      </c>
      <c r="BO3" s="269" t="s">
        <v>123</v>
      </c>
      <c r="BP3" s="269" t="s">
        <v>123</v>
      </c>
      <c r="BQ3" s="269" t="s">
        <v>123</v>
      </c>
      <c r="BR3" s="269" t="s">
        <v>123</v>
      </c>
      <c r="BS3" s="269" t="s">
        <v>123</v>
      </c>
      <c r="BT3" s="269" t="s">
        <v>123</v>
      </c>
      <c r="BU3" s="269" t="s">
        <v>123</v>
      </c>
      <c r="BV3" s="269" t="s">
        <v>123</v>
      </c>
      <c r="BW3" s="269" t="s">
        <v>123</v>
      </c>
      <c r="BX3" s="269" t="s">
        <v>123</v>
      </c>
      <c r="BY3" s="269" t="s">
        <v>124</v>
      </c>
      <c r="BZ3" s="269" t="s">
        <v>124</v>
      </c>
      <c r="CA3" s="269" t="s">
        <v>124</v>
      </c>
      <c r="CB3" s="269" t="s">
        <v>124</v>
      </c>
      <c r="CC3" s="269" t="s">
        <v>124</v>
      </c>
      <c r="CD3" s="270" t="s">
        <v>124</v>
      </c>
    </row>
    <row r="4" spans="1:82" s="303" customFormat="1" ht="27" customHeight="1" x14ac:dyDescent="0.4">
      <c r="A4" s="300"/>
      <c r="B4" s="301" t="s">
        <v>136</v>
      </c>
      <c r="C4" s="56"/>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253">
        <f t="shared" ref="AH4:BM4" si="0">AH5+AH8+AH9</f>
        <v>0</v>
      </c>
      <c r="AI4" s="253">
        <f t="shared" si="0"/>
        <v>0</v>
      </c>
      <c r="AJ4" s="253">
        <f t="shared" si="0"/>
        <v>0</v>
      </c>
      <c r="AK4" s="253">
        <f t="shared" si="0"/>
        <v>0</v>
      </c>
      <c r="AL4" s="253">
        <f t="shared" si="0"/>
        <v>0</v>
      </c>
      <c r="AM4" s="253">
        <f t="shared" si="0"/>
        <v>0</v>
      </c>
      <c r="AN4" s="253">
        <f t="shared" si="0"/>
        <v>0</v>
      </c>
      <c r="AO4" s="253">
        <f t="shared" si="0"/>
        <v>0</v>
      </c>
      <c r="AP4" s="253">
        <f t="shared" si="0"/>
        <v>0</v>
      </c>
      <c r="AQ4" s="253">
        <f t="shared" si="0"/>
        <v>0</v>
      </c>
      <c r="AR4" s="253">
        <f t="shared" si="0"/>
        <v>0</v>
      </c>
      <c r="AS4" s="253">
        <f t="shared" si="0"/>
        <v>0</v>
      </c>
      <c r="AT4" s="253">
        <f t="shared" si="0"/>
        <v>0</v>
      </c>
      <c r="AU4" s="253">
        <f t="shared" si="0"/>
        <v>0</v>
      </c>
      <c r="AV4" s="253">
        <f t="shared" si="0"/>
        <v>0</v>
      </c>
      <c r="AW4" s="253">
        <f t="shared" si="0"/>
        <v>0</v>
      </c>
      <c r="AX4" s="253">
        <f t="shared" si="0"/>
        <v>0</v>
      </c>
      <c r="AY4" s="253">
        <f t="shared" si="0"/>
        <v>0</v>
      </c>
      <c r="AZ4" s="253">
        <f t="shared" si="0"/>
        <v>0</v>
      </c>
      <c r="BA4" s="253">
        <f t="shared" si="0"/>
        <v>0</v>
      </c>
      <c r="BB4" s="253">
        <f t="shared" si="0"/>
        <v>0</v>
      </c>
      <c r="BC4" s="253">
        <f t="shared" si="0"/>
        <v>1055.1934053951668</v>
      </c>
      <c r="BD4" s="253">
        <f t="shared" si="0"/>
        <v>4298.3955376594622</v>
      </c>
      <c r="BE4" s="253">
        <f t="shared" si="0"/>
        <v>5456.0631067141403</v>
      </c>
      <c r="BF4" s="253">
        <f t="shared" si="0"/>
        <v>6393.3457175844296</v>
      </c>
      <c r="BG4" s="253">
        <f t="shared" si="0"/>
        <v>22010.312745466406</v>
      </c>
      <c r="BH4" s="253">
        <f t="shared" si="0"/>
        <v>24645.492708469083</v>
      </c>
      <c r="BI4" s="253">
        <f t="shared" si="0"/>
        <v>26646.292862825088</v>
      </c>
      <c r="BJ4" s="253">
        <f t="shared" si="0"/>
        <v>28112.189894940955</v>
      </c>
      <c r="BK4" s="253">
        <f t="shared" si="0"/>
        <v>29852.232863006771</v>
      </c>
      <c r="BL4" s="253">
        <f t="shared" si="0"/>
        <v>34499.87459385398</v>
      </c>
      <c r="BM4" s="253">
        <f t="shared" si="0"/>
        <v>38681.891926545424</v>
      </c>
      <c r="BN4" s="253">
        <f t="shared" ref="BN4:CD4" si="1">BN5+BN8+BN9</f>
        <v>40144.943247684183</v>
      </c>
      <c r="BO4" s="253">
        <f t="shared" si="1"/>
        <v>40734.30500840248</v>
      </c>
      <c r="BP4" s="253">
        <f t="shared" si="1"/>
        <v>40650.064026954497</v>
      </c>
      <c r="BQ4" s="253">
        <f t="shared" si="1"/>
        <v>39776.502600914617</v>
      </c>
      <c r="BR4" s="253">
        <f t="shared" si="1"/>
        <v>39944.99936755612</v>
      </c>
      <c r="BS4" s="253">
        <f t="shared" si="1"/>
        <v>38940.621440013667</v>
      </c>
      <c r="BT4" s="253">
        <f t="shared" si="1"/>
        <v>37859.499599770577</v>
      </c>
      <c r="BU4" s="253">
        <f t="shared" si="1"/>
        <v>36360.714714278081</v>
      </c>
      <c r="BV4" s="253">
        <f t="shared" si="1"/>
        <v>33414.904598249443</v>
      </c>
      <c r="BW4" s="253">
        <f t="shared" si="1"/>
        <v>28627.473098830571</v>
      </c>
      <c r="BX4" s="253">
        <f t="shared" si="1"/>
        <v>26018.938350161625</v>
      </c>
      <c r="BY4" s="253">
        <f t="shared" si="1"/>
        <v>21823.510453942119</v>
      </c>
      <c r="BZ4" s="253">
        <f t="shared" si="1"/>
        <v>19341.330399590253</v>
      </c>
      <c r="CA4" s="253">
        <f t="shared" si="1"/>
        <v>18522.656350574536</v>
      </c>
      <c r="CB4" s="253">
        <f t="shared" si="1"/>
        <v>16788.762835171445</v>
      </c>
      <c r="CC4" s="253">
        <f t="shared" si="1"/>
        <v>14623.285809754443</v>
      </c>
      <c r="CD4" s="302">
        <f t="shared" si="1"/>
        <v>13202.59904332019</v>
      </c>
    </row>
    <row r="5" spans="1:82" s="306" customFormat="1" ht="25.5" customHeight="1" x14ac:dyDescent="0.4">
      <c r="A5" s="304"/>
      <c r="B5" s="305" t="s">
        <v>133</v>
      </c>
      <c r="C5" s="56"/>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192">
        <f t="shared" ref="AH5:BM5" si="2">SUM(AH6:AH7)</f>
        <v>0</v>
      </c>
      <c r="AI5" s="192">
        <f t="shared" si="2"/>
        <v>0</v>
      </c>
      <c r="AJ5" s="192">
        <f t="shared" si="2"/>
        <v>0</v>
      </c>
      <c r="AK5" s="192">
        <f t="shared" si="2"/>
        <v>0</v>
      </c>
      <c r="AL5" s="192">
        <f t="shared" si="2"/>
        <v>0</v>
      </c>
      <c r="AM5" s="192">
        <f t="shared" si="2"/>
        <v>0</v>
      </c>
      <c r="AN5" s="192">
        <f t="shared" si="2"/>
        <v>0</v>
      </c>
      <c r="AO5" s="192">
        <f t="shared" si="2"/>
        <v>0</v>
      </c>
      <c r="AP5" s="192">
        <f t="shared" si="2"/>
        <v>0</v>
      </c>
      <c r="AQ5" s="192">
        <f t="shared" si="2"/>
        <v>0</v>
      </c>
      <c r="AR5" s="192">
        <f t="shared" si="2"/>
        <v>0</v>
      </c>
      <c r="AS5" s="192">
        <f t="shared" si="2"/>
        <v>0</v>
      </c>
      <c r="AT5" s="192">
        <f t="shared" si="2"/>
        <v>0</v>
      </c>
      <c r="AU5" s="192">
        <f t="shared" si="2"/>
        <v>0</v>
      </c>
      <c r="AV5" s="192">
        <f t="shared" si="2"/>
        <v>0</v>
      </c>
      <c r="AW5" s="192">
        <f t="shared" si="2"/>
        <v>0</v>
      </c>
      <c r="AX5" s="192">
        <f t="shared" si="2"/>
        <v>0</v>
      </c>
      <c r="AY5" s="192">
        <f t="shared" si="2"/>
        <v>0</v>
      </c>
      <c r="AZ5" s="192">
        <f t="shared" si="2"/>
        <v>0</v>
      </c>
      <c r="BA5" s="192">
        <f t="shared" si="2"/>
        <v>0</v>
      </c>
      <c r="BB5" s="192">
        <f t="shared" si="2"/>
        <v>0</v>
      </c>
      <c r="BC5" s="192">
        <f t="shared" si="2"/>
        <v>1055.1934053951668</v>
      </c>
      <c r="BD5" s="192">
        <f t="shared" si="2"/>
        <v>4298.3955376594622</v>
      </c>
      <c r="BE5" s="192">
        <f t="shared" si="2"/>
        <v>5456.0631067141403</v>
      </c>
      <c r="BF5" s="192">
        <f t="shared" si="2"/>
        <v>6393.3457175844296</v>
      </c>
      <c r="BG5" s="192">
        <f t="shared" si="2"/>
        <v>12874.042214362229</v>
      </c>
      <c r="BH5" s="192">
        <f t="shared" si="2"/>
        <v>15327.744681119742</v>
      </c>
      <c r="BI5" s="192">
        <f t="shared" si="2"/>
        <v>16712.419139780723</v>
      </c>
      <c r="BJ5" s="192">
        <f t="shared" si="2"/>
        <v>18031.167082408345</v>
      </c>
      <c r="BK5" s="192">
        <f t="shared" si="2"/>
        <v>19342.611810079608</v>
      </c>
      <c r="BL5" s="192">
        <f t="shared" si="2"/>
        <v>23268.818200331018</v>
      </c>
      <c r="BM5" s="192">
        <f t="shared" si="2"/>
        <v>26651.727024537067</v>
      </c>
      <c r="BN5" s="192">
        <f t="shared" ref="BN5:CD5" si="3">SUM(BN6:BN7)</f>
        <v>27878.190651787692</v>
      </c>
      <c r="BO5" s="192">
        <f t="shared" si="3"/>
        <v>28782.150059510313</v>
      </c>
      <c r="BP5" s="192">
        <f t="shared" si="3"/>
        <v>28831.585150247833</v>
      </c>
      <c r="BQ5" s="192">
        <f t="shared" si="3"/>
        <v>28653.770756574129</v>
      </c>
      <c r="BR5" s="192">
        <f t="shared" si="3"/>
        <v>28669.151591086669</v>
      </c>
      <c r="BS5" s="192">
        <f t="shared" si="3"/>
        <v>27519.381376018566</v>
      </c>
      <c r="BT5" s="192">
        <f t="shared" si="3"/>
        <v>26432.849603012408</v>
      </c>
      <c r="BU5" s="192">
        <f t="shared" si="3"/>
        <v>24978.384564681259</v>
      </c>
      <c r="BV5" s="192">
        <f t="shared" si="3"/>
        <v>22005.060518270217</v>
      </c>
      <c r="BW5" s="192">
        <f t="shared" si="3"/>
        <v>17243.363313801023</v>
      </c>
      <c r="BX5" s="192">
        <f t="shared" si="3"/>
        <v>14581.008830450777</v>
      </c>
      <c r="BY5" s="192">
        <f t="shared" si="3"/>
        <v>10299.625748716528</v>
      </c>
      <c r="BZ5" s="192">
        <f t="shared" si="3"/>
        <v>7547.4874054192314</v>
      </c>
      <c r="CA5" s="192">
        <f t="shared" si="3"/>
        <v>5941.8110696295707</v>
      </c>
      <c r="CB5" s="192">
        <f t="shared" si="3"/>
        <v>3947.5613202002505</v>
      </c>
      <c r="CC5" s="192">
        <f t="shared" si="3"/>
        <v>1728.9919454742312</v>
      </c>
      <c r="CD5" s="215">
        <f t="shared" si="3"/>
        <v>314.24123917113485</v>
      </c>
    </row>
    <row r="6" spans="1:82" s="306" customFormat="1" x14ac:dyDescent="0.4">
      <c r="A6" s="304"/>
      <c r="B6" s="196" t="s">
        <v>463</v>
      </c>
      <c r="C6" s="73"/>
      <c r="D6" s="236"/>
      <c r="E6" s="236"/>
      <c r="F6" s="236"/>
      <c r="G6" s="236"/>
      <c r="H6" s="236"/>
      <c r="I6" s="236"/>
      <c r="J6" s="236"/>
      <c r="K6" s="236"/>
      <c r="L6" s="236"/>
      <c r="M6" s="236"/>
      <c r="N6" s="236"/>
      <c r="O6" s="236"/>
      <c r="P6" s="236"/>
      <c r="Q6" s="236"/>
      <c r="R6" s="236"/>
      <c r="S6" s="236"/>
      <c r="T6" s="236"/>
      <c r="U6" s="236"/>
      <c r="V6" s="236"/>
      <c r="W6" s="236"/>
      <c r="X6" s="236"/>
      <c r="Y6" s="236"/>
      <c r="Z6" s="236"/>
      <c r="AA6" s="236"/>
      <c r="AB6" s="236"/>
      <c r="AC6" s="236"/>
      <c r="AD6" s="236"/>
      <c r="AE6" s="236"/>
      <c r="AF6" s="236"/>
      <c r="AG6" s="236"/>
      <c r="AH6" s="155">
        <v>0</v>
      </c>
      <c r="AI6" s="155">
        <v>0</v>
      </c>
      <c r="AJ6" s="155">
        <v>0</v>
      </c>
      <c r="AK6" s="155">
        <v>0</v>
      </c>
      <c r="AL6" s="155">
        <v>0</v>
      </c>
      <c r="AM6" s="155">
        <v>0</v>
      </c>
      <c r="AN6" s="155">
        <v>0</v>
      </c>
      <c r="AO6" s="155">
        <v>0</v>
      </c>
      <c r="AP6" s="155">
        <v>0</v>
      </c>
      <c r="AQ6" s="155">
        <v>0</v>
      </c>
      <c r="AR6" s="155">
        <v>0</v>
      </c>
      <c r="AS6" s="155">
        <v>0</v>
      </c>
      <c r="AT6" s="155">
        <v>0</v>
      </c>
      <c r="AU6" s="155">
        <v>0</v>
      </c>
      <c r="AV6" s="155">
        <v>0</v>
      </c>
      <c r="AW6" s="155">
        <v>0</v>
      </c>
      <c r="AX6" s="155">
        <v>0</v>
      </c>
      <c r="AY6" s="155">
        <v>0</v>
      </c>
      <c r="AZ6" s="155">
        <v>0</v>
      </c>
      <c r="BA6" s="155">
        <v>0</v>
      </c>
      <c r="BB6" s="155">
        <v>0</v>
      </c>
      <c r="BC6" s="155">
        <v>0</v>
      </c>
      <c r="BD6" s="155">
        <v>0</v>
      </c>
      <c r="BE6" s="155">
        <v>0</v>
      </c>
      <c r="BF6" s="155">
        <v>0</v>
      </c>
      <c r="BG6" s="155">
        <v>12874.042214362229</v>
      </c>
      <c r="BH6" s="155">
        <v>15327.744681119742</v>
      </c>
      <c r="BI6" s="155">
        <v>16712.419139780723</v>
      </c>
      <c r="BJ6" s="155">
        <v>18031.167082408345</v>
      </c>
      <c r="BK6" s="155">
        <v>19342.611810079608</v>
      </c>
      <c r="BL6" s="155">
        <v>23268.818200331018</v>
      </c>
      <c r="BM6" s="155">
        <v>26651.727024537067</v>
      </c>
      <c r="BN6" s="155">
        <v>27878.190651787692</v>
      </c>
      <c r="BO6" s="155">
        <v>28782.150059510313</v>
      </c>
      <c r="BP6" s="155">
        <v>28831.585150247833</v>
      </c>
      <c r="BQ6" s="155">
        <v>28653.770756574129</v>
      </c>
      <c r="BR6" s="155">
        <v>28669.151591086669</v>
      </c>
      <c r="BS6" s="155">
        <v>27519.381376018566</v>
      </c>
      <c r="BT6" s="155">
        <v>26432.849603012408</v>
      </c>
      <c r="BU6" s="155">
        <v>24978.384564681259</v>
      </c>
      <c r="BV6" s="155">
        <v>22005.060518270217</v>
      </c>
      <c r="BW6" s="155">
        <v>17243.363313801023</v>
      </c>
      <c r="BX6" s="155">
        <v>14581.008830450777</v>
      </c>
      <c r="BY6" s="155">
        <v>10299.625748716528</v>
      </c>
      <c r="BZ6" s="155">
        <v>7547.4874054192314</v>
      </c>
      <c r="CA6" s="155">
        <v>5941.8110696295707</v>
      </c>
      <c r="CB6" s="155">
        <v>3947.5613202002505</v>
      </c>
      <c r="CC6" s="155">
        <v>1728.9919454742312</v>
      </c>
      <c r="CD6" s="156">
        <v>314.24123917113485</v>
      </c>
    </row>
    <row r="7" spans="1:82" s="306" customFormat="1" x14ac:dyDescent="0.4">
      <c r="A7" s="304"/>
      <c r="B7" s="196" t="s">
        <v>464</v>
      </c>
      <c r="C7" s="73"/>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155">
        <v>0</v>
      </c>
      <c r="AI7" s="155">
        <v>0</v>
      </c>
      <c r="AJ7" s="155">
        <v>0</v>
      </c>
      <c r="AK7" s="155">
        <v>0</v>
      </c>
      <c r="AL7" s="155">
        <v>0</v>
      </c>
      <c r="AM7" s="155">
        <v>0</v>
      </c>
      <c r="AN7" s="155">
        <v>0</v>
      </c>
      <c r="AO7" s="155">
        <v>0</v>
      </c>
      <c r="AP7" s="155">
        <v>0</v>
      </c>
      <c r="AQ7" s="155">
        <v>0</v>
      </c>
      <c r="AR7" s="155">
        <v>0</v>
      </c>
      <c r="AS7" s="155">
        <v>0</v>
      </c>
      <c r="AT7" s="155">
        <v>0</v>
      </c>
      <c r="AU7" s="155">
        <v>0</v>
      </c>
      <c r="AV7" s="155">
        <v>0</v>
      </c>
      <c r="AW7" s="155">
        <v>0</v>
      </c>
      <c r="AX7" s="155">
        <v>0</v>
      </c>
      <c r="AY7" s="155">
        <v>0</v>
      </c>
      <c r="AZ7" s="155">
        <v>0</v>
      </c>
      <c r="BA7" s="155">
        <v>0</v>
      </c>
      <c r="BB7" s="155">
        <v>0</v>
      </c>
      <c r="BC7" s="155">
        <v>1055.1934053951668</v>
      </c>
      <c r="BD7" s="155">
        <v>4298.3955376594622</v>
      </c>
      <c r="BE7" s="155">
        <v>5456.0631067141403</v>
      </c>
      <c r="BF7" s="155">
        <v>6393.3457175844296</v>
      </c>
      <c r="BG7" s="155">
        <v>0</v>
      </c>
      <c r="BH7" s="155">
        <v>0</v>
      </c>
      <c r="BI7" s="155">
        <v>0</v>
      </c>
      <c r="BJ7" s="155">
        <v>0</v>
      </c>
      <c r="BK7" s="155">
        <v>0</v>
      </c>
      <c r="BL7" s="155">
        <v>0</v>
      </c>
      <c r="BM7" s="155">
        <v>0</v>
      </c>
      <c r="BN7" s="155">
        <v>0</v>
      </c>
      <c r="BO7" s="155">
        <v>0</v>
      </c>
      <c r="BP7" s="155">
        <v>0</v>
      </c>
      <c r="BQ7" s="155">
        <v>0</v>
      </c>
      <c r="BR7" s="155">
        <v>0</v>
      </c>
      <c r="BS7" s="155">
        <v>0</v>
      </c>
      <c r="BT7" s="155">
        <v>0</v>
      </c>
      <c r="BU7" s="155">
        <v>0</v>
      </c>
      <c r="BV7" s="155">
        <v>0</v>
      </c>
      <c r="BW7" s="155">
        <v>0</v>
      </c>
      <c r="BX7" s="155">
        <v>0</v>
      </c>
      <c r="BY7" s="155">
        <v>0</v>
      </c>
      <c r="BZ7" s="155">
        <v>0</v>
      </c>
      <c r="CA7" s="155">
        <v>0</v>
      </c>
      <c r="CB7" s="155">
        <v>0</v>
      </c>
      <c r="CC7" s="155">
        <v>0</v>
      </c>
      <c r="CD7" s="156">
        <v>0</v>
      </c>
    </row>
    <row r="8" spans="1:82" s="306" customFormat="1" ht="25.5" customHeight="1" x14ac:dyDescent="0.4">
      <c r="A8" s="304"/>
      <c r="B8" s="71" t="s">
        <v>465</v>
      </c>
      <c r="C8" s="307"/>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155">
        <v>0</v>
      </c>
      <c r="AI8" s="155">
        <v>0</v>
      </c>
      <c r="AJ8" s="155">
        <v>0</v>
      </c>
      <c r="AK8" s="155">
        <v>0</v>
      </c>
      <c r="AL8" s="155">
        <v>0</v>
      </c>
      <c r="AM8" s="155">
        <v>0</v>
      </c>
      <c r="AN8" s="155">
        <v>0</v>
      </c>
      <c r="AO8" s="155">
        <v>0</v>
      </c>
      <c r="AP8" s="155">
        <v>0</v>
      </c>
      <c r="AQ8" s="155">
        <v>0</v>
      </c>
      <c r="AR8" s="155">
        <v>0</v>
      </c>
      <c r="AS8" s="155">
        <v>0</v>
      </c>
      <c r="AT8" s="155">
        <v>0</v>
      </c>
      <c r="AU8" s="155">
        <v>0</v>
      </c>
      <c r="AV8" s="155">
        <v>0</v>
      </c>
      <c r="AW8" s="155">
        <v>0</v>
      </c>
      <c r="AX8" s="155">
        <v>0</v>
      </c>
      <c r="AY8" s="155">
        <v>0</v>
      </c>
      <c r="AZ8" s="155">
        <v>0</v>
      </c>
      <c r="BA8" s="155">
        <v>0</v>
      </c>
      <c r="BB8" s="155">
        <v>0</v>
      </c>
      <c r="BC8" s="155">
        <v>0</v>
      </c>
      <c r="BD8" s="155">
        <v>0</v>
      </c>
      <c r="BE8" s="155">
        <v>0</v>
      </c>
      <c r="BF8" s="155">
        <v>0</v>
      </c>
      <c r="BG8" s="155">
        <v>9116.2705311041791</v>
      </c>
      <c r="BH8" s="155">
        <v>9279.9480273493427</v>
      </c>
      <c r="BI8" s="155">
        <v>9453.7507217152688</v>
      </c>
      <c r="BJ8" s="155">
        <v>9825.8937967826078</v>
      </c>
      <c r="BK8" s="155">
        <v>10261.521438727163</v>
      </c>
      <c r="BL8" s="155">
        <v>10900.406863522961</v>
      </c>
      <c r="BM8" s="155">
        <v>11445.824221207107</v>
      </c>
      <c r="BN8" s="155">
        <v>11771.076595896493</v>
      </c>
      <c r="BO8" s="155">
        <v>11787.966948892166</v>
      </c>
      <c r="BP8" s="155">
        <v>11780.394876706658</v>
      </c>
      <c r="BQ8" s="155">
        <v>11062.285844340486</v>
      </c>
      <c r="BR8" s="155">
        <v>11198.376776469457</v>
      </c>
      <c r="BS8" s="155">
        <v>11294.499063995099</v>
      </c>
      <c r="BT8" s="155">
        <v>11255.341996758169</v>
      </c>
      <c r="BU8" s="155">
        <v>11216.154630799829</v>
      </c>
      <c r="BV8" s="155">
        <v>11169.565591257417</v>
      </c>
      <c r="BW8" s="155">
        <v>11080.969267034601</v>
      </c>
      <c r="BX8" s="155">
        <v>11115.356197740488</v>
      </c>
      <c r="BY8" s="155">
        <v>11039.593796573787</v>
      </c>
      <c r="BZ8" s="155">
        <v>11207.410502090692</v>
      </c>
      <c r="CA8" s="155">
        <v>11916.192564556161</v>
      </c>
      <c r="CB8" s="155">
        <v>12075.715474078437</v>
      </c>
      <c r="CC8" s="155">
        <v>12022.172517538425</v>
      </c>
      <c r="CD8" s="156">
        <v>11975.280583268688</v>
      </c>
    </row>
    <row r="9" spans="1:82" s="306" customFormat="1" ht="25.5" customHeight="1" x14ac:dyDescent="0.4">
      <c r="A9" s="304"/>
      <c r="B9" s="305" t="s">
        <v>466</v>
      </c>
      <c r="C9" s="307"/>
      <c r="D9" s="236"/>
      <c r="E9" s="236"/>
      <c r="F9" s="236"/>
      <c r="G9" s="236"/>
      <c r="H9" s="236"/>
      <c r="I9" s="236"/>
      <c r="J9" s="236"/>
      <c r="K9" s="236"/>
      <c r="L9" s="236"/>
      <c r="M9" s="236"/>
      <c r="N9" s="236"/>
      <c r="O9" s="236"/>
      <c r="P9" s="236"/>
      <c r="Q9" s="236"/>
      <c r="R9" s="236"/>
      <c r="S9" s="236"/>
      <c r="T9" s="236"/>
      <c r="U9" s="236"/>
      <c r="V9" s="236"/>
      <c r="W9" s="236"/>
      <c r="X9" s="236"/>
      <c r="Y9" s="236"/>
      <c r="Z9" s="236"/>
      <c r="AA9" s="236"/>
      <c r="AB9" s="236"/>
      <c r="AC9" s="236"/>
      <c r="AD9" s="236"/>
      <c r="AE9" s="236"/>
      <c r="AF9" s="236"/>
      <c r="AG9" s="236"/>
      <c r="AH9" s="155">
        <f t="shared" ref="AH9:BM9" si="4">SUM(AH10:AH13)</f>
        <v>0</v>
      </c>
      <c r="AI9" s="155">
        <f t="shared" si="4"/>
        <v>0</v>
      </c>
      <c r="AJ9" s="155">
        <f t="shared" si="4"/>
        <v>0</v>
      </c>
      <c r="AK9" s="155">
        <f t="shared" si="4"/>
        <v>0</v>
      </c>
      <c r="AL9" s="155">
        <f t="shared" si="4"/>
        <v>0</v>
      </c>
      <c r="AM9" s="155">
        <f t="shared" si="4"/>
        <v>0</v>
      </c>
      <c r="AN9" s="155">
        <f t="shared" si="4"/>
        <v>0</v>
      </c>
      <c r="AO9" s="155">
        <f t="shared" si="4"/>
        <v>0</v>
      </c>
      <c r="AP9" s="155">
        <f t="shared" si="4"/>
        <v>0</v>
      </c>
      <c r="AQ9" s="155">
        <f t="shared" si="4"/>
        <v>0</v>
      </c>
      <c r="AR9" s="155">
        <f t="shared" si="4"/>
        <v>0</v>
      </c>
      <c r="AS9" s="155">
        <f t="shared" si="4"/>
        <v>0</v>
      </c>
      <c r="AT9" s="155">
        <f t="shared" si="4"/>
        <v>0</v>
      </c>
      <c r="AU9" s="155">
        <f t="shared" si="4"/>
        <v>0</v>
      </c>
      <c r="AV9" s="155">
        <f t="shared" si="4"/>
        <v>0</v>
      </c>
      <c r="AW9" s="155">
        <f t="shared" si="4"/>
        <v>0</v>
      </c>
      <c r="AX9" s="155">
        <f t="shared" si="4"/>
        <v>0</v>
      </c>
      <c r="AY9" s="155">
        <f t="shared" si="4"/>
        <v>0</v>
      </c>
      <c r="AZ9" s="155">
        <f t="shared" si="4"/>
        <v>0</v>
      </c>
      <c r="BA9" s="155">
        <f t="shared" si="4"/>
        <v>0</v>
      </c>
      <c r="BB9" s="155">
        <f t="shared" si="4"/>
        <v>0</v>
      </c>
      <c r="BC9" s="155">
        <f t="shared" si="4"/>
        <v>0</v>
      </c>
      <c r="BD9" s="155">
        <f t="shared" si="4"/>
        <v>0</v>
      </c>
      <c r="BE9" s="155">
        <f t="shared" si="4"/>
        <v>0</v>
      </c>
      <c r="BF9" s="155">
        <f t="shared" si="4"/>
        <v>0</v>
      </c>
      <c r="BG9" s="155">
        <f t="shared" si="4"/>
        <v>20</v>
      </c>
      <c r="BH9" s="155">
        <f t="shared" si="4"/>
        <v>37.799999999999997</v>
      </c>
      <c r="BI9" s="155">
        <f t="shared" si="4"/>
        <v>480.12300132909712</v>
      </c>
      <c r="BJ9" s="155">
        <f t="shared" si="4"/>
        <v>255.12901574999998</v>
      </c>
      <c r="BK9" s="155">
        <f t="shared" si="4"/>
        <v>248.09961419999996</v>
      </c>
      <c r="BL9" s="155">
        <f t="shared" si="4"/>
        <v>330.64953000000003</v>
      </c>
      <c r="BM9" s="155">
        <f t="shared" si="4"/>
        <v>584.34068080125064</v>
      </c>
      <c r="BN9" s="155">
        <f t="shared" ref="BN9:CD9" si="5">SUM(BN10:BN13)</f>
        <v>495.67599999999999</v>
      </c>
      <c r="BO9" s="155">
        <f t="shared" si="5"/>
        <v>164.18799999999999</v>
      </c>
      <c r="BP9" s="155">
        <f t="shared" si="5"/>
        <v>38.083999999999996</v>
      </c>
      <c r="BQ9" s="155">
        <f t="shared" si="5"/>
        <v>60.445999999999998</v>
      </c>
      <c r="BR9" s="155">
        <f t="shared" si="5"/>
        <v>77.471000000000004</v>
      </c>
      <c r="BS9" s="155">
        <f t="shared" si="5"/>
        <v>126.741</v>
      </c>
      <c r="BT9" s="155">
        <f t="shared" si="5"/>
        <v>171.30799999999996</v>
      </c>
      <c r="BU9" s="155">
        <f t="shared" si="5"/>
        <v>166.17551879699249</v>
      </c>
      <c r="BV9" s="155">
        <f t="shared" si="5"/>
        <v>240.27848872180451</v>
      </c>
      <c r="BW9" s="155">
        <f t="shared" si="5"/>
        <v>303.14051799494769</v>
      </c>
      <c r="BX9" s="155">
        <f t="shared" si="5"/>
        <v>322.57332197035976</v>
      </c>
      <c r="BY9" s="155">
        <f t="shared" si="5"/>
        <v>484.29090865180444</v>
      </c>
      <c r="BZ9" s="155">
        <f t="shared" si="5"/>
        <v>586.4324920803291</v>
      </c>
      <c r="CA9" s="155">
        <f t="shared" si="5"/>
        <v>664.6527163888062</v>
      </c>
      <c r="CB9" s="155">
        <f t="shared" si="5"/>
        <v>765.48604089275432</v>
      </c>
      <c r="CC9" s="155">
        <f t="shared" si="5"/>
        <v>872.12134674178594</v>
      </c>
      <c r="CD9" s="156">
        <f t="shared" si="5"/>
        <v>913.07722088036644</v>
      </c>
    </row>
    <row r="10" spans="1:82" s="306" customFormat="1" x14ac:dyDescent="0.4">
      <c r="A10" s="304"/>
      <c r="B10" s="276" t="s">
        <v>467</v>
      </c>
      <c r="C10" s="307"/>
      <c r="D10" s="236"/>
      <c r="E10" s="236"/>
      <c r="F10" s="236"/>
      <c r="G10" s="236"/>
      <c r="H10" s="2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155">
        <v>0</v>
      </c>
      <c r="AI10" s="155">
        <v>0</v>
      </c>
      <c r="AJ10" s="155">
        <v>0</v>
      </c>
      <c r="AK10" s="155">
        <v>0</v>
      </c>
      <c r="AL10" s="155">
        <v>0</v>
      </c>
      <c r="AM10" s="155">
        <v>0</v>
      </c>
      <c r="AN10" s="155">
        <v>0</v>
      </c>
      <c r="AO10" s="155">
        <v>0</v>
      </c>
      <c r="AP10" s="155">
        <v>0</v>
      </c>
      <c r="AQ10" s="155">
        <v>0</v>
      </c>
      <c r="AR10" s="155">
        <v>0</v>
      </c>
      <c r="AS10" s="155">
        <v>0</v>
      </c>
      <c r="AT10" s="155">
        <v>0</v>
      </c>
      <c r="AU10" s="155">
        <v>0</v>
      </c>
      <c r="AV10" s="155">
        <v>0</v>
      </c>
      <c r="AW10" s="155">
        <v>0</v>
      </c>
      <c r="AX10" s="155">
        <v>0</v>
      </c>
      <c r="AY10" s="155">
        <v>0</v>
      </c>
      <c r="AZ10" s="155">
        <v>0</v>
      </c>
      <c r="BA10" s="155">
        <v>0</v>
      </c>
      <c r="BB10" s="155">
        <v>0</v>
      </c>
      <c r="BC10" s="155">
        <v>0</v>
      </c>
      <c r="BD10" s="155">
        <v>0</v>
      </c>
      <c r="BE10" s="155">
        <v>0</v>
      </c>
      <c r="BF10" s="155">
        <v>0</v>
      </c>
      <c r="BG10" s="155">
        <v>0</v>
      </c>
      <c r="BH10" s="155">
        <v>0</v>
      </c>
      <c r="BI10" s="155">
        <v>430.12300132909712</v>
      </c>
      <c r="BJ10" s="155">
        <v>248.43701574999997</v>
      </c>
      <c r="BK10" s="155">
        <v>205.29961419999995</v>
      </c>
      <c r="BL10" s="155">
        <v>287.18713000000002</v>
      </c>
      <c r="BM10" s="155">
        <v>375.84635547314184</v>
      </c>
      <c r="BN10" s="155">
        <v>330.87599999999998</v>
      </c>
      <c r="BO10" s="155">
        <v>83.781999999999996</v>
      </c>
      <c r="BP10" s="155">
        <v>0.53100000000000003</v>
      </c>
      <c r="BQ10" s="155">
        <v>0.216</v>
      </c>
      <c r="BR10" s="155">
        <v>1.0999999999999999E-2</v>
      </c>
      <c r="BS10" s="155">
        <v>5.0000000000000001E-3</v>
      </c>
      <c r="BT10" s="155">
        <v>4.0000000000000001E-3</v>
      </c>
      <c r="BU10" s="155">
        <v>2E-3</v>
      </c>
      <c r="BV10" s="155">
        <v>0</v>
      </c>
      <c r="BW10" s="155">
        <v>0.01</v>
      </c>
      <c r="BX10" s="155">
        <v>0.01</v>
      </c>
      <c r="BY10" s="155">
        <v>0.01</v>
      </c>
      <c r="BZ10" s="155">
        <v>0.01</v>
      </c>
      <c r="CA10" s="155">
        <v>0.01</v>
      </c>
      <c r="CB10" s="155">
        <v>0.01</v>
      </c>
      <c r="CC10" s="155">
        <v>0.01</v>
      </c>
      <c r="CD10" s="156">
        <v>0.01</v>
      </c>
    </row>
    <row r="11" spans="1:82" s="310" customFormat="1" x14ac:dyDescent="0.4">
      <c r="A11" s="308"/>
      <c r="B11" s="309" t="s">
        <v>468</v>
      </c>
      <c r="D11" s="311"/>
      <c r="E11" s="311"/>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311"/>
      <c r="AD11" s="311"/>
      <c r="AE11" s="311"/>
      <c r="AF11" s="311"/>
      <c r="AG11" s="311"/>
      <c r="AH11" s="155">
        <v>0</v>
      </c>
      <c r="AI11" s="155">
        <v>0</v>
      </c>
      <c r="AJ11" s="155">
        <v>0</v>
      </c>
      <c r="AK11" s="155">
        <v>0</v>
      </c>
      <c r="AL11" s="155">
        <v>0</v>
      </c>
      <c r="AM11" s="155">
        <v>0</v>
      </c>
      <c r="AN11" s="155">
        <v>0</v>
      </c>
      <c r="AO11" s="155">
        <v>0</v>
      </c>
      <c r="AP11" s="155">
        <v>0</v>
      </c>
      <c r="AQ11" s="155">
        <v>0</v>
      </c>
      <c r="AR11" s="155">
        <v>0</v>
      </c>
      <c r="AS11" s="155">
        <v>0</v>
      </c>
      <c r="AT11" s="155">
        <v>0</v>
      </c>
      <c r="AU11" s="155">
        <v>0</v>
      </c>
      <c r="AV11" s="155">
        <v>0</v>
      </c>
      <c r="AW11" s="155">
        <v>0</v>
      </c>
      <c r="AX11" s="155">
        <v>0</v>
      </c>
      <c r="AY11" s="155">
        <v>0</v>
      </c>
      <c r="AZ11" s="155">
        <v>0</v>
      </c>
      <c r="BA11" s="155">
        <v>0</v>
      </c>
      <c r="BB11" s="155">
        <v>0</v>
      </c>
      <c r="BC11" s="155">
        <v>0</v>
      </c>
      <c r="BD11" s="155">
        <v>0</v>
      </c>
      <c r="BE11" s="155">
        <v>0</v>
      </c>
      <c r="BF11" s="155">
        <v>0</v>
      </c>
      <c r="BG11" s="155">
        <v>0</v>
      </c>
      <c r="BH11" s="155">
        <v>0</v>
      </c>
      <c r="BI11" s="155">
        <v>0</v>
      </c>
      <c r="BJ11" s="155">
        <v>0</v>
      </c>
      <c r="BK11" s="155">
        <v>0</v>
      </c>
      <c r="BL11" s="155">
        <v>0</v>
      </c>
      <c r="BM11" s="155">
        <v>162.45132532810879</v>
      </c>
      <c r="BN11" s="155">
        <v>111.17099999999999</v>
      </c>
      <c r="BO11" s="155">
        <v>0</v>
      </c>
      <c r="BP11" s="155">
        <v>0</v>
      </c>
      <c r="BQ11" s="155">
        <v>0</v>
      </c>
      <c r="BR11" s="155">
        <v>0</v>
      </c>
      <c r="BS11" s="155">
        <v>0</v>
      </c>
      <c r="BT11" s="155">
        <v>0</v>
      </c>
      <c r="BU11" s="155">
        <v>0</v>
      </c>
      <c r="BV11" s="155">
        <v>0</v>
      </c>
      <c r="BW11" s="155">
        <v>0</v>
      </c>
      <c r="BX11" s="155">
        <v>0</v>
      </c>
      <c r="BY11" s="155">
        <v>0</v>
      </c>
      <c r="BZ11" s="155">
        <v>0</v>
      </c>
      <c r="CA11" s="155">
        <v>0</v>
      </c>
      <c r="CB11" s="155">
        <v>0</v>
      </c>
      <c r="CC11" s="155">
        <v>0</v>
      </c>
      <c r="CD11" s="156">
        <v>0</v>
      </c>
    </row>
    <row r="12" spans="1:82" s="310" customFormat="1" x14ac:dyDescent="0.4">
      <c r="A12" s="308"/>
      <c r="B12" s="309" t="s">
        <v>469</v>
      </c>
      <c r="D12" s="311"/>
      <c r="E12" s="311"/>
      <c r="F12" s="311"/>
      <c r="G12" s="311"/>
      <c r="H12" s="311"/>
      <c r="I12" s="311"/>
      <c r="J12" s="311"/>
      <c r="K12" s="311"/>
      <c r="L12" s="311"/>
      <c r="M12" s="311"/>
      <c r="N12" s="311"/>
      <c r="O12" s="311"/>
      <c r="P12" s="311"/>
      <c r="Q12" s="311"/>
      <c r="R12" s="311"/>
      <c r="S12" s="311"/>
      <c r="T12" s="311"/>
      <c r="U12" s="311"/>
      <c r="V12" s="311"/>
      <c r="W12" s="311"/>
      <c r="X12" s="311"/>
      <c r="Y12" s="311"/>
      <c r="Z12" s="311"/>
      <c r="AA12" s="311"/>
      <c r="AB12" s="311"/>
      <c r="AC12" s="311"/>
      <c r="AD12" s="311"/>
      <c r="AE12" s="311"/>
      <c r="AF12" s="311"/>
      <c r="AG12" s="311"/>
      <c r="AH12" s="155">
        <v>0</v>
      </c>
      <c r="AI12" s="155">
        <v>0</v>
      </c>
      <c r="AJ12" s="155">
        <v>0</v>
      </c>
      <c r="AK12" s="155">
        <v>0</v>
      </c>
      <c r="AL12" s="155">
        <v>0</v>
      </c>
      <c r="AM12" s="155">
        <v>0</v>
      </c>
      <c r="AN12" s="155">
        <v>0</v>
      </c>
      <c r="AO12" s="155">
        <v>0</v>
      </c>
      <c r="AP12" s="155">
        <v>0</v>
      </c>
      <c r="AQ12" s="155">
        <v>0</v>
      </c>
      <c r="AR12" s="155">
        <v>0</v>
      </c>
      <c r="AS12" s="155">
        <v>0</v>
      </c>
      <c r="AT12" s="155">
        <v>0</v>
      </c>
      <c r="AU12" s="155">
        <v>0</v>
      </c>
      <c r="AV12" s="155">
        <v>0</v>
      </c>
      <c r="AW12" s="155">
        <v>0</v>
      </c>
      <c r="AX12" s="155">
        <v>0</v>
      </c>
      <c r="AY12" s="155">
        <v>0</v>
      </c>
      <c r="AZ12" s="155">
        <v>0</v>
      </c>
      <c r="BA12" s="155">
        <v>0</v>
      </c>
      <c r="BB12" s="155">
        <v>0</v>
      </c>
      <c r="BC12" s="155">
        <v>0</v>
      </c>
      <c r="BD12" s="155">
        <v>0</v>
      </c>
      <c r="BE12" s="155">
        <v>0</v>
      </c>
      <c r="BF12" s="155">
        <v>0</v>
      </c>
      <c r="BG12" s="155">
        <v>20</v>
      </c>
      <c r="BH12" s="155">
        <v>37.799999999999997</v>
      </c>
      <c r="BI12" s="155">
        <v>50</v>
      </c>
      <c r="BJ12" s="155">
        <v>6.6919999999999993</v>
      </c>
      <c r="BK12" s="155">
        <v>42.8</v>
      </c>
      <c r="BL12" s="155">
        <v>43.462400000000002</v>
      </c>
      <c r="BM12" s="155">
        <v>46.042999999999999</v>
      </c>
      <c r="BN12" s="155">
        <v>53.629000000000005</v>
      </c>
      <c r="BO12" s="155">
        <v>80.406000000000006</v>
      </c>
      <c r="BP12" s="155">
        <v>37.552999999999997</v>
      </c>
      <c r="BQ12" s="155">
        <v>60.23</v>
      </c>
      <c r="BR12" s="155">
        <v>71.89200000000001</v>
      </c>
      <c r="BS12" s="155">
        <v>99.076000000000008</v>
      </c>
      <c r="BT12" s="155">
        <v>129.22799999999998</v>
      </c>
      <c r="BU12" s="155">
        <v>87.447518796992483</v>
      </c>
      <c r="BV12" s="155">
        <v>76.759488721804502</v>
      </c>
      <c r="BW12" s="155">
        <v>69.958015037593981</v>
      </c>
      <c r="BX12" s="155">
        <v>87.447518796992483</v>
      </c>
      <c r="BY12" s="155">
        <v>85.504240601503753</v>
      </c>
      <c r="BZ12" s="155">
        <v>85.504240601503753</v>
      </c>
      <c r="CA12" s="155">
        <v>88.419157894736841</v>
      </c>
      <c r="CB12" s="155">
        <v>90.362436090225557</v>
      </c>
      <c r="CC12" s="155">
        <v>91.334075187969916</v>
      </c>
      <c r="CD12" s="156">
        <v>93.277353383458646</v>
      </c>
    </row>
    <row r="13" spans="1:82" s="310" customFormat="1" ht="25.5" customHeight="1" x14ac:dyDescent="0.4">
      <c r="A13" s="308"/>
      <c r="B13" s="309" t="s">
        <v>470</v>
      </c>
      <c r="D13" s="311"/>
      <c r="E13" s="311"/>
      <c r="F13" s="311"/>
      <c r="G13" s="311"/>
      <c r="H13" s="311"/>
      <c r="I13" s="311"/>
      <c r="J13" s="311"/>
      <c r="K13" s="311"/>
      <c r="L13" s="311"/>
      <c r="M13" s="311"/>
      <c r="N13" s="311"/>
      <c r="O13" s="311"/>
      <c r="P13" s="311"/>
      <c r="Q13" s="311"/>
      <c r="R13" s="311"/>
      <c r="S13" s="311"/>
      <c r="T13" s="311"/>
      <c r="U13" s="311"/>
      <c r="V13" s="311"/>
      <c r="W13" s="311"/>
      <c r="X13" s="311"/>
      <c r="Y13" s="311"/>
      <c r="Z13" s="311"/>
      <c r="AA13" s="311"/>
      <c r="AB13" s="311"/>
      <c r="AC13" s="311"/>
      <c r="AD13" s="311"/>
      <c r="AE13" s="311"/>
      <c r="AF13" s="311"/>
      <c r="AG13" s="311"/>
      <c r="AH13" s="155">
        <v>0</v>
      </c>
      <c r="AI13" s="155">
        <v>0</v>
      </c>
      <c r="AJ13" s="155">
        <v>0</v>
      </c>
      <c r="AK13" s="155">
        <v>0</v>
      </c>
      <c r="AL13" s="155">
        <v>0</v>
      </c>
      <c r="AM13" s="155">
        <v>0</v>
      </c>
      <c r="AN13" s="155">
        <v>0</v>
      </c>
      <c r="AO13" s="155">
        <v>0</v>
      </c>
      <c r="AP13" s="155">
        <v>0</v>
      </c>
      <c r="AQ13" s="155">
        <v>0</v>
      </c>
      <c r="AR13" s="155">
        <v>0</v>
      </c>
      <c r="AS13" s="155">
        <v>0</v>
      </c>
      <c r="AT13" s="155">
        <v>0</v>
      </c>
      <c r="AU13" s="155">
        <v>0</v>
      </c>
      <c r="AV13" s="155">
        <v>0</v>
      </c>
      <c r="AW13" s="155">
        <v>0</v>
      </c>
      <c r="AX13" s="155">
        <v>0</v>
      </c>
      <c r="AY13" s="155">
        <v>0</v>
      </c>
      <c r="AZ13" s="155">
        <v>0</v>
      </c>
      <c r="BA13" s="155">
        <v>0</v>
      </c>
      <c r="BB13" s="155">
        <v>0</v>
      </c>
      <c r="BC13" s="155">
        <v>0</v>
      </c>
      <c r="BD13" s="155">
        <v>0</v>
      </c>
      <c r="BE13" s="155">
        <v>0</v>
      </c>
      <c r="BF13" s="155">
        <v>0</v>
      </c>
      <c r="BG13" s="155">
        <v>0</v>
      </c>
      <c r="BH13" s="155">
        <v>0</v>
      </c>
      <c r="BI13" s="155">
        <v>0</v>
      </c>
      <c r="BJ13" s="155">
        <v>0</v>
      </c>
      <c r="BK13" s="155">
        <v>0</v>
      </c>
      <c r="BL13" s="155">
        <v>0</v>
      </c>
      <c r="BM13" s="155">
        <v>0</v>
      </c>
      <c r="BN13" s="155">
        <v>0</v>
      </c>
      <c r="BO13" s="155">
        <v>0</v>
      </c>
      <c r="BP13" s="155">
        <v>0</v>
      </c>
      <c r="BQ13" s="155">
        <v>0</v>
      </c>
      <c r="BR13" s="155">
        <v>5.5680000000000005</v>
      </c>
      <c r="BS13" s="155">
        <v>27.66</v>
      </c>
      <c r="BT13" s="155">
        <v>42.076000000000001</v>
      </c>
      <c r="BU13" s="155">
        <v>78.725999999999999</v>
      </c>
      <c r="BV13" s="155">
        <v>163.51900000000001</v>
      </c>
      <c r="BW13" s="155">
        <v>233.17250295735369</v>
      </c>
      <c r="BX13" s="155">
        <v>235.11580317336728</v>
      </c>
      <c r="BY13" s="155">
        <v>398.77666805030071</v>
      </c>
      <c r="BZ13" s="155">
        <v>500.91825147882531</v>
      </c>
      <c r="CA13" s="155">
        <v>576.22355849406938</v>
      </c>
      <c r="CB13" s="155">
        <v>675.1136048025287</v>
      </c>
      <c r="CC13" s="155">
        <v>780.77727155381604</v>
      </c>
      <c r="CD13" s="156">
        <v>819.78986749690785</v>
      </c>
    </row>
    <row r="14" spans="1:82" s="1" customFormat="1" x14ac:dyDescent="0.4">
      <c r="A14" s="312"/>
      <c r="B14" s="313"/>
      <c r="C14" s="314"/>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6"/>
      <c r="AI14" s="316"/>
      <c r="AJ14" s="316"/>
      <c r="AK14" s="316"/>
      <c r="AL14" s="316"/>
      <c r="AM14" s="316"/>
      <c r="AN14" s="316"/>
      <c r="AO14" s="316"/>
      <c r="AP14" s="316"/>
      <c r="AQ14" s="316"/>
      <c r="AR14" s="316"/>
      <c r="AS14" s="316"/>
      <c r="AT14" s="316"/>
      <c r="AU14" s="316"/>
      <c r="AV14" s="316"/>
      <c r="AW14" s="316"/>
      <c r="AX14" s="316"/>
      <c r="AY14" s="316"/>
      <c r="AZ14" s="316"/>
      <c r="BA14" s="316"/>
      <c r="BB14" s="316"/>
      <c r="BC14" s="316"/>
      <c r="BD14" s="316"/>
      <c r="BE14" s="316"/>
      <c r="BF14" s="316"/>
      <c r="BG14" s="316"/>
      <c r="BH14" s="316"/>
      <c r="BI14" s="316"/>
      <c r="BJ14" s="316"/>
      <c r="BK14" s="316"/>
      <c r="BL14" s="316"/>
      <c r="BM14" s="316"/>
      <c r="BN14" s="316"/>
      <c r="BO14" s="316"/>
      <c r="BP14" s="316"/>
      <c r="BQ14" s="316"/>
      <c r="BR14" s="316"/>
      <c r="BS14" s="316"/>
      <c r="BT14" s="316"/>
      <c r="BU14" s="316"/>
      <c r="BV14" s="316"/>
      <c r="BW14" s="316"/>
      <c r="BX14" s="317"/>
      <c r="BY14" s="317"/>
      <c r="BZ14" s="317"/>
      <c r="CA14" s="317"/>
      <c r="CB14" s="317"/>
      <c r="CC14" s="317"/>
      <c r="CD14" s="318"/>
    </row>
    <row r="15" spans="1:82" s="306" customFormat="1" ht="40.5" customHeight="1" x14ac:dyDescent="0.4">
      <c r="A15" s="319"/>
      <c r="B15" s="320" t="s">
        <v>462</v>
      </c>
      <c r="C15" s="321"/>
      <c r="D15" s="53" t="s">
        <v>144</v>
      </c>
      <c r="E15" s="53" t="s">
        <v>145</v>
      </c>
      <c r="F15" s="53" t="s">
        <v>146</v>
      </c>
      <c r="G15" s="53" t="s">
        <v>147</v>
      </c>
      <c r="H15" s="53" t="s">
        <v>148</v>
      </c>
      <c r="I15" s="53" t="s">
        <v>149</v>
      </c>
      <c r="J15" s="53" t="s">
        <v>150</v>
      </c>
      <c r="K15" s="53" t="s">
        <v>151</v>
      </c>
      <c r="L15" s="53" t="s">
        <v>152</v>
      </c>
      <c r="M15" s="53" t="s">
        <v>153</v>
      </c>
      <c r="N15" s="53" t="s">
        <v>154</v>
      </c>
      <c r="O15" s="53" t="s">
        <v>155</v>
      </c>
      <c r="P15" s="53" t="s">
        <v>156</v>
      </c>
      <c r="Q15" s="53" t="s">
        <v>157</v>
      </c>
      <c r="R15" s="53" t="s">
        <v>158</v>
      </c>
      <c r="S15" s="53" t="s">
        <v>159</v>
      </c>
      <c r="T15" s="53" t="s">
        <v>160</v>
      </c>
      <c r="U15" s="53" t="s">
        <v>161</v>
      </c>
      <c r="V15" s="53" t="s">
        <v>162</v>
      </c>
      <c r="W15" s="53" t="s">
        <v>163</v>
      </c>
      <c r="X15" s="53" t="s">
        <v>164</v>
      </c>
      <c r="Y15" s="53" t="s">
        <v>165</v>
      </c>
      <c r="Z15" s="53" t="s">
        <v>166</v>
      </c>
      <c r="AA15" s="53" t="s">
        <v>167</v>
      </c>
      <c r="AB15" s="53" t="s">
        <v>168</v>
      </c>
      <c r="AC15" s="53" t="s">
        <v>169</v>
      </c>
      <c r="AD15" s="53" t="s">
        <v>170</v>
      </c>
      <c r="AE15" s="53" t="s">
        <v>171</v>
      </c>
      <c r="AF15" s="53" t="s">
        <v>172</v>
      </c>
      <c r="AG15" s="53" t="s">
        <v>173</v>
      </c>
      <c r="AH15" s="53" t="s">
        <v>174</v>
      </c>
      <c r="AI15" s="53" t="s">
        <v>175</v>
      </c>
      <c r="AJ15" s="53" t="s">
        <v>176</v>
      </c>
      <c r="AK15" s="53" t="s">
        <v>177</v>
      </c>
      <c r="AL15" s="53" t="s">
        <v>178</v>
      </c>
      <c r="AM15" s="53" t="s">
        <v>179</v>
      </c>
      <c r="AN15" s="53" t="s">
        <v>180</v>
      </c>
      <c r="AO15" s="53" t="s">
        <v>181</v>
      </c>
      <c r="AP15" s="53" t="s">
        <v>182</v>
      </c>
      <c r="AQ15" s="53" t="s">
        <v>183</v>
      </c>
      <c r="AR15" s="53" t="s">
        <v>184</v>
      </c>
      <c r="AS15" s="53" t="s">
        <v>185</v>
      </c>
      <c r="AT15" s="53" t="s">
        <v>186</v>
      </c>
      <c r="AU15" s="53" t="s">
        <v>187</v>
      </c>
      <c r="AV15" s="53" t="s">
        <v>188</v>
      </c>
      <c r="AW15" s="53" t="s">
        <v>189</v>
      </c>
      <c r="AX15" s="53" t="s">
        <v>190</v>
      </c>
      <c r="AY15" s="53" t="s">
        <v>90</v>
      </c>
      <c r="AZ15" s="53" t="s">
        <v>91</v>
      </c>
      <c r="BA15" s="53" t="s">
        <v>92</v>
      </c>
      <c r="BB15" s="53" t="s">
        <v>93</v>
      </c>
      <c r="BC15" s="53" t="s">
        <v>94</v>
      </c>
      <c r="BD15" s="53" t="s">
        <v>95</v>
      </c>
      <c r="BE15" s="53" t="s">
        <v>96</v>
      </c>
      <c r="BF15" s="53" t="s">
        <v>97</v>
      </c>
      <c r="BG15" s="53" t="s">
        <v>98</v>
      </c>
      <c r="BH15" s="53" t="s">
        <v>99</v>
      </c>
      <c r="BI15" s="53" t="s">
        <v>100</v>
      </c>
      <c r="BJ15" s="53" t="s">
        <v>101</v>
      </c>
      <c r="BK15" s="53" t="s">
        <v>102</v>
      </c>
      <c r="BL15" s="53" t="s">
        <v>103</v>
      </c>
      <c r="BM15" s="53" t="s">
        <v>104</v>
      </c>
      <c r="BN15" s="53" t="s">
        <v>105</v>
      </c>
      <c r="BO15" s="53" t="s">
        <v>106</v>
      </c>
      <c r="BP15" s="53" t="s">
        <v>107</v>
      </c>
      <c r="BQ15" s="53" t="s">
        <v>108</v>
      </c>
      <c r="BR15" s="53" t="s">
        <v>109</v>
      </c>
      <c r="BS15" s="53" t="s">
        <v>110</v>
      </c>
      <c r="BT15" s="53" t="s">
        <v>111</v>
      </c>
      <c r="BU15" s="53" t="s">
        <v>112</v>
      </c>
      <c r="BV15" s="53" t="s">
        <v>113</v>
      </c>
      <c r="BW15" s="53" t="s">
        <v>114</v>
      </c>
      <c r="BX15" s="53" t="s">
        <v>115</v>
      </c>
      <c r="BY15" s="53" t="s">
        <v>116</v>
      </c>
      <c r="BZ15" s="53" t="s">
        <v>117</v>
      </c>
      <c r="CA15" s="53" t="s">
        <v>118</v>
      </c>
      <c r="CB15" s="53" t="s">
        <v>119</v>
      </c>
      <c r="CC15" s="53" t="s">
        <v>120</v>
      </c>
      <c r="CD15" s="54" t="s">
        <v>121</v>
      </c>
    </row>
    <row r="16" spans="1:82" s="306" customFormat="1" x14ac:dyDescent="0.4">
      <c r="A16" s="319"/>
      <c r="B16" s="322" t="s">
        <v>304</v>
      </c>
      <c r="C16" s="323"/>
      <c r="D16" s="269" t="s">
        <v>123</v>
      </c>
      <c r="E16" s="269" t="s">
        <v>123</v>
      </c>
      <c r="F16" s="269" t="s">
        <v>123</v>
      </c>
      <c r="G16" s="269" t="s">
        <v>123</v>
      </c>
      <c r="H16" s="269" t="s">
        <v>123</v>
      </c>
      <c r="I16" s="269" t="s">
        <v>123</v>
      </c>
      <c r="J16" s="269" t="s">
        <v>123</v>
      </c>
      <c r="K16" s="269" t="s">
        <v>123</v>
      </c>
      <c r="L16" s="269" t="s">
        <v>123</v>
      </c>
      <c r="M16" s="269" t="s">
        <v>123</v>
      </c>
      <c r="N16" s="269" t="s">
        <v>123</v>
      </c>
      <c r="O16" s="269" t="s">
        <v>123</v>
      </c>
      <c r="P16" s="269" t="s">
        <v>123</v>
      </c>
      <c r="Q16" s="269" t="s">
        <v>123</v>
      </c>
      <c r="R16" s="269" t="s">
        <v>123</v>
      </c>
      <c r="S16" s="269" t="s">
        <v>123</v>
      </c>
      <c r="T16" s="269" t="s">
        <v>123</v>
      </c>
      <c r="U16" s="269" t="s">
        <v>123</v>
      </c>
      <c r="V16" s="269" t="s">
        <v>123</v>
      </c>
      <c r="W16" s="269" t="s">
        <v>123</v>
      </c>
      <c r="X16" s="269" t="s">
        <v>123</v>
      </c>
      <c r="Y16" s="269" t="s">
        <v>123</v>
      </c>
      <c r="Z16" s="269" t="s">
        <v>123</v>
      </c>
      <c r="AA16" s="269" t="s">
        <v>123</v>
      </c>
      <c r="AB16" s="269" t="s">
        <v>123</v>
      </c>
      <c r="AC16" s="269" t="s">
        <v>123</v>
      </c>
      <c r="AD16" s="269" t="s">
        <v>123</v>
      </c>
      <c r="AE16" s="269" t="s">
        <v>123</v>
      </c>
      <c r="AF16" s="269" t="s">
        <v>123</v>
      </c>
      <c r="AG16" s="269" t="s">
        <v>123</v>
      </c>
      <c r="AH16" s="269" t="s">
        <v>123</v>
      </c>
      <c r="AI16" s="269" t="s">
        <v>123</v>
      </c>
      <c r="AJ16" s="269" t="s">
        <v>123</v>
      </c>
      <c r="AK16" s="269" t="s">
        <v>123</v>
      </c>
      <c r="AL16" s="269" t="s">
        <v>123</v>
      </c>
      <c r="AM16" s="269" t="s">
        <v>123</v>
      </c>
      <c r="AN16" s="269" t="s">
        <v>123</v>
      </c>
      <c r="AO16" s="269" t="s">
        <v>123</v>
      </c>
      <c r="AP16" s="269" t="s">
        <v>123</v>
      </c>
      <c r="AQ16" s="269" t="s">
        <v>123</v>
      </c>
      <c r="AR16" s="269" t="s">
        <v>123</v>
      </c>
      <c r="AS16" s="269" t="s">
        <v>123</v>
      </c>
      <c r="AT16" s="269" t="s">
        <v>123</v>
      </c>
      <c r="AU16" s="269" t="s">
        <v>123</v>
      </c>
      <c r="AV16" s="269" t="s">
        <v>123</v>
      </c>
      <c r="AW16" s="269" t="s">
        <v>123</v>
      </c>
      <c r="AX16" s="269" t="s">
        <v>123</v>
      </c>
      <c r="AY16" s="269" t="s">
        <v>123</v>
      </c>
      <c r="AZ16" s="269" t="s">
        <v>123</v>
      </c>
      <c r="BA16" s="269" t="s">
        <v>123</v>
      </c>
      <c r="BB16" s="269" t="s">
        <v>123</v>
      </c>
      <c r="BC16" s="269" t="s">
        <v>123</v>
      </c>
      <c r="BD16" s="269" t="s">
        <v>123</v>
      </c>
      <c r="BE16" s="269" t="s">
        <v>123</v>
      </c>
      <c r="BF16" s="269" t="s">
        <v>123</v>
      </c>
      <c r="BG16" s="269" t="s">
        <v>123</v>
      </c>
      <c r="BH16" s="269" t="s">
        <v>123</v>
      </c>
      <c r="BI16" s="269" t="s">
        <v>123</v>
      </c>
      <c r="BJ16" s="269" t="s">
        <v>123</v>
      </c>
      <c r="BK16" s="269" t="s">
        <v>123</v>
      </c>
      <c r="BL16" s="269" t="s">
        <v>123</v>
      </c>
      <c r="BM16" s="269" t="s">
        <v>123</v>
      </c>
      <c r="BN16" s="269" t="s">
        <v>123</v>
      </c>
      <c r="BO16" s="269" t="s">
        <v>123</v>
      </c>
      <c r="BP16" s="269" t="s">
        <v>123</v>
      </c>
      <c r="BQ16" s="269" t="s">
        <v>123</v>
      </c>
      <c r="BR16" s="269" t="s">
        <v>123</v>
      </c>
      <c r="BS16" s="269" t="s">
        <v>123</v>
      </c>
      <c r="BT16" s="269" t="s">
        <v>123</v>
      </c>
      <c r="BU16" s="269" t="s">
        <v>123</v>
      </c>
      <c r="BV16" s="269" t="s">
        <v>123</v>
      </c>
      <c r="BW16" s="269" t="s">
        <v>123</v>
      </c>
      <c r="BX16" s="269" t="s">
        <v>123</v>
      </c>
      <c r="BY16" s="269" t="s">
        <v>124</v>
      </c>
      <c r="BZ16" s="269" t="s">
        <v>124</v>
      </c>
      <c r="CA16" s="269" t="s">
        <v>124</v>
      </c>
      <c r="CB16" s="269" t="s">
        <v>124</v>
      </c>
      <c r="CC16" s="269" t="s">
        <v>124</v>
      </c>
      <c r="CD16" s="270" t="s">
        <v>124</v>
      </c>
    </row>
    <row r="17" spans="1:82" s="303" customFormat="1" ht="25.5" customHeight="1" x14ac:dyDescent="0.4">
      <c r="A17" s="324"/>
      <c r="B17" s="325" t="s">
        <v>136</v>
      </c>
      <c r="C17" s="150"/>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326"/>
      <c r="AG17" s="326"/>
      <c r="AH17" s="327">
        <v>0</v>
      </c>
      <c r="AI17" s="327">
        <v>0</v>
      </c>
      <c r="AJ17" s="327">
        <v>0</v>
      </c>
      <c r="AK17" s="327">
        <v>0</v>
      </c>
      <c r="AL17" s="327">
        <v>0</v>
      </c>
      <c r="AM17" s="327">
        <v>0</v>
      </c>
      <c r="AN17" s="327">
        <v>0</v>
      </c>
      <c r="AO17" s="327">
        <v>0</v>
      </c>
      <c r="AP17" s="327">
        <v>0</v>
      </c>
      <c r="AQ17" s="327">
        <v>0</v>
      </c>
      <c r="AR17" s="327">
        <v>0</v>
      </c>
      <c r="AS17" s="327">
        <v>0</v>
      </c>
      <c r="AT17" s="327">
        <v>0</v>
      </c>
      <c r="AU17" s="327">
        <v>0</v>
      </c>
      <c r="AV17" s="327">
        <v>0</v>
      </c>
      <c r="AW17" s="327">
        <v>0</v>
      </c>
      <c r="AX17" s="327">
        <v>0</v>
      </c>
      <c r="AY17" s="327">
        <v>0</v>
      </c>
      <c r="AZ17" s="327">
        <v>0</v>
      </c>
      <c r="BA17" s="327">
        <v>0</v>
      </c>
      <c r="BB17" s="327">
        <v>0</v>
      </c>
      <c r="BC17" s="327">
        <v>1750.3484647225566</v>
      </c>
      <c r="BD17" s="327">
        <v>6991.2387243480098</v>
      </c>
      <c r="BE17" s="327">
        <v>8692.6844722438709</v>
      </c>
      <c r="BF17" s="327">
        <v>9974.5688531642045</v>
      </c>
      <c r="BG17" s="327">
        <v>33487.74653257108</v>
      </c>
      <c r="BH17" s="327">
        <v>36416.051621650273</v>
      </c>
      <c r="BI17" s="327">
        <v>38239.02995303151</v>
      </c>
      <c r="BJ17" s="327">
        <v>39180.632465624658</v>
      </c>
      <c r="BK17" s="327">
        <v>40474.46871428741</v>
      </c>
      <c r="BL17" s="327">
        <v>45430.065358356202</v>
      </c>
      <c r="BM17" s="327">
        <v>50149.017427219602</v>
      </c>
      <c r="BN17" s="327">
        <v>51192.109835744246</v>
      </c>
      <c r="BO17" s="327">
        <v>51170.713417459257</v>
      </c>
      <c r="BP17" s="327">
        <v>50055.568484668009</v>
      </c>
      <c r="BQ17" s="327">
        <v>47883.088425027629</v>
      </c>
      <c r="BR17" s="327">
        <v>47538.252447961771</v>
      </c>
      <c r="BS17" s="327">
        <v>46057.228726429668</v>
      </c>
      <c r="BT17" s="327">
        <v>43798.984240112783</v>
      </c>
      <c r="BU17" s="327">
        <v>41352.91528923119</v>
      </c>
      <c r="BV17" s="327">
        <v>37275.138983541488</v>
      </c>
      <c r="BW17" s="327">
        <v>31204.799319294543</v>
      </c>
      <c r="BX17" s="327">
        <v>26797.503618590948</v>
      </c>
      <c r="BY17" s="327">
        <v>22708.339878444676</v>
      </c>
      <c r="BZ17" s="327">
        <v>19341.330399590253</v>
      </c>
      <c r="CA17" s="327">
        <v>18086.726113650795</v>
      </c>
      <c r="CB17" s="327">
        <v>16095.182414915304</v>
      </c>
      <c r="CC17" s="327">
        <v>13750.605665767163</v>
      </c>
      <c r="CD17" s="328">
        <v>12171.211163969463</v>
      </c>
    </row>
    <row r="18" spans="1:82" s="306" customFormat="1" ht="25.5" customHeight="1" x14ac:dyDescent="0.4">
      <c r="A18" s="304"/>
      <c r="B18" s="305" t="s">
        <v>133</v>
      </c>
      <c r="C18" s="56"/>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192">
        <v>0</v>
      </c>
      <c r="AI18" s="192">
        <v>0</v>
      </c>
      <c r="AJ18" s="192">
        <v>0</v>
      </c>
      <c r="AK18" s="192">
        <v>0</v>
      </c>
      <c r="AL18" s="192">
        <v>0</v>
      </c>
      <c r="AM18" s="192">
        <v>0</v>
      </c>
      <c r="AN18" s="192">
        <v>0</v>
      </c>
      <c r="AO18" s="192">
        <v>0</v>
      </c>
      <c r="AP18" s="192">
        <v>0</v>
      </c>
      <c r="AQ18" s="192">
        <v>0</v>
      </c>
      <c r="AR18" s="192">
        <v>0</v>
      </c>
      <c r="AS18" s="192">
        <v>0</v>
      </c>
      <c r="AT18" s="192">
        <v>0</v>
      </c>
      <c r="AU18" s="192">
        <v>0</v>
      </c>
      <c r="AV18" s="192">
        <v>0</v>
      </c>
      <c r="AW18" s="192">
        <v>0</v>
      </c>
      <c r="AX18" s="192">
        <v>0</v>
      </c>
      <c r="AY18" s="192">
        <v>0</v>
      </c>
      <c r="AZ18" s="192">
        <v>0</v>
      </c>
      <c r="BA18" s="192">
        <v>0</v>
      </c>
      <c r="BB18" s="192">
        <v>0</v>
      </c>
      <c r="BC18" s="192">
        <v>1750.3484647225566</v>
      </c>
      <c r="BD18" s="192">
        <v>6991.2387243480098</v>
      </c>
      <c r="BE18" s="192">
        <v>8692.6844722438709</v>
      </c>
      <c r="BF18" s="192">
        <v>9974.5688531642045</v>
      </c>
      <c r="BG18" s="192">
        <v>19587.302893412238</v>
      </c>
      <c r="BH18" s="192">
        <v>22648.195682422793</v>
      </c>
      <c r="BI18" s="192">
        <v>23983.324786063211</v>
      </c>
      <c r="BJ18" s="192">
        <v>25130.469487517483</v>
      </c>
      <c r="BK18" s="192">
        <v>26225.238833971092</v>
      </c>
      <c r="BL18" s="192">
        <v>30640.805049217928</v>
      </c>
      <c r="BM18" s="192">
        <v>34552.547883569183</v>
      </c>
      <c r="BN18" s="192">
        <v>35549.767477886788</v>
      </c>
      <c r="BO18" s="192">
        <v>36156.334370494529</v>
      </c>
      <c r="BP18" s="192">
        <v>35502.561178078686</v>
      </c>
      <c r="BQ18" s="192">
        <v>34493.506194181122</v>
      </c>
      <c r="BR18" s="192">
        <v>34118.948238434925</v>
      </c>
      <c r="BS18" s="192">
        <v>32548.695823912643</v>
      </c>
      <c r="BT18" s="192">
        <v>30579.695332017214</v>
      </c>
      <c r="BU18" s="192">
        <v>28407.830513834608</v>
      </c>
      <c r="BV18" s="192">
        <v>24547.180338283386</v>
      </c>
      <c r="BW18" s="192">
        <v>18795.780191260645</v>
      </c>
      <c r="BX18" s="192">
        <v>15017.316680574098</v>
      </c>
      <c r="BY18" s="192">
        <v>10717.221806099786</v>
      </c>
      <c r="BZ18" s="192">
        <v>7547.4874054192314</v>
      </c>
      <c r="CA18" s="192">
        <v>5801.9707001752522</v>
      </c>
      <c r="CB18" s="192">
        <v>3784.4789497878496</v>
      </c>
      <c r="CC18" s="192">
        <v>1625.8101462835994</v>
      </c>
      <c r="CD18" s="215">
        <v>289.69269352418962</v>
      </c>
    </row>
    <row r="19" spans="1:82" s="306" customFormat="1" x14ac:dyDescent="0.4">
      <c r="A19" s="304"/>
      <c r="B19" s="196" t="s">
        <v>463</v>
      </c>
      <c r="C19" s="307"/>
      <c r="D19" s="236"/>
      <c r="E19" s="236"/>
      <c r="F19" s="236"/>
      <c r="G19" s="236"/>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192">
        <v>0</v>
      </c>
      <c r="AI19" s="192">
        <v>0</v>
      </c>
      <c r="AJ19" s="192">
        <v>0</v>
      </c>
      <c r="AK19" s="192">
        <v>0</v>
      </c>
      <c r="AL19" s="192">
        <v>0</v>
      </c>
      <c r="AM19" s="192">
        <v>0</v>
      </c>
      <c r="AN19" s="192">
        <v>0</v>
      </c>
      <c r="AO19" s="192">
        <v>0</v>
      </c>
      <c r="AP19" s="192">
        <v>0</v>
      </c>
      <c r="AQ19" s="192">
        <v>0</v>
      </c>
      <c r="AR19" s="192">
        <v>0</v>
      </c>
      <c r="AS19" s="192">
        <v>0</v>
      </c>
      <c r="AT19" s="192">
        <v>0</v>
      </c>
      <c r="AU19" s="192">
        <v>0</v>
      </c>
      <c r="AV19" s="192">
        <v>0</v>
      </c>
      <c r="AW19" s="192">
        <v>0</v>
      </c>
      <c r="AX19" s="192">
        <v>0</v>
      </c>
      <c r="AY19" s="192">
        <v>0</v>
      </c>
      <c r="AZ19" s="192">
        <v>0</v>
      </c>
      <c r="BA19" s="192">
        <v>0</v>
      </c>
      <c r="BB19" s="192">
        <v>0</v>
      </c>
      <c r="BC19" s="192">
        <v>0</v>
      </c>
      <c r="BD19" s="192">
        <v>0</v>
      </c>
      <c r="BE19" s="192">
        <v>0</v>
      </c>
      <c r="BF19" s="192">
        <v>0</v>
      </c>
      <c r="BG19" s="192">
        <v>19587.302893412238</v>
      </c>
      <c r="BH19" s="192">
        <v>22648.195682422793</v>
      </c>
      <c r="BI19" s="192">
        <v>23983.324786063211</v>
      </c>
      <c r="BJ19" s="192">
        <v>25130.469487517483</v>
      </c>
      <c r="BK19" s="192">
        <v>26225.238833971092</v>
      </c>
      <c r="BL19" s="192">
        <v>30640.805049217928</v>
      </c>
      <c r="BM19" s="192">
        <v>34552.547883569183</v>
      </c>
      <c r="BN19" s="192">
        <v>35549.767477886788</v>
      </c>
      <c r="BO19" s="192">
        <v>36156.334370494529</v>
      </c>
      <c r="BP19" s="192">
        <v>35502.561178078686</v>
      </c>
      <c r="BQ19" s="192">
        <v>34493.506194181122</v>
      </c>
      <c r="BR19" s="192">
        <v>34118.948238434925</v>
      </c>
      <c r="BS19" s="192">
        <v>32548.695823912643</v>
      </c>
      <c r="BT19" s="192">
        <v>30579.695332017214</v>
      </c>
      <c r="BU19" s="192">
        <v>28407.830513834608</v>
      </c>
      <c r="BV19" s="192">
        <v>24547.180338283386</v>
      </c>
      <c r="BW19" s="192">
        <v>18795.780191260645</v>
      </c>
      <c r="BX19" s="192">
        <v>15017.316680574098</v>
      </c>
      <c r="BY19" s="192">
        <v>10717.221806099786</v>
      </c>
      <c r="BZ19" s="192">
        <v>7547.4874054192314</v>
      </c>
      <c r="CA19" s="192">
        <v>5801.9707001752522</v>
      </c>
      <c r="CB19" s="192">
        <v>3784.4789497878496</v>
      </c>
      <c r="CC19" s="192">
        <v>1625.8101462835994</v>
      </c>
      <c r="CD19" s="215">
        <v>289.69269352418962</v>
      </c>
    </row>
    <row r="20" spans="1:82" s="306" customFormat="1" x14ac:dyDescent="0.4">
      <c r="A20" s="304"/>
      <c r="B20" s="196" t="s">
        <v>464</v>
      </c>
      <c r="C20" s="73"/>
      <c r="D20" s="236"/>
      <c r="E20" s="236"/>
      <c r="F20" s="236"/>
      <c r="G20" s="236"/>
      <c r="H20" s="236"/>
      <c r="I20" s="236"/>
      <c r="J20" s="236"/>
      <c r="K20" s="236"/>
      <c r="L20" s="236"/>
      <c r="M20" s="236"/>
      <c r="N20" s="236"/>
      <c r="O20" s="236"/>
      <c r="P20" s="236"/>
      <c r="Q20" s="236"/>
      <c r="R20" s="236"/>
      <c r="S20" s="236"/>
      <c r="T20" s="236"/>
      <c r="U20" s="236"/>
      <c r="V20" s="236"/>
      <c r="W20" s="236"/>
      <c r="X20" s="236"/>
      <c r="Y20" s="236"/>
      <c r="Z20" s="236"/>
      <c r="AA20" s="236"/>
      <c r="AB20" s="236"/>
      <c r="AC20" s="236"/>
      <c r="AD20" s="236"/>
      <c r="AE20" s="236"/>
      <c r="AF20" s="236"/>
      <c r="AG20" s="236"/>
      <c r="AH20" s="192">
        <v>0</v>
      </c>
      <c r="AI20" s="192">
        <v>0</v>
      </c>
      <c r="AJ20" s="192">
        <v>0</v>
      </c>
      <c r="AK20" s="192">
        <v>0</v>
      </c>
      <c r="AL20" s="192">
        <v>0</v>
      </c>
      <c r="AM20" s="192">
        <v>0</v>
      </c>
      <c r="AN20" s="192">
        <v>0</v>
      </c>
      <c r="AO20" s="192">
        <v>0</v>
      </c>
      <c r="AP20" s="192">
        <v>0</v>
      </c>
      <c r="AQ20" s="192">
        <v>0</v>
      </c>
      <c r="AR20" s="192">
        <v>0</v>
      </c>
      <c r="AS20" s="192">
        <v>0</v>
      </c>
      <c r="AT20" s="192">
        <v>0</v>
      </c>
      <c r="AU20" s="192">
        <v>0</v>
      </c>
      <c r="AV20" s="192">
        <v>0</v>
      </c>
      <c r="AW20" s="192">
        <v>0</v>
      </c>
      <c r="AX20" s="192">
        <v>0</v>
      </c>
      <c r="AY20" s="192">
        <v>0</v>
      </c>
      <c r="AZ20" s="192">
        <v>0</v>
      </c>
      <c r="BA20" s="192">
        <v>0</v>
      </c>
      <c r="BB20" s="192">
        <v>0</v>
      </c>
      <c r="BC20" s="192">
        <v>1750.3484647225566</v>
      </c>
      <c r="BD20" s="192">
        <v>6991.2387243480098</v>
      </c>
      <c r="BE20" s="192">
        <v>8692.6844722438709</v>
      </c>
      <c r="BF20" s="192">
        <v>9974.5688531642045</v>
      </c>
      <c r="BG20" s="192">
        <v>0</v>
      </c>
      <c r="BH20" s="192">
        <v>0</v>
      </c>
      <c r="BI20" s="192">
        <v>0</v>
      </c>
      <c r="BJ20" s="192">
        <v>0</v>
      </c>
      <c r="BK20" s="192">
        <v>0</v>
      </c>
      <c r="BL20" s="192">
        <v>0</v>
      </c>
      <c r="BM20" s="192">
        <v>0</v>
      </c>
      <c r="BN20" s="192">
        <v>0</v>
      </c>
      <c r="BO20" s="192">
        <v>0</v>
      </c>
      <c r="BP20" s="192">
        <v>0</v>
      </c>
      <c r="BQ20" s="192">
        <v>0</v>
      </c>
      <c r="BR20" s="192">
        <v>0</v>
      </c>
      <c r="BS20" s="192">
        <v>0</v>
      </c>
      <c r="BT20" s="192">
        <v>0</v>
      </c>
      <c r="BU20" s="192">
        <v>0</v>
      </c>
      <c r="BV20" s="192">
        <v>0</v>
      </c>
      <c r="BW20" s="192">
        <v>0</v>
      </c>
      <c r="BX20" s="192">
        <v>0</v>
      </c>
      <c r="BY20" s="192">
        <v>0</v>
      </c>
      <c r="BZ20" s="192">
        <v>0</v>
      </c>
      <c r="CA20" s="192">
        <v>0</v>
      </c>
      <c r="CB20" s="192">
        <v>0</v>
      </c>
      <c r="CC20" s="192">
        <v>0</v>
      </c>
      <c r="CD20" s="215">
        <v>0</v>
      </c>
    </row>
    <row r="21" spans="1:82" s="306" customFormat="1" ht="25.5" customHeight="1" x14ac:dyDescent="0.4">
      <c r="A21" s="304"/>
      <c r="B21" s="71" t="s">
        <v>465</v>
      </c>
      <c r="C21" s="73"/>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192">
        <v>0</v>
      </c>
      <c r="AI21" s="192">
        <v>0</v>
      </c>
      <c r="AJ21" s="192">
        <v>0</v>
      </c>
      <c r="AK21" s="192">
        <v>0</v>
      </c>
      <c r="AL21" s="192">
        <v>0</v>
      </c>
      <c r="AM21" s="192">
        <v>0</v>
      </c>
      <c r="AN21" s="192">
        <v>0</v>
      </c>
      <c r="AO21" s="192">
        <v>0</v>
      </c>
      <c r="AP21" s="192">
        <v>0</v>
      </c>
      <c r="AQ21" s="192">
        <v>0</v>
      </c>
      <c r="AR21" s="192">
        <v>0</v>
      </c>
      <c r="AS21" s="192">
        <v>0</v>
      </c>
      <c r="AT21" s="192">
        <v>0</v>
      </c>
      <c r="AU21" s="192">
        <v>0</v>
      </c>
      <c r="AV21" s="192">
        <v>0</v>
      </c>
      <c r="AW21" s="192">
        <v>0</v>
      </c>
      <c r="AX21" s="192">
        <v>0</v>
      </c>
      <c r="AY21" s="192">
        <v>0</v>
      </c>
      <c r="AZ21" s="192">
        <v>0</v>
      </c>
      <c r="BA21" s="192">
        <v>0</v>
      </c>
      <c r="BB21" s="192">
        <v>0</v>
      </c>
      <c r="BC21" s="192">
        <v>0</v>
      </c>
      <c r="BD21" s="192">
        <v>0</v>
      </c>
      <c r="BE21" s="192">
        <v>0</v>
      </c>
      <c r="BF21" s="192">
        <v>0</v>
      </c>
      <c r="BG21" s="192">
        <v>13870.01449721994</v>
      </c>
      <c r="BH21" s="192">
        <v>13712.002856167577</v>
      </c>
      <c r="BI21" s="192">
        <v>13566.699836152604</v>
      </c>
      <c r="BJ21" s="192">
        <v>13694.583557408385</v>
      </c>
      <c r="BK21" s="192">
        <v>13912.849679912328</v>
      </c>
      <c r="BL21" s="192">
        <v>14353.854965337809</v>
      </c>
      <c r="BM21" s="192">
        <v>14838.902901341866</v>
      </c>
      <c r="BN21" s="192">
        <v>15010.265234759119</v>
      </c>
      <c r="BO21" s="192">
        <v>14808.12495491988</v>
      </c>
      <c r="BP21" s="192">
        <v>14506.111531249184</v>
      </c>
      <c r="BQ21" s="192">
        <v>13316.817131511887</v>
      </c>
      <c r="BR21" s="192">
        <v>13327.106537385014</v>
      </c>
      <c r="BS21" s="192">
        <v>13358.629305446584</v>
      </c>
      <c r="BT21" s="192">
        <v>13021.105718367126</v>
      </c>
      <c r="BU21" s="192">
        <v>12756.093931680911</v>
      </c>
      <c r="BV21" s="192">
        <v>12459.92214569168</v>
      </c>
      <c r="BW21" s="192">
        <v>12078.586924083429</v>
      </c>
      <c r="BX21" s="192">
        <v>11447.961247389934</v>
      </c>
      <c r="BY21" s="192">
        <v>11487.191695471849</v>
      </c>
      <c r="BZ21" s="192">
        <v>11207.410502090692</v>
      </c>
      <c r="CA21" s="192">
        <v>11635.7452815327</v>
      </c>
      <c r="CB21" s="192">
        <v>11576.84132262168</v>
      </c>
      <c r="CC21" s="192">
        <v>11304.720135075449</v>
      </c>
      <c r="CD21" s="215">
        <v>11039.770900297861</v>
      </c>
    </row>
    <row r="22" spans="1:82" s="306" customFormat="1" ht="25.5" customHeight="1" x14ac:dyDescent="0.4">
      <c r="A22" s="304"/>
      <c r="B22" s="305" t="s">
        <v>471</v>
      </c>
      <c r="C22" s="73"/>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192">
        <v>0</v>
      </c>
      <c r="AI22" s="192">
        <v>0</v>
      </c>
      <c r="AJ22" s="192">
        <v>0</v>
      </c>
      <c r="AK22" s="192">
        <v>0</v>
      </c>
      <c r="AL22" s="192">
        <v>0</v>
      </c>
      <c r="AM22" s="192">
        <v>0</v>
      </c>
      <c r="AN22" s="192">
        <v>0</v>
      </c>
      <c r="AO22" s="192">
        <v>0</v>
      </c>
      <c r="AP22" s="192">
        <v>0</v>
      </c>
      <c r="AQ22" s="192">
        <v>0</v>
      </c>
      <c r="AR22" s="192">
        <v>0</v>
      </c>
      <c r="AS22" s="192">
        <v>0</v>
      </c>
      <c r="AT22" s="192">
        <v>0</v>
      </c>
      <c r="AU22" s="192">
        <v>0</v>
      </c>
      <c r="AV22" s="192">
        <v>0</v>
      </c>
      <c r="AW22" s="192">
        <v>0</v>
      </c>
      <c r="AX22" s="192">
        <v>0</v>
      </c>
      <c r="AY22" s="192">
        <v>0</v>
      </c>
      <c r="AZ22" s="192">
        <v>0</v>
      </c>
      <c r="BA22" s="192">
        <v>0</v>
      </c>
      <c r="BB22" s="192">
        <v>0</v>
      </c>
      <c r="BC22" s="192">
        <v>0</v>
      </c>
      <c r="BD22" s="192">
        <v>0</v>
      </c>
      <c r="BE22" s="192">
        <v>0</v>
      </c>
      <c r="BF22" s="192">
        <v>0</v>
      </c>
      <c r="BG22" s="192">
        <v>30.429141938902021</v>
      </c>
      <c r="BH22" s="192">
        <v>55.853083059903923</v>
      </c>
      <c r="BI22" s="192">
        <v>689.00533081569654</v>
      </c>
      <c r="BJ22" s="192">
        <v>355.57942069878396</v>
      </c>
      <c r="BK22" s="192">
        <v>336.38020040398601</v>
      </c>
      <c r="BL22" s="192">
        <v>435.40534380046034</v>
      </c>
      <c r="BM22" s="192">
        <v>757.56664230855154</v>
      </c>
      <c r="BN22" s="192">
        <v>632.07712309834039</v>
      </c>
      <c r="BO22" s="192">
        <v>206.25409204484413</v>
      </c>
      <c r="BP22" s="192">
        <v>46.895775340133397</v>
      </c>
      <c r="BQ22" s="192">
        <v>72.765099334617418</v>
      </c>
      <c r="BR22" s="192">
        <v>92.197672141842546</v>
      </c>
      <c r="BS22" s="192">
        <v>149.90359707044198</v>
      </c>
      <c r="BT22" s="192">
        <v>198.18318972844287</v>
      </c>
      <c r="BU22" s="192">
        <v>188.99084371566681</v>
      </c>
      <c r="BV22" s="192">
        <v>268.03649956641749</v>
      </c>
      <c r="BW22" s="192">
        <v>330.43220395046865</v>
      </c>
      <c r="BX22" s="192">
        <v>332.2256906269169</v>
      </c>
      <c r="BY22" s="192">
        <v>503.92637687304062</v>
      </c>
      <c r="BZ22" s="192">
        <v>586.4324920803291</v>
      </c>
      <c r="CA22" s="192">
        <v>649.01013194284508</v>
      </c>
      <c r="CB22" s="192">
        <v>733.862142505772</v>
      </c>
      <c r="CC22" s="192">
        <v>820.07538440811379</v>
      </c>
      <c r="CD22" s="215">
        <v>841.74757014741294</v>
      </c>
    </row>
    <row r="23" spans="1:82" s="306" customFormat="1" ht="25.5" customHeight="1" x14ac:dyDescent="0.4">
      <c r="A23" s="304"/>
      <c r="B23" s="276" t="s">
        <v>467</v>
      </c>
      <c r="C23" s="329"/>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A23" s="330"/>
      <c r="AB23" s="330"/>
      <c r="AC23" s="236"/>
      <c r="AD23" s="236"/>
      <c r="AE23" s="236"/>
      <c r="AF23" s="236"/>
      <c r="AG23" s="236"/>
      <c r="AH23" s="192">
        <v>0</v>
      </c>
      <c r="AI23" s="192">
        <v>0</v>
      </c>
      <c r="AJ23" s="192">
        <v>0</v>
      </c>
      <c r="AK23" s="192">
        <v>0</v>
      </c>
      <c r="AL23" s="192">
        <v>0</v>
      </c>
      <c r="AM23" s="192">
        <v>0</v>
      </c>
      <c r="AN23" s="192">
        <v>0</v>
      </c>
      <c r="AO23" s="192">
        <v>0</v>
      </c>
      <c r="AP23" s="192">
        <v>0</v>
      </c>
      <c r="AQ23" s="192">
        <v>0</v>
      </c>
      <c r="AR23" s="192">
        <v>0</v>
      </c>
      <c r="AS23" s="192">
        <v>0</v>
      </c>
      <c r="AT23" s="192">
        <v>0</v>
      </c>
      <c r="AU23" s="192">
        <v>0</v>
      </c>
      <c r="AV23" s="192">
        <v>0</v>
      </c>
      <c r="AW23" s="192">
        <v>0</v>
      </c>
      <c r="AX23" s="192">
        <v>0</v>
      </c>
      <c r="AY23" s="192">
        <v>0</v>
      </c>
      <c r="AZ23" s="192">
        <v>0</v>
      </c>
      <c r="BA23" s="192">
        <v>0</v>
      </c>
      <c r="BB23" s="192">
        <v>0</v>
      </c>
      <c r="BC23" s="192">
        <v>0</v>
      </c>
      <c r="BD23" s="192">
        <v>0</v>
      </c>
      <c r="BE23" s="192">
        <v>0</v>
      </c>
      <c r="BF23" s="192">
        <v>0</v>
      </c>
      <c r="BG23" s="192">
        <v>0</v>
      </c>
      <c r="BH23" s="192">
        <v>0</v>
      </c>
      <c r="BI23" s="192">
        <v>617.25232909443321</v>
      </c>
      <c r="BJ23" s="192">
        <v>346.25261999631914</v>
      </c>
      <c r="BK23" s="192">
        <v>278.35079707857523</v>
      </c>
      <c r="BL23" s="192">
        <v>378.17326119507112</v>
      </c>
      <c r="BM23" s="192">
        <v>487.26482836908269</v>
      </c>
      <c r="BN23" s="192">
        <v>421.92712615153135</v>
      </c>
      <c r="BO23" s="192">
        <v>105.24752320328605</v>
      </c>
      <c r="BP23" s="192">
        <v>0.6538613776286849</v>
      </c>
      <c r="BQ23" s="192">
        <v>0.26002153089166136</v>
      </c>
      <c r="BR23" s="192">
        <v>1.3091019782373634E-2</v>
      </c>
      <c r="BS23" s="192">
        <v>5.913776799553498E-3</v>
      </c>
      <c r="BT23" s="192">
        <v>4.6275291224798119E-3</v>
      </c>
      <c r="BU23" s="192">
        <v>2.274593093902677E-3</v>
      </c>
      <c r="BV23" s="192">
        <v>0</v>
      </c>
      <c r="BW23" s="192">
        <v>1.0900298189632831E-2</v>
      </c>
      <c r="BX23" s="192">
        <v>1.0299230221445407E-2</v>
      </c>
      <c r="BY23" s="192">
        <v>1.0405447797397199E-2</v>
      </c>
      <c r="BZ23" s="192">
        <v>0.01</v>
      </c>
      <c r="CA23" s="192">
        <v>9.7646502592970592E-3</v>
      </c>
      <c r="CB23" s="192">
        <v>9.5868781833029822E-3</v>
      </c>
      <c r="CC23" s="192">
        <v>9.4032256803698935E-3</v>
      </c>
      <c r="CD23" s="215">
        <v>9.2187993621812275E-3</v>
      </c>
    </row>
    <row r="24" spans="1:82" s="306" customFormat="1" x14ac:dyDescent="0.4">
      <c r="A24" s="304"/>
      <c r="B24" s="309" t="s">
        <v>468</v>
      </c>
      <c r="C24" s="329"/>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236"/>
      <c r="AD24" s="236"/>
      <c r="AE24" s="236"/>
      <c r="AF24" s="236"/>
      <c r="AG24" s="236"/>
      <c r="AH24" s="192">
        <v>0</v>
      </c>
      <c r="AI24" s="192">
        <v>0</v>
      </c>
      <c r="AJ24" s="192">
        <v>0</v>
      </c>
      <c r="AK24" s="192">
        <v>0</v>
      </c>
      <c r="AL24" s="192">
        <v>0</v>
      </c>
      <c r="AM24" s="192">
        <v>0</v>
      </c>
      <c r="AN24" s="192">
        <v>0</v>
      </c>
      <c r="AO24" s="192">
        <v>0</v>
      </c>
      <c r="AP24" s="192">
        <v>0</v>
      </c>
      <c r="AQ24" s="192">
        <v>0</v>
      </c>
      <c r="AR24" s="192">
        <v>0</v>
      </c>
      <c r="AS24" s="192">
        <v>0</v>
      </c>
      <c r="AT24" s="192">
        <v>0</v>
      </c>
      <c r="AU24" s="192">
        <v>0</v>
      </c>
      <c r="AV24" s="192">
        <v>0</v>
      </c>
      <c r="AW24" s="192">
        <v>0</v>
      </c>
      <c r="AX24" s="192">
        <v>0</v>
      </c>
      <c r="AY24" s="192">
        <v>0</v>
      </c>
      <c r="AZ24" s="192">
        <v>0</v>
      </c>
      <c r="BA24" s="192">
        <v>0</v>
      </c>
      <c r="BB24" s="192">
        <v>0</v>
      </c>
      <c r="BC24" s="192">
        <v>0</v>
      </c>
      <c r="BD24" s="192">
        <v>0</v>
      </c>
      <c r="BE24" s="192">
        <v>0</v>
      </c>
      <c r="BF24" s="192">
        <v>0</v>
      </c>
      <c r="BG24" s="192">
        <v>0</v>
      </c>
      <c r="BH24" s="192">
        <v>0</v>
      </c>
      <c r="BI24" s="192">
        <v>0</v>
      </c>
      <c r="BJ24" s="192">
        <v>0</v>
      </c>
      <c r="BK24" s="192">
        <v>0</v>
      </c>
      <c r="BL24" s="192">
        <v>0</v>
      </c>
      <c r="BM24" s="192">
        <v>210.60951104523224</v>
      </c>
      <c r="BN24" s="192">
        <v>141.7632603796948</v>
      </c>
      <c r="BO24" s="192">
        <v>0</v>
      </c>
      <c r="BP24" s="192">
        <v>0</v>
      </c>
      <c r="BQ24" s="192">
        <v>0</v>
      </c>
      <c r="BR24" s="192">
        <v>0</v>
      </c>
      <c r="BS24" s="192">
        <v>0</v>
      </c>
      <c r="BT24" s="192">
        <v>0</v>
      </c>
      <c r="BU24" s="192">
        <v>0</v>
      </c>
      <c r="BV24" s="192">
        <v>0</v>
      </c>
      <c r="BW24" s="192">
        <v>0</v>
      </c>
      <c r="BX24" s="192">
        <v>0</v>
      </c>
      <c r="BY24" s="192">
        <v>0</v>
      </c>
      <c r="BZ24" s="192">
        <v>0</v>
      </c>
      <c r="CA24" s="192">
        <v>0</v>
      </c>
      <c r="CB24" s="192">
        <v>0</v>
      </c>
      <c r="CC24" s="192">
        <v>0</v>
      </c>
      <c r="CD24" s="215">
        <v>0</v>
      </c>
    </row>
    <row r="25" spans="1:82" s="306" customFormat="1" x14ac:dyDescent="0.4">
      <c r="A25" s="304"/>
      <c r="B25" s="309" t="s">
        <v>469</v>
      </c>
      <c r="C25" s="329"/>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236"/>
      <c r="AD25" s="236"/>
      <c r="AE25" s="236"/>
      <c r="AF25" s="236"/>
      <c r="AG25" s="236"/>
      <c r="AH25" s="192">
        <v>0</v>
      </c>
      <c r="AI25" s="192">
        <v>0</v>
      </c>
      <c r="AJ25" s="192">
        <v>0</v>
      </c>
      <c r="AK25" s="192">
        <v>0</v>
      </c>
      <c r="AL25" s="192">
        <v>0</v>
      </c>
      <c r="AM25" s="192">
        <v>0</v>
      </c>
      <c r="AN25" s="192">
        <v>0</v>
      </c>
      <c r="AO25" s="192">
        <v>0</v>
      </c>
      <c r="AP25" s="192">
        <v>0</v>
      </c>
      <c r="AQ25" s="192">
        <v>0</v>
      </c>
      <c r="AR25" s="192">
        <v>0</v>
      </c>
      <c r="AS25" s="192">
        <v>0</v>
      </c>
      <c r="AT25" s="192">
        <v>0</v>
      </c>
      <c r="AU25" s="192">
        <v>0</v>
      </c>
      <c r="AV25" s="192">
        <v>0</v>
      </c>
      <c r="AW25" s="192">
        <v>0</v>
      </c>
      <c r="AX25" s="192">
        <v>0</v>
      </c>
      <c r="AY25" s="192">
        <v>0</v>
      </c>
      <c r="AZ25" s="192">
        <v>0</v>
      </c>
      <c r="BA25" s="192">
        <v>0</v>
      </c>
      <c r="BB25" s="192">
        <v>0</v>
      </c>
      <c r="BC25" s="192">
        <v>0</v>
      </c>
      <c r="BD25" s="192">
        <v>0</v>
      </c>
      <c r="BE25" s="192">
        <v>0</v>
      </c>
      <c r="BF25" s="192">
        <v>0</v>
      </c>
      <c r="BG25" s="192">
        <v>30.429141938902021</v>
      </c>
      <c r="BH25" s="192">
        <v>55.853083059903923</v>
      </c>
      <c r="BI25" s="192">
        <v>71.753001721263331</v>
      </c>
      <c r="BJ25" s="192">
        <v>9.3268007024648369</v>
      </c>
      <c r="BK25" s="192">
        <v>58.02940332541074</v>
      </c>
      <c r="BL25" s="192">
        <v>57.232082605389238</v>
      </c>
      <c r="BM25" s="192">
        <v>59.692302894236526</v>
      </c>
      <c r="BN25" s="192">
        <v>68.386736567114198</v>
      </c>
      <c r="BO25" s="192">
        <v>101.00656884155808</v>
      </c>
      <c r="BP25" s="192">
        <v>46.241913962504711</v>
      </c>
      <c r="BQ25" s="192">
        <v>72.505077803725754</v>
      </c>
      <c r="BR25" s="192">
        <v>85.558144926764143</v>
      </c>
      <c r="BS25" s="192">
        <v>117.18267003851248</v>
      </c>
      <c r="BT25" s="192">
        <v>149.50158335995528</v>
      </c>
      <c r="BU25" s="192">
        <v>99.453761167281826</v>
      </c>
      <c r="BV25" s="192">
        <v>85.627077042762039</v>
      </c>
      <c r="BW25" s="192">
        <v>76.256322466459196</v>
      </c>
      <c r="BX25" s="192">
        <v>90.064212838440028</v>
      </c>
      <c r="BY25" s="192">
        <v>88.970991203503729</v>
      </c>
      <c r="BZ25" s="192">
        <v>85.504240601503753</v>
      </c>
      <c r="CA25" s="192">
        <v>86.338215306366962</v>
      </c>
      <c r="CB25" s="192">
        <v>86.629366714349331</v>
      </c>
      <c r="CC25" s="192">
        <v>85.883492130035336</v>
      </c>
      <c r="CD25" s="215">
        <v>85.990520587738146</v>
      </c>
    </row>
    <row r="26" spans="1:82" s="306" customFormat="1" ht="15" customHeight="1" x14ac:dyDescent="0.4">
      <c r="A26" s="304"/>
      <c r="B26" s="309" t="s">
        <v>470</v>
      </c>
      <c r="C26" s="329"/>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330"/>
      <c r="AB26" s="330"/>
      <c r="AC26" s="236"/>
      <c r="AD26" s="236"/>
      <c r="AE26" s="236"/>
      <c r="AF26" s="236"/>
      <c r="AG26" s="236"/>
      <c r="AH26" s="192">
        <v>0</v>
      </c>
      <c r="AI26" s="192">
        <v>0</v>
      </c>
      <c r="AJ26" s="192">
        <v>0</v>
      </c>
      <c r="AK26" s="192">
        <v>0</v>
      </c>
      <c r="AL26" s="192">
        <v>0</v>
      </c>
      <c r="AM26" s="192">
        <v>0</v>
      </c>
      <c r="AN26" s="192">
        <v>0</v>
      </c>
      <c r="AO26" s="192">
        <v>0</v>
      </c>
      <c r="AP26" s="192">
        <v>0</v>
      </c>
      <c r="AQ26" s="192">
        <v>0</v>
      </c>
      <c r="AR26" s="192">
        <v>0</v>
      </c>
      <c r="AS26" s="192">
        <v>0</v>
      </c>
      <c r="AT26" s="192">
        <v>0</v>
      </c>
      <c r="AU26" s="192">
        <v>0</v>
      </c>
      <c r="AV26" s="192">
        <v>0</v>
      </c>
      <c r="AW26" s="192">
        <v>0</v>
      </c>
      <c r="AX26" s="192">
        <v>0</v>
      </c>
      <c r="AY26" s="192">
        <v>0</v>
      </c>
      <c r="AZ26" s="192">
        <v>0</v>
      </c>
      <c r="BA26" s="192">
        <v>0</v>
      </c>
      <c r="BB26" s="192">
        <v>0</v>
      </c>
      <c r="BC26" s="192">
        <v>0</v>
      </c>
      <c r="BD26" s="192">
        <v>0</v>
      </c>
      <c r="BE26" s="192">
        <v>0</v>
      </c>
      <c r="BF26" s="192">
        <v>0</v>
      </c>
      <c r="BG26" s="192">
        <v>0</v>
      </c>
      <c r="BH26" s="192">
        <v>0</v>
      </c>
      <c r="BI26" s="192">
        <v>0</v>
      </c>
      <c r="BJ26" s="192">
        <v>0</v>
      </c>
      <c r="BK26" s="192">
        <v>0</v>
      </c>
      <c r="BL26" s="192">
        <v>0</v>
      </c>
      <c r="BM26" s="192">
        <v>0</v>
      </c>
      <c r="BN26" s="192">
        <v>0</v>
      </c>
      <c r="BO26" s="192">
        <v>0</v>
      </c>
      <c r="BP26" s="192">
        <v>0</v>
      </c>
      <c r="BQ26" s="192">
        <v>0</v>
      </c>
      <c r="BR26" s="192">
        <v>6.6264361952960371</v>
      </c>
      <c r="BS26" s="192">
        <v>32.715013255129954</v>
      </c>
      <c r="BT26" s="192">
        <v>48.676978839365141</v>
      </c>
      <c r="BU26" s="192">
        <v>89.534807955291072</v>
      </c>
      <c r="BV26" s="192">
        <v>182.40942252365548</v>
      </c>
      <c r="BW26" s="192">
        <v>254.16498118581981</v>
      </c>
      <c r="BX26" s="192">
        <v>242.15117855825542</v>
      </c>
      <c r="BY26" s="192">
        <v>414.94498022173951</v>
      </c>
      <c r="BZ26" s="192">
        <v>500.91825147882531</v>
      </c>
      <c r="CA26" s="192">
        <v>562.66215198621887</v>
      </c>
      <c r="CB26" s="192">
        <v>647.22318891323937</v>
      </c>
      <c r="CC26" s="192">
        <v>734.18248905239807</v>
      </c>
      <c r="CD26" s="215">
        <v>755.7478307603127</v>
      </c>
    </row>
    <row r="27" spans="1:82" s="306" customFormat="1" ht="26.25" customHeight="1" thickBot="1" x14ac:dyDescent="0.45">
      <c r="A27" s="331"/>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Q27" s="332"/>
      <c r="BR27" s="332"/>
      <c r="BS27" s="332"/>
      <c r="BT27" s="332"/>
      <c r="BU27" s="332"/>
      <c r="BV27" s="332"/>
      <c r="BW27" s="332"/>
      <c r="BX27" s="332"/>
      <c r="BY27" s="332"/>
      <c r="BZ27" s="332"/>
      <c r="CA27" s="332"/>
      <c r="CB27" s="332"/>
      <c r="CC27" s="332"/>
      <c r="CD27" s="333"/>
    </row>
    <row r="28" spans="1:82" s="306" customFormat="1" x14ac:dyDescent="0.4"/>
    <row r="29" spans="1:82" s="303" customFormat="1" ht="25.5" customHeight="1" x14ac:dyDescent="0.4"/>
    <row r="30" spans="1:82" s="306" customFormat="1" x14ac:dyDescent="0.4"/>
    <row r="31" spans="1:82" s="306" customFormat="1" x14ac:dyDescent="0.4"/>
    <row r="32" spans="1:82" s="306" customFormat="1" x14ac:dyDescent="0.4"/>
    <row r="33" s="306" customFormat="1" x14ac:dyDescent="0.4"/>
    <row r="34" s="306" customFormat="1" ht="25.5" customHeight="1" x14ac:dyDescent="0.4"/>
    <row r="35" s="306" customFormat="1" x14ac:dyDescent="0.4"/>
    <row r="36" s="306" customFormat="1" x14ac:dyDescent="0.4"/>
    <row r="37" s="306" customFormat="1" x14ac:dyDescent="0.4"/>
    <row r="38" s="303" customFormat="1" ht="25.5" customHeight="1" x14ac:dyDescent="0.4"/>
    <row r="39" s="306" customFormat="1" x14ac:dyDescent="0.4"/>
    <row r="40" s="306" customFormat="1" x14ac:dyDescent="0.4"/>
    <row r="41" s="306" customFormat="1" x14ac:dyDescent="0.4"/>
    <row r="42" s="306" customFormat="1" x14ac:dyDescent="0.4"/>
    <row r="43" s="306" customFormat="1" x14ac:dyDescent="0.4"/>
    <row r="44" s="306" customFormat="1" x14ac:dyDescent="0.4"/>
    <row r="45" s="303" customFormat="1" ht="25.5" customHeight="1" x14ac:dyDescent="0.4"/>
    <row r="46" s="306" customFormat="1" x14ac:dyDescent="0.4"/>
    <row r="47" s="306" customFormat="1" x14ac:dyDescent="0.4"/>
    <row r="48" s="306" customFormat="1" x14ac:dyDescent="0.4"/>
    <row r="49" s="306" customFormat="1" x14ac:dyDescent="0.4"/>
    <row r="50" s="306" customFormat="1" x14ac:dyDescent="0.4"/>
    <row r="51" s="306" customFormat="1" x14ac:dyDescent="0.4"/>
    <row r="52" s="314" customFormat="1" x14ac:dyDescent="0.4"/>
  </sheetData>
  <hyperlinks>
    <hyperlink ref="A1" location="Contents!A1" display="Contents page" xr:uid="{00000000-0004-0000-0F00-000000000000}"/>
    <hyperlink ref="B1" location="Notes!A1" display="Information relating to this table can be found in the 'Notes' tab" xr:uid="{00000000-0004-0000-0F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9C9C9"/>
  </sheetPr>
  <dimension ref="A1:CD48"/>
  <sheetViews>
    <sheetView zoomScale="70" zoomScaleNormal="70" workbookViewId="0">
      <pane xSplit="3" ySplit="3" topLeftCell="BW4" activePane="bottomRight" state="frozen"/>
      <selection pane="topRight" activeCell="D1" sqref="D1"/>
      <selection pane="bottomLeft" activeCell="A4" sqref="A4"/>
      <selection pane="bottomRight" activeCell="A4" sqref="A4"/>
    </sheetView>
  </sheetViews>
  <sheetFormatPr defaultColWidth="9.1328125" defaultRowHeight="15" x14ac:dyDescent="0.4"/>
  <cols>
    <col min="1" max="1" width="23.1328125" style="314" bestFit="1" customWidth="1"/>
    <col min="2" max="2" width="75.86328125" style="314" customWidth="1"/>
    <col min="3" max="3" width="25.86328125" style="314" customWidth="1"/>
    <col min="4" max="75" width="12.86328125" style="193" customWidth="1"/>
    <col min="76" max="82" width="12.86328125" style="314" customWidth="1"/>
    <col min="83" max="83" width="9.1328125" style="314" customWidth="1"/>
    <col min="84" max="16384" width="9.1328125" style="314"/>
  </cols>
  <sheetData>
    <row r="1" spans="1:82" s="16" customFormat="1" ht="25.5" customHeight="1" thickBot="1" x14ac:dyDescent="0.4">
      <c r="A1" s="43" t="s">
        <v>44</v>
      </c>
      <c r="B1" s="44" t="s">
        <v>88</v>
      </c>
      <c r="C1" s="108"/>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row>
    <row r="2" spans="1:82" s="1" customFormat="1" ht="15.75" customHeight="1" x14ac:dyDescent="0.4">
      <c r="A2" s="46" t="s">
        <v>45</v>
      </c>
      <c r="B2" s="18" t="s">
        <v>472</v>
      </c>
      <c r="C2" s="297"/>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1" customFormat="1" x14ac:dyDescent="0.4">
      <c r="A3" s="110">
        <v>2022</v>
      </c>
      <c r="B3" s="298" t="s">
        <v>218</v>
      </c>
      <c r="C3" s="299"/>
      <c r="D3" s="269" t="s">
        <v>123</v>
      </c>
      <c r="E3" s="269" t="s">
        <v>123</v>
      </c>
      <c r="F3" s="269" t="s">
        <v>123</v>
      </c>
      <c r="G3" s="269" t="s">
        <v>123</v>
      </c>
      <c r="H3" s="269" t="s">
        <v>123</v>
      </c>
      <c r="I3" s="269" t="s">
        <v>123</v>
      </c>
      <c r="J3" s="269" t="s">
        <v>123</v>
      </c>
      <c r="K3" s="269" t="s">
        <v>123</v>
      </c>
      <c r="L3" s="269" t="s">
        <v>123</v>
      </c>
      <c r="M3" s="269" t="s">
        <v>123</v>
      </c>
      <c r="N3" s="269" t="s">
        <v>123</v>
      </c>
      <c r="O3" s="269" t="s">
        <v>123</v>
      </c>
      <c r="P3" s="269" t="s">
        <v>123</v>
      </c>
      <c r="Q3" s="269" t="s">
        <v>123</v>
      </c>
      <c r="R3" s="269" t="s">
        <v>123</v>
      </c>
      <c r="S3" s="269" t="s">
        <v>123</v>
      </c>
      <c r="T3" s="269" t="s">
        <v>123</v>
      </c>
      <c r="U3" s="269" t="s">
        <v>123</v>
      </c>
      <c r="V3" s="269" t="s">
        <v>123</v>
      </c>
      <c r="W3" s="269" t="s">
        <v>123</v>
      </c>
      <c r="X3" s="269" t="s">
        <v>123</v>
      </c>
      <c r="Y3" s="269" t="s">
        <v>123</v>
      </c>
      <c r="Z3" s="269" t="s">
        <v>123</v>
      </c>
      <c r="AA3" s="269" t="s">
        <v>123</v>
      </c>
      <c r="AB3" s="269" t="s">
        <v>123</v>
      </c>
      <c r="AC3" s="269" t="s">
        <v>123</v>
      </c>
      <c r="AD3" s="269" t="s">
        <v>123</v>
      </c>
      <c r="AE3" s="269" t="s">
        <v>123</v>
      </c>
      <c r="AF3" s="269" t="s">
        <v>123</v>
      </c>
      <c r="AG3" s="269" t="s">
        <v>123</v>
      </c>
      <c r="AH3" s="269" t="s">
        <v>123</v>
      </c>
      <c r="AI3" s="269" t="s">
        <v>123</v>
      </c>
      <c r="AJ3" s="269" t="s">
        <v>123</v>
      </c>
      <c r="AK3" s="269" t="s">
        <v>123</v>
      </c>
      <c r="AL3" s="269" t="s">
        <v>123</v>
      </c>
      <c r="AM3" s="269" t="s">
        <v>123</v>
      </c>
      <c r="AN3" s="269" t="s">
        <v>123</v>
      </c>
      <c r="AO3" s="269" t="s">
        <v>123</v>
      </c>
      <c r="AP3" s="269" t="s">
        <v>123</v>
      </c>
      <c r="AQ3" s="269" t="s">
        <v>123</v>
      </c>
      <c r="AR3" s="269" t="s">
        <v>123</v>
      </c>
      <c r="AS3" s="269" t="s">
        <v>123</v>
      </c>
      <c r="AT3" s="269" t="s">
        <v>123</v>
      </c>
      <c r="AU3" s="269" t="s">
        <v>123</v>
      </c>
      <c r="AV3" s="269" t="s">
        <v>123</v>
      </c>
      <c r="AW3" s="269" t="s">
        <v>123</v>
      </c>
      <c r="AX3" s="269" t="s">
        <v>123</v>
      </c>
      <c r="AY3" s="269" t="s">
        <v>123</v>
      </c>
      <c r="AZ3" s="269" t="s">
        <v>123</v>
      </c>
      <c r="BA3" s="269" t="s">
        <v>123</v>
      </c>
      <c r="BB3" s="269" t="s">
        <v>123</v>
      </c>
      <c r="BC3" s="269" t="s">
        <v>123</v>
      </c>
      <c r="BD3" s="269" t="s">
        <v>123</v>
      </c>
      <c r="BE3" s="269" t="s">
        <v>123</v>
      </c>
      <c r="BF3" s="269" t="s">
        <v>123</v>
      </c>
      <c r="BG3" s="269" t="s">
        <v>123</v>
      </c>
      <c r="BH3" s="269" t="s">
        <v>123</v>
      </c>
      <c r="BI3" s="269" t="s">
        <v>123</v>
      </c>
      <c r="BJ3" s="269" t="s">
        <v>123</v>
      </c>
      <c r="BK3" s="269" t="s">
        <v>123</v>
      </c>
      <c r="BL3" s="269" t="s">
        <v>123</v>
      </c>
      <c r="BM3" s="269" t="s">
        <v>123</v>
      </c>
      <c r="BN3" s="269" t="s">
        <v>123</v>
      </c>
      <c r="BO3" s="269" t="s">
        <v>123</v>
      </c>
      <c r="BP3" s="269" t="s">
        <v>123</v>
      </c>
      <c r="BQ3" s="269" t="s">
        <v>123</v>
      </c>
      <c r="BR3" s="269" t="s">
        <v>123</v>
      </c>
      <c r="BS3" s="269" t="s">
        <v>123</v>
      </c>
      <c r="BT3" s="269" t="s">
        <v>123</v>
      </c>
      <c r="BU3" s="269" t="s">
        <v>123</v>
      </c>
      <c r="BV3" s="269" t="s">
        <v>123</v>
      </c>
      <c r="BW3" s="269" t="s">
        <v>123</v>
      </c>
      <c r="BX3" s="269" t="s">
        <v>123</v>
      </c>
      <c r="BY3" s="269" t="s">
        <v>124</v>
      </c>
      <c r="BZ3" s="269" t="s">
        <v>124</v>
      </c>
      <c r="CA3" s="269" t="s">
        <v>124</v>
      </c>
      <c r="CB3" s="269" t="s">
        <v>124</v>
      </c>
      <c r="CC3" s="269" t="s">
        <v>124</v>
      </c>
      <c r="CD3" s="270" t="s">
        <v>124</v>
      </c>
    </row>
    <row r="4" spans="1:82" s="238" customFormat="1" ht="26.25" customHeight="1" x14ac:dyDescent="0.4">
      <c r="A4" s="35"/>
      <c r="B4" s="106" t="s">
        <v>136</v>
      </c>
      <c r="C4" s="106"/>
      <c r="D4" s="334">
        <v>15.7</v>
      </c>
      <c r="E4" s="334">
        <v>21.3</v>
      </c>
      <c r="F4" s="334">
        <v>21.7</v>
      </c>
      <c r="G4" s="334">
        <v>24</v>
      </c>
      <c r="H4" s="334">
        <v>28</v>
      </c>
      <c r="I4" s="334">
        <v>30.5</v>
      </c>
      <c r="J4" s="334">
        <v>32</v>
      </c>
      <c r="K4" s="334">
        <v>35.700000000000003</v>
      </c>
      <c r="L4" s="334">
        <v>38.200000000000003</v>
      </c>
      <c r="M4" s="334">
        <v>43.8</v>
      </c>
      <c r="N4" s="334">
        <v>57.5</v>
      </c>
      <c r="O4" s="334">
        <v>61.5</v>
      </c>
      <c r="P4" s="334">
        <v>65.5</v>
      </c>
      <c r="Q4" s="334">
        <v>80</v>
      </c>
      <c r="R4" s="334">
        <v>84</v>
      </c>
      <c r="S4" s="334">
        <v>99</v>
      </c>
      <c r="T4" s="334">
        <v>108</v>
      </c>
      <c r="U4" s="334">
        <v>136</v>
      </c>
      <c r="V4" s="334">
        <v>141</v>
      </c>
      <c r="W4" s="334">
        <v>148</v>
      </c>
      <c r="X4" s="334">
        <v>154</v>
      </c>
      <c r="Y4" s="334">
        <v>162</v>
      </c>
      <c r="Z4" s="334">
        <v>168</v>
      </c>
      <c r="AA4" s="334">
        <v>196</v>
      </c>
      <c r="AB4" s="334">
        <v>220</v>
      </c>
      <c r="AC4" s="334">
        <v>245</v>
      </c>
      <c r="AD4" s="334">
        <v>310</v>
      </c>
      <c r="AE4" s="334">
        <v>393</v>
      </c>
      <c r="AF4" s="334">
        <v>434</v>
      </c>
      <c r="AG4" s="334">
        <v>466</v>
      </c>
      <c r="AH4" s="334">
        <f t="shared" ref="AH4:BM4" si="0">SUM(AH5:AH6)</f>
        <v>505</v>
      </c>
      <c r="AI4" s="334">
        <f t="shared" si="0"/>
        <v>562.99999999999989</v>
      </c>
      <c r="AJ4" s="334">
        <f t="shared" si="0"/>
        <v>637.99999999999989</v>
      </c>
      <c r="AK4" s="334">
        <f t="shared" si="0"/>
        <v>691</v>
      </c>
      <c r="AL4" s="334">
        <f t="shared" si="0"/>
        <v>725</v>
      </c>
      <c r="AM4" s="334">
        <f t="shared" si="0"/>
        <v>771</v>
      </c>
      <c r="AN4" s="334">
        <f t="shared" si="0"/>
        <v>785</v>
      </c>
      <c r="AO4" s="334">
        <f t="shared" si="0"/>
        <v>800</v>
      </c>
      <c r="AP4" s="334">
        <f t="shared" si="0"/>
        <v>825</v>
      </c>
      <c r="AQ4" s="334">
        <f t="shared" si="0"/>
        <v>839.25</v>
      </c>
      <c r="AR4" s="334">
        <f t="shared" si="0"/>
        <v>850.16399999999999</v>
      </c>
      <c r="AS4" s="334">
        <f t="shared" si="0"/>
        <v>852.303</v>
      </c>
      <c r="AT4" s="334">
        <f t="shared" si="0"/>
        <v>889.38600000000008</v>
      </c>
      <c r="AU4" s="334">
        <f t="shared" si="0"/>
        <v>1010.5989999999999</v>
      </c>
      <c r="AV4" s="334">
        <f t="shared" si="0"/>
        <v>1010</v>
      </c>
      <c r="AW4" s="334">
        <f t="shared" si="0"/>
        <v>1040</v>
      </c>
      <c r="AX4" s="334">
        <f t="shared" si="0"/>
        <v>1022</v>
      </c>
      <c r="AY4" s="334">
        <f t="shared" si="0"/>
        <v>1016.385</v>
      </c>
      <c r="AZ4" s="334">
        <f t="shared" si="0"/>
        <v>981.24099999999999</v>
      </c>
      <c r="BA4" s="334">
        <f t="shared" si="0"/>
        <v>987.07300000000021</v>
      </c>
      <c r="BB4" s="334">
        <f t="shared" si="0"/>
        <v>974.40599999999995</v>
      </c>
      <c r="BC4" s="334">
        <f t="shared" si="0"/>
        <v>1001.69</v>
      </c>
      <c r="BD4" s="334">
        <f t="shared" si="0"/>
        <v>985.85</v>
      </c>
      <c r="BE4" s="334">
        <f t="shared" si="0"/>
        <v>1099.2956646600001</v>
      </c>
      <c r="BF4" s="334">
        <f t="shared" si="0"/>
        <v>1087.4146320899999</v>
      </c>
      <c r="BG4" s="334">
        <f t="shared" si="0"/>
        <v>1006.6780681472775</v>
      </c>
      <c r="BH4" s="334">
        <f t="shared" si="0"/>
        <v>922.80799999999999</v>
      </c>
      <c r="BI4" s="334">
        <f t="shared" si="0"/>
        <v>874.53990900999997</v>
      </c>
      <c r="BJ4" s="334">
        <f t="shared" si="0"/>
        <v>796.54773575000013</v>
      </c>
      <c r="BK4" s="334">
        <f t="shared" si="0"/>
        <v>736.17217767890315</v>
      </c>
      <c r="BL4" s="334">
        <f t="shared" si="0"/>
        <v>674.75018944999999</v>
      </c>
      <c r="BM4" s="334">
        <f t="shared" si="0"/>
        <v>649.6405096899997</v>
      </c>
      <c r="BN4" s="334">
        <f t="shared" ref="BN4:CD4" si="1">SUM(BN5:BN6)</f>
        <v>613.52423453000017</v>
      </c>
      <c r="BO4" s="334">
        <f t="shared" si="1"/>
        <v>593.95801391999976</v>
      </c>
      <c r="BP4" s="334">
        <f t="shared" si="1"/>
        <v>592.53994551999983</v>
      </c>
      <c r="BQ4" s="334">
        <f t="shared" si="1"/>
        <v>582.23100191999993</v>
      </c>
      <c r="BR4" s="334">
        <f t="shared" si="1"/>
        <v>570.66566029000023</v>
      </c>
      <c r="BS4" s="334">
        <f t="shared" si="1"/>
        <v>568.92046535000088</v>
      </c>
      <c r="BT4" s="334">
        <f t="shared" si="1"/>
        <v>557.33749349999994</v>
      </c>
      <c r="BU4" s="334">
        <f t="shared" si="1"/>
        <v>502.55170413000036</v>
      </c>
      <c r="BV4" s="334">
        <f t="shared" si="1"/>
        <v>463.2592920300001</v>
      </c>
      <c r="BW4" s="334">
        <f t="shared" si="1"/>
        <v>506.28404317999991</v>
      </c>
      <c r="BX4" s="334">
        <f t="shared" si="1"/>
        <v>497.77004101000006</v>
      </c>
      <c r="BY4" s="334">
        <f t="shared" si="1"/>
        <v>340.1293713866923</v>
      </c>
      <c r="BZ4" s="334">
        <f t="shared" si="1"/>
        <v>455.92903610138251</v>
      </c>
      <c r="CA4" s="334">
        <f t="shared" si="1"/>
        <v>351.70073524111581</v>
      </c>
      <c r="CB4" s="334">
        <f t="shared" si="1"/>
        <v>322.6550036679497</v>
      </c>
      <c r="CC4" s="334">
        <f t="shared" si="1"/>
        <v>298.62555093729094</v>
      </c>
      <c r="CD4" s="335">
        <f t="shared" si="1"/>
        <v>280.75106711706155</v>
      </c>
    </row>
    <row r="5" spans="1:82" s="238" customFormat="1" x14ac:dyDescent="0.4">
      <c r="A5" s="336"/>
      <c r="B5" s="71" t="s">
        <v>411</v>
      </c>
      <c r="C5" s="106"/>
      <c r="D5" s="337">
        <f t="shared" ref="D5:AI5" si="2">SUM(D8, D12,D15)</f>
        <v>0</v>
      </c>
      <c r="E5" s="337">
        <f t="shared" si="2"/>
        <v>0</v>
      </c>
      <c r="F5" s="337">
        <f t="shared" si="2"/>
        <v>0</v>
      </c>
      <c r="G5" s="337">
        <f t="shared" si="2"/>
        <v>0</v>
      </c>
      <c r="H5" s="337">
        <f t="shared" si="2"/>
        <v>0</v>
      </c>
      <c r="I5" s="337">
        <f t="shared" si="2"/>
        <v>0</v>
      </c>
      <c r="J5" s="337">
        <f t="shared" si="2"/>
        <v>0</v>
      </c>
      <c r="K5" s="337">
        <f t="shared" si="2"/>
        <v>0</v>
      </c>
      <c r="L5" s="337">
        <f t="shared" si="2"/>
        <v>0</v>
      </c>
      <c r="M5" s="337">
        <f t="shared" si="2"/>
        <v>0</v>
      </c>
      <c r="N5" s="337">
        <f t="shared" si="2"/>
        <v>0</v>
      </c>
      <c r="O5" s="337">
        <f t="shared" si="2"/>
        <v>0</v>
      </c>
      <c r="P5" s="337">
        <f t="shared" si="2"/>
        <v>0</v>
      </c>
      <c r="Q5" s="337">
        <f t="shared" si="2"/>
        <v>0</v>
      </c>
      <c r="R5" s="337">
        <f t="shared" si="2"/>
        <v>0</v>
      </c>
      <c r="S5" s="337">
        <f t="shared" si="2"/>
        <v>0</v>
      </c>
      <c r="T5" s="337">
        <f t="shared" si="2"/>
        <v>0</v>
      </c>
      <c r="U5" s="337">
        <f t="shared" si="2"/>
        <v>0</v>
      </c>
      <c r="V5" s="337">
        <f t="shared" si="2"/>
        <v>0</v>
      </c>
      <c r="W5" s="337">
        <f t="shared" si="2"/>
        <v>0</v>
      </c>
      <c r="X5" s="337">
        <f t="shared" si="2"/>
        <v>0</v>
      </c>
      <c r="Y5" s="337">
        <f t="shared" si="2"/>
        <v>0</v>
      </c>
      <c r="Z5" s="337">
        <f t="shared" si="2"/>
        <v>0</v>
      </c>
      <c r="AA5" s="337">
        <f t="shared" si="2"/>
        <v>0</v>
      </c>
      <c r="AB5" s="337">
        <f t="shared" si="2"/>
        <v>0</v>
      </c>
      <c r="AC5" s="337">
        <f t="shared" si="2"/>
        <v>0</v>
      </c>
      <c r="AD5" s="337">
        <f t="shared" si="2"/>
        <v>0</v>
      </c>
      <c r="AE5" s="337">
        <f t="shared" si="2"/>
        <v>0</v>
      </c>
      <c r="AF5" s="337">
        <f t="shared" si="2"/>
        <v>0</v>
      </c>
      <c r="AG5" s="337">
        <f t="shared" si="2"/>
        <v>0</v>
      </c>
      <c r="AH5" s="337">
        <f t="shared" si="2"/>
        <v>433.19637841651365</v>
      </c>
      <c r="AI5" s="337">
        <f t="shared" si="2"/>
        <v>491.69011230548637</v>
      </c>
      <c r="AJ5" s="337">
        <f t="shared" ref="AJ5:BO5" si="3">SUM(AJ8, AJ12,AJ15)</f>
        <v>556.78557678919367</v>
      </c>
      <c r="AK5" s="337">
        <f t="shared" si="3"/>
        <v>602.69066695632307</v>
      </c>
      <c r="AL5" s="337">
        <f t="shared" si="3"/>
        <v>638.92866433160452</v>
      </c>
      <c r="AM5" s="337">
        <f t="shared" si="3"/>
        <v>676.46664247621209</v>
      </c>
      <c r="AN5" s="337">
        <f t="shared" si="3"/>
        <v>690.46052004690171</v>
      </c>
      <c r="AO5" s="337">
        <f t="shared" si="3"/>
        <v>700.08555842769397</v>
      </c>
      <c r="AP5" s="337">
        <f t="shared" si="3"/>
        <v>724.45946224287422</v>
      </c>
      <c r="AQ5" s="337">
        <f t="shared" si="3"/>
        <v>734.90769715392037</v>
      </c>
      <c r="AR5" s="337">
        <f t="shared" si="3"/>
        <v>742.36020250581066</v>
      </c>
      <c r="AS5" s="337">
        <f t="shared" si="3"/>
        <v>730.13111097207798</v>
      </c>
      <c r="AT5" s="337">
        <f t="shared" si="3"/>
        <v>775.26191022330795</v>
      </c>
      <c r="AU5" s="337">
        <f t="shared" si="3"/>
        <v>863.60627344005002</v>
      </c>
      <c r="AV5" s="337">
        <f t="shared" si="3"/>
        <v>852.2527553950282</v>
      </c>
      <c r="AW5" s="337">
        <f t="shared" si="3"/>
        <v>873.20359314762982</v>
      </c>
      <c r="AX5" s="337">
        <f t="shared" si="3"/>
        <v>859.06318218085562</v>
      </c>
      <c r="AY5" s="337">
        <f t="shared" si="3"/>
        <v>851.731324624629</v>
      </c>
      <c r="AZ5" s="337">
        <f t="shared" si="3"/>
        <v>829.88126142015744</v>
      </c>
      <c r="BA5" s="337">
        <f t="shared" si="3"/>
        <v>847.58109511712473</v>
      </c>
      <c r="BB5" s="337">
        <f t="shared" si="3"/>
        <v>839.89658660323107</v>
      </c>
      <c r="BC5" s="337">
        <f t="shared" si="3"/>
        <v>872.56183395470418</v>
      </c>
      <c r="BD5" s="337">
        <f t="shared" si="3"/>
        <v>865.87408814187211</v>
      </c>
      <c r="BE5" s="337">
        <f t="shared" si="3"/>
        <v>975.0571849050001</v>
      </c>
      <c r="BF5" s="337">
        <f t="shared" si="3"/>
        <v>958.2172410367499</v>
      </c>
      <c r="BG5" s="337">
        <f t="shared" si="3"/>
        <v>884.55214787227749</v>
      </c>
      <c r="BH5" s="337">
        <f t="shared" si="3"/>
        <v>804.2732521245</v>
      </c>
      <c r="BI5" s="337">
        <f t="shared" si="3"/>
        <v>764.43906345325001</v>
      </c>
      <c r="BJ5" s="337">
        <f t="shared" si="3"/>
        <v>698.14931705625008</v>
      </c>
      <c r="BK5" s="337">
        <f t="shared" si="3"/>
        <v>657.23492130667955</v>
      </c>
      <c r="BL5" s="337">
        <f t="shared" si="3"/>
        <v>609.35377852930276</v>
      </c>
      <c r="BM5" s="337">
        <f t="shared" si="3"/>
        <v>598.15693215526335</v>
      </c>
      <c r="BN5" s="337">
        <f t="shared" si="3"/>
        <v>563.29060795511202</v>
      </c>
      <c r="BO5" s="337">
        <f t="shared" si="3"/>
        <v>556.61229230695847</v>
      </c>
      <c r="BP5" s="337">
        <f t="shared" ref="BP5:CD5" si="4">SUM(BP8, BP12,BP15)</f>
        <v>564.26172678124692</v>
      </c>
      <c r="BQ5" s="337">
        <f t="shared" si="4"/>
        <v>563.72247188354766</v>
      </c>
      <c r="BR5" s="337">
        <f t="shared" si="4"/>
        <v>558.3774162769223</v>
      </c>
      <c r="BS5" s="337">
        <f t="shared" si="4"/>
        <v>562.103048365684</v>
      </c>
      <c r="BT5" s="337">
        <f t="shared" si="4"/>
        <v>552.47871435148681</v>
      </c>
      <c r="BU5" s="337">
        <f t="shared" si="4"/>
        <v>499.30094930620544</v>
      </c>
      <c r="BV5" s="337">
        <f t="shared" si="4"/>
        <v>461.68818435114184</v>
      </c>
      <c r="BW5" s="337">
        <f t="shared" si="4"/>
        <v>505.25759415667699</v>
      </c>
      <c r="BX5" s="337">
        <f t="shared" si="4"/>
        <v>497.77004101000006</v>
      </c>
      <c r="BY5" s="337">
        <f t="shared" si="4"/>
        <v>340.1293713866923</v>
      </c>
      <c r="BZ5" s="337">
        <f t="shared" si="4"/>
        <v>455.92903610138251</v>
      </c>
      <c r="CA5" s="337">
        <f t="shared" si="4"/>
        <v>351.70073524111581</v>
      </c>
      <c r="CB5" s="337">
        <f t="shared" si="4"/>
        <v>322.6550036679497</v>
      </c>
      <c r="CC5" s="337">
        <f t="shared" si="4"/>
        <v>298.62555093729094</v>
      </c>
      <c r="CD5" s="338">
        <f t="shared" si="4"/>
        <v>280.75106711706155</v>
      </c>
    </row>
    <row r="6" spans="1:82" s="1" customFormat="1" x14ac:dyDescent="0.4">
      <c r="A6" s="314"/>
      <c r="B6" s="71" t="s">
        <v>410</v>
      </c>
      <c r="C6" s="196"/>
      <c r="D6" s="337">
        <f t="shared" ref="D6:AI6" si="5">SUM(D13,D16)</f>
        <v>0</v>
      </c>
      <c r="E6" s="337">
        <f t="shared" si="5"/>
        <v>0</v>
      </c>
      <c r="F6" s="337">
        <f t="shared" si="5"/>
        <v>0</v>
      </c>
      <c r="G6" s="337">
        <f t="shared" si="5"/>
        <v>0</v>
      </c>
      <c r="H6" s="337">
        <f t="shared" si="5"/>
        <v>0</v>
      </c>
      <c r="I6" s="337">
        <f t="shared" si="5"/>
        <v>0</v>
      </c>
      <c r="J6" s="337">
        <f t="shared" si="5"/>
        <v>0</v>
      </c>
      <c r="K6" s="337">
        <f t="shared" si="5"/>
        <v>0</v>
      </c>
      <c r="L6" s="337">
        <f t="shared" si="5"/>
        <v>0</v>
      </c>
      <c r="M6" s="337">
        <f t="shared" si="5"/>
        <v>0</v>
      </c>
      <c r="N6" s="337">
        <f t="shared" si="5"/>
        <v>0</v>
      </c>
      <c r="O6" s="337">
        <f t="shared" si="5"/>
        <v>0</v>
      </c>
      <c r="P6" s="337">
        <f t="shared" si="5"/>
        <v>0</v>
      </c>
      <c r="Q6" s="337">
        <f t="shared" si="5"/>
        <v>0</v>
      </c>
      <c r="R6" s="337">
        <f t="shared" si="5"/>
        <v>0</v>
      </c>
      <c r="S6" s="337">
        <f t="shared" si="5"/>
        <v>0</v>
      </c>
      <c r="T6" s="337">
        <f t="shared" si="5"/>
        <v>0</v>
      </c>
      <c r="U6" s="337">
        <f t="shared" si="5"/>
        <v>0</v>
      </c>
      <c r="V6" s="337">
        <f t="shared" si="5"/>
        <v>0</v>
      </c>
      <c r="W6" s="337">
        <f t="shared" si="5"/>
        <v>0</v>
      </c>
      <c r="X6" s="337">
        <f t="shared" si="5"/>
        <v>0</v>
      </c>
      <c r="Y6" s="337">
        <f t="shared" si="5"/>
        <v>0</v>
      </c>
      <c r="Z6" s="337">
        <f t="shared" si="5"/>
        <v>0</v>
      </c>
      <c r="AA6" s="337">
        <f t="shared" si="5"/>
        <v>0</v>
      </c>
      <c r="AB6" s="337">
        <f t="shared" si="5"/>
        <v>0</v>
      </c>
      <c r="AC6" s="337">
        <f t="shared" si="5"/>
        <v>0</v>
      </c>
      <c r="AD6" s="337">
        <f t="shared" si="5"/>
        <v>0</v>
      </c>
      <c r="AE6" s="337">
        <f t="shared" si="5"/>
        <v>0</v>
      </c>
      <c r="AF6" s="337">
        <f t="shared" si="5"/>
        <v>0</v>
      </c>
      <c r="AG6" s="337">
        <f t="shared" si="5"/>
        <v>0</v>
      </c>
      <c r="AH6" s="337">
        <f t="shared" si="5"/>
        <v>71.803621583486347</v>
      </c>
      <c r="AI6" s="337">
        <f t="shared" si="5"/>
        <v>71.309887694513563</v>
      </c>
      <c r="AJ6" s="337">
        <f t="shared" ref="AJ6:BO6" si="6">SUM(AJ13,AJ16)</f>
        <v>81.214423210806217</v>
      </c>
      <c r="AK6" s="337">
        <f t="shared" si="6"/>
        <v>88.309333043676872</v>
      </c>
      <c r="AL6" s="337">
        <f t="shared" si="6"/>
        <v>86.071335668395506</v>
      </c>
      <c r="AM6" s="337">
        <f t="shared" si="6"/>
        <v>94.533357523787956</v>
      </c>
      <c r="AN6" s="337">
        <f t="shared" si="6"/>
        <v>94.539479953098336</v>
      </c>
      <c r="AO6" s="337">
        <f t="shared" si="6"/>
        <v>99.91444157230606</v>
      </c>
      <c r="AP6" s="337">
        <f t="shared" si="6"/>
        <v>100.54053775712582</v>
      </c>
      <c r="AQ6" s="337">
        <f t="shared" si="6"/>
        <v>104.34230284607963</v>
      </c>
      <c r="AR6" s="337">
        <f t="shared" si="6"/>
        <v>107.80379749418931</v>
      </c>
      <c r="AS6" s="337">
        <f t="shared" si="6"/>
        <v>122.17188902792199</v>
      </c>
      <c r="AT6" s="337">
        <f t="shared" si="6"/>
        <v>114.12408977669212</v>
      </c>
      <c r="AU6" s="337">
        <f t="shared" si="6"/>
        <v>146.99272655994997</v>
      </c>
      <c r="AV6" s="337">
        <f t="shared" si="6"/>
        <v>157.74724460497177</v>
      </c>
      <c r="AW6" s="337">
        <f t="shared" si="6"/>
        <v>166.79640685237015</v>
      </c>
      <c r="AX6" s="337">
        <f t="shared" si="6"/>
        <v>162.93681781914438</v>
      </c>
      <c r="AY6" s="337">
        <f t="shared" si="6"/>
        <v>164.65367537537094</v>
      </c>
      <c r="AZ6" s="337">
        <f t="shared" si="6"/>
        <v>151.35973857984254</v>
      </c>
      <c r="BA6" s="337">
        <f t="shared" si="6"/>
        <v>139.49190488287545</v>
      </c>
      <c r="BB6" s="337">
        <f t="shared" si="6"/>
        <v>134.50941339676888</v>
      </c>
      <c r="BC6" s="337">
        <f t="shared" si="6"/>
        <v>129.1281660452959</v>
      </c>
      <c r="BD6" s="337">
        <f t="shared" si="6"/>
        <v>119.97591185812794</v>
      </c>
      <c r="BE6" s="337">
        <f t="shared" si="6"/>
        <v>124.23847975499999</v>
      </c>
      <c r="BF6" s="337">
        <f t="shared" si="6"/>
        <v>129.19739105324999</v>
      </c>
      <c r="BG6" s="337">
        <f t="shared" si="6"/>
        <v>122.12592027499997</v>
      </c>
      <c r="BH6" s="337">
        <f t="shared" si="6"/>
        <v>118.53474787549996</v>
      </c>
      <c r="BI6" s="337">
        <f t="shared" si="6"/>
        <v>110.10084555674999</v>
      </c>
      <c r="BJ6" s="337">
        <f t="shared" si="6"/>
        <v>98.398418693749989</v>
      </c>
      <c r="BK6" s="337">
        <f t="shared" si="6"/>
        <v>78.937256372223544</v>
      </c>
      <c r="BL6" s="337">
        <f t="shared" si="6"/>
        <v>65.396410920697221</v>
      </c>
      <c r="BM6" s="337">
        <f t="shared" si="6"/>
        <v>51.483577534736391</v>
      </c>
      <c r="BN6" s="337">
        <f t="shared" si="6"/>
        <v>50.233626574888149</v>
      </c>
      <c r="BO6" s="337">
        <f t="shared" si="6"/>
        <v>37.345721613041349</v>
      </c>
      <c r="BP6" s="337">
        <f t="shared" ref="BP6:CD6" si="7">SUM(BP13,BP16)</f>
        <v>28.278218738752912</v>
      </c>
      <c r="BQ6" s="337">
        <f t="shared" si="7"/>
        <v>18.508530036452314</v>
      </c>
      <c r="BR6" s="337">
        <f t="shared" si="7"/>
        <v>12.288244013077932</v>
      </c>
      <c r="BS6" s="337">
        <f t="shared" si="7"/>
        <v>6.8174169843168348</v>
      </c>
      <c r="BT6" s="337">
        <f t="shared" si="7"/>
        <v>4.8587791485131495</v>
      </c>
      <c r="BU6" s="337">
        <f t="shared" si="7"/>
        <v>3.2507548237949488</v>
      </c>
      <c r="BV6" s="337">
        <f t="shared" si="7"/>
        <v>1.5711076788582328</v>
      </c>
      <c r="BW6" s="337">
        <f t="shared" si="7"/>
        <v>1.0264490233229515</v>
      </c>
      <c r="BX6" s="337">
        <f t="shared" si="7"/>
        <v>0</v>
      </c>
      <c r="BY6" s="337">
        <f t="shared" si="7"/>
        <v>0</v>
      </c>
      <c r="BZ6" s="337">
        <f t="shared" si="7"/>
        <v>0</v>
      </c>
      <c r="CA6" s="337">
        <f t="shared" si="7"/>
        <v>0</v>
      </c>
      <c r="CB6" s="337">
        <f t="shared" si="7"/>
        <v>0</v>
      </c>
      <c r="CC6" s="337">
        <f t="shared" si="7"/>
        <v>0</v>
      </c>
      <c r="CD6" s="338">
        <f t="shared" si="7"/>
        <v>0</v>
      </c>
    </row>
    <row r="7" spans="1:82" s="1" customFormat="1" x14ac:dyDescent="0.4">
      <c r="A7" s="314"/>
      <c r="B7" s="71"/>
      <c r="C7" s="196"/>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c r="BM7" s="337"/>
      <c r="BN7" s="337"/>
      <c r="BO7" s="337"/>
      <c r="BP7" s="337"/>
      <c r="BQ7" s="337"/>
      <c r="BR7" s="337"/>
      <c r="BS7" s="337"/>
      <c r="BT7" s="337"/>
      <c r="BU7" s="337"/>
      <c r="BV7" s="337"/>
      <c r="BW7" s="337"/>
      <c r="BX7" s="337"/>
      <c r="BY7" s="337"/>
      <c r="BZ7" s="337"/>
      <c r="CA7" s="337"/>
      <c r="CB7" s="337"/>
      <c r="CC7" s="337"/>
      <c r="CD7" s="338"/>
    </row>
    <row r="8" spans="1:82" s="1" customFormat="1" x14ac:dyDescent="0.4">
      <c r="A8" s="314"/>
      <c r="B8" s="80" t="s">
        <v>473</v>
      </c>
      <c r="C8" s="196"/>
      <c r="D8" s="334">
        <v>0</v>
      </c>
      <c r="E8" s="334">
        <v>0</v>
      </c>
      <c r="F8" s="334">
        <v>0</v>
      </c>
      <c r="G8" s="334">
        <v>0</v>
      </c>
      <c r="H8" s="334">
        <v>0</v>
      </c>
      <c r="I8" s="334">
        <v>0</v>
      </c>
      <c r="J8" s="334">
        <v>0</v>
      </c>
      <c r="K8" s="334">
        <v>0</v>
      </c>
      <c r="L8" s="334">
        <v>0</v>
      </c>
      <c r="M8" s="334">
        <v>0</v>
      </c>
      <c r="N8" s="334">
        <v>0</v>
      </c>
      <c r="O8" s="334">
        <v>0</v>
      </c>
      <c r="P8" s="334">
        <v>0</v>
      </c>
      <c r="Q8" s="334">
        <v>0</v>
      </c>
      <c r="R8" s="334">
        <v>0</v>
      </c>
      <c r="S8" s="334">
        <v>0</v>
      </c>
      <c r="T8" s="334">
        <v>0</v>
      </c>
      <c r="U8" s="334">
        <v>0</v>
      </c>
      <c r="V8" s="334">
        <v>0</v>
      </c>
      <c r="W8" s="334">
        <v>0</v>
      </c>
      <c r="X8" s="334">
        <v>0</v>
      </c>
      <c r="Y8" s="334">
        <v>0</v>
      </c>
      <c r="Z8" s="334">
        <v>0</v>
      </c>
      <c r="AA8" s="334">
        <v>0</v>
      </c>
      <c r="AB8" s="334">
        <v>0</v>
      </c>
      <c r="AC8" s="334">
        <v>0</v>
      </c>
      <c r="AD8" s="334">
        <v>0</v>
      </c>
      <c r="AE8" s="334">
        <v>0</v>
      </c>
      <c r="AF8" s="334">
        <v>0</v>
      </c>
      <c r="AG8" s="334">
        <v>0</v>
      </c>
      <c r="AH8" s="334">
        <v>0</v>
      </c>
      <c r="AI8" s="334">
        <v>0</v>
      </c>
      <c r="AJ8" s="334">
        <v>0</v>
      </c>
      <c r="AK8" s="334">
        <v>0</v>
      </c>
      <c r="AL8" s="334">
        <v>0</v>
      </c>
      <c r="AM8" s="334">
        <v>0</v>
      </c>
      <c r="AN8" s="334">
        <v>0</v>
      </c>
      <c r="AO8" s="334">
        <v>0</v>
      </c>
      <c r="AP8" s="334">
        <v>0</v>
      </c>
      <c r="AQ8" s="334">
        <v>0</v>
      </c>
      <c r="AR8" s="334">
        <v>0</v>
      </c>
      <c r="AS8" s="334">
        <v>0</v>
      </c>
      <c r="AT8" s="334">
        <v>0</v>
      </c>
      <c r="AU8" s="334">
        <v>0</v>
      </c>
      <c r="AV8" s="334">
        <v>0</v>
      </c>
      <c r="AW8" s="334">
        <v>0</v>
      </c>
      <c r="AX8" s="334">
        <v>0</v>
      </c>
      <c r="AY8" s="334">
        <v>0</v>
      </c>
      <c r="AZ8" s="334">
        <v>0</v>
      </c>
      <c r="BA8" s="334">
        <v>0</v>
      </c>
      <c r="BB8" s="334">
        <v>0</v>
      </c>
      <c r="BC8" s="334">
        <v>0</v>
      </c>
      <c r="BD8" s="334">
        <v>0</v>
      </c>
      <c r="BE8" s="334">
        <v>0</v>
      </c>
      <c r="BF8" s="334">
        <v>0</v>
      </c>
      <c r="BG8" s="334">
        <v>0</v>
      </c>
      <c r="BH8" s="334">
        <v>0</v>
      </c>
      <c r="BI8" s="334">
        <v>0</v>
      </c>
      <c r="BJ8" s="334">
        <v>0</v>
      </c>
      <c r="BK8" s="334">
        <v>0</v>
      </c>
      <c r="BL8" s="334">
        <v>0</v>
      </c>
      <c r="BM8" s="334">
        <v>0</v>
      </c>
      <c r="BN8" s="334">
        <v>0</v>
      </c>
      <c r="BO8" s="334">
        <v>0</v>
      </c>
      <c r="BP8" s="334">
        <v>0</v>
      </c>
      <c r="BQ8" s="334">
        <v>0</v>
      </c>
      <c r="BR8" s="334">
        <v>0</v>
      </c>
      <c r="BS8" s="334">
        <v>0</v>
      </c>
      <c r="BT8" s="334">
        <v>0</v>
      </c>
      <c r="BU8" s="334">
        <v>109.92024563645997</v>
      </c>
      <c r="BV8" s="334">
        <v>184.96516445151136</v>
      </c>
      <c r="BW8" s="334">
        <v>222.14001544636562</v>
      </c>
      <c r="BX8" s="334">
        <v>256.9865347514986</v>
      </c>
      <c r="BY8" s="334">
        <v>187.81130327355436</v>
      </c>
      <c r="BZ8" s="334">
        <v>234.81078579339143</v>
      </c>
      <c r="CA8" s="334">
        <v>207.66605509999511</v>
      </c>
      <c r="CB8" s="334">
        <v>205.69529105705305</v>
      </c>
      <c r="CC8" s="334">
        <v>204.45491415423936</v>
      </c>
      <c r="CD8" s="335">
        <v>206.33195397719479</v>
      </c>
    </row>
    <row r="9" spans="1:82" s="1" customFormat="1" x14ac:dyDescent="0.4">
      <c r="A9" s="314"/>
      <c r="B9" s="71" t="s">
        <v>474</v>
      </c>
      <c r="C9" s="196"/>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v>28.738193901895265</v>
      </c>
      <c r="BV9" s="337">
        <v>57.901574344580844</v>
      </c>
      <c r="BW9" s="337">
        <v>69.522149021261043</v>
      </c>
      <c r="BX9" s="337">
        <v>85.982164923233057</v>
      </c>
      <c r="BY9" s="337">
        <v>61.721278506018052</v>
      </c>
      <c r="BZ9" s="337">
        <v>94.799329999976521</v>
      </c>
      <c r="CA9" s="337">
        <v>68.887542264686786</v>
      </c>
      <c r="CB9" s="337">
        <v>67.798709724017556</v>
      </c>
      <c r="CC9" s="337">
        <v>67.381802429294339</v>
      </c>
      <c r="CD9" s="338">
        <v>67.856415783529158</v>
      </c>
    </row>
    <row r="10" spans="1:82" s="1" customFormat="1" x14ac:dyDescent="0.4">
      <c r="A10" s="314"/>
      <c r="B10" s="71" t="s">
        <v>475</v>
      </c>
      <c r="C10" s="196"/>
      <c r="D10" s="337"/>
      <c r="E10" s="337"/>
      <c r="F10" s="337"/>
      <c r="G10" s="337"/>
      <c r="H10" s="337"/>
      <c r="I10" s="337"/>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v>81.182051734564709</v>
      </c>
      <c r="BV10" s="337">
        <v>127.06359010693052</v>
      </c>
      <c r="BW10" s="337">
        <v>152.61786642510458</v>
      </c>
      <c r="BX10" s="337">
        <v>171.00436982826554</v>
      </c>
      <c r="BY10" s="337">
        <v>126.09002476753629</v>
      </c>
      <c r="BZ10" s="337">
        <v>140.01145579341488</v>
      </c>
      <c r="CA10" s="337">
        <v>138.77851283530833</v>
      </c>
      <c r="CB10" s="337">
        <v>137.8965813330355</v>
      </c>
      <c r="CC10" s="337">
        <v>137.07311172494502</v>
      </c>
      <c r="CD10" s="338">
        <v>138.47553819366564</v>
      </c>
    </row>
    <row r="11" spans="1:82" s="1" customFormat="1" ht="26.25" customHeight="1" x14ac:dyDescent="0.4">
      <c r="A11" s="238"/>
      <c r="B11" s="80" t="s">
        <v>476</v>
      </c>
      <c r="C11" s="228"/>
      <c r="D11" s="334">
        <v>0</v>
      </c>
      <c r="E11" s="334">
        <v>0</v>
      </c>
      <c r="F11" s="334">
        <v>0</v>
      </c>
      <c r="G11" s="334">
        <v>0</v>
      </c>
      <c r="H11" s="334">
        <v>0</v>
      </c>
      <c r="I11" s="334">
        <v>0</v>
      </c>
      <c r="J11" s="334">
        <v>0</v>
      </c>
      <c r="K11" s="334">
        <v>0</v>
      </c>
      <c r="L11" s="334">
        <v>0</v>
      </c>
      <c r="M11" s="334">
        <v>0</v>
      </c>
      <c r="N11" s="334">
        <v>0</v>
      </c>
      <c r="O11" s="334">
        <v>0</v>
      </c>
      <c r="P11" s="334">
        <v>0</v>
      </c>
      <c r="Q11" s="334">
        <v>0</v>
      </c>
      <c r="R11" s="334">
        <v>0</v>
      </c>
      <c r="S11" s="334">
        <v>0</v>
      </c>
      <c r="T11" s="334">
        <v>0</v>
      </c>
      <c r="U11" s="334">
        <v>0</v>
      </c>
      <c r="V11" s="334">
        <v>0</v>
      </c>
      <c r="W11" s="334">
        <v>0</v>
      </c>
      <c r="X11" s="334">
        <v>0</v>
      </c>
      <c r="Y11" s="334">
        <v>0</v>
      </c>
      <c r="Z11" s="334">
        <v>0</v>
      </c>
      <c r="AA11" s="334">
        <v>0</v>
      </c>
      <c r="AB11" s="334">
        <v>0</v>
      </c>
      <c r="AC11" s="334">
        <v>0</v>
      </c>
      <c r="AD11" s="334">
        <v>0</v>
      </c>
      <c r="AE11" s="334">
        <v>0</v>
      </c>
      <c r="AF11" s="334">
        <v>0</v>
      </c>
      <c r="AG11" s="334">
        <v>0</v>
      </c>
      <c r="AH11" s="334">
        <f t="shared" ref="AH11:BM11" si="8">SUM(AH12:AH13)</f>
        <v>505</v>
      </c>
      <c r="AI11" s="334">
        <f t="shared" si="8"/>
        <v>562.88724981467749</v>
      </c>
      <c r="AJ11" s="334">
        <f t="shared" si="8"/>
        <v>636.0202001482578</v>
      </c>
      <c r="AK11" s="334">
        <f t="shared" si="8"/>
        <v>685.84818383988136</v>
      </c>
      <c r="AL11" s="334">
        <f t="shared" si="8"/>
        <v>716</v>
      </c>
      <c r="AM11" s="334">
        <f t="shared" si="8"/>
        <v>756</v>
      </c>
      <c r="AN11" s="334">
        <f t="shared" si="8"/>
        <v>759</v>
      </c>
      <c r="AO11" s="334">
        <f t="shared" si="8"/>
        <v>767</v>
      </c>
      <c r="AP11" s="334">
        <f t="shared" si="8"/>
        <v>785</v>
      </c>
      <c r="AQ11" s="334">
        <f t="shared" si="8"/>
        <v>789.25</v>
      </c>
      <c r="AR11" s="334">
        <f t="shared" si="8"/>
        <v>787.16399999999999</v>
      </c>
      <c r="AS11" s="334">
        <f t="shared" si="8"/>
        <v>771.303</v>
      </c>
      <c r="AT11" s="334">
        <f t="shared" si="8"/>
        <v>788.89200000000005</v>
      </c>
      <c r="AU11" s="334">
        <f t="shared" si="8"/>
        <v>878.78200000000004</v>
      </c>
      <c r="AV11" s="334">
        <f t="shared" si="8"/>
        <v>860.14800000000002</v>
      </c>
      <c r="AW11" s="334">
        <f t="shared" si="8"/>
        <v>868</v>
      </c>
      <c r="AX11" s="334">
        <f t="shared" si="8"/>
        <v>841.82099999999991</v>
      </c>
      <c r="AY11" s="334">
        <f t="shared" si="8"/>
        <v>821.31099999999992</v>
      </c>
      <c r="AZ11" s="334">
        <f t="shared" si="8"/>
        <v>771.62099999999998</v>
      </c>
      <c r="BA11" s="334">
        <f t="shared" si="8"/>
        <v>767.95100000000014</v>
      </c>
      <c r="BB11" s="334">
        <f t="shared" si="8"/>
        <v>744.78599999999994</v>
      </c>
      <c r="BC11" s="334">
        <f t="shared" si="8"/>
        <v>750.40700000000015</v>
      </c>
      <c r="BD11" s="334">
        <f t="shared" si="8"/>
        <v>722.57399999999996</v>
      </c>
      <c r="BE11" s="334">
        <f t="shared" si="8"/>
        <v>830.53729334177387</v>
      </c>
      <c r="BF11" s="334">
        <f t="shared" si="8"/>
        <v>836.62692212999991</v>
      </c>
      <c r="BG11" s="334">
        <f t="shared" si="8"/>
        <v>779.6027927405496</v>
      </c>
      <c r="BH11" s="334">
        <f t="shared" si="8"/>
        <v>720.87099999999998</v>
      </c>
      <c r="BI11" s="334">
        <f t="shared" si="8"/>
        <v>697.05176069000004</v>
      </c>
      <c r="BJ11" s="334">
        <f t="shared" si="8"/>
        <v>642.11463335999997</v>
      </c>
      <c r="BK11" s="334">
        <f t="shared" si="8"/>
        <v>600.31661291890316</v>
      </c>
      <c r="BL11" s="334">
        <f t="shared" si="8"/>
        <v>559.92442127000004</v>
      </c>
      <c r="BM11" s="334">
        <f t="shared" si="8"/>
        <v>548.03660721503923</v>
      </c>
      <c r="BN11" s="334">
        <f t="shared" ref="BN11:CD11" si="9">SUM(BN12:BN13)</f>
        <v>529.75740402523707</v>
      </c>
      <c r="BO11" s="334">
        <f t="shared" si="9"/>
        <v>518.53362152957493</v>
      </c>
      <c r="BP11" s="334">
        <f t="shared" si="9"/>
        <v>523.88457191740724</v>
      </c>
      <c r="BQ11" s="334">
        <f t="shared" si="9"/>
        <v>513.45475950999992</v>
      </c>
      <c r="BR11" s="334">
        <f t="shared" si="9"/>
        <v>516.08061811252776</v>
      </c>
      <c r="BS11" s="334">
        <f t="shared" si="9"/>
        <v>522.03452683860587</v>
      </c>
      <c r="BT11" s="334">
        <f t="shared" si="9"/>
        <v>516.30467009524364</v>
      </c>
      <c r="BU11" s="334">
        <f t="shared" si="9"/>
        <v>339.25796803025725</v>
      </c>
      <c r="BV11" s="334">
        <f t="shared" si="9"/>
        <v>240.46341217608924</v>
      </c>
      <c r="BW11" s="334">
        <f t="shared" si="9"/>
        <v>245.51808927055649</v>
      </c>
      <c r="BX11" s="334">
        <f t="shared" si="9"/>
        <v>208.05190542266203</v>
      </c>
      <c r="BY11" s="334">
        <f t="shared" si="9"/>
        <v>131.6122719270281</v>
      </c>
      <c r="BZ11" s="334">
        <f t="shared" si="9"/>
        <v>201.27352733475686</v>
      </c>
      <c r="CA11" s="334">
        <f t="shared" si="9"/>
        <v>126.97741408079048</v>
      </c>
      <c r="CB11" s="334">
        <f t="shared" si="9"/>
        <v>103.04273930519531</v>
      </c>
      <c r="CC11" s="334">
        <f t="shared" si="9"/>
        <v>83.014128838790683</v>
      </c>
      <c r="CD11" s="335">
        <f t="shared" si="9"/>
        <v>65.611061783713652</v>
      </c>
    </row>
    <row r="12" spans="1:82" s="1" customFormat="1" x14ac:dyDescent="0.4">
      <c r="A12" s="314"/>
      <c r="B12" s="71" t="s">
        <v>411</v>
      </c>
      <c r="C12" s="196"/>
      <c r="D12" s="337" t="s">
        <v>446</v>
      </c>
      <c r="E12" s="337" t="s">
        <v>446</v>
      </c>
      <c r="F12" s="337" t="s">
        <v>446</v>
      </c>
      <c r="G12" s="337" t="s">
        <v>446</v>
      </c>
      <c r="H12" s="337" t="s">
        <v>446</v>
      </c>
      <c r="I12" s="337" t="s">
        <v>446</v>
      </c>
      <c r="J12" s="337" t="s">
        <v>446</v>
      </c>
      <c r="K12" s="337" t="s">
        <v>446</v>
      </c>
      <c r="L12" s="337" t="s">
        <v>446</v>
      </c>
      <c r="M12" s="337" t="s">
        <v>446</v>
      </c>
      <c r="N12" s="337" t="s">
        <v>446</v>
      </c>
      <c r="O12" s="337" t="s">
        <v>446</v>
      </c>
      <c r="P12" s="337" t="s">
        <v>446</v>
      </c>
      <c r="Q12" s="337" t="s">
        <v>446</v>
      </c>
      <c r="R12" s="337" t="s">
        <v>446</v>
      </c>
      <c r="S12" s="337" t="s">
        <v>446</v>
      </c>
      <c r="T12" s="337" t="s">
        <v>446</v>
      </c>
      <c r="U12" s="337" t="s">
        <v>446</v>
      </c>
      <c r="V12" s="337" t="s">
        <v>446</v>
      </c>
      <c r="W12" s="337" t="s">
        <v>446</v>
      </c>
      <c r="X12" s="337" t="s">
        <v>446</v>
      </c>
      <c r="Y12" s="337" t="s">
        <v>446</v>
      </c>
      <c r="Z12" s="337" t="s">
        <v>446</v>
      </c>
      <c r="AA12" s="337" t="s">
        <v>446</v>
      </c>
      <c r="AB12" s="337" t="s">
        <v>446</v>
      </c>
      <c r="AC12" s="337" t="s">
        <v>446</v>
      </c>
      <c r="AD12" s="337" t="s">
        <v>446</v>
      </c>
      <c r="AE12" s="337" t="s">
        <v>446</v>
      </c>
      <c r="AF12" s="337" t="s">
        <v>446</v>
      </c>
      <c r="AG12" s="337" t="s">
        <v>446</v>
      </c>
      <c r="AH12" s="337">
        <v>433.19637841651365</v>
      </c>
      <c r="AI12" s="337">
        <v>491.57804255409542</v>
      </c>
      <c r="AJ12" s="337">
        <v>554.82967264977924</v>
      </c>
      <c r="AK12" s="337">
        <v>597.63212258588965</v>
      </c>
      <c r="AL12" s="337">
        <v>630.14592004132612</v>
      </c>
      <c r="AM12" s="337">
        <v>661.919258538132</v>
      </c>
      <c r="AN12" s="337">
        <v>665.25957529428422</v>
      </c>
      <c r="AO12" s="337">
        <v>668.58081446977872</v>
      </c>
      <c r="AP12" s="337">
        <v>686.54822330144486</v>
      </c>
      <c r="AQ12" s="337">
        <v>687.83778406598583</v>
      </c>
      <c r="AR12" s="337">
        <v>683.46392070541924</v>
      </c>
      <c r="AS12" s="337">
        <v>656.05418789515488</v>
      </c>
      <c r="AT12" s="337">
        <v>683.68441738207923</v>
      </c>
      <c r="AU12" s="337">
        <v>746.31190271576043</v>
      </c>
      <c r="AV12" s="337">
        <v>720.91047448732343</v>
      </c>
      <c r="AW12" s="337">
        <v>722.98375426855523</v>
      </c>
      <c r="AX12" s="337">
        <v>701.70056148671415</v>
      </c>
      <c r="AY12" s="337">
        <v>683.57531623989541</v>
      </c>
      <c r="AZ12" s="337">
        <v>648.47078202168245</v>
      </c>
      <c r="BA12" s="337">
        <v>655.47438801712497</v>
      </c>
      <c r="BB12" s="337">
        <v>638.58108077177928</v>
      </c>
      <c r="BC12" s="337">
        <v>650.31584786041594</v>
      </c>
      <c r="BD12" s="337">
        <v>631.10693085508979</v>
      </c>
      <c r="BE12" s="337">
        <v>736.26207961364651</v>
      </c>
      <c r="BF12" s="337">
        <v>738.48558911616817</v>
      </c>
      <c r="BG12" s="337">
        <v>691.18314787227746</v>
      </c>
      <c r="BH12" s="337">
        <v>636.20925212450004</v>
      </c>
      <c r="BI12" s="337">
        <v>618.61569305871558</v>
      </c>
      <c r="BJ12" s="337">
        <v>572.93044173153885</v>
      </c>
      <c r="BK12" s="337">
        <v>547.30458607473906</v>
      </c>
      <c r="BL12" s="337">
        <v>515.55293311502305</v>
      </c>
      <c r="BM12" s="337">
        <v>512.88008897976067</v>
      </c>
      <c r="BN12" s="337">
        <v>492.72786275860085</v>
      </c>
      <c r="BO12" s="337">
        <v>489.66027087611786</v>
      </c>
      <c r="BP12" s="337">
        <v>502.77979164042989</v>
      </c>
      <c r="BQ12" s="337">
        <v>499.19309366482179</v>
      </c>
      <c r="BR12" s="337">
        <v>506.96691126187358</v>
      </c>
      <c r="BS12" s="337">
        <v>516.5294929940469</v>
      </c>
      <c r="BT12" s="337">
        <v>512.97957527602387</v>
      </c>
      <c r="BU12" s="337">
        <v>336.44911394526707</v>
      </c>
      <c r="BV12" s="337">
        <v>239.10587755384768</v>
      </c>
      <c r="BW12" s="337">
        <v>244.63117355759937</v>
      </c>
      <c r="BX12" s="337">
        <v>208.05190542266203</v>
      </c>
      <c r="BY12" s="337">
        <v>131.6122719270281</v>
      </c>
      <c r="BZ12" s="337">
        <v>201.27352733475686</v>
      </c>
      <c r="CA12" s="337">
        <v>126.97741408079048</v>
      </c>
      <c r="CB12" s="337">
        <v>103.04273930519531</v>
      </c>
      <c r="CC12" s="337">
        <v>83.014128838790683</v>
      </c>
      <c r="CD12" s="338">
        <v>65.611061783713652</v>
      </c>
    </row>
    <row r="13" spans="1:82" s="1" customFormat="1" x14ac:dyDescent="0.4">
      <c r="A13" s="314"/>
      <c r="B13" s="71" t="s">
        <v>410</v>
      </c>
      <c r="C13" s="196"/>
      <c r="D13" s="337" t="s">
        <v>446</v>
      </c>
      <c r="E13" s="337" t="s">
        <v>446</v>
      </c>
      <c r="F13" s="337" t="s">
        <v>446</v>
      </c>
      <c r="G13" s="337" t="s">
        <v>446</v>
      </c>
      <c r="H13" s="337" t="s">
        <v>446</v>
      </c>
      <c r="I13" s="337" t="s">
        <v>446</v>
      </c>
      <c r="J13" s="337" t="s">
        <v>446</v>
      </c>
      <c r="K13" s="337" t="s">
        <v>446</v>
      </c>
      <c r="L13" s="337" t="s">
        <v>446</v>
      </c>
      <c r="M13" s="337" t="s">
        <v>446</v>
      </c>
      <c r="N13" s="337" t="s">
        <v>446</v>
      </c>
      <c r="O13" s="337" t="s">
        <v>446</v>
      </c>
      <c r="P13" s="337" t="s">
        <v>446</v>
      </c>
      <c r="Q13" s="337" t="s">
        <v>446</v>
      </c>
      <c r="R13" s="337" t="s">
        <v>446</v>
      </c>
      <c r="S13" s="337" t="s">
        <v>446</v>
      </c>
      <c r="T13" s="337" t="s">
        <v>446</v>
      </c>
      <c r="U13" s="337" t="s">
        <v>446</v>
      </c>
      <c r="V13" s="337" t="s">
        <v>446</v>
      </c>
      <c r="W13" s="337" t="s">
        <v>446</v>
      </c>
      <c r="X13" s="337" t="s">
        <v>446</v>
      </c>
      <c r="Y13" s="337" t="s">
        <v>446</v>
      </c>
      <c r="Z13" s="337" t="s">
        <v>446</v>
      </c>
      <c r="AA13" s="337" t="s">
        <v>446</v>
      </c>
      <c r="AB13" s="337" t="s">
        <v>446</v>
      </c>
      <c r="AC13" s="337" t="s">
        <v>446</v>
      </c>
      <c r="AD13" s="337" t="s">
        <v>446</v>
      </c>
      <c r="AE13" s="337" t="s">
        <v>446</v>
      </c>
      <c r="AF13" s="337" t="s">
        <v>446</v>
      </c>
      <c r="AG13" s="337" t="s">
        <v>446</v>
      </c>
      <c r="AH13" s="337">
        <v>71.803621583486347</v>
      </c>
      <c r="AI13" s="337">
        <v>71.309207260582085</v>
      </c>
      <c r="AJ13" s="337">
        <v>81.190527498478616</v>
      </c>
      <c r="AK13" s="337">
        <v>88.216061253991739</v>
      </c>
      <c r="AL13" s="337">
        <v>85.854079958673921</v>
      </c>
      <c r="AM13" s="337">
        <v>94.080741461868001</v>
      </c>
      <c r="AN13" s="337">
        <v>93.74042470571581</v>
      </c>
      <c r="AO13" s="337">
        <v>98.41918553022127</v>
      </c>
      <c r="AP13" s="337">
        <v>98.451776698555136</v>
      </c>
      <c r="AQ13" s="337">
        <v>101.4122159340142</v>
      </c>
      <c r="AR13" s="337">
        <v>103.7000792945807</v>
      </c>
      <c r="AS13" s="337">
        <v>115.24881210484507</v>
      </c>
      <c r="AT13" s="337">
        <v>105.20758261792079</v>
      </c>
      <c r="AU13" s="337">
        <v>132.47009728423961</v>
      </c>
      <c r="AV13" s="337">
        <v>139.23752551267657</v>
      </c>
      <c r="AW13" s="337">
        <v>145.01624573144477</v>
      </c>
      <c r="AX13" s="337">
        <v>140.12043851328579</v>
      </c>
      <c r="AY13" s="337">
        <v>137.73568376010451</v>
      </c>
      <c r="AZ13" s="337">
        <v>123.15021797831749</v>
      </c>
      <c r="BA13" s="337">
        <v>112.47661198287514</v>
      </c>
      <c r="BB13" s="337">
        <v>106.20491922822067</v>
      </c>
      <c r="BC13" s="337">
        <v>100.0911521395842</v>
      </c>
      <c r="BD13" s="337">
        <v>91.467069144910184</v>
      </c>
      <c r="BE13" s="337">
        <v>94.275213728127369</v>
      </c>
      <c r="BF13" s="337">
        <v>98.141333013831741</v>
      </c>
      <c r="BG13" s="337">
        <v>88.419644868272087</v>
      </c>
      <c r="BH13" s="337">
        <v>84.661747875499969</v>
      </c>
      <c r="BI13" s="337">
        <v>78.43606763128443</v>
      </c>
      <c r="BJ13" s="337">
        <v>69.184191628461178</v>
      </c>
      <c r="BK13" s="337">
        <v>53.012026844164069</v>
      </c>
      <c r="BL13" s="337">
        <v>44.371488154976973</v>
      </c>
      <c r="BM13" s="337">
        <v>35.156518235278511</v>
      </c>
      <c r="BN13" s="337">
        <v>37.029541266636251</v>
      </c>
      <c r="BO13" s="337">
        <v>28.873350653457123</v>
      </c>
      <c r="BP13" s="337">
        <v>21.10478027697734</v>
      </c>
      <c r="BQ13" s="337">
        <v>14.26166584517814</v>
      </c>
      <c r="BR13" s="337">
        <v>9.1137068506542054</v>
      </c>
      <c r="BS13" s="337">
        <v>5.5050338445589686</v>
      </c>
      <c r="BT13" s="337">
        <v>3.3250948192197995</v>
      </c>
      <c r="BU13" s="337">
        <v>2.8088540849901751</v>
      </c>
      <c r="BV13" s="337">
        <v>1.3575346222415521</v>
      </c>
      <c r="BW13" s="337">
        <v>0.88691571295710581</v>
      </c>
      <c r="BX13" s="337">
        <v>0</v>
      </c>
      <c r="BY13" s="337">
        <v>0</v>
      </c>
      <c r="BZ13" s="337">
        <v>0</v>
      </c>
      <c r="CA13" s="337">
        <v>0</v>
      </c>
      <c r="CB13" s="337">
        <v>0</v>
      </c>
      <c r="CC13" s="337">
        <v>0</v>
      </c>
      <c r="CD13" s="338">
        <v>0</v>
      </c>
    </row>
    <row r="14" spans="1:82" s="1" customFormat="1" ht="26.25" customHeight="1" x14ac:dyDescent="0.4">
      <c r="A14" s="314"/>
      <c r="B14" s="80" t="s">
        <v>477</v>
      </c>
      <c r="C14" s="71"/>
      <c r="D14" s="334">
        <v>0</v>
      </c>
      <c r="E14" s="334">
        <v>0</v>
      </c>
      <c r="F14" s="334">
        <v>0</v>
      </c>
      <c r="G14" s="334">
        <v>0</v>
      </c>
      <c r="H14" s="334">
        <v>0</v>
      </c>
      <c r="I14" s="334">
        <v>0</v>
      </c>
      <c r="J14" s="334">
        <v>0</v>
      </c>
      <c r="K14" s="334">
        <v>0</v>
      </c>
      <c r="L14" s="334">
        <v>0</v>
      </c>
      <c r="M14" s="334">
        <v>0</v>
      </c>
      <c r="N14" s="334">
        <v>0</v>
      </c>
      <c r="O14" s="334">
        <v>0</v>
      </c>
      <c r="P14" s="334">
        <v>0</v>
      </c>
      <c r="Q14" s="334">
        <v>0</v>
      </c>
      <c r="R14" s="334">
        <v>0</v>
      </c>
      <c r="S14" s="334">
        <v>0</v>
      </c>
      <c r="T14" s="334">
        <v>0</v>
      </c>
      <c r="U14" s="334">
        <v>0</v>
      </c>
      <c r="V14" s="334">
        <v>0</v>
      </c>
      <c r="W14" s="334">
        <v>0</v>
      </c>
      <c r="X14" s="334">
        <v>0</v>
      </c>
      <c r="Y14" s="334">
        <v>0</v>
      </c>
      <c r="Z14" s="334">
        <v>0</v>
      </c>
      <c r="AA14" s="334">
        <v>0</v>
      </c>
      <c r="AB14" s="334">
        <v>0</v>
      </c>
      <c r="AC14" s="334">
        <v>0</v>
      </c>
      <c r="AD14" s="334">
        <v>0</v>
      </c>
      <c r="AE14" s="334">
        <v>0</v>
      </c>
      <c r="AF14" s="334">
        <v>0</v>
      </c>
      <c r="AG14" s="334">
        <v>0</v>
      </c>
      <c r="AH14" s="334">
        <f t="shared" ref="AH14:BM14" si="10">SUM(AH15:AH16)</f>
        <v>0</v>
      </c>
      <c r="AI14" s="334">
        <f t="shared" si="10"/>
        <v>0.11275018532246109</v>
      </c>
      <c r="AJ14" s="334">
        <f t="shared" si="10"/>
        <v>1.9797998517420314</v>
      </c>
      <c r="AK14" s="334">
        <f t="shared" si="10"/>
        <v>5.1518161601186057</v>
      </c>
      <c r="AL14" s="334">
        <f t="shared" si="10"/>
        <v>9</v>
      </c>
      <c r="AM14" s="334">
        <f t="shared" si="10"/>
        <v>14.999999999999998</v>
      </c>
      <c r="AN14" s="334">
        <f t="shared" si="10"/>
        <v>26</v>
      </c>
      <c r="AO14" s="334">
        <f t="shared" si="10"/>
        <v>33</v>
      </c>
      <c r="AP14" s="334">
        <f t="shared" si="10"/>
        <v>40</v>
      </c>
      <c r="AQ14" s="334">
        <f t="shared" si="10"/>
        <v>50.000000000000007</v>
      </c>
      <c r="AR14" s="334">
        <f t="shared" si="10"/>
        <v>63</v>
      </c>
      <c r="AS14" s="334">
        <f t="shared" si="10"/>
        <v>81</v>
      </c>
      <c r="AT14" s="334">
        <f t="shared" si="10"/>
        <v>100.494</v>
      </c>
      <c r="AU14" s="334">
        <f t="shared" si="10"/>
        <v>131.81700000000001</v>
      </c>
      <c r="AV14" s="334">
        <f t="shared" si="10"/>
        <v>149.852</v>
      </c>
      <c r="AW14" s="334">
        <f t="shared" si="10"/>
        <v>172</v>
      </c>
      <c r="AX14" s="334">
        <f t="shared" si="10"/>
        <v>180.179</v>
      </c>
      <c r="AY14" s="334">
        <f t="shared" si="10"/>
        <v>195.07400000000001</v>
      </c>
      <c r="AZ14" s="334">
        <f t="shared" si="10"/>
        <v>209.62</v>
      </c>
      <c r="BA14" s="334">
        <f t="shared" si="10"/>
        <v>219.12200000000001</v>
      </c>
      <c r="BB14" s="334">
        <f t="shared" si="10"/>
        <v>229.62</v>
      </c>
      <c r="BC14" s="334">
        <f t="shared" si="10"/>
        <v>251.28299999999999</v>
      </c>
      <c r="BD14" s="334">
        <f t="shared" si="10"/>
        <v>263.27600000000001</v>
      </c>
      <c r="BE14" s="334">
        <f t="shared" si="10"/>
        <v>268.75837131822618</v>
      </c>
      <c r="BF14" s="334">
        <f t="shared" si="10"/>
        <v>250.78770996</v>
      </c>
      <c r="BG14" s="334">
        <f t="shared" si="10"/>
        <v>227.07527540672788</v>
      </c>
      <c r="BH14" s="334">
        <f t="shared" si="10"/>
        <v>201.93699999999998</v>
      </c>
      <c r="BI14" s="334">
        <f t="shared" si="10"/>
        <v>177.48814832000002</v>
      </c>
      <c r="BJ14" s="334">
        <f t="shared" si="10"/>
        <v>154.43310238999999</v>
      </c>
      <c r="BK14" s="334">
        <f t="shared" si="10"/>
        <v>135.85556475999999</v>
      </c>
      <c r="BL14" s="334">
        <f t="shared" si="10"/>
        <v>114.82576818</v>
      </c>
      <c r="BM14" s="334">
        <f t="shared" si="10"/>
        <v>101.60390247496059</v>
      </c>
      <c r="BN14" s="334">
        <f t="shared" ref="BN14:CD14" si="11">SUM(BN15:BN16)</f>
        <v>83.766830504763064</v>
      </c>
      <c r="BO14" s="334">
        <f t="shared" si="11"/>
        <v>75.424392390424856</v>
      </c>
      <c r="BP14" s="334">
        <f t="shared" si="11"/>
        <v>68.65537360259259</v>
      </c>
      <c r="BQ14" s="334">
        <f t="shared" si="11"/>
        <v>68.776242409999995</v>
      </c>
      <c r="BR14" s="334">
        <f t="shared" si="11"/>
        <v>54.585042177472431</v>
      </c>
      <c r="BS14" s="334">
        <f t="shared" si="11"/>
        <v>46.88593851139494</v>
      </c>
      <c r="BT14" s="334">
        <f t="shared" si="11"/>
        <v>41.032823404756357</v>
      </c>
      <c r="BU14" s="334">
        <f t="shared" si="11"/>
        <v>53.37349046328314</v>
      </c>
      <c r="BV14" s="334">
        <f t="shared" si="11"/>
        <v>37.830715402399534</v>
      </c>
      <c r="BW14" s="334">
        <f t="shared" si="11"/>
        <v>38.625938463077837</v>
      </c>
      <c r="BX14" s="334">
        <f t="shared" si="11"/>
        <v>32.73160083583938</v>
      </c>
      <c r="BY14" s="334">
        <f t="shared" si="11"/>
        <v>20.705796186109801</v>
      </c>
      <c r="BZ14" s="334">
        <f t="shared" si="11"/>
        <v>19.844722973234163</v>
      </c>
      <c r="CA14" s="334">
        <f t="shared" si="11"/>
        <v>17.057266060330246</v>
      </c>
      <c r="CB14" s="334">
        <f t="shared" si="11"/>
        <v>13.91697330570134</v>
      </c>
      <c r="CC14" s="334">
        <f t="shared" si="11"/>
        <v>11.15650794426092</v>
      </c>
      <c r="CD14" s="335">
        <f t="shared" si="11"/>
        <v>8.8080513561530775</v>
      </c>
    </row>
    <row r="15" spans="1:82" s="1" customFormat="1" x14ac:dyDescent="0.4">
      <c r="A15" s="314"/>
      <c r="B15" s="71" t="s">
        <v>411</v>
      </c>
      <c r="C15" s="196"/>
      <c r="D15" s="337" t="s">
        <v>446</v>
      </c>
      <c r="E15" s="337" t="s">
        <v>446</v>
      </c>
      <c r="F15" s="337" t="s">
        <v>446</v>
      </c>
      <c r="G15" s="337" t="s">
        <v>446</v>
      </c>
      <c r="H15" s="337" t="s">
        <v>446</v>
      </c>
      <c r="I15" s="337" t="s">
        <v>446</v>
      </c>
      <c r="J15" s="337" t="s">
        <v>446</v>
      </c>
      <c r="K15" s="337" t="s">
        <v>446</v>
      </c>
      <c r="L15" s="337" t="s">
        <v>446</v>
      </c>
      <c r="M15" s="337" t="s">
        <v>446</v>
      </c>
      <c r="N15" s="337" t="s">
        <v>446</v>
      </c>
      <c r="O15" s="337" t="s">
        <v>446</v>
      </c>
      <c r="P15" s="337" t="s">
        <v>446</v>
      </c>
      <c r="Q15" s="337" t="s">
        <v>446</v>
      </c>
      <c r="R15" s="337" t="s">
        <v>446</v>
      </c>
      <c r="S15" s="337" t="s">
        <v>446</v>
      </c>
      <c r="T15" s="337" t="s">
        <v>446</v>
      </c>
      <c r="U15" s="337" t="s">
        <v>446</v>
      </c>
      <c r="V15" s="337" t="s">
        <v>446</v>
      </c>
      <c r="W15" s="337" t="s">
        <v>446</v>
      </c>
      <c r="X15" s="337" t="s">
        <v>446</v>
      </c>
      <c r="Y15" s="337" t="s">
        <v>446</v>
      </c>
      <c r="Z15" s="337" t="s">
        <v>446</v>
      </c>
      <c r="AA15" s="337" t="s">
        <v>446</v>
      </c>
      <c r="AB15" s="337" t="s">
        <v>446</v>
      </c>
      <c r="AC15" s="337" t="s">
        <v>446</v>
      </c>
      <c r="AD15" s="337" t="s">
        <v>446</v>
      </c>
      <c r="AE15" s="337" t="s">
        <v>446</v>
      </c>
      <c r="AF15" s="337" t="s">
        <v>446</v>
      </c>
      <c r="AG15" s="337" t="s">
        <v>446</v>
      </c>
      <c r="AH15" s="337">
        <v>0</v>
      </c>
      <c r="AI15" s="337">
        <v>0.11206975139097579</v>
      </c>
      <c r="AJ15" s="337">
        <v>1.9559041394144265</v>
      </c>
      <c r="AK15" s="337">
        <v>5.0585443704334674</v>
      </c>
      <c r="AL15" s="337">
        <v>8.7827442902784227</v>
      </c>
      <c r="AM15" s="337">
        <v>14.547383938080046</v>
      </c>
      <c r="AN15" s="337">
        <v>25.200944752617477</v>
      </c>
      <c r="AO15" s="337">
        <v>31.504743957915213</v>
      </c>
      <c r="AP15" s="337">
        <v>37.911238941429318</v>
      </c>
      <c r="AQ15" s="337">
        <v>47.069913087934566</v>
      </c>
      <c r="AR15" s="337">
        <v>58.896281800391392</v>
      </c>
      <c r="AS15" s="337">
        <v>74.07692307692308</v>
      </c>
      <c r="AT15" s="337">
        <v>91.577492841228676</v>
      </c>
      <c r="AU15" s="337">
        <v>117.29437072428964</v>
      </c>
      <c r="AV15" s="337">
        <v>131.3422809077048</v>
      </c>
      <c r="AW15" s="337">
        <v>150.21983887907462</v>
      </c>
      <c r="AX15" s="337">
        <v>157.36262069414141</v>
      </c>
      <c r="AY15" s="337">
        <v>168.15600838473355</v>
      </c>
      <c r="AZ15" s="337">
        <v>181.41047939847496</v>
      </c>
      <c r="BA15" s="337">
        <v>192.10670709999971</v>
      </c>
      <c r="BB15" s="337">
        <v>201.31550583145179</v>
      </c>
      <c r="BC15" s="337">
        <v>222.24598609428827</v>
      </c>
      <c r="BD15" s="337">
        <v>234.76715728678226</v>
      </c>
      <c r="BE15" s="337">
        <v>238.79510529135356</v>
      </c>
      <c r="BF15" s="337">
        <v>219.73165192058175</v>
      </c>
      <c r="BG15" s="337">
        <v>193.369</v>
      </c>
      <c r="BH15" s="337">
        <v>168.06399999999999</v>
      </c>
      <c r="BI15" s="337">
        <v>145.82337039453446</v>
      </c>
      <c r="BJ15" s="337">
        <v>125.21887532471118</v>
      </c>
      <c r="BK15" s="337">
        <v>109.93033523194052</v>
      </c>
      <c r="BL15" s="337">
        <v>93.800845414279749</v>
      </c>
      <c r="BM15" s="337">
        <v>85.276843175502719</v>
      </c>
      <c r="BN15" s="337">
        <v>70.562745196511173</v>
      </c>
      <c r="BO15" s="337">
        <v>66.952021430840631</v>
      </c>
      <c r="BP15" s="337">
        <v>61.481935140817022</v>
      </c>
      <c r="BQ15" s="337">
        <v>64.529378218725824</v>
      </c>
      <c r="BR15" s="337">
        <v>51.410505015048706</v>
      </c>
      <c r="BS15" s="337">
        <v>45.57355537163707</v>
      </c>
      <c r="BT15" s="337">
        <v>39.499139075463006</v>
      </c>
      <c r="BU15" s="337">
        <v>52.931589724478364</v>
      </c>
      <c r="BV15" s="337">
        <v>37.617142345782852</v>
      </c>
      <c r="BW15" s="337">
        <v>38.486405152711988</v>
      </c>
      <c r="BX15" s="337">
        <v>32.73160083583938</v>
      </c>
      <c r="BY15" s="337">
        <v>20.705796186109801</v>
      </c>
      <c r="BZ15" s="337">
        <v>19.844722973234163</v>
      </c>
      <c r="CA15" s="337">
        <v>17.057266060330246</v>
      </c>
      <c r="CB15" s="337">
        <v>13.91697330570134</v>
      </c>
      <c r="CC15" s="337">
        <v>11.15650794426092</v>
      </c>
      <c r="CD15" s="338">
        <v>8.8080513561530775</v>
      </c>
    </row>
    <row r="16" spans="1:82" s="1" customFormat="1" x14ac:dyDescent="0.4">
      <c r="A16" s="314"/>
      <c r="B16" s="71" t="s">
        <v>410</v>
      </c>
      <c r="C16" s="196"/>
      <c r="D16" s="337" t="s">
        <v>446</v>
      </c>
      <c r="E16" s="337" t="s">
        <v>446</v>
      </c>
      <c r="F16" s="337" t="s">
        <v>446</v>
      </c>
      <c r="G16" s="337" t="s">
        <v>446</v>
      </c>
      <c r="H16" s="337" t="s">
        <v>446</v>
      </c>
      <c r="I16" s="337" t="s">
        <v>446</v>
      </c>
      <c r="J16" s="337" t="s">
        <v>446</v>
      </c>
      <c r="K16" s="337" t="s">
        <v>446</v>
      </c>
      <c r="L16" s="337" t="s">
        <v>446</v>
      </c>
      <c r="M16" s="337" t="s">
        <v>446</v>
      </c>
      <c r="N16" s="337" t="s">
        <v>446</v>
      </c>
      <c r="O16" s="337" t="s">
        <v>446</v>
      </c>
      <c r="P16" s="337" t="s">
        <v>446</v>
      </c>
      <c r="Q16" s="337" t="s">
        <v>446</v>
      </c>
      <c r="R16" s="337" t="s">
        <v>446</v>
      </c>
      <c r="S16" s="337" t="s">
        <v>446</v>
      </c>
      <c r="T16" s="337" t="s">
        <v>446</v>
      </c>
      <c r="U16" s="337" t="s">
        <v>446</v>
      </c>
      <c r="V16" s="337" t="s">
        <v>446</v>
      </c>
      <c r="W16" s="337" t="s">
        <v>446</v>
      </c>
      <c r="X16" s="337" t="s">
        <v>446</v>
      </c>
      <c r="Y16" s="337" t="s">
        <v>446</v>
      </c>
      <c r="Z16" s="337" t="s">
        <v>446</v>
      </c>
      <c r="AA16" s="337" t="s">
        <v>446</v>
      </c>
      <c r="AB16" s="337" t="s">
        <v>446</v>
      </c>
      <c r="AC16" s="337" t="s">
        <v>446</v>
      </c>
      <c r="AD16" s="337" t="s">
        <v>446</v>
      </c>
      <c r="AE16" s="337" t="s">
        <v>446</v>
      </c>
      <c r="AF16" s="337" t="s">
        <v>446</v>
      </c>
      <c r="AG16" s="337" t="s">
        <v>446</v>
      </c>
      <c r="AH16" s="337">
        <v>0</v>
      </c>
      <c r="AI16" s="337">
        <v>6.8043393148529703E-4</v>
      </c>
      <c r="AJ16" s="337">
        <v>2.389571232760496E-2</v>
      </c>
      <c r="AK16" s="337">
        <v>9.3271789685138398E-2</v>
      </c>
      <c r="AL16" s="337">
        <v>0.21725570972157768</v>
      </c>
      <c r="AM16" s="337">
        <v>0.45261606191995341</v>
      </c>
      <c r="AN16" s="337">
        <v>0.79905524738252098</v>
      </c>
      <c r="AO16" s="337">
        <v>1.4952560420847878</v>
      </c>
      <c r="AP16" s="337">
        <v>2.0887610585706842</v>
      </c>
      <c r="AQ16" s="337">
        <v>2.9300869120654411</v>
      </c>
      <c r="AR16" s="337">
        <v>4.1037181996086094</v>
      </c>
      <c r="AS16" s="337">
        <v>6.9230769230769234</v>
      </c>
      <c r="AT16" s="337">
        <v>8.9165071587713225</v>
      </c>
      <c r="AU16" s="337">
        <v>14.522629275710372</v>
      </c>
      <c r="AV16" s="337">
        <v>18.509719092295203</v>
      </c>
      <c r="AW16" s="337">
        <v>21.780161120925374</v>
      </c>
      <c r="AX16" s="337">
        <v>22.816379305858582</v>
      </c>
      <c r="AY16" s="337">
        <v>26.917991615266445</v>
      </c>
      <c r="AZ16" s="337">
        <v>28.20952060152505</v>
      </c>
      <c r="BA16" s="337">
        <v>27.015292900000315</v>
      </c>
      <c r="BB16" s="337">
        <v>28.304494168548207</v>
      </c>
      <c r="BC16" s="337">
        <v>29.037013905711706</v>
      </c>
      <c r="BD16" s="337">
        <v>28.508842713217764</v>
      </c>
      <c r="BE16" s="337">
        <v>29.963266026872617</v>
      </c>
      <c r="BF16" s="337">
        <v>31.056058039418243</v>
      </c>
      <c r="BG16" s="337">
        <v>33.70627540672789</v>
      </c>
      <c r="BH16" s="337">
        <v>33.872999999999998</v>
      </c>
      <c r="BI16" s="337">
        <v>31.66477792546555</v>
      </c>
      <c r="BJ16" s="337">
        <v>29.214227065288803</v>
      </c>
      <c r="BK16" s="337">
        <v>25.925229528059475</v>
      </c>
      <c r="BL16" s="337">
        <v>21.024922765720252</v>
      </c>
      <c r="BM16" s="337">
        <v>16.327059299457879</v>
      </c>
      <c r="BN16" s="337">
        <v>13.204085308251896</v>
      </c>
      <c r="BO16" s="337">
        <v>8.4723709595842251</v>
      </c>
      <c r="BP16" s="337">
        <v>7.1734384617755698</v>
      </c>
      <c r="BQ16" s="337">
        <v>4.2468641912741756</v>
      </c>
      <c r="BR16" s="337">
        <v>3.174537162423726</v>
      </c>
      <c r="BS16" s="337">
        <v>1.3123831397578662</v>
      </c>
      <c r="BT16" s="337">
        <v>1.53368432929335</v>
      </c>
      <c r="BU16" s="337">
        <v>0.44190073880477376</v>
      </c>
      <c r="BV16" s="337">
        <v>0.21357305661668061</v>
      </c>
      <c r="BW16" s="337">
        <v>0.13953331036584574</v>
      </c>
      <c r="BX16" s="337">
        <v>0</v>
      </c>
      <c r="BY16" s="337">
        <v>0</v>
      </c>
      <c r="BZ16" s="337">
        <v>0</v>
      </c>
      <c r="CA16" s="337">
        <v>0</v>
      </c>
      <c r="CB16" s="337">
        <v>0</v>
      </c>
      <c r="CC16" s="337">
        <v>0</v>
      </c>
      <c r="CD16" s="338">
        <v>0</v>
      </c>
    </row>
    <row r="17" spans="1:82" s="1" customFormat="1" ht="26.25" customHeight="1" x14ac:dyDescent="0.4">
      <c r="A17" s="314"/>
      <c r="B17" s="80" t="s">
        <v>478</v>
      </c>
      <c r="C17" s="196"/>
      <c r="D17" s="334">
        <f t="shared" ref="D17:AI17" si="12">SUM(D18, D19,D20)</f>
        <v>0</v>
      </c>
      <c r="E17" s="334">
        <f t="shared" si="12"/>
        <v>0</v>
      </c>
      <c r="F17" s="334">
        <f t="shared" si="12"/>
        <v>0</v>
      </c>
      <c r="G17" s="334">
        <f t="shared" si="12"/>
        <v>0</v>
      </c>
      <c r="H17" s="334">
        <f t="shared" si="12"/>
        <v>0</v>
      </c>
      <c r="I17" s="334">
        <f t="shared" si="12"/>
        <v>0</v>
      </c>
      <c r="J17" s="334">
        <f t="shared" si="12"/>
        <v>0</v>
      </c>
      <c r="K17" s="334">
        <f t="shared" si="12"/>
        <v>0</v>
      </c>
      <c r="L17" s="334">
        <f t="shared" si="12"/>
        <v>0</v>
      </c>
      <c r="M17" s="334">
        <f t="shared" si="12"/>
        <v>0</v>
      </c>
      <c r="N17" s="334">
        <f t="shared" si="12"/>
        <v>0</v>
      </c>
      <c r="O17" s="334">
        <f t="shared" si="12"/>
        <v>0</v>
      </c>
      <c r="P17" s="334">
        <f t="shared" si="12"/>
        <v>0</v>
      </c>
      <c r="Q17" s="334">
        <f t="shared" si="12"/>
        <v>0</v>
      </c>
      <c r="R17" s="334">
        <f t="shared" si="12"/>
        <v>0</v>
      </c>
      <c r="S17" s="334">
        <f t="shared" si="12"/>
        <v>0</v>
      </c>
      <c r="T17" s="334">
        <f t="shared" si="12"/>
        <v>0</v>
      </c>
      <c r="U17" s="334">
        <f t="shared" si="12"/>
        <v>0</v>
      </c>
      <c r="V17" s="334">
        <f t="shared" si="12"/>
        <v>0</v>
      </c>
      <c r="W17" s="334">
        <f t="shared" si="12"/>
        <v>0</v>
      </c>
      <c r="X17" s="334">
        <f t="shared" si="12"/>
        <v>0</v>
      </c>
      <c r="Y17" s="334">
        <f t="shared" si="12"/>
        <v>0</v>
      </c>
      <c r="Z17" s="334">
        <f t="shared" si="12"/>
        <v>0</v>
      </c>
      <c r="AA17" s="334">
        <f t="shared" si="12"/>
        <v>0</v>
      </c>
      <c r="AB17" s="334">
        <f t="shared" si="12"/>
        <v>0</v>
      </c>
      <c r="AC17" s="334">
        <f t="shared" si="12"/>
        <v>0</v>
      </c>
      <c r="AD17" s="334">
        <f t="shared" si="12"/>
        <v>0</v>
      </c>
      <c r="AE17" s="334">
        <f t="shared" si="12"/>
        <v>0</v>
      </c>
      <c r="AF17" s="334">
        <f t="shared" si="12"/>
        <v>0</v>
      </c>
      <c r="AG17" s="334">
        <f t="shared" si="12"/>
        <v>0</v>
      </c>
      <c r="AH17" s="334">
        <f t="shared" si="12"/>
        <v>0</v>
      </c>
      <c r="AI17" s="334">
        <f t="shared" si="12"/>
        <v>0</v>
      </c>
      <c r="AJ17" s="334">
        <f t="shared" ref="AJ17:BO17" si="13">SUM(AJ18, AJ19,AJ20)</f>
        <v>0</v>
      </c>
      <c r="AK17" s="334">
        <f t="shared" si="13"/>
        <v>0</v>
      </c>
      <c r="AL17" s="334">
        <f t="shared" si="13"/>
        <v>0</v>
      </c>
      <c r="AM17" s="334">
        <f t="shared" si="13"/>
        <v>0</v>
      </c>
      <c r="AN17" s="334">
        <f t="shared" si="13"/>
        <v>0</v>
      </c>
      <c r="AO17" s="334">
        <f t="shared" si="13"/>
        <v>0</v>
      </c>
      <c r="AP17" s="334">
        <f t="shared" si="13"/>
        <v>0</v>
      </c>
      <c r="AQ17" s="334">
        <f t="shared" si="13"/>
        <v>0</v>
      </c>
      <c r="AR17" s="334">
        <f t="shared" si="13"/>
        <v>0</v>
      </c>
      <c r="AS17" s="334">
        <f t="shared" si="13"/>
        <v>0</v>
      </c>
      <c r="AT17" s="334">
        <f t="shared" si="13"/>
        <v>0</v>
      </c>
      <c r="AU17" s="334">
        <f t="shared" si="13"/>
        <v>0</v>
      </c>
      <c r="AV17" s="334">
        <f t="shared" si="13"/>
        <v>0</v>
      </c>
      <c r="AW17" s="334">
        <f t="shared" si="13"/>
        <v>0</v>
      </c>
      <c r="AX17" s="334">
        <f t="shared" si="13"/>
        <v>0</v>
      </c>
      <c r="AY17" s="334">
        <f t="shared" si="13"/>
        <v>0</v>
      </c>
      <c r="AZ17" s="334">
        <f t="shared" si="13"/>
        <v>0</v>
      </c>
      <c r="BA17" s="334">
        <f t="shared" si="13"/>
        <v>0</v>
      </c>
      <c r="BB17" s="334">
        <f t="shared" si="13"/>
        <v>0</v>
      </c>
      <c r="BC17" s="334">
        <f t="shared" si="13"/>
        <v>0</v>
      </c>
      <c r="BD17" s="334">
        <f t="shared" si="13"/>
        <v>0</v>
      </c>
      <c r="BE17" s="334">
        <f t="shared" si="13"/>
        <v>0</v>
      </c>
      <c r="BF17" s="334">
        <f t="shared" si="13"/>
        <v>28.406946050688902</v>
      </c>
      <c r="BG17" s="334">
        <f t="shared" si="13"/>
        <v>27.432701623546105</v>
      </c>
      <c r="BH17" s="334">
        <f t="shared" si="13"/>
        <v>26.234479032471963</v>
      </c>
      <c r="BI17" s="334">
        <f t="shared" si="13"/>
        <v>25.217539613784226</v>
      </c>
      <c r="BJ17" s="334">
        <f t="shared" si="13"/>
        <v>23.893453975822563</v>
      </c>
      <c r="BK17" s="334">
        <f t="shared" si="13"/>
        <v>23.356956766137984</v>
      </c>
      <c r="BL17" s="334">
        <f t="shared" si="13"/>
        <v>22.860791391673466</v>
      </c>
      <c r="BM17" s="334">
        <f t="shared" si="13"/>
        <v>22.195142250613998</v>
      </c>
      <c r="BN17" s="334">
        <f t="shared" si="13"/>
        <v>20.731727340506914</v>
      </c>
      <c r="BO17" s="334">
        <f t="shared" si="13"/>
        <v>20.801005350659317</v>
      </c>
      <c r="BP17" s="334">
        <f t="shared" ref="BP17:CD17" si="14">SUM(BP18, BP19,BP20)</f>
        <v>20.826470289915786</v>
      </c>
      <c r="BQ17" s="334">
        <f t="shared" si="14"/>
        <v>20.959430350443746</v>
      </c>
      <c r="BR17" s="334">
        <f t="shared" si="14"/>
        <v>19.738998445075392</v>
      </c>
      <c r="BS17" s="334">
        <f t="shared" si="14"/>
        <v>20.002488621536003</v>
      </c>
      <c r="BT17" s="334">
        <f t="shared" si="14"/>
        <v>19.745434635194613</v>
      </c>
      <c r="BU17" s="334">
        <f t="shared" si="14"/>
        <v>27.860468234256867</v>
      </c>
      <c r="BV17" s="334">
        <f t="shared" si="14"/>
        <v>21.813163837676971</v>
      </c>
      <c r="BW17" s="334">
        <f t="shared" si="14"/>
        <v>19.678471724493136</v>
      </c>
      <c r="BX17" s="334">
        <f t="shared" si="14"/>
        <v>18.103603341017337</v>
      </c>
      <c r="BY17" s="334">
        <f t="shared" si="14"/>
        <v>15.54269064135606</v>
      </c>
      <c r="BZ17" s="334">
        <f t="shared" si="14"/>
        <v>17.165634277399782</v>
      </c>
      <c r="CA17" s="334">
        <f t="shared" si="14"/>
        <v>12.711557062601717</v>
      </c>
      <c r="CB17" s="334">
        <f t="shared" si="14"/>
        <v>11.056840356291747</v>
      </c>
      <c r="CC17" s="334">
        <f t="shared" si="14"/>
        <v>9.670163190892346</v>
      </c>
      <c r="CD17" s="335">
        <f t="shared" si="14"/>
        <v>8.5276268547226728</v>
      </c>
    </row>
    <row r="18" spans="1:82" s="1" customFormat="1" x14ac:dyDescent="0.4">
      <c r="A18" s="314"/>
      <c r="B18" s="71" t="s">
        <v>473</v>
      </c>
      <c r="C18" s="196"/>
      <c r="D18" s="337">
        <v>0</v>
      </c>
      <c r="E18" s="337">
        <v>0</v>
      </c>
      <c r="F18" s="337">
        <v>0</v>
      </c>
      <c r="G18" s="337">
        <v>0</v>
      </c>
      <c r="H18" s="337">
        <v>0</v>
      </c>
      <c r="I18" s="337">
        <v>0</v>
      </c>
      <c r="J18" s="337">
        <v>0</v>
      </c>
      <c r="K18" s="337">
        <v>0</v>
      </c>
      <c r="L18" s="337">
        <v>0</v>
      </c>
      <c r="M18" s="337">
        <v>0</v>
      </c>
      <c r="N18" s="337">
        <v>0</v>
      </c>
      <c r="O18" s="337">
        <v>0</v>
      </c>
      <c r="P18" s="337">
        <v>0</v>
      </c>
      <c r="Q18" s="337">
        <v>0</v>
      </c>
      <c r="R18" s="337">
        <v>0</v>
      </c>
      <c r="S18" s="337">
        <v>0</v>
      </c>
      <c r="T18" s="337">
        <v>0</v>
      </c>
      <c r="U18" s="337">
        <v>0</v>
      </c>
      <c r="V18" s="337">
        <v>0</v>
      </c>
      <c r="W18" s="337">
        <v>0</v>
      </c>
      <c r="X18" s="337">
        <v>0</v>
      </c>
      <c r="Y18" s="337">
        <v>0</v>
      </c>
      <c r="Z18" s="337">
        <v>0</v>
      </c>
      <c r="AA18" s="337">
        <v>0</v>
      </c>
      <c r="AB18" s="337">
        <v>0</v>
      </c>
      <c r="AC18" s="337">
        <v>0</v>
      </c>
      <c r="AD18" s="337">
        <v>0</v>
      </c>
      <c r="AE18" s="337">
        <v>0</v>
      </c>
      <c r="AF18" s="337">
        <v>0</v>
      </c>
      <c r="AG18" s="337">
        <v>0</v>
      </c>
      <c r="AH18" s="337">
        <v>0</v>
      </c>
      <c r="AI18" s="337">
        <v>0</v>
      </c>
      <c r="AJ18" s="337">
        <v>0</v>
      </c>
      <c r="AK18" s="337">
        <v>0</v>
      </c>
      <c r="AL18" s="337">
        <v>0</v>
      </c>
      <c r="AM18" s="337">
        <v>0</v>
      </c>
      <c r="AN18" s="337">
        <v>0</v>
      </c>
      <c r="AO18" s="337">
        <v>0</v>
      </c>
      <c r="AP18" s="337">
        <v>0</v>
      </c>
      <c r="AQ18" s="337">
        <v>0</v>
      </c>
      <c r="AR18" s="337">
        <v>0</v>
      </c>
      <c r="AS18" s="337">
        <v>0</v>
      </c>
      <c r="AT18" s="337">
        <v>0</v>
      </c>
      <c r="AU18" s="337">
        <v>0</v>
      </c>
      <c r="AV18" s="337">
        <v>0</v>
      </c>
      <c r="AW18" s="337">
        <v>0</v>
      </c>
      <c r="AX18" s="337">
        <v>0</v>
      </c>
      <c r="AY18" s="337">
        <v>0</v>
      </c>
      <c r="AZ18" s="337">
        <v>0</v>
      </c>
      <c r="BA18" s="337">
        <v>0</v>
      </c>
      <c r="BB18" s="337">
        <v>0</v>
      </c>
      <c r="BC18" s="337">
        <v>0</v>
      </c>
      <c r="BD18" s="337">
        <v>0</v>
      </c>
      <c r="BE18" s="337">
        <v>0</v>
      </c>
      <c r="BF18" s="337">
        <v>0</v>
      </c>
      <c r="BG18" s="337">
        <v>0</v>
      </c>
      <c r="BH18" s="337">
        <v>0</v>
      </c>
      <c r="BI18" s="337">
        <v>0</v>
      </c>
      <c r="BJ18" s="337">
        <v>0</v>
      </c>
      <c r="BK18" s="337">
        <v>0</v>
      </c>
      <c r="BL18" s="337">
        <v>0</v>
      </c>
      <c r="BM18" s="337">
        <v>0</v>
      </c>
      <c r="BN18" s="337">
        <v>0</v>
      </c>
      <c r="BO18" s="337">
        <v>0</v>
      </c>
      <c r="BP18" s="337">
        <v>0</v>
      </c>
      <c r="BQ18" s="337">
        <v>0</v>
      </c>
      <c r="BR18" s="337">
        <v>0</v>
      </c>
      <c r="BS18" s="337">
        <v>0</v>
      </c>
      <c r="BT18" s="337">
        <v>0</v>
      </c>
      <c r="BU18" s="337">
        <v>2.0015535937678504</v>
      </c>
      <c r="BV18" s="337">
        <v>3.3876242755876569</v>
      </c>
      <c r="BW18" s="337">
        <v>3.4983548432364513</v>
      </c>
      <c r="BX18" s="337">
        <v>4.1236387965186987</v>
      </c>
      <c r="BY18" s="337">
        <v>3.9503281226930245</v>
      </c>
      <c r="BZ18" s="337">
        <v>4.909828803832097</v>
      </c>
      <c r="CA18" s="337">
        <v>3.9534269894697167</v>
      </c>
      <c r="CB18" s="337">
        <v>3.9164082898735191</v>
      </c>
      <c r="CC18" s="337">
        <v>3.9144996837083643</v>
      </c>
      <c r="CD18" s="338">
        <v>3.964389085819283</v>
      </c>
    </row>
    <row r="19" spans="1:82" s="1" customFormat="1" x14ac:dyDescent="0.4">
      <c r="A19" s="314"/>
      <c r="B19" s="71" t="s">
        <v>479</v>
      </c>
      <c r="C19" s="196"/>
      <c r="D19" s="337" t="s">
        <v>446</v>
      </c>
      <c r="E19" s="337" t="s">
        <v>446</v>
      </c>
      <c r="F19" s="337" t="s">
        <v>446</v>
      </c>
      <c r="G19" s="337" t="s">
        <v>446</v>
      </c>
      <c r="H19" s="337" t="s">
        <v>446</v>
      </c>
      <c r="I19" s="337" t="s">
        <v>446</v>
      </c>
      <c r="J19" s="337" t="s">
        <v>446</v>
      </c>
      <c r="K19" s="337" t="s">
        <v>446</v>
      </c>
      <c r="L19" s="337" t="s">
        <v>446</v>
      </c>
      <c r="M19" s="337" t="s">
        <v>446</v>
      </c>
      <c r="N19" s="337" t="s">
        <v>446</v>
      </c>
      <c r="O19" s="337" t="s">
        <v>446</v>
      </c>
      <c r="P19" s="337" t="s">
        <v>446</v>
      </c>
      <c r="Q19" s="337" t="s">
        <v>446</v>
      </c>
      <c r="R19" s="337" t="s">
        <v>446</v>
      </c>
      <c r="S19" s="337" t="s">
        <v>446</v>
      </c>
      <c r="T19" s="337" t="s">
        <v>446</v>
      </c>
      <c r="U19" s="337" t="s">
        <v>446</v>
      </c>
      <c r="V19" s="337" t="s">
        <v>446</v>
      </c>
      <c r="W19" s="337" t="s">
        <v>446</v>
      </c>
      <c r="X19" s="337" t="s">
        <v>446</v>
      </c>
      <c r="Y19" s="337" t="s">
        <v>446</v>
      </c>
      <c r="Z19" s="337" t="s">
        <v>446</v>
      </c>
      <c r="AA19" s="337" t="s">
        <v>446</v>
      </c>
      <c r="AB19" s="337" t="s">
        <v>446</v>
      </c>
      <c r="AC19" s="337" t="s">
        <v>446</v>
      </c>
      <c r="AD19" s="337" t="s">
        <v>446</v>
      </c>
      <c r="AE19" s="337" t="s">
        <v>446</v>
      </c>
      <c r="AF19" s="337" t="s">
        <v>446</v>
      </c>
      <c r="AG19" s="337" t="s">
        <v>446</v>
      </c>
      <c r="AH19" s="337" t="s">
        <v>446</v>
      </c>
      <c r="AI19" s="337" t="s">
        <v>446</v>
      </c>
      <c r="AJ19" s="337" t="s">
        <v>446</v>
      </c>
      <c r="AK19" s="337" t="s">
        <v>446</v>
      </c>
      <c r="AL19" s="337" t="s">
        <v>446</v>
      </c>
      <c r="AM19" s="337" t="s">
        <v>446</v>
      </c>
      <c r="AN19" s="337" t="s">
        <v>446</v>
      </c>
      <c r="AO19" s="337" t="s">
        <v>446</v>
      </c>
      <c r="AP19" s="337" t="s">
        <v>446</v>
      </c>
      <c r="AQ19" s="337" t="s">
        <v>446</v>
      </c>
      <c r="AR19" s="337" t="s">
        <v>446</v>
      </c>
      <c r="AS19" s="337" t="s">
        <v>446</v>
      </c>
      <c r="AT19" s="337" t="s">
        <v>446</v>
      </c>
      <c r="AU19" s="337" t="s">
        <v>446</v>
      </c>
      <c r="AV19" s="337" t="s">
        <v>446</v>
      </c>
      <c r="AW19" s="337" t="s">
        <v>446</v>
      </c>
      <c r="AX19" s="337" t="s">
        <v>446</v>
      </c>
      <c r="AY19" s="337" t="s">
        <v>446</v>
      </c>
      <c r="AZ19" s="337" t="s">
        <v>446</v>
      </c>
      <c r="BA19" s="337" t="s">
        <v>446</v>
      </c>
      <c r="BB19" s="337" t="s">
        <v>446</v>
      </c>
      <c r="BC19" s="337" t="s">
        <v>446</v>
      </c>
      <c r="BD19" s="337" t="s">
        <v>446</v>
      </c>
      <c r="BE19" s="337" t="s">
        <v>446</v>
      </c>
      <c r="BF19" s="337">
        <v>21.855523312044063</v>
      </c>
      <c r="BG19" s="337">
        <v>21.244736996699803</v>
      </c>
      <c r="BH19" s="337">
        <v>20.493618536702215</v>
      </c>
      <c r="BI19" s="337">
        <v>20.099632054478512</v>
      </c>
      <c r="BJ19" s="337">
        <v>19.261038291626754</v>
      </c>
      <c r="BK19" s="337">
        <v>19.046589370098435</v>
      </c>
      <c r="BL19" s="337">
        <v>18.970450975628051</v>
      </c>
      <c r="BM19" s="337">
        <v>18.723817671847545</v>
      </c>
      <c r="BN19" s="337">
        <v>17.866738023568765</v>
      </c>
      <c r="BO19" s="337">
        <v>18.134486427765509</v>
      </c>
      <c r="BP19" s="337">
        <v>18.395167008879625</v>
      </c>
      <c r="BQ19" s="337">
        <v>18.477813356268488</v>
      </c>
      <c r="BR19" s="337">
        <v>17.827088036057095</v>
      </c>
      <c r="BS19" s="337">
        <v>18.354041239691064</v>
      </c>
      <c r="BT19" s="337">
        <v>18.291717736752897</v>
      </c>
      <c r="BU19" s="337">
        <v>11.986568624263247</v>
      </c>
      <c r="BV19" s="337">
        <v>8.5409228295393103</v>
      </c>
      <c r="BW19" s="337">
        <v>7.5000859101066997</v>
      </c>
      <c r="BX19" s="337">
        <v>6.4802334787486302</v>
      </c>
      <c r="BY19" s="337">
        <v>5.3734911452828049</v>
      </c>
      <c r="BZ19" s="337">
        <v>7.1085806817082915</v>
      </c>
      <c r="CA19" s="337">
        <v>4.4101119070143895</v>
      </c>
      <c r="CB19" s="337">
        <v>3.5911983041128126</v>
      </c>
      <c r="CC19" s="337">
        <v>2.89427925021656</v>
      </c>
      <c r="CD19" s="338">
        <v>2.2959026116084931</v>
      </c>
    </row>
    <row r="20" spans="1:82" s="296" customFormat="1" ht="26.25" customHeight="1" thickBot="1" x14ac:dyDescent="0.4">
      <c r="B20" s="85" t="s">
        <v>480</v>
      </c>
      <c r="C20" s="339"/>
      <c r="D20" s="340" t="s">
        <v>446</v>
      </c>
      <c r="E20" s="340" t="s">
        <v>446</v>
      </c>
      <c r="F20" s="340" t="s">
        <v>446</v>
      </c>
      <c r="G20" s="340" t="s">
        <v>446</v>
      </c>
      <c r="H20" s="340" t="s">
        <v>446</v>
      </c>
      <c r="I20" s="340" t="s">
        <v>446</v>
      </c>
      <c r="J20" s="340" t="s">
        <v>446</v>
      </c>
      <c r="K20" s="340" t="s">
        <v>446</v>
      </c>
      <c r="L20" s="340" t="s">
        <v>446</v>
      </c>
      <c r="M20" s="340" t="s">
        <v>446</v>
      </c>
      <c r="N20" s="340" t="s">
        <v>446</v>
      </c>
      <c r="O20" s="340" t="s">
        <v>446</v>
      </c>
      <c r="P20" s="340" t="s">
        <v>446</v>
      </c>
      <c r="Q20" s="340" t="s">
        <v>446</v>
      </c>
      <c r="R20" s="340" t="s">
        <v>446</v>
      </c>
      <c r="S20" s="340" t="s">
        <v>446</v>
      </c>
      <c r="T20" s="340" t="s">
        <v>446</v>
      </c>
      <c r="U20" s="340" t="s">
        <v>446</v>
      </c>
      <c r="V20" s="340" t="s">
        <v>446</v>
      </c>
      <c r="W20" s="340" t="s">
        <v>446</v>
      </c>
      <c r="X20" s="340" t="s">
        <v>446</v>
      </c>
      <c r="Y20" s="340" t="s">
        <v>446</v>
      </c>
      <c r="Z20" s="340" t="s">
        <v>446</v>
      </c>
      <c r="AA20" s="340" t="s">
        <v>446</v>
      </c>
      <c r="AB20" s="340" t="s">
        <v>446</v>
      </c>
      <c r="AC20" s="340" t="s">
        <v>446</v>
      </c>
      <c r="AD20" s="340" t="s">
        <v>446</v>
      </c>
      <c r="AE20" s="340" t="s">
        <v>446</v>
      </c>
      <c r="AF20" s="340" t="s">
        <v>446</v>
      </c>
      <c r="AG20" s="340" t="s">
        <v>446</v>
      </c>
      <c r="AH20" s="340" t="s">
        <v>446</v>
      </c>
      <c r="AI20" s="340" t="s">
        <v>446</v>
      </c>
      <c r="AJ20" s="340" t="s">
        <v>446</v>
      </c>
      <c r="AK20" s="340" t="s">
        <v>446</v>
      </c>
      <c r="AL20" s="340" t="s">
        <v>446</v>
      </c>
      <c r="AM20" s="340" t="s">
        <v>446</v>
      </c>
      <c r="AN20" s="340" t="s">
        <v>446</v>
      </c>
      <c r="AO20" s="340" t="s">
        <v>446</v>
      </c>
      <c r="AP20" s="340" t="s">
        <v>446</v>
      </c>
      <c r="AQ20" s="340" t="s">
        <v>446</v>
      </c>
      <c r="AR20" s="340" t="s">
        <v>446</v>
      </c>
      <c r="AS20" s="340" t="s">
        <v>446</v>
      </c>
      <c r="AT20" s="340" t="s">
        <v>446</v>
      </c>
      <c r="AU20" s="340" t="s">
        <v>446</v>
      </c>
      <c r="AV20" s="340" t="s">
        <v>446</v>
      </c>
      <c r="AW20" s="340" t="s">
        <v>446</v>
      </c>
      <c r="AX20" s="340" t="s">
        <v>446</v>
      </c>
      <c r="AY20" s="340" t="s">
        <v>446</v>
      </c>
      <c r="AZ20" s="340" t="s">
        <v>446</v>
      </c>
      <c r="BA20" s="340" t="s">
        <v>446</v>
      </c>
      <c r="BB20" s="340" t="s">
        <v>446</v>
      </c>
      <c r="BC20" s="340" t="s">
        <v>446</v>
      </c>
      <c r="BD20" s="340" t="s">
        <v>446</v>
      </c>
      <c r="BE20" s="340" t="s">
        <v>446</v>
      </c>
      <c r="BF20" s="340">
        <v>6.5514227386448374</v>
      </c>
      <c r="BG20" s="340">
        <v>6.1879646268463011</v>
      </c>
      <c r="BH20" s="340">
        <v>5.7408604957697484</v>
      </c>
      <c r="BI20" s="340">
        <v>5.1179075593057144</v>
      </c>
      <c r="BJ20" s="340">
        <v>4.6324156841958084</v>
      </c>
      <c r="BK20" s="340">
        <v>4.3103673960395499</v>
      </c>
      <c r="BL20" s="340">
        <v>3.8903404160454169</v>
      </c>
      <c r="BM20" s="340">
        <v>3.4713245787664526</v>
      </c>
      <c r="BN20" s="340">
        <v>2.8649893169381504</v>
      </c>
      <c r="BO20" s="340">
        <v>2.666518922893808</v>
      </c>
      <c r="BP20" s="340">
        <v>2.4313032810361626</v>
      </c>
      <c r="BQ20" s="340">
        <v>2.4816169941752575</v>
      </c>
      <c r="BR20" s="340">
        <v>1.9119104090182988</v>
      </c>
      <c r="BS20" s="340">
        <v>1.6484473818449403</v>
      </c>
      <c r="BT20" s="340">
        <v>1.4537168984417166</v>
      </c>
      <c r="BU20" s="340">
        <v>13.872346016225769</v>
      </c>
      <c r="BV20" s="340">
        <v>9.8846167325500041</v>
      </c>
      <c r="BW20" s="340">
        <v>8.6800309711499875</v>
      </c>
      <c r="BX20" s="340">
        <v>7.4997310657500087</v>
      </c>
      <c r="BY20" s="340">
        <v>6.2188713733802308</v>
      </c>
      <c r="BZ20" s="340">
        <v>5.1472247918593954</v>
      </c>
      <c r="CA20" s="340">
        <v>4.3480181661176092</v>
      </c>
      <c r="CB20" s="340">
        <v>3.5492337623054167</v>
      </c>
      <c r="CC20" s="340">
        <v>2.8613842569674213</v>
      </c>
      <c r="CD20" s="341">
        <v>2.2673351572948968</v>
      </c>
    </row>
    <row r="21" spans="1:82" s="1" customFormat="1" ht="26.25" customHeight="1" x14ac:dyDescent="0.4">
      <c r="A21" s="342"/>
      <c r="B21" s="106" t="s">
        <v>472</v>
      </c>
      <c r="C21" s="314"/>
      <c r="D21" s="49" t="s">
        <v>144</v>
      </c>
      <c r="E21" s="49" t="s">
        <v>145</v>
      </c>
      <c r="F21" s="49" t="s">
        <v>146</v>
      </c>
      <c r="G21" s="49" t="s">
        <v>147</v>
      </c>
      <c r="H21" s="49" t="s">
        <v>148</v>
      </c>
      <c r="I21" s="49" t="s">
        <v>149</v>
      </c>
      <c r="J21" s="49" t="s">
        <v>150</v>
      </c>
      <c r="K21" s="49" t="s">
        <v>151</v>
      </c>
      <c r="L21" s="49" t="s">
        <v>152</v>
      </c>
      <c r="M21" s="49" t="s">
        <v>153</v>
      </c>
      <c r="N21" s="49" t="s">
        <v>154</v>
      </c>
      <c r="O21" s="49" t="s">
        <v>155</v>
      </c>
      <c r="P21" s="49" t="s">
        <v>156</v>
      </c>
      <c r="Q21" s="49" t="s">
        <v>157</v>
      </c>
      <c r="R21" s="49" t="s">
        <v>158</v>
      </c>
      <c r="S21" s="49" t="s">
        <v>159</v>
      </c>
      <c r="T21" s="49" t="s">
        <v>160</v>
      </c>
      <c r="U21" s="49" t="s">
        <v>161</v>
      </c>
      <c r="V21" s="49" t="s">
        <v>162</v>
      </c>
      <c r="W21" s="49" t="s">
        <v>163</v>
      </c>
      <c r="X21" s="49" t="s">
        <v>164</v>
      </c>
      <c r="Y21" s="49" t="s">
        <v>165</v>
      </c>
      <c r="Z21" s="49" t="s">
        <v>166</v>
      </c>
      <c r="AA21" s="49" t="s">
        <v>167</v>
      </c>
      <c r="AB21" s="49" t="s">
        <v>168</v>
      </c>
      <c r="AC21" s="49" t="s">
        <v>169</v>
      </c>
      <c r="AD21" s="49" t="s">
        <v>170</v>
      </c>
      <c r="AE21" s="49" t="s">
        <v>171</v>
      </c>
      <c r="AF21" s="49" t="s">
        <v>172</v>
      </c>
      <c r="AG21" s="49" t="s">
        <v>173</v>
      </c>
      <c r="AH21" s="49" t="s">
        <v>174</v>
      </c>
      <c r="AI21" s="49" t="s">
        <v>175</v>
      </c>
      <c r="AJ21" s="49" t="s">
        <v>176</v>
      </c>
      <c r="AK21" s="49" t="s">
        <v>177</v>
      </c>
      <c r="AL21" s="49" t="s">
        <v>178</v>
      </c>
      <c r="AM21" s="49" t="s">
        <v>179</v>
      </c>
      <c r="AN21" s="49" t="s">
        <v>180</v>
      </c>
      <c r="AO21" s="49" t="s">
        <v>181</v>
      </c>
      <c r="AP21" s="49" t="s">
        <v>182</v>
      </c>
      <c r="AQ21" s="49" t="s">
        <v>183</v>
      </c>
      <c r="AR21" s="49" t="s">
        <v>184</v>
      </c>
      <c r="AS21" s="49" t="s">
        <v>185</v>
      </c>
      <c r="AT21" s="49" t="s">
        <v>186</v>
      </c>
      <c r="AU21" s="49" t="s">
        <v>187</v>
      </c>
      <c r="AV21" s="49" t="s">
        <v>188</v>
      </c>
      <c r="AW21" s="49" t="s">
        <v>189</v>
      </c>
      <c r="AX21" s="49" t="s">
        <v>190</v>
      </c>
      <c r="AY21" s="49" t="s">
        <v>90</v>
      </c>
      <c r="AZ21" s="49" t="s">
        <v>91</v>
      </c>
      <c r="BA21" s="49" t="s">
        <v>92</v>
      </c>
      <c r="BB21" s="49" t="s">
        <v>93</v>
      </c>
      <c r="BC21" s="49" t="s">
        <v>94</v>
      </c>
      <c r="BD21" s="49" t="s">
        <v>95</v>
      </c>
      <c r="BE21" s="49" t="s">
        <v>96</v>
      </c>
      <c r="BF21" s="49" t="s">
        <v>97</v>
      </c>
      <c r="BG21" s="49" t="s">
        <v>98</v>
      </c>
      <c r="BH21" s="49" t="s">
        <v>99</v>
      </c>
      <c r="BI21" s="49" t="s">
        <v>100</v>
      </c>
      <c r="BJ21" s="49" t="s">
        <v>101</v>
      </c>
      <c r="BK21" s="49" t="s">
        <v>102</v>
      </c>
      <c r="BL21" s="49" t="s">
        <v>103</v>
      </c>
      <c r="BM21" s="49" t="s">
        <v>104</v>
      </c>
      <c r="BN21" s="49" t="s">
        <v>105</v>
      </c>
      <c r="BO21" s="49" t="s">
        <v>106</v>
      </c>
      <c r="BP21" s="49" t="s">
        <v>107</v>
      </c>
      <c r="BQ21" s="49" t="s">
        <v>108</v>
      </c>
      <c r="BR21" s="49" t="s">
        <v>109</v>
      </c>
      <c r="BS21" s="49" t="s">
        <v>110</v>
      </c>
      <c r="BT21" s="49" t="s">
        <v>111</v>
      </c>
      <c r="BU21" s="49" t="s">
        <v>112</v>
      </c>
      <c r="BV21" s="49" t="s">
        <v>113</v>
      </c>
      <c r="BW21" s="49" t="s">
        <v>114</v>
      </c>
      <c r="BX21" s="49" t="s">
        <v>115</v>
      </c>
      <c r="BY21" s="49" t="s">
        <v>116</v>
      </c>
      <c r="BZ21" s="49" t="s">
        <v>117</v>
      </c>
      <c r="CA21" s="49" t="s">
        <v>118</v>
      </c>
      <c r="CB21" s="49" t="s">
        <v>119</v>
      </c>
      <c r="CC21" s="49" t="s">
        <v>120</v>
      </c>
      <c r="CD21" s="50" t="s">
        <v>121</v>
      </c>
    </row>
    <row r="22" spans="1:82" s="1" customFormat="1" x14ac:dyDescent="0.4">
      <c r="A22" s="342"/>
      <c r="B22" s="322" t="s">
        <v>304</v>
      </c>
      <c r="C22" s="343"/>
      <c r="D22" s="269" t="s">
        <v>123</v>
      </c>
      <c r="E22" s="269" t="s">
        <v>123</v>
      </c>
      <c r="F22" s="269" t="s">
        <v>123</v>
      </c>
      <c r="G22" s="269" t="s">
        <v>123</v>
      </c>
      <c r="H22" s="269" t="s">
        <v>123</v>
      </c>
      <c r="I22" s="269" t="s">
        <v>123</v>
      </c>
      <c r="J22" s="269" t="s">
        <v>123</v>
      </c>
      <c r="K22" s="269" t="s">
        <v>123</v>
      </c>
      <c r="L22" s="269" t="s">
        <v>123</v>
      </c>
      <c r="M22" s="269" t="s">
        <v>123</v>
      </c>
      <c r="N22" s="269" t="s">
        <v>123</v>
      </c>
      <c r="O22" s="269" t="s">
        <v>123</v>
      </c>
      <c r="P22" s="269" t="s">
        <v>123</v>
      </c>
      <c r="Q22" s="269" t="s">
        <v>123</v>
      </c>
      <c r="R22" s="269" t="s">
        <v>123</v>
      </c>
      <c r="S22" s="269" t="s">
        <v>123</v>
      </c>
      <c r="T22" s="269" t="s">
        <v>123</v>
      </c>
      <c r="U22" s="269" t="s">
        <v>123</v>
      </c>
      <c r="V22" s="269" t="s">
        <v>123</v>
      </c>
      <c r="W22" s="269" t="s">
        <v>123</v>
      </c>
      <c r="X22" s="269" t="s">
        <v>123</v>
      </c>
      <c r="Y22" s="269" t="s">
        <v>123</v>
      </c>
      <c r="Z22" s="269" t="s">
        <v>123</v>
      </c>
      <c r="AA22" s="269" t="s">
        <v>123</v>
      </c>
      <c r="AB22" s="269" t="s">
        <v>123</v>
      </c>
      <c r="AC22" s="269" t="s">
        <v>123</v>
      </c>
      <c r="AD22" s="269" t="s">
        <v>123</v>
      </c>
      <c r="AE22" s="269" t="s">
        <v>123</v>
      </c>
      <c r="AF22" s="269" t="s">
        <v>123</v>
      </c>
      <c r="AG22" s="269" t="s">
        <v>123</v>
      </c>
      <c r="AH22" s="269" t="s">
        <v>123</v>
      </c>
      <c r="AI22" s="269" t="s">
        <v>123</v>
      </c>
      <c r="AJ22" s="269" t="s">
        <v>123</v>
      </c>
      <c r="AK22" s="269" t="s">
        <v>123</v>
      </c>
      <c r="AL22" s="269" t="s">
        <v>123</v>
      </c>
      <c r="AM22" s="269" t="s">
        <v>123</v>
      </c>
      <c r="AN22" s="269" t="s">
        <v>123</v>
      </c>
      <c r="AO22" s="269" t="s">
        <v>123</v>
      </c>
      <c r="AP22" s="269" t="s">
        <v>123</v>
      </c>
      <c r="AQ22" s="269" t="s">
        <v>123</v>
      </c>
      <c r="AR22" s="269" t="s">
        <v>123</v>
      </c>
      <c r="AS22" s="269" t="s">
        <v>123</v>
      </c>
      <c r="AT22" s="269" t="s">
        <v>123</v>
      </c>
      <c r="AU22" s="269" t="s">
        <v>123</v>
      </c>
      <c r="AV22" s="269" t="s">
        <v>123</v>
      </c>
      <c r="AW22" s="269" t="s">
        <v>123</v>
      </c>
      <c r="AX22" s="269" t="s">
        <v>123</v>
      </c>
      <c r="AY22" s="269" t="s">
        <v>123</v>
      </c>
      <c r="AZ22" s="269" t="s">
        <v>123</v>
      </c>
      <c r="BA22" s="269" t="s">
        <v>123</v>
      </c>
      <c r="BB22" s="269" t="s">
        <v>123</v>
      </c>
      <c r="BC22" s="269" t="s">
        <v>123</v>
      </c>
      <c r="BD22" s="269" t="s">
        <v>123</v>
      </c>
      <c r="BE22" s="269" t="s">
        <v>123</v>
      </c>
      <c r="BF22" s="269" t="s">
        <v>123</v>
      </c>
      <c r="BG22" s="269" t="s">
        <v>123</v>
      </c>
      <c r="BH22" s="269" t="s">
        <v>123</v>
      </c>
      <c r="BI22" s="269" t="s">
        <v>123</v>
      </c>
      <c r="BJ22" s="269" t="s">
        <v>123</v>
      </c>
      <c r="BK22" s="269" t="s">
        <v>123</v>
      </c>
      <c r="BL22" s="269" t="s">
        <v>123</v>
      </c>
      <c r="BM22" s="269" t="s">
        <v>123</v>
      </c>
      <c r="BN22" s="269" t="s">
        <v>123</v>
      </c>
      <c r="BO22" s="269" t="s">
        <v>123</v>
      </c>
      <c r="BP22" s="269" t="s">
        <v>123</v>
      </c>
      <c r="BQ22" s="269" t="s">
        <v>123</v>
      </c>
      <c r="BR22" s="269" t="s">
        <v>123</v>
      </c>
      <c r="BS22" s="269" t="s">
        <v>123</v>
      </c>
      <c r="BT22" s="269" t="s">
        <v>123</v>
      </c>
      <c r="BU22" s="269" t="s">
        <v>123</v>
      </c>
      <c r="BV22" s="269" t="s">
        <v>123</v>
      </c>
      <c r="BW22" s="269" t="s">
        <v>123</v>
      </c>
      <c r="BX22" s="269" t="s">
        <v>123</v>
      </c>
      <c r="BY22" s="269" t="s">
        <v>124</v>
      </c>
      <c r="BZ22" s="269" t="s">
        <v>124</v>
      </c>
      <c r="CA22" s="269" t="s">
        <v>124</v>
      </c>
      <c r="CB22" s="269" t="s">
        <v>124</v>
      </c>
      <c r="CC22" s="269" t="s">
        <v>124</v>
      </c>
      <c r="CD22" s="270" t="s">
        <v>124</v>
      </c>
    </row>
    <row r="23" spans="1:82" s="238" customFormat="1" ht="26.25" customHeight="1" x14ac:dyDescent="0.4">
      <c r="A23" s="336"/>
      <c r="B23" s="106" t="s">
        <v>136</v>
      </c>
      <c r="C23" s="106"/>
      <c r="D23" s="334">
        <v>584.7001166686847</v>
      </c>
      <c r="E23" s="334">
        <v>773.42418298833798</v>
      </c>
      <c r="F23" s="334">
        <v>768.73032272286434</v>
      </c>
      <c r="G23" s="334">
        <v>792.23988014170334</v>
      </c>
      <c r="H23" s="334">
        <v>847.25653848487718</v>
      </c>
      <c r="I23" s="334">
        <v>904.06965914129739</v>
      </c>
      <c r="J23" s="334">
        <v>929.56145936626524</v>
      </c>
      <c r="K23" s="334">
        <v>997.15577221681701</v>
      </c>
      <c r="L23" s="334">
        <v>1004.1042337801039</v>
      </c>
      <c r="M23" s="334">
        <v>1100.5942884052597</v>
      </c>
      <c r="N23" s="334">
        <v>1410.7324035357492</v>
      </c>
      <c r="O23" s="334">
        <v>1501.4914267580298</v>
      </c>
      <c r="P23" s="334">
        <v>1567.1985842420186</v>
      </c>
      <c r="Q23" s="334">
        <v>1846.6291828687467</v>
      </c>
      <c r="R23" s="334">
        <v>1879.8621973322167</v>
      </c>
      <c r="S23" s="334">
        <v>2179.4595926245902</v>
      </c>
      <c r="T23" s="334">
        <v>2270.5589958031228</v>
      </c>
      <c r="U23" s="334">
        <v>2713.0501961361274</v>
      </c>
      <c r="V23" s="334">
        <v>2676.2102867233916</v>
      </c>
      <c r="W23" s="334">
        <v>2734.3911634804426</v>
      </c>
      <c r="X23" s="334">
        <v>2703.7600077332609</v>
      </c>
      <c r="Y23" s="334">
        <v>2660.6256166824919</v>
      </c>
      <c r="Z23" s="334">
        <v>2511.3861551447549</v>
      </c>
      <c r="AA23" s="334">
        <v>2724.0977388907604</v>
      </c>
      <c r="AB23" s="334">
        <v>2818.3005420026411</v>
      </c>
      <c r="AC23" s="334">
        <v>2884.8469702299144</v>
      </c>
      <c r="AD23" s="334">
        <v>3034.4115411092703</v>
      </c>
      <c r="AE23" s="334">
        <v>3089.7999139692297</v>
      </c>
      <c r="AF23" s="334">
        <v>2995.2224849684858</v>
      </c>
      <c r="AG23" s="334">
        <v>2827.0181936512422</v>
      </c>
      <c r="AH23" s="334">
        <f t="shared" ref="AH23:BM23" si="15">SUM(AH24:AH25)</f>
        <v>2753.6042533206974</v>
      </c>
      <c r="AI23" s="334">
        <f t="shared" si="15"/>
        <v>2626.9157213721865</v>
      </c>
      <c r="AJ23" s="334">
        <f t="shared" si="15"/>
        <v>2499.0554797897707</v>
      </c>
      <c r="AK23" s="334">
        <f t="shared" si="15"/>
        <v>2448.7187080503159</v>
      </c>
      <c r="AL23" s="334">
        <f t="shared" si="15"/>
        <v>2393.1541111582032</v>
      </c>
      <c r="AM23" s="334">
        <f t="shared" si="15"/>
        <v>2429.0044901651481</v>
      </c>
      <c r="AN23" s="334">
        <f t="shared" si="15"/>
        <v>2339.9305160252234</v>
      </c>
      <c r="AO23" s="334">
        <f t="shared" si="15"/>
        <v>2258.9034678037842</v>
      </c>
      <c r="AP23" s="334">
        <f t="shared" si="15"/>
        <v>2236.4221168213753</v>
      </c>
      <c r="AQ23" s="334">
        <f t="shared" si="15"/>
        <v>2152.2303449933493</v>
      </c>
      <c r="AR23" s="334">
        <f t="shared" si="15"/>
        <v>2043.0286960039546</v>
      </c>
      <c r="AS23" s="334">
        <f t="shared" si="15"/>
        <v>1897.9644564571252</v>
      </c>
      <c r="AT23" s="334">
        <f t="shared" si="15"/>
        <v>1827.3707632158021</v>
      </c>
      <c r="AU23" s="334">
        <f t="shared" si="15"/>
        <v>1959.9314590569086</v>
      </c>
      <c r="AV23" s="334">
        <f t="shared" si="15"/>
        <v>1906.5141151382609</v>
      </c>
      <c r="AW23" s="334">
        <f t="shared" si="15"/>
        <v>1913.197672363106</v>
      </c>
      <c r="AX23" s="334">
        <f t="shared" si="15"/>
        <v>1853.8909429042712</v>
      </c>
      <c r="AY23" s="334">
        <f t="shared" si="15"/>
        <v>1788.5812360512759</v>
      </c>
      <c r="AZ23" s="334">
        <f t="shared" si="15"/>
        <v>1667.2225045484779</v>
      </c>
      <c r="BA23" s="334">
        <f t="shared" si="15"/>
        <v>1684.2531943593099</v>
      </c>
      <c r="BB23" s="334">
        <f t="shared" si="15"/>
        <v>1625.5131534692755</v>
      </c>
      <c r="BC23" s="334">
        <f t="shared" si="15"/>
        <v>1661.5973381404233</v>
      </c>
      <c r="BD23" s="334">
        <f t="shared" si="15"/>
        <v>1603.4617186838625</v>
      </c>
      <c r="BE23" s="334">
        <f t="shared" si="15"/>
        <v>1751.4149245883432</v>
      </c>
      <c r="BF23" s="334">
        <f t="shared" si="15"/>
        <v>1696.5283278655559</v>
      </c>
      <c r="BG23" s="334">
        <f t="shared" si="15"/>
        <v>1531.6174911216592</v>
      </c>
      <c r="BH23" s="334">
        <f t="shared" si="15"/>
        <v>1363.5362929191485</v>
      </c>
      <c r="BI23" s="334">
        <f t="shared" si="15"/>
        <v>1255.0172719301602</v>
      </c>
      <c r="BJ23" s="334">
        <f t="shared" si="15"/>
        <v>1110.1676600926294</v>
      </c>
      <c r="BK23" s="334">
        <f t="shared" si="15"/>
        <v>998.12224802511707</v>
      </c>
      <c r="BL23" s="334">
        <f t="shared" si="15"/>
        <v>888.52338068317522</v>
      </c>
      <c r="BM23" s="334">
        <f t="shared" si="15"/>
        <v>842.22440059904147</v>
      </c>
      <c r="BN23" s="334">
        <f t="shared" ref="BN23:CD23" si="16">SUM(BN24:BN25)</f>
        <v>782.35507289607312</v>
      </c>
      <c r="BO23" s="334">
        <f t="shared" si="16"/>
        <v>746.1341320548911</v>
      </c>
      <c r="BP23" s="334">
        <f t="shared" si="16"/>
        <v>729.64027321606966</v>
      </c>
      <c r="BQ23" s="334">
        <f t="shared" si="16"/>
        <v>700.89165023992689</v>
      </c>
      <c r="BR23" s="334">
        <f t="shared" si="16"/>
        <v>679.14504072524596</v>
      </c>
      <c r="BS23" s="334">
        <f t="shared" si="16"/>
        <v>672.89372975560298</v>
      </c>
      <c r="BT23" s="334">
        <f t="shared" si="16"/>
        <v>644.77387055528823</v>
      </c>
      <c r="BU23" s="334">
        <f t="shared" si="16"/>
        <v>571.55031777156012</v>
      </c>
      <c r="BV23" s="334">
        <f t="shared" si="16"/>
        <v>516.77701024290616</v>
      </c>
      <c r="BW23" s="334">
        <f t="shared" si="16"/>
        <v>551.86470393149432</v>
      </c>
      <c r="BX23" s="334">
        <f t="shared" si="16"/>
        <v>512.66482497003119</v>
      </c>
      <c r="BY23" s="334">
        <f t="shared" si="16"/>
        <v>353.91984183257512</v>
      </c>
      <c r="BZ23" s="334">
        <f t="shared" si="16"/>
        <v>455.92903610138251</v>
      </c>
      <c r="CA23" s="334">
        <f t="shared" si="16"/>
        <v>343.42346755671275</v>
      </c>
      <c r="CB23" s="334">
        <f t="shared" si="16"/>
        <v>309.32542153978102</v>
      </c>
      <c r="CC23" s="334">
        <f t="shared" si="16"/>
        <v>280.80434493881421</v>
      </c>
      <c r="CD23" s="335">
        <f t="shared" si="16"/>
        <v>258.8187758470466</v>
      </c>
    </row>
    <row r="24" spans="1:82" s="238" customFormat="1" x14ac:dyDescent="0.4">
      <c r="A24" s="336"/>
      <c r="B24" s="71" t="s">
        <v>411</v>
      </c>
      <c r="C24" s="106"/>
      <c r="D24" s="337">
        <v>0</v>
      </c>
      <c r="E24" s="337">
        <v>0</v>
      </c>
      <c r="F24" s="337">
        <v>0</v>
      </c>
      <c r="G24" s="337">
        <v>0</v>
      </c>
      <c r="H24" s="337">
        <v>0</v>
      </c>
      <c r="I24" s="337">
        <v>0</v>
      </c>
      <c r="J24" s="337">
        <v>0</v>
      </c>
      <c r="K24" s="337">
        <v>0</v>
      </c>
      <c r="L24" s="337">
        <v>0</v>
      </c>
      <c r="M24" s="337">
        <v>0</v>
      </c>
      <c r="N24" s="337">
        <v>0</v>
      </c>
      <c r="O24" s="337">
        <v>0</v>
      </c>
      <c r="P24" s="337">
        <v>0</v>
      </c>
      <c r="Q24" s="337">
        <v>0</v>
      </c>
      <c r="R24" s="337">
        <v>0</v>
      </c>
      <c r="S24" s="337">
        <v>0</v>
      </c>
      <c r="T24" s="337">
        <v>0</v>
      </c>
      <c r="U24" s="337">
        <v>0</v>
      </c>
      <c r="V24" s="337">
        <v>0</v>
      </c>
      <c r="W24" s="337">
        <v>0</v>
      </c>
      <c r="X24" s="337">
        <v>0</v>
      </c>
      <c r="Y24" s="337">
        <v>0</v>
      </c>
      <c r="Z24" s="337">
        <v>0</v>
      </c>
      <c r="AA24" s="337">
        <v>0</v>
      </c>
      <c r="AB24" s="337">
        <v>0</v>
      </c>
      <c r="AC24" s="337">
        <v>0</v>
      </c>
      <c r="AD24" s="337">
        <v>0</v>
      </c>
      <c r="AE24" s="337">
        <v>0</v>
      </c>
      <c r="AF24" s="337">
        <v>0</v>
      </c>
      <c r="AG24" s="337">
        <v>0</v>
      </c>
      <c r="AH24" s="337">
        <v>2362.0819606551177</v>
      </c>
      <c r="AI24" s="337">
        <v>2294.1891404236912</v>
      </c>
      <c r="AJ24" s="337">
        <v>2180.9373773400357</v>
      </c>
      <c r="AK24" s="337">
        <v>2135.7741119294801</v>
      </c>
      <c r="AL24" s="337">
        <v>2109.0410479751708</v>
      </c>
      <c r="AM24" s="337">
        <v>2131.1809494444369</v>
      </c>
      <c r="AN24" s="337">
        <v>2058.1269311699243</v>
      </c>
      <c r="AO24" s="337">
        <v>1976.7821196145833</v>
      </c>
      <c r="AP24" s="337">
        <v>1963.8753504248289</v>
      </c>
      <c r="AQ24" s="337">
        <v>1884.6477766861481</v>
      </c>
      <c r="AR24" s="337">
        <v>1783.9654425389431</v>
      </c>
      <c r="AS24" s="337">
        <v>1625.9040472444153</v>
      </c>
      <c r="AT24" s="337">
        <v>1592.8864953764808</v>
      </c>
      <c r="AU24" s="337">
        <v>1674.8572911254184</v>
      </c>
      <c r="AV24" s="337">
        <v>1608.7444631941553</v>
      </c>
      <c r="AW24" s="337">
        <v>1606.356809528025</v>
      </c>
      <c r="AX24" s="337">
        <v>1558.3262747823974</v>
      </c>
      <c r="AY24" s="337">
        <v>1498.8322981751105</v>
      </c>
      <c r="AZ24" s="337">
        <v>1410.0478018578158</v>
      </c>
      <c r="BA24" s="337">
        <v>1446.236668341226</v>
      </c>
      <c r="BB24" s="337">
        <v>1401.123298786644</v>
      </c>
      <c r="BC24" s="337">
        <v>1447.4003141311807</v>
      </c>
      <c r="BD24" s="337">
        <v>1408.3237343772262</v>
      </c>
      <c r="BE24" s="337">
        <v>1553.4762492653829</v>
      </c>
      <c r="BF24" s="337">
        <v>1494.9612095466794</v>
      </c>
      <c r="BG24" s="337">
        <v>1345.808142998309</v>
      </c>
      <c r="BH24" s="337">
        <v>1188.3899670309193</v>
      </c>
      <c r="BI24" s="337">
        <v>1097.0159487152396</v>
      </c>
      <c r="BJ24" s="337">
        <v>973.02742688965623</v>
      </c>
      <c r="BK24" s="337">
        <v>891.09697028153971</v>
      </c>
      <c r="BL24" s="337">
        <v>802.40819164830089</v>
      </c>
      <c r="BM24" s="337">
        <v>775.47867802921769</v>
      </c>
      <c r="BN24" s="337">
        <v>718.29805547289425</v>
      </c>
      <c r="BO24" s="337">
        <v>699.2201803467434</v>
      </c>
      <c r="BP24" s="337">
        <v>694.81911490833659</v>
      </c>
      <c r="BQ24" s="337">
        <v>678.61101915366476</v>
      </c>
      <c r="BR24" s="337">
        <v>664.5208911374425</v>
      </c>
      <c r="BS24" s="337">
        <v>664.83039327665597</v>
      </c>
      <c r="BT24" s="337">
        <v>639.15283505292768</v>
      </c>
      <c r="BU24" s="337">
        <v>567.85324553547275</v>
      </c>
      <c r="BV24" s="337">
        <v>515.02440140587191</v>
      </c>
      <c r="BW24" s="337">
        <v>550.74584388842652</v>
      </c>
      <c r="BX24" s="337">
        <v>512.66482497003119</v>
      </c>
      <c r="BY24" s="337">
        <v>353.91984183257512</v>
      </c>
      <c r="BZ24" s="337">
        <v>455.92903610138251</v>
      </c>
      <c r="CA24" s="337">
        <v>343.42346755671275</v>
      </c>
      <c r="CB24" s="337">
        <v>309.32542153978102</v>
      </c>
      <c r="CC24" s="337">
        <v>280.80434493881421</v>
      </c>
      <c r="CD24" s="338">
        <v>258.8187758470466</v>
      </c>
    </row>
    <row r="25" spans="1:82" s="1" customFormat="1" x14ac:dyDescent="0.4">
      <c r="A25" s="314"/>
      <c r="B25" s="71" t="s">
        <v>410</v>
      </c>
      <c r="C25" s="196"/>
      <c r="D25" s="337">
        <v>0</v>
      </c>
      <c r="E25" s="337">
        <v>0</v>
      </c>
      <c r="F25" s="337">
        <v>0</v>
      </c>
      <c r="G25" s="337">
        <v>0</v>
      </c>
      <c r="H25" s="337">
        <v>0</v>
      </c>
      <c r="I25" s="337">
        <v>0</v>
      </c>
      <c r="J25" s="337">
        <v>0</v>
      </c>
      <c r="K25" s="337">
        <v>0</v>
      </c>
      <c r="L25" s="337">
        <v>0</v>
      </c>
      <c r="M25" s="337">
        <v>0</v>
      </c>
      <c r="N25" s="337">
        <v>0</v>
      </c>
      <c r="O25" s="337">
        <v>0</v>
      </c>
      <c r="P25" s="337">
        <v>0</v>
      </c>
      <c r="Q25" s="337">
        <v>0</v>
      </c>
      <c r="R25" s="337">
        <v>0</v>
      </c>
      <c r="S25" s="337">
        <v>0</v>
      </c>
      <c r="T25" s="337">
        <v>0</v>
      </c>
      <c r="U25" s="337">
        <v>0</v>
      </c>
      <c r="V25" s="337">
        <v>0</v>
      </c>
      <c r="W25" s="337">
        <v>0</v>
      </c>
      <c r="X25" s="337">
        <v>0</v>
      </c>
      <c r="Y25" s="337">
        <v>0</v>
      </c>
      <c r="Z25" s="337">
        <v>0</v>
      </c>
      <c r="AA25" s="337">
        <v>0</v>
      </c>
      <c r="AB25" s="337">
        <v>0</v>
      </c>
      <c r="AC25" s="337">
        <v>0</v>
      </c>
      <c r="AD25" s="337">
        <v>0</v>
      </c>
      <c r="AE25" s="337">
        <v>0</v>
      </c>
      <c r="AF25" s="337">
        <v>0</v>
      </c>
      <c r="AG25" s="337">
        <v>0</v>
      </c>
      <c r="AH25" s="337">
        <v>391.52229266557987</v>
      </c>
      <c r="AI25" s="337">
        <v>332.72658094849504</v>
      </c>
      <c r="AJ25" s="337">
        <v>318.11810244973486</v>
      </c>
      <c r="AK25" s="337">
        <v>312.9445961208358</v>
      </c>
      <c r="AL25" s="337">
        <v>284.11306318303224</v>
      </c>
      <c r="AM25" s="337">
        <v>297.82354072071104</v>
      </c>
      <c r="AN25" s="337">
        <v>281.80358485529888</v>
      </c>
      <c r="AO25" s="337">
        <v>282.12134818920094</v>
      </c>
      <c r="AP25" s="337">
        <v>272.54676639654627</v>
      </c>
      <c r="AQ25" s="337">
        <v>267.58256830720103</v>
      </c>
      <c r="AR25" s="337">
        <v>259.06325346501143</v>
      </c>
      <c r="AS25" s="337">
        <v>272.06040921270977</v>
      </c>
      <c r="AT25" s="337">
        <v>234.48426783932123</v>
      </c>
      <c r="AU25" s="337">
        <v>285.07416793149008</v>
      </c>
      <c r="AV25" s="337">
        <v>297.76965194410548</v>
      </c>
      <c r="AW25" s="337">
        <v>306.840862835081</v>
      </c>
      <c r="AX25" s="337">
        <v>295.56466812187381</v>
      </c>
      <c r="AY25" s="337">
        <v>289.74893787616554</v>
      </c>
      <c r="AZ25" s="337">
        <v>257.17470269066212</v>
      </c>
      <c r="BA25" s="337">
        <v>238.01652601808371</v>
      </c>
      <c r="BB25" s="337">
        <v>224.38985468263147</v>
      </c>
      <c r="BC25" s="337">
        <v>214.19702400924263</v>
      </c>
      <c r="BD25" s="337">
        <v>195.13798430663633</v>
      </c>
      <c r="BE25" s="337">
        <v>197.93867532296042</v>
      </c>
      <c r="BF25" s="337">
        <v>201.56711831887648</v>
      </c>
      <c r="BG25" s="337">
        <v>185.8093481233503</v>
      </c>
      <c r="BH25" s="337">
        <v>175.14632588822937</v>
      </c>
      <c r="BI25" s="337">
        <v>158.0013232149206</v>
      </c>
      <c r="BJ25" s="337">
        <v>137.14023320297318</v>
      </c>
      <c r="BK25" s="337">
        <v>107.02527774357732</v>
      </c>
      <c r="BL25" s="337">
        <v>86.115189034874334</v>
      </c>
      <c r="BM25" s="337">
        <v>66.745722569823769</v>
      </c>
      <c r="BN25" s="337">
        <v>64.057017423178934</v>
      </c>
      <c r="BO25" s="337">
        <v>46.913951708147707</v>
      </c>
      <c r="BP25" s="337">
        <v>34.821158307733093</v>
      </c>
      <c r="BQ25" s="337">
        <v>22.280631086262165</v>
      </c>
      <c r="BR25" s="337">
        <v>14.624149587803418</v>
      </c>
      <c r="BS25" s="337">
        <v>8.0633364789469741</v>
      </c>
      <c r="BT25" s="337">
        <v>5.6210355023605656</v>
      </c>
      <c r="BU25" s="337">
        <v>3.6970722360874024</v>
      </c>
      <c r="BV25" s="337">
        <v>1.7526088370342958</v>
      </c>
      <c r="BW25" s="337">
        <v>1.1188600430677555</v>
      </c>
      <c r="BX25" s="337">
        <v>0</v>
      </c>
      <c r="BY25" s="337">
        <v>0</v>
      </c>
      <c r="BZ25" s="337">
        <v>0</v>
      </c>
      <c r="CA25" s="337">
        <v>0</v>
      </c>
      <c r="CB25" s="337">
        <v>0</v>
      </c>
      <c r="CC25" s="337">
        <v>0</v>
      </c>
      <c r="CD25" s="338">
        <v>0</v>
      </c>
    </row>
    <row r="26" spans="1:82" s="1" customFormat="1" x14ac:dyDescent="0.4">
      <c r="A26" s="314"/>
      <c r="B26" s="71"/>
      <c r="C26" s="196"/>
      <c r="D26" s="337"/>
      <c r="E26" s="337"/>
      <c r="F26" s="337"/>
      <c r="G26" s="337"/>
      <c r="H26" s="337"/>
      <c r="I26" s="337"/>
      <c r="J26" s="337"/>
      <c r="K26" s="337"/>
      <c r="L26" s="337"/>
      <c r="M26" s="337"/>
      <c r="N26" s="337"/>
      <c r="O26" s="337"/>
      <c r="P26" s="337"/>
      <c r="Q26" s="33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c r="BK26" s="337"/>
      <c r="BL26" s="337"/>
      <c r="BM26" s="337"/>
      <c r="BN26" s="337"/>
      <c r="BO26" s="337"/>
      <c r="BP26" s="337"/>
      <c r="BQ26" s="337"/>
      <c r="BR26" s="337"/>
      <c r="BS26" s="337"/>
      <c r="BT26" s="337"/>
      <c r="BU26" s="337"/>
      <c r="BV26" s="337"/>
      <c r="BW26" s="337"/>
      <c r="BX26" s="337"/>
      <c r="BY26" s="337"/>
      <c r="BZ26" s="337"/>
      <c r="CA26" s="337"/>
      <c r="CB26" s="337"/>
      <c r="CC26" s="337"/>
      <c r="CD26" s="338"/>
    </row>
    <row r="27" spans="1:82" s="1" customFormat="1" x14ac:dyDescent="0.4">
      <c r="A27" s="314"/>
      <c r="B27" s="80" t="s">
        <v>473</v>
      </c>
      <c r="C27" s="196"/>
      <c r="D27" s="334">
        <v>0</v>
      </c>
      <c r="E27" s="334">
        <v>0</v>
      </c>
      <c r="F27" s="334">
        <v>0</v>
      </c>
      <c r="G27" s="334">
        <v>0</v>
      </c>
      <c r="H27" s="334">
        <v>0</v>
      </c>
      <c r="I27" s="334">
        <v>0</v>
      </c>
      <c r="J27" s="334">
        <v>0</v>
      </c>
      <c r="K27" s="334">
        <v>0</v>
      </c>
      <c r="L27" s="334">
        <v>0</v>
      </c>
      <c r="M27" s="334">
        <v>0</v>
      </c>
      <c r="N27" s="334">
        <v>0</v>
      </c>
      <c r="O27" s="334">
        <v>0</v>
      </c>
      <c r="P27" s="334">
        <v>0</v>
      </c>
      <c r="Q27" s="334">
        <v>0</v>
      </c>
      <c r="R27" s="334">
        <v>0</v>
      </c>
      <c r="S27" s="334">
        <v>0</v>
      </c>
      <c r="T27" s="334">
        <v>0</v>
      </c>
      <c r="U27" s="334">
        <v>0</v>
      </c>
      <c r="V27" s="334">
        <v>0</v>
      </c>
      <c r="W27" s="334">
        <v>0</v>
      </c>
      <c r="X27" s="334">
        <v>0</v>
      </c>
      <c r="Y27" s="334">
        <v>0</v>
      </c>
      <c r="Z27" s="334">
        <v>0</v>
      </c>
      <c r="AA27" s="334">
        <v>0</v>
      </c>
      <c r="AB27" s="334">
        <v>0</v>
      </c>
      <c r="AC27" s="334">
        <v>0</v>
      </c>
      <c r="AD27" s="334">
        <v>0</v>
      </c>
      <c r="AE27" s="334">
        <v>0</v>
      </c>
      <c r="AF27" s="334">
        <v>0</v>
      </c>
      <c r="AG27" s="334">
        <v>0</v>
      </c>
      <c r="AH27" s="334">
        <v>0</v>
      </c>
      <c r="AI27" s="334">
        <v>0</v>
      </c>
      <c r="AJ27" s="334">
        <v>0</v>
      </c>
      <c r="AK27" s="334">
        <v>0</v>
      </c>
      <c r="AL27" s="334">
        <v>0</v>
      </c>
      <c r="AM27" s="334">
        <v>0</v>
      </c>
      <c r="AN27" s="334">
        <v>0</v>
      </c>
      <c r="AO27" s="334">
        <v>0</v>
      </c>
      <c r="AP27" s="334">
        <v>0</v>
      </c>
      <c r="AQ27" s="334">
        <v>0</v>
      </c>
      <c r="AR27" s="334">
        <v>0</v>
      </c>
      <c r="AS27" s="334">
        <v>0</v>
      </c>
      <c r="AT27" s="334">
        <v>0</v>
      </c>
      <c r="AU27" s="334">
        <v>0</v>
      </c>
      <c r="AV27" s="334">
        <v>0</v>
      </c>
      <c r="AW27" s="334">
        <v>0</v>
      </c>
      <c r="AX27" s="334">
        <v>0</v>
      </c>
      <c r="AY27" s="334">
        <v>0</v>
      </c>
      <c r="AZ27" s="334">
        <v>0</v>
      </c>
      <c r="BA27" s="334">
        <v>0</v>
      </c>
      <c r="BB27" s="334">
        <v>0</v>
      </c>
      <c r="BC27" s="334">
        <v>0</v>
      </c>
      <c r="BD27" s="334">
        <v>0</v>
      </c>
      <c r="BE27" s="334">
        <v>0</v>
      </c>
      <c r="BF27" s="334">
        <v>0</v>
      </c>
      <c r="BG27" s="334">
        <v>0</v>
      </c>
      <c r="BH27" s="334">
        <v>0</v>
      </c>
      <c r="BI27" s="334">
        <v>0</v>
      </c>
      <c r="BJ27" s="334">
        <v>0</v>
      </c>
      <c r="BK27" s="334">
        <v>0</v>
      </c>
      <c r="BL27" s="334">
        <v>0</v>
      </c>
      <c r="BM27" s="334">
        <v>0</v>
      </c>
      <c r="BN27" s="334">
        <v>0</v>
      </c>
      <c r="BO27" s="334">
        <v>0</v>
      </c>
      <c r="BP27" s="334">
        <v>0</v>
      </c>
      <c r="BQ27" s="334">
        <v>0</v>
      </c>
      <c r="BR27" s="334">
        <v>0</v>
      </c>
      <c r="BS27" s="334">
        <v>0</v>
      </c>
      <c r="BT27" s="334">
        <v>0</v>
      </c>
      <c r="BU27" s="334">
        <v>125.01191580238886</v>
      </c>
      <c r="BV27" s="334">
        <v>206.33314070287341</v>
      </c>
      <c r="BW27" s="334">
        <v>242.13924082150282</v>
      </c>
      <c r="BX27" s="334">
        <v>264.67634852171648</v>
      </c>
      <c r="BY27" s="334">
        <v>195.42607119741035</v>
      </c>
      <c r="BZ27" s="334">
        <v>234.81078579339143</v>
      </c>
      <c r="CA27" s="334">
        <v>202.77863987793646</v>
      </c>
      <c r="CB27" s="334">
        <v>197.19756982430189</v>
      </c>
      <c r="CC27" s="334">
        <v>192.25356992529657</v>
      </c>
      <c r="CD27" s="335">
        <v>190.21328857225694</v>
      </c>
    </row>
    <row r="28" spans="1:82" s="1" customFormat="1" x14ac:dyDescent="0.4">
      <c r="A28" s="314"/>
      <c r="B28" s="71" t="s">
        <v>474</v>
      </c>
      <c r="C28" s="196"/>
      <c r="D28" s="337"/>
      <c r="E28" s="337"/>
      <c r="F28" s="337"/>
      <c r="G28" s="337"/>
      <c r="H28" s="337"/>
      <c r="I28" s="337"/>
      <c r="J28" s="337"/>
      <c r="K28" s="337"/>
      <c r="L28" s="337"/>
      <c r="M28" s="337"/>
      <c r="N28" s="337"/>
      <c r="O28" s="337"/>
      <c r="P28" s="337"/>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37"/>
      <c r="BH28" s="337"/>
      <c r="BI28" s="337"/>
      <c r="BJ28" s="337"/>
      <c r="BK28" s="337"/>
      <c r="BL28" s="337"/>
      <c r="BM28" s="337"/>
      <c r="BN28" s="337"/>
      <c r="BO28" s="337"/>
      <c r="BP28" s="337"/>
      <c r="BQ28" s="337"/>
      <c r="BR28" s="337"/>
      <c r="BS28" s="337"/>
      <c r="BT28" s="337"/>
      <c r="BU28" s="337">
        <v>32.683848690243501</v>
      </c>
      <c r="BV28" s="337">
        <v>64.590614787306052</v>
      </c>
      <c r="BW28" s="337">
        <v>75.781215511583568</v>
      </c>
      <c r="BX28" s="337">
        <v>88.555011148266502</v>
      </c>
      <c r="BY28" s="337">
        <v>64.223754148298454</v>
      </c>
      <c r="BZ28" s="337">
        <v>94.799329999976521</v>
      </c>
      <c r="CA28" s="337">
        <v>67.266275743721096</v>
      </c>
      <c r="CB28" s="337">
        <v>64.997797110927564</v>
      </c>
      <c r="CC28" s="337">
        <v>63.360629499275099</v>
      </c>
      <c r="CD28" s="338">
        <v>62.555468254510274</v>
      </c>
    </row>
    <row r="29" spans="1:82" s="1" customFormat="1" x14ac:dyDescent="0.4">
      <c r="A29" s="314"/>
      <c r="B29" s="71" t="s">
        <v>475</v>
      </c>
      <c r="C29" s="196"/>
      <c r="D29" s="337"/>
      <c r="E29" s="337"/>
      <c r="F29" s="337"/>
      <c r="G29" s="337"/>
      <c r="H29" s="337"/>
      <c r="I29" s="337"/>
      <c r="J29" s="337"/>
      <c r="K29" s="337"/>
      <c r="L29" s="337"/>
      <c r="M29" s="337"/>
      <c r="N29" s="337"/>
      <c r="O29" s="337"/>
      <c r="P29" s="337"/>
      <c r="Q29" s="33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37"/>
      <c r="BH29" s="337"/>
      <c r="BI29" s="337"/>
      <c r="BJ29" s="337"/>
      <c r="BK29" s="337"/>
      <c r="BL29" s="337"/>
      <c r="BM29" s="337"/>
      <c r="BN29" s="337"/>
      <c r="BO29" s="337"/>
      <c r="BP29" s="337"/>
      <c r="BQ29" s="337"/>
      <c r="BR29" s="337"/>
      <c r="BS29" s="337"/>
      <c r="BT29" s="337"/>
      <c r="BU29" s="337">
        <v>92.328067112145362</v>
      </c>
      <c r="BV29" s="337">
        <v>141.74252591556737</v>
      </c>
      <c r="BW29" s="337">
        <v>166.35802530991927</v>
      </c>
      <c r="BX29" s="337">
        <v>176.12133737344996</v>
      </c>
      <c r="BY29" s="337">
        <v>131.20231704911188</v>
      </c>
      <c r="BZ29" s="337">
        <v>140.01145579341488</v>
      </c>
      <c r="CA29" s="337">
        <v>135.51236413421537</v>
      </c>
      <c r="CB29" s="337">
        <v>132.19977271337433</v>
      </c>
      <c r="CC29" s="337">
        <v>128.89294042602145</v>
      </c>
      <c r="CD29" s="338">
        <v>127.6578203177467</v>
      </c>
    </row>
    <row r="30" spans="1:82" s="1" customFormat="1" ht="26.25" customHeight="1" x14ac:dyDescent="0.4">
      <c r="A30" s="238"/>
      <c r="B30" s="80" t="s">
        <v>476</v>
      </c>
      <c r="C30" s="228"/>
      <c r="D30" s="334">
        <f t="shared" ref="D30:AI30" si="17">SUM(D31:D32)</f>
        <v>0</v>
      </c>
      <c r="E30" s="334">
        <f t="shared" si="17"/>
        <v>0</v>
      </c>
      <c r="F30" s="334">
        <f t="shared" si="17"/>
        <v>0</v>
      </c>
      <c r="G30" s="334">
        <f t="shared" si="17"/>
        <v>0</v>
      </c>
      <c r="H30" s="334">
        <f t="shared" si="17"/>
        <v>0</v>
      </c>
      <c r="I30" s="334">
        <f t="shared" si="17"/>
        <v>0</v>
      </c>
      <c r="J30" s="334">
        <f t="shared" si="17"/>
        <v>0</v>
      </c>
      <c r="K30" s="334">
        <f t="shared" si="17"/>
        <v>0</v>
      </c>
      <c r="L30" s="334">
        <f t="shared" si="17"/>
        <v>0</v>
      </c>
      <c r="M30" s="334">
        <f t="shared" si="17"/>
        <v>0</v>
      </c>
      <c r="N30" s="334">
        <f t="shared" si="17"/>
        <v>0</v>
      </c>
      <c r="O30" s="334">
        <f t="shared" si="17"/>
        <v>0</v>
      </c>
      <c r="P30" s="334">
        <f t="shared" si="17"/>
        <v>0</v>
      </c>
      <c r="Q30" s="334">
        <f t="shared" si="17"/>
        <v>0</v>
      </c>
      <c r="R30" s="334">
        <f t="shared" si="17"/>
        <v>0</v>
      </c>
      <c r="S30" s="334">
        <f t="shared" si="17"/>
        <v>0</v>
      </c>
      <c r="T30" s="334">
        <f t="shared" si="17"/>
        <v>0</v>
      </c>
      <c r="U30" s="334">
        <f t="shared" si="17"/>
        <v>0</v>
      </c>
      <c r="V30" s="334">
        <f t="shared" si="17"/>
        <v>0</v>
      </c>
      <c r="W30" s="334">
        <f t="shared" si="17"/>
        <v>0</v>
      </c>
      <c r="X30" s="334">
        <f t="shared" si="17"/>
        <v>0</v>
      </c>
      <c r="Y30" s="334">
        <f t="shared" si="17"/>
        <v>0</v>
      </c>
      <c r="Z30" s="334">
        <f t="shared" si="17"/>
        <v>0</v>
      </c>
      <c r="AA30" s="334">
        <f t="shared" si="17"/>
        <v>0</v>
      </c>
      <c r="AB30" s="334">
        <f t="shared" si="17"/>
        <v>0</v>
      </c>
      <c r="AC30" s="334">
        <f t="shared" si="17"/>
        <v>0</v>
      </c>
      <c r="AD30" s="334">
        <f t="shared" si="17"/>
        <v>0</v>
      </c>
      <c r="AE30" s="334">
        <f t="shared" si="17"/>
        <v>0</v>
      </c>
      <c r="AF30" s="334">
        <f t="shared" si="17"/>
        <v>0</v>
      </c>
      <c r="AG30" s="334">
        <f t="shared" si="17"/>
        <v>0</v>
      </c>
      <c r="AH30" s="334">
        <f t="shared" si="17"/>
        <v>2753.6042533206974</v>
      </c>
      <c r="AI30" s="334">
        <f t="shared" si="17"/>
        <v>2626.3896374744754</v>
      </c>
      <c r="AJ30" s="334">
        <f t="shared" ref="AJ30:BO30" si="18">SUM(AJ31:AJ32)</f>
        <v>2491.3005743534336</v>
      </c>
      <c r="AK30" s="334">
        <f t="shared" si="18"/>
        <v>2430.4620530405932</v>
      </c>
      <c r="AL30" s="334">
        <f t="shared" si="18"/>
        <v>2363.4459911576182</v>
      </c>
      <c r="AM30" s="334">
        <f t="shared" si="18"/>
        <v>2381.747593469328</v>
      </c>
      <c r="AN30" s="334">
        <f t="shared" si="18"/>
        <v>2262.4296326919034</v>
      </c>
      <c r="AO30" s="334">
        <f t="shared" si="18"/>
        <v>2165.723699756878</v>
      </c>
      <c r="AP30" s="334">
        <f t="shared" si="18"/>
        <v>2127.9895293391264</v>
      </c>
      <c r="AQ30" s="334">
        <f t="shared" si="18"/>
        <v>2024.0069106773915</v>
      </c>
      <c r="AR30" s="334">
        <f t="shared" si="18"/>
        <v>1891.6334265638827</v>
      </c>
      <c r="AS30" s="334">
        <f t="shared" si="18"/>
        <v>1717.5883214757544</v>
      </c>
      <c r="AT30" s="334">
        <f t="shared" si="18"/>
        <v>1620.8914646001181</v>
      </c>
      <c r="AU30" s="334">
        <f t="shared" si="18"/>
        <v>1704.2887311910542</v>
      </c>
      <c r="AV30" s="334">
        <f t="shared" si="18"/>
        <v>1623.6478248593512</v>
      </c>
      <c r="AW30" s="334">
        <f t="shared" si="18"/>
        <v>1596.7842111645925</v>
      </c>
      <c r="AX30" s="334">
        <f t="shared" si="18"/>
        <v>1527.049244076924</v>
      </c>
      <c r="AY30" s="334">
        <f t="shared" si="18"/>
        <v>1445.3001997889673</v>
      </c>
      <c r="AZ30" s="334">
        <f t="shared" si="18"/>
        <v>1311.0580338389866</v>
      </c>
      <c r="BA30" s="334">
        <f t="shared" si="18"/>
        <v>1310.3629871969208</v>
      </c>
      <c r="BB30" s="334">
        <f t="shared" si="18"/>
        <v>1242.4589334628149</v>
      </c>
      <c r="BC30" s="334">
        <f t="shared" si="18"/>
        <v>1244.7706113886939</v>
      </c>
      <c r="BD30" s="334">
        <f t="shared" si="18"/>
        <v>1175.2495287480583</v>
      </c>
      <c r="BE30" s="334">
        <f t="shared" si="18"/>
        <v>1323.2249136867888</v>
      </c>
      <c r="BF30" s="334">
        <f t="shared" si="18"/>
        <v>1305.2622535715907</v>
      </c>
      <c r="BG30" s="334">
        <f t="shared" si="18"/>
        <v>1186.1322018133296</v>
      </c>
      <c r="BH30" s="334">
        <f t="shared" si="18"/>
        <v>1065.1552338221165</v>
      </c>
      <c r="BI30" s="334">
        <f t="shared" si="18"/>
        <v>1000.3111236919842</v>
      </c>
      <c r="BJ30" s="334">
        <f t="shared" si="18"/>
        <v>894.93054594814703</v>
      </c>
      <c r="BK30" s="334">
        <f t="shared" si="18"/>
        <v>813.92558070129701</v>
      </c>
      <c r="BL30" s="334">
        <f t="shared" si="18"/>
        <v>737.31871067634097</v>
      </c>
      <c r="BM30" s="334">
        <f t="shared" si="18"/>
        <v>710.50034000846711</v>
      </c>
      <c r="BN30" s="334">
        <f t="shared" si="18"/>
        <v>675.53711673818589</v>
      </c>
      <c r="BO30" s="334">
        <f t="shared" si="18"/>
        <v>651.38549286980378</v>
      </c>
      <c r="BP30" s="334">
        <f t="shared" ref="BP30:CD30" si="19">SUM(BP31:BP32)</f>
        <v>645.09960058819161</v>
      </c>
      <c r="BQ30" s="334">
        <f t="shared" si="19"/>
        <v>618.09857690462968</v>
      </c>
      <c r="BR30" s="334">
        <f t="shared" si="19"/>
        <v>614.18378009188314</v>
      </c>
      <c r="BS30" s="334">
        <f t="shared" si="19"/>
        <v>617.43913467680716</v>
      </c>
      <c r="BT30" s="334">
        <f t="shared" si="19"/>
        <v>597.30372423451786</v>
      </c>
      <c r="BU30" s="334">
        <f t="shared" si="19"/>
        <v>385.83691556653918</v>
      </c>
      <c r="BV30" s="334">
        <f t="shared" si="19"/>
        <v>268.24278617841463</v>
      </c>
      <c r="BW30" s="334">
        <f t="shared" si="19"/>
        <v>267.62203839979583</v>
      </c>
      <c r="BX30" s="334">
        <f t="shared" si="19"/>
        <v>214.27744719583822</v>
      </c>
      <c r="BY30" s="334">
        <f t="shared" si="19"/>
        <v>136.94846250335357</v>
      </c>
      <c r="BZ30" s="334">
        <f t="shared" si="19"/>
        <v>201.27352733475686</v>
      </c>
      <c r="CA30" s="334">
        <f t="shared" si="19"/>
        <v>123.98900393288608</v>
      </c>
      <c r="CB30" s="334">
        <f t="shared" si="19"/>
        <v>98.785818939275359</v>
      </c>
      <c r="CC30" s="334">
        <f t="shared" si="19"/>
        <v>78.060058813045146</v>
      </c>
      <c r="CD30" s="335">
        <f t="shared" si="19"/>
        <v>60.485521452373249</v>
      </c>
    </row>
    <row r="31" spans="1:82" s="1" customFormat="1" x14ac:dyDescent="0.4">
      <c r="A31" s="314"/>
      <c r="B31" s="71" t="s">
        <v>411</v>
      </c>
      <c r="C31" s="196"/>
      <c r="D31" s="337" t="s">
        <v>446</v>
      </c>
      <c r="E31" s="337" t="s">
        <v>446</v>
      </c>
      <c r="F31" s="337" t="s">
        <v>446</v>
      </c>
      <c r="G31" s="337" t="s">
        <v>446</v>
      </c>
      <c r="H31" s="337" t="s">
        <v>446</v>
      </c>
      <c r="I31" s="337" t="s">
        <v>446</v>
      </c>
      <c r="J31" s="337" t="s">
        <v>446</v>
      </c>
      <c r="K31" s="337" t="s">
        <v>446</v>
      </c>
      <c r="L31" s="337" t="s">
        <v>446</v>
      </c>
      <c r="M31" s="337" t="s">
        <v>446</v>
      </c>
      <c r="N31" s="337" t="s">
        <v>446</v>
      </c>
      <c r="O31" s="337" t="s">
        <v>446</v>
      </c>
      <c r="P31" s="337" t="s">
        <v>446</v>
      </c>
      <c r="Q31" s="337" t="s">
        <v>446</v>
      </c>
      <c r="R31" s="337" t="s">
        <v>446</v>
      </c>
      <c r="S31" s="337" t="s">
        <v>446</v>
      </c>
      <c r="T31" s="337" t="s">
        <v>446</v>
      </c>
      <c r="U31" s="337" t="s">
        <v>446</v>
      </c>
      <c r="V31" s="337" t="s">
        <v>446</v>
      </c>
      <c r="W31" s="337" t="s">
        <v>446</v>
      </c>
      <c r="X31" s="337" t="s">
        <v>446</v>
      </c>
      <c r="Y31" s="337" t="s">
        <v>446</v>
      </c>
      <c r="Z31" s="337" t="s">
        <v>446</v>
      </c>
      <c r="AA31" s="337" t="s">
        <v>446</v>
      </c>
      <c r="AB31" s="337" t="s">
        <v>446</v>
      </c>
      <c r="AC31" s="337" t="s">
        <v>446</v>
      </c>
      <c r="AD31" s="337" t="s">
        <v>446</v>
      </c>
      <c r="AE31" s="337" t="s">
        <v>446</v>
      </c>
      <c r="AF31" s="337" t="s">
        <v>446</v>
      </c>
      <c r="AG31" s="337" t="s">
        <v>446</v>
      </c>
      <c r="AH31" s="337">
        <v>2362.0819606551177</v>
      </c>
      <c r="AI31" s="337">
        <v>2293.6662313796073</v>
      </c>
      <c r="AJ31" s="337">
        <v>2173.276071763943</v>
      </c>
      <c r="AK31" s="337">
        <v>2117.8479871315308</v>
      </c>
      <c r="AL31" s="337">
        <v>2080.0500678296107</v>
      </c>
      <c r="AM31" s="337">
        <v>2085.3500014473516</v>
      </c>
      <c r="AN31" s="337">
        <v>1983.0078742790765</v>
      </c>
      <c r="AO31" s="337">
        <v>1887.824400391077</v>
      </c>
      <c r="AP31" s="337">
        <v>1861.1050070979047</v>
      </c>
      <c r="AQ31" s="337">
        <v>1763.9384585043758</v>
      </c>
      <c r="AR31" s="337">
        <v>1642.4318163137264</v>
      </c>
      <c r="AS31" s="337">
        <v>1460.944675936666</v>
      </c>
      <c r="AT31" s="337">
        <v>1404.727436220315</v>
      </c>
      <c r="AU31" s="337">
        <v>1447.3794021181873</v>
      </c>
      <c r="AV31" s="337">
        <v>1360.8178171892109</v>
      </c>
      <c r="AW31" s="337">
        <v>1330.0104190605191</v>
      </c>
      <c r="AX31" s="337">
        <v>1272.8731072123885</v>
      </c>
      <c r="AY31" s="337">
        <v>1202.9201375999194</v>
      </c>
      <c r="AZ31" s="337">
        <v>1101.8140103488333</v>
      </c>
      <c r="BA31" s="337">
        <v>1118.442943772706</v>
      </c>
      <c r="BB31" s="337">
        <v>1065.2868992505721</v>
      </c>
      <c r="BC31" s="337">
        <v>1078.7400111365787</v>
      </c>
      <c r="BD31" s="337">
        <v>1026.4805031416543</v>
      </c>
      <c r="BE31" s="337">
        <v>1173.0241791161977</v>
      </c>
      <c r="BF31" s="337">
        <v>1152.1471982109301</v>
      </c>
      <c r="BG31" s="337">
        <v>1051.6055056191317</v>
      </c>
      <c r="BH31" s="337">
        <v>940.05947625367878</v>
      </c>
      <c r="BI31" s="337">
        <v>887.75065777685063</v>
      </c>
      <c r="BJ31" s="337">
        <v>798.50688081368889</v>
      </c>
      <c r="BK31" s="337">
        <v>742.05043381257042</v>
      </c>
      <c r="BL31" s="337">
        <v>678.88952417468226</v>
      </c>
      <c r="BM31" s="337">
        <v>664.92178224274824</v>
      </c>
      <c r="BN31" s="337">
        <v>628.31771149470683</v>
      </c>
      <c r="BO31" s="337">
        <v>615.1145916874932</v>
      </c>
      <c r="BP31" s="337">
        <v>619.11165198846447</v>
      </c>
      <c r="BQ31" s="337">
        <v>600.9303353021827</v>
      </c>
      <c r="BR31" s="337">
        <v>603.33762403073149</v>
      </c>
      <c r="BS31" s="337">
        <v>610.9280263906652</v>
      </c>
      <c r="BT31" s="337">
        <v>593.45698095678131</v>
      </c>
      <c r="BU31" s="337">
        <v>382.64241551478966</v>
      </c>
      <c r="BV31" s="337">
        <v>266.7284232817546</v>
      </c>
      <c r="BW31" s="337">
        <v>266.65527382576551</v>
      </c>
      <c r="BX31" s="337">
        <v>214.27744719583822</v>
      </c>
      <c r="BY31" s="337">
        <v>136.94846250335357</v>
      </c>
      <c r="BZ31" s="337">
        <v>201.27352733475686</v>
      </c>
      <c r="CA31" s="337">
        <v>123.98900393288608</v>
      </c>
      <c r="CB31" s="337">
        <v>98.785818939275359</v>
      </c>
      <c r="CC31" s="337">
        <v>78.060058813045146</v>
      </c>
      <c r="CD31" s="338">
        <v>60.485521452373249</v>
      </c>
    </row>
    <row r="32" spans="1:82" s="1" customFormat="1" x14ac:dyDescent="0.4">
      <c r="A32" s="314"/>
      <c r="B32" s="71" t="s">
        <v>410</v>
      </c>
      <c r="C32" s="196"/>
      <c r="D32" s="337" t="s">
        <v>446</v>
      </c>
      <c r="E32" s="337" t="s">
        <v>446</v>
      </c>
      <c r="F32" s="337" t="s">
        <v>446</v>
      </c>
      <c r="G32" s="337" t="s">
        <v>446</v>
      </c>
      <c r="H32" s="337" t="s">
        <v>446</v>
      </c>
      <c r="I32" s="337" t="s">
        <v>446</v>
      </c>
      <c r="J32" s="337" t="s">
        <v>446</v>
      </c>
      <c r="K32" s="337" t="s">
        <v>446</v>
      </c>
      <c r="L32" s="337" t="s">
        <v>446</v>
      </c>
      <c r="M32" s="337" t="s">
        <v>446</v>
      </c>
      <c r="N32" s="337" t="s">
        <v>446</v>
      </c>
      <c r="O32" s="337" t="s">
        <v>446</v>
      </c>
      <c r="P32" s="337" t="s">
        <v>446</v>
      </c>
      <c r="Q32" s="337" t="s">
        <v>446</v>
      </c>
      <c r="R32" s="337" t="s">
        <v>446</v>
      </c>
      <c r="S32" s="337" t="s">
        <v>446</v>
      </c>
      <c r="T32" s="337" t="s">
        <v>446</v>
      </c>
      <c r="U32" s="337" t="s">
        <v>446</v>
      </c>
      <c r="V32" s="337" t="s">
        <v>446</v>
      </c>
      <c r="W32" s="337" t="s">
        <v>446</v>
      </c>
      <c r="X32" s="337" t="s">
        <v>446</v>
      </c>
      <c r="Y32" s="337" t="s">
        <v>446</v>
      </c>
      <c r="Z32" s="337" t="s">
        <v>446</v>
      </c>
      <c r="AA32" s="337" t="s">
        <v>446</v>
      </c>
      <c r="AB32" s="337" t="s">
        <v>446</v>
      </c>
      <c r="AC32" s="337" t="s">
        <v>446</v>
      </c>
      <c r="AD32" s="337" t="s">
        <v>446</v>
      </c>
      <c r="AE32" s="337" t="s">
        <v>446</v>
      </c>
      <c r="AF32" s="337" t="s">
        <v>446</v>
      </c>
      <c r="AG32" s="337" t="s">
        <v>446</v>
      </c>
      <c r="AH32" s="337">
        <v>391.52229266557987</v>
      </c>
      <c r="AI32" s="337">
        <v>332.7234060948681</v>
      </c>
      <c r="AJ32" s="337">
        <v>318.02450258949068</v>
      </c>
      <c r="AK32" s="337">
        <v>312.6140659090625</v>
      </c>
      <c r="AL32" s="337">
        <v>283.39592332800765</v>
      </c>
      <c r="AM32" s="337">
        <v>296.39759202197638</v>
      </c>
      <c r="AN32" s="337">
        <v>279.42175841282693</v>
      </c>
      <c r="AO32" s="337">
        <v>277.89929936580108</v>
      </c>
      <c r="AP32" s="337">
        <v>266.88452224122182</v>
      </c>
      <c r="AQ32" s="337">
        <v>260.06845217301566</v>
      </c>
      <c r="AR32" s="337">
        <v>249.20161025015634</v>
      </c>
      <c r="AS32" s="337">
        <v>256.64364553908837</v>
      </c>
      <c r="AT32" s="337">
        <v>216.16402837980297</v>
      </c>
      <c r="AU32" s="337">
        <v>256.90932907286702</v>
      </c>
      <c r="AV32" s="337">
        <v>262.83000767014016</v>
      </c>
      <c r="AW32" s="337">
        <v>266.77379210407344</v>
      </c>
      <c r="AX32" s="337">
        <v>254.17613686453558</v>
      </c>
      <c r="AY32" s="337">
        <v>242.38006218904786</v>
      </c>
      <c r="AZ32" s="337">
        <v>209.24402349015327</v>
      </c>
      <c r="BA32" s="337">
        <v>191.92004342421487</v>
      </c>
      <c r="BB32" s="337">
        <v>177.17203421224281</v>
      </c>
      <c r="BC32" s="337">
        <v>166.03060025211516</v>
      </c>
      <c r="BD32" s="337">
        <v>148.76902560640397</v>
      </c>
      <c r="BE32" s="337">
        <v>150.20073457059107</v>
      </c>
      <c r="BF32" s="337">
        <v>153.11505536066053</v>
      </c>
      <c r="BG32" s="337">
        <v>134.52669619419805</v>
      </c>
      <c r="BH32" s="337">
        <v>125.09575756843769</v>
      </c>
      <c r="BI32" s="337">
        <v>112.56046591513358</v>
      </c>
      <c r="BJ32" s="337">
        <v>96.423665134458105</v>
      </c>
      <c r="BK32" s="337">
        <v>71.87514688872659</v>
      </c>
      <c r="BL32" s="337">
        <v>58.429186501658727</v>
      </c>
      <c r="BM32" s="337">
        <v>45.578557765718891</v>
      </c>
      <c r="BN32" s="337">
        <v>47.219405243479038</v>
      </c>
      <c r="BO32" s="337">
        <v>36.27090118231056</v>
      </c>
      <c r="BP32" s="337">
        <v>25.987948599727122</v>
      </c>
      <c r="BQ32" s="337">
        <v>17.16824160244694</v>
      </c>
      <c r="BR32" s="337">
        <v>10.846156061151666</v>
      </c>
      <c r="BS32" s="337">
        <v>6.5111082861419254</v>
      </c>
      <c r="BT32" s="337">
        <v>3.846743277736592</v>
      </c>
      <c r="BU32" s="337">
        <v>3.1945000517494875</v>
      </c>
      <c r="BV32" s="337">
        <v>1.5143628966600231</v>
      </c>
      <c r="BW32" s="337">
        <v>0.96676457403032512</v>
      </c>
      <c r="BX32" s="337">
        <v>0</v>
      </c>
      <c r="BY32" s="337">
        <v>0</v>
      </c>
      <c r="BZ32" s="337">
        <v>0</v>
      </c>
      <c r="CA32" s="337">
        <v>0</v>
      </c>
      <c r="CB32" s="337">
        <v>0</v>
      </c>
      <c r="CC32" s="337">
        <v>0</v>
      </c>
      <c r="CD32" s="338">
        <v>0</v>
      </c>
    </row>
    <row r="33" spans="1:82" s="1" customFormat="1" ht="26.25" customHeight="1" x14ac:dyDescent="0.4">
      <c r="A33" s="314"/>
      <c r="B33" s="80" t="s">
        <v>477</v>
      </c>
      <c r="C33" s="71"/>
      <c r="D33" s="334">
        <f t="shared" ref="D33:AI33" si="20">SUM(D34:D35)</f>
        <v>0</v>
      </c>
      <c r="E33" s="334">
        <f t="shared" si="20"/>
        <v>0</v>
      </c>
      <c r="F33" s="334">
        <f t="shared" si="20"/>
        <v>0</v>
      </c>
      <c r="G33" s="334">
        <f t="shared" si="20"/>
        <v>0</v>
      </c>
      <c r="H33" s="334">
        <f t="shared" si="20"/>
        <v>0</v>
      </c>
      <c r="I33" s="334">
        <f t="shared" si="20"/>
        <v>0</v>
      </c>
      <c r="J33" s="334">
        <f t="shared" si="20"/>
        <v>0</v>
      </c>
      <c r="K33" s="334">
        <f t="shared" si="20"/>
        <v>0</v>
      </c>
      <c r="L33" s="334">
        <f t="shared" si="20"/>
        <v>0</v>
      </c>
      <c r="M33" s="334">
        <f t="shared" si="20"/>
        <v>0</v>
      </c>
      <c r="N33" s="334">
        <f t="shared" si="20"/>
        <v>0</v>
      </c>
      <c r="O33" s="334">
        <f t="shared" si="20"/>
        <v>0</v>
      </c>
      <c r="P33" s="334">
        <f t="shared" si="20"/>
        <v>0</v>
      </c>
      <c r="Q33" s="334">
        <f t="shared" si="20"/>
        <v>0</v>
      </c>
      <c r="R33" s="334">
        <f t="shared" si="20"/>
        <v>0</v>
      </c>
      <c r="S33" s="334">
        <f t="shared" si="20"/>
        <v>0</v>
      </c>
      <c r="T33" s="334">
        <f t="shared" si="20"/>
        <v>0</v>
      </c>
      <c r="U33" s="334">
        <f t="shared" si="20"/>
        <v>0</v>
      </c>
      <c r="V33" s="334">
        <f t="shared" si="20"/>
        <v>0</v>
      </c>
      <c r="W33" s="334">
        <f t="shared" si="20"/>
        <v>0</v>
      </c>
      <c r="X33" s="334">
        <f t="shared" si="20"/>
        <v>0</v>
      </c>
      <c r="Y33" s="334">
        <f t="shared" si="20"/>
        <v>0</v>
      </c>
      <c r="Z33" s="334">
        <f t="shared" si="20"/>
        <v>0</v>
      </c>
      <c r="AA33" s="334">
        <f t="shared" si="20"/>
        <v>0</v>
      </c>
      <c r="AB33" s="334">
        <f t="shared" si="20"/>
        <v>0</v>
      </c>
      <c r="AC33" s="334">
        <f t="shared" si="20"/>
        <v>0</v>
      </c>
      <c r="AD33" s="334">
        <f t="shared" si="20"/>
        <v>0</v>
      </c>
      <c r="AE33" s="334">
        <f t="shared" si="20"/>
        <v>0</v>
      </c>
      <c r="AF33" s="334">
        <f t="shared" si="20"/>
        <v>0</v>
      </c>
      <c r="AG33" s="334">
        <f t="shared" si="20"/>
        <v>0</v>
      </c>
      <c r="AH33" s="334">
        <f t="shared" si="20"/>
        <v>0</v>
      </c>
      <c r="AI33" s="334">
        <f t="shared" si="20"/>
        <v>0.52608389771083575</v>
      </c>
      <c r="AJ33" s="334">
        <f t="shared" ref="AJ33:BO33" si="21">SUM(AJ34:AJ35)</f>
        <v>7.7549054363368333</v>
      </c>
      <c r="AK33" s="334">
        <f t="shared" si="21"/>
        <v>18.256655009722682</v>
      </c>
      <c r="AL33" s="334">
        <f t="shared" si="21"/>
        <v>29.708120000584589</v>
      </c>
      <c r="AM33" s="334">
        <f t="shared" si="21"/>
        <v>47.256896695819989</v>
      </c>
      <c r="AN33" s="334">
        <f t="shared" si="21"/>
        <v>77.500883333319479</v>
      </c>
      <c r="AO33" s="334">
        <f t="shared" si="21"/>
        <v>93.179768046906105</v>
      </c>
      <c r="AP33" s="334">
        <f t="shared" si="21"/>
        <v>108.43258748224848</v>
      </c>
      <c r="AQ33" s="334">
        <f t="shared" si="21"/>
        <v>128.22343431595766</v>
      </c>
      <c r="AR33" s="334">
        <f t="shared" si="21"/>
        <v>151.39526944007173</v>
      </c>
      <c r="AS33" s="334">
        <f t="shared" si="21"/>
        <v>180.37613498137065</v>
      </c>
      <c r="AT33" s="334">
        <f t="shared" si="21"/>
        <v>206.47929861568406</v>
      </c>
      <c r="AU33" s="334">
        <f t="shared" si="21"/>
        <v>255.64272786585434</v>
      </c>
      <c r="AV33" s="334">
        <f t="shared" si="21"/>
        <v>282.86629027890956</v>
      </c>
      <c r="AW33" s="334">
        <f t="shared" si="21"/>
        <v>316.41346119851369</v>
      </c>
      <c r="AX33" s="334">
        <f t="shared" si="21"/>
        <v>326.84169882734705</v>
      </c>
      <c r="AY33" s="334">
        <f t="shared" si="21"/>
        <v>343.28103626230876</v>
      </c>
      <c r="AZ33" s="334">
        <f t="shared" si="21"/>
        <v>356.16447070949135</v>
      </c>
      <c r="BA33" s="334">
        <f t="shared" si="21"/>
        <v>373.89020716238889</v>
      </c>
      <c r="BB33" s="334">
        <f t="shared" si="21"/>
        <v>383.05422000646035</v>
      </c>
      <c r="BC33" s="334">
        <f t="shared" si="21"/>
        <v>416.8267267517295</v>
      </c>
      <c r="BD33" s="334">
        <f t="shared" si="21"/>
        <v>428.21218993580419</v>
      </c>
      <c r="BE33" s="334">
        <f t="shared" si="21"/>
        <v>428.19001090155456</v>
      </c>
      <c r="BF33" s="334">
        <f t="shared" si="21"/>
        <v>391.26607429396529</v>
      </c>
      <c r="BG33" s="334">
        <f t="shared" si="21"/>
        <v>345.48528930832953</v>
      </c>
      <c r="BH33" s="334">
        <f t="shared" si="21"/>
        <v>298.38105909703222</v>
      </c>
      <c r="BI33" s="334">
        <f t="shared" si="21"/>
        <v>254.70614823817607</v>
      </c>
      <c r="BJ33" s="334">
        <f t="shared" si="21"/>
        <v>215.23711414448235</v>
      </c>
      <c r="BK33" s="334">
        <f t="shared" si="21"/>
        <v>184.19666732382007</v>
      </c>
      <c r="BL33" s="334">
        <f t="shared" si="21"/>
        <v>151.20467000683431</v>
      </c>
      <c r="BM33" s="334">
        <f t="shared" si="21"/>
        <v>131.7240605905744</v>
      </c>
      <c r="BN33" s="334">
        <f t="shared" si="21"/>
        <v>106.81795615788729</v>
      </c>
      <c r="BO33" s="334">
        <f t="shared" si="21"/>
        <v>94.748639185087399</v>
      </c>
      <c r="BP33" s="334">
        <f t="shared" ref="BP33:CD33" si="22">SUM(BP34:BP35)</f>
        <v>84.540672627878038</v>
      </c>
      <c r="BQ33" s="334">
        <f t="shared" si="22"/>
        <v>82.793073335297237</v>
      </c>
      <c r="BR33" s="334">
        <f t="shared" si="22"/>
        <v>64.961260633362798</v>
      </c>
      <c r="BS33" s="334">
        <f t="shared" si="22"/>
        <v>55.454595078795847</v>
      </c>
      <c r="BT33" s="334">
        <f t="shared" si="22"/>
        <v>47.470146320770326</v>
      </c>
      <c r="BU33" s="334">
        <f t="shared" si="22"/>
        <v>60.701486402632113</v>
      </c>
      <c r="BV33" s="334">
        <f t="shared" si="22"/>
        <v>42.201083361618267</v>
      </c>
      <c r="BW33" s="334">
        <f t="shared" si="22"/>
        <v>42.103424710195647</v>
      </c>
      <c r="BX33" s="334">
        <f t="shared" si="22"/>
        <v>33.711029252476465</v>
      </c>
      <c r="BY33" s="334">
        <f t="shared" si="22"/>
        <v>21.545308131811154</v>
      </c>
      <c r="BZ33" s="334">
        <f t="shared" si="22"/>
        <v>19.844722973234163</v>
      </c>
      <c r="CA33" s="334">
        <f t="shared" si="22"/>
        <v>16.655823745890267</v>
      </c>
      <c r="CB33" s="334">
        <f t="shared" si="22"/>
        <v>13.342032776203816</v>
      </c>
      <c r="CC33" s="334">
        <f t="shared" si="22"/>
        <v>10.490716200472502</v>
      </c>
      <c r="CD33" s="335">
        <f t="shared" si="22"/>
        <v>8.1199658224163489</v>
      </c>
    </row>
    <row r="34" spans="1:82" s="1" customFormat="1" x14ac:dyDescent="0.4">
      <c r="A34" s="314"/>
      <c r="B34" s="71" t="s">
        <v>411</v>
      </c>
      <c r="C34" s="196"/>
      <c r="D34" s="337" t="s">
        <v>446</v>
      </c>
      <c r="E34" s="337" t="s">
        <v>446</v>
      </c>
      <c r="F34" s="337" t="s">
        <v>446</v>
      </c>
      <c r="G34" s="337" t="s">
        <v>446</v>
      </c>
      <c r="H34" s="337" t="s">
        <v>446</v>
      </c>
      <c r="I34" s="337" t="s">
        <v>446</v>
      </c>
      <c r="J34" s="337" t="s">
        <v>446</v>
      </c>
      <c r="K34" s="337" t="s">
        <v>446</v>
      </c>
      <c r="L34" s="337" t="s">
        <v>446</v>
      </c>
      <c r="M34" s="337" t="s">
        <v>446</v>
      </c>
      <c r="N34" s="337" t="s">
        <v>446</v>
      </c>
      <c r="O34" s="337" t="s">
        <v>446</v>
      </c>
      <c r="P34" s="337" t="s">
        <v>446</v>
      </c>
      <c r="Q34" s="337" t="s">
        <v>446</v>
      </c>
      <c r="R34" s="337" t="s">
        <v>446</v>
      </c>
      <c r="S34" s="337" t="s">
        <v>446</v>
      </c>
      <c r="T34" s="337" t="s">
        <v>446</v>
      </c>
      <c r="U34" s="337" t="s">
        <v>446</v>
      </c>
      <c r="V34" s="337" t="s">
        <v>446</v>
      </c>
      <c r="W34" s="337" t="s">
        <v>446</v>
      </c>
      <c r="X34" s="337" t="s">
        <v>446</v>
      </c>
      <c r="Y34" s="337" t="s">
        <v>446</v>
      </c>
      <c r="Z34" s="337" t="s">
        <v>446</v>
      </c>
      <c r="AA34" s="337" t="s">
        <v>446</v>
      </c>
      <c r="AB34" s="337" t="s">
        <v>446</v>
      </c>
      <c r="AC34" s="337" t="s">
        <v>446</v>
      </c>
      <c r="AD34" s="337" t="s">
        <v>446</v>
      </c>
      <c r="AE34" s="337" t="s">
        <v>446</v>
      </c>
      <c r="AF34" s="337" t="s">
        <v>446</v>
      </c>
      <c r="AG34" s="337" t="s">
        <v>446</v>
      </c>
      <c r="AH34" s="337">
        <v>0</v>
      </c>
      <c r="AI34" s="337">
        <v>0.52290904408388406</v>
      </c>
      <c r="AJ34" s="337">
        <v>7.6613055760926621</v>
      </c>
      <c r="AK34" s="337">
        <v>17.926124797949406</v>
      </c>
      <c r="AL34" s="337">
        <v>28.990980145560055</v>
      </c>
      <c r="AM34" s="337">
        <v>45.830947997085318</v>
      </c>
      <c r="AN34" s="337">
        <v>75.119056890847574</v>
      </c>
      <c r="AO34" s="337">
        <v>88.957719223506245</v>
      </c>
      <c r="AP34" s="337">
        <v>102.77034332692399</v>
      </c>
      <c r="AQ34" s="337">
        <v>120.70931818177226</v>
      </c>
      <c r="AR34" s="337">
        <v>141.53362622521664</v>
      </c>
      <c r="AS34" s="337">
        <v>164.95937130774922</v>
      </c>
      <c r="AT34" s="337">
        <v>188.1590591561658</v>
      </c>
      <c r="AU34" s="337">
        <v>227.47788900723128</v>
      </c>
      <c r="AV34" s="337">
        <v>247.92664600494425</v>
      </c>
      <c r="AW34" s="337">
        <v>276.34639046750613</v>
      </c>
      <c r="AX34" s="337">
        <v>285.45316757000882</v>
      </c>
      <c r="AY34" s="337">
        <v>295.91216057519102</v>
      </c>
      <c r="AZ34" s="337">
        <v>308.23379150898251</v>
      </c>
      <c r="BA34" s="337">
        <v>327.79372456852002</v>
      </c>
      <c r="BB34" s="337">
        <v>335.83639953607172</v>
      </c>
      <c r="BC34" s="337">
        <v>368.66030299460203</v>
      </c>
      <c r="BD34" s="337">
        <v>381.84323123557186</v>
      </c>
      <c r="BE34" s="337">
        <v>380.4520701491852</v>
      </c>
      <c r="BF34" s="337">
        <v>342.81401133574934</v>
      </c>
      <c r="BG34" s="337">
        <v>294.20263737917725</v>
      </c>
      <c r="BH34" s="337">
        <v>248.33049077724056</v>
      </c>
      <c r="BI34" s="337">
        <v>209.26529093838906</v>
      </c>
      <c r="BJ34" s="337">
        <v>174.52054607596727</v>
      </c>
      <c r="BK34" s="337">
        <v>149.04653646896932</v>
      </c>
      <c r="BL34" s="337">
        <v>123.51866747361869</v>
      </c>
      <c r="BM34" s="337">
        <v>110.55689578646951</v>
      </c>
      <c r="BN34" s="337">
        <v>89.980343978187406</v>
      </c>
      <c r="BO34" s="337">
        <v>84.105588659250259</v>
      </c>
      <c r="BP34" s="337">
        <v>75.707462919872071</v>
      </c>
      <c r="BQ34" s="337">
        <v>77.680683851482016</v>
      </c>
      <c r="BR34" s="337">
        <v>61.18326710671105</v>
      </c>
      <c r="BS34" s="337">
        <v>53.902366885990801</v>
      </c>
      <c r="BT34" s="337">
        <v>45.695854096146348</v>
      </c>
      <c r="BU34" s="337">
        <v>60.198914218294199</v>
      </c>
      <c r="BV34" s="337">
        <v>41.962837421243997</v>
      </c>
      <c r="BW34" s="337">
        <v>41.951329241158213</v>
      </c>
      <c r="BX34" s="337">
        <v>33.711029252476465</v>
      </c>
      <c r="BY34" s="337">
        <v>21.545308131811154</v>
      </c>
      <c r="BZ34" s="337">
        <v>19.844722973234163</v>
      </c>
      <c r="CA34" s="337">
        <v>16.655823745890267</v>
      </c>
      <c r="CB34" s="337">
        <v>13.342032776203816</v>
      </c>
      <c r="CC34" s="337">
        <v>10.490716200472502</v>
      </c>
      <c r="CD34" s="338">
        <v>8.1199658224163489</v>
      </c>
    </row>
    <row r="35" spans="1:82" s="1" customFormat="1" x14ac:dyDescent="0.4">
      <c r="A35" s="314"/>
      <c r="B35" s="71" t="s">
        <v>410</v>
      </c>
      <c r="C35" s="196"/>
      <c r="D35" s="337" t="s">
        <v>446</v>
      </c>
      <c r="E35" s="337" t="s">
        <v>446</v>
      </c>
      <c r="F35" s="337" t="s">
        <v>446</v>
      </c>
      <c r="G35" s="337" t="s">
        <v>446</v>
      </c>
      <c r="H35" s="337" t="s">
        <v>446</v>
      </c>
      <c r="I35" s="337" t="s">
        <v>446</v>
      </c>
      <c r="J35" s="337" t="s">
        <v>446</v>
      </c>
      <c r="K35" s="337" t="s">
        <v>446</v>
      </c>
      <c r="L35" s="337" t="s">
        <v>446</v>
      </c>
      <c r="M35" s="337" t="s">
        <v>446</v>
      </c>
      <c r="N35" s="337" t="s">
        <v>446</v>
      </c>
      <c r="O35" s="337" t="s">
        <v>446</v>
      </c>
      <c r="P35" s="337" t="s">
        <v>446</v>
      </c>
      <c r="Q35" s="337" t="s">
        <v>446</v>
      </c>
      <c r="R35" s="337" t="s">
        <v>446</v>
      </c>
      <c r="S35" s="337" t="s">
        <v>446</v>
      </c>
      <c r="T35" s="337" t="s">
        <v>446</v>
      </c>
      <c r="U35" s="337" t="s">
        <v>446</v>
      </c>
      <c r="V35" s="337" t="s">
        <v>446</v>
      </c>
      <c r="W35" s="337" t="s">
        <v>446</v>
      </c>
      <c r="X35" s="337" t="s">
        <v>446</v>
      </c>
      <c r="Y35" s="337" t="s">
        <v>446</v>
      </c>
      <c r="Z35" s="337" t="s">
        <v>446</v>
      </c>
      <c r="AA35" s="337" t="s">
        <v>446</v>
      </c>
      <c r="AB35" s="337" t="s">
        <v>446</v>
      </c>
      <c r="AC35" s="337" t="s">
        <v>446</v>
      </c>
      <c r="AD35" s="337" t="s">
        <v>446</v>
      </c>
      <c r="AE35" s="337" t="s">
        <v>446</v>
      </c>
      <c r="AF35" s="337" t="s">
        <v>446</v>
      </c>
      <c r="AG35" s="337" t="s">
        <v>446</v>
      </c>
      <c r="AH35" s="337">
        <v>0</v>
      </c>
      <c r="AI35" s="337">
        <v>3.1748536269517085E-3</v>
      </c>
      <c r="AJ35" s="337">
        <v>9.3599860244171093E-2</v>
      </c>
      <c r="AK35" s="337">
        <v>0.3305302117732748</v>
      </c>
      <c r="AL35" s="337">
        <v>0.71713985502453348</v>
      </c>
      <c r="AM35" s="337">
        <v>1.4259486987346737</v>
      </c>
      <c r="AN35" s="337">
        <v>2.3818264424719038</v>
      </c>
      <c r="AO35" s="337">
        <v>4.2220488233998603</v>
      </c>
      <c r="AP35" s="337">
        <v>5.6622441553244913</v>
      </c>
      <c r="AQ35" s="337">
        <v>7.5141161341854055</v>
      </c>
      <c r="AR35" s="337">
        <v>9.8616432148551034</v>
      </c>
      <c r="AS35" s="337">
        <v>15.416763673621421</v>
      </c>
      <c r="AT35" s="337">
        <v>18.320239459518266</v>
      </c>
      <c r="AU35" s="337">
        <v>28.164838858623057</v>
      </c>
      <c r="AV35" s="337">
        <v>34.939644273965307</v>
      </c>
      <c r="AW35" s="337">
        <v>40.067070731007547</v>
      </c>
      <c r="AX35" s="337">
        <v>41.388531257338229</v>
      </c>
      <c r="AY35" s="337">
        <v>47.368875687117722</v>
      </c>
      <c r="AZ35" s="337">
        <v>47.930679200508827</v>
      </c>
      <c r="BA35" s="337">
        <v>46.096482593868849</v>
      </c>
      <c r="BB35" s="337">
        <v>47.217820470388638</v>
      </c>
      <c r="BC35" s="337">
        <v>48.166423757127482</v>
      </c>
      <c r="BD35" s="337">
        <v>46.368958700232348</v>
      </c>
      <c r="BE35" s="337">
        <v>47.737940752369354</v>
      </c>
      <c r="BF35" s="337">
        <v>48.452062958215926</v>
      </c>
      <c r="BG35" s="337">
        <v>51.282651929152273</v>
      </c>
      <c r="BH35" s="337">
        <v>50.05056831979168</v>
      </c>
      <c r="BI35" s="337">
        <v>45.440857299787019</v>
      </c>
      <c r="BJ35" s="337">
        <v>40.716568068515073</v>
      </c>
      <c r="BK35" s="337">
        <v>35.15013085485073</v>
      </c>
      <c r="BL35" s="337">
        <v>27.686002533215611</v>
      </c>
      <c r="BM35" s="337">
        <v>21.167164804104878</v>
      </c>
      <c r="BN35" s="337">
        <v>16.837612179699889</v>
      </c>
      <c r="BO35" s="337">
        <v>10.643050525837145</v>
      </c>
      <c r="BP35" s="337">
        <v>8.8332097080059668</v>
      </c>
      <c r="BQ35" s="337">
        <v>5.1123894838152246</v>
      </c>
      <c r="BR35" s="337">
        <v>3.777993526651751</v>
      </c>
      <c r="BS35" s="337">
        <v>1.552228192805049</v>
      </c>
      <c r="BT35" s="337">
        <v>1.7742922246239736</v>
      </c>
      <c r="BU35" s="337">
        <v>0.50257218433791462</v>
      </c>
      <c r="BV35" s="337">
        <v>0.23824594037427263</v>
      </c>
      <c r="BW35" s="337">
        <v>0.1520954690374304</v>
      </c>
      <c r="BX35" s="337">
        <v>0</v>
      </c>
      <c r="BY35" s="337">
        <v>0</v>
      </c>
      <c r="BZ35" s="337">
        <v>0</v>
      </c>
      <c r="CA35" s="337">
        <v>0</v>
      </c>
      <c r="CB35" s="337">
        <v>0</v>
      </c>
      <c r="CC35" s="337">
        <v>0</v>
      </c>
      <c r="CD35" s="338">
        <v>0</v>
      </c>
    </row>
    <row r="36" spans="1:82" s="1" customFormat="1" ht="26.25" customHeight="1" x14ac:dyDescent="0.4">
      <c r="A36" s="314"/>
      <c r="B36" s="80" t="s">
        <v>478</v>
      </c>
      <c r="C36" s="196"/>
      <c r="D36" s="334">
        <f t="shared" ref="D36:AI36" si="23">SUM(D37:D39)</f>
        <v>0</v>
      </c>
      <c r="E36" s="334">
        <f t="shared" si="23"/>
        <v>0</v>
      </c>
      <c r="F36" s="334">
        <f t="shared" si="23"/>
        <v>0</v>
      </c>
      <c r="G36" s="334">
        <f t="shared" si="23"/>
        <v>0</v>
      </c>
      <c r="H36" s="334">
        <f t="shared" si="23"/>
        <v>0</v>
      </c>
      <c r="I36" s="334">
        <f t="shared" si="23"/>
        <v>0</v>
      </c>
      <c r="J36" s="334">
        <f t="shared" si="23"/>
        <v>0</v>
      </c>
      <c r="K36" s="334">
        <f t="shared" si="23"/>
        <v>0</v>
      </c>
      <c r="L36" s="334">
        <f t="shared" si="23"/>
        <v>0</v>
      </c>
      <c r="M36" s="334">
        <f t="shared" si="23"/>
        <v>0</v>
      </c>
      <c r="N36" s="334">
        <f t="shared" si="23"/>
        <v>0</v>
      </c>
      <c r="O36" s="334">
        <f t="shared" si="23"/>
        <v>0</v>
      </c>
      <c r="P36" s="334">
        <f t="shared" si="23"/>
        <v>0</v>
      </c>
      <c r="Q36" s="334">
        <f t="shared" si="23"/>
        <v>0</v>
      </c>
      <c r="R36" s="334">
        <f t="shared" si="23"/>
        <v>0</v>
      </c>
      <c r="S36" s="334">
        <f t="shared" si="23"/>
        <v>0</v>
      </c>
      <c r="T36" s="334">
        <f t="shared" si="23"/>
        <v>0</v>
      </c>
      <c r="U36" s="334">
        <f t="shared" si="23"/>
        <v>0</v>
      </c>
      <c r="V36" s="334">
        <f t="shared" si="23"/>
        <v>0</v>
      </c>
      <c r="W36" s="334">
        <f t="shared" si="23"/>
        <v>0</v>
      </c>
      <c r="X36" s="334">
        <f t="shared" si="23"/>
        <v>0</v>
      </c>
      <c r="Y36" s="334">
        <f t="shared" si="23"/>
        <v>0</v>
      </c>
      <c r="Z36" s="334">
        <f t="shared" si="23"/>
        <v>0</v>
      </c>
      <c r="AA36" s="334">
        <f t="shared" si="23"/>
        <v>0</v>
      </c>
      <c r="AB36" s="334">
        <f t="shared" si="23"/>
        <v>0</v>
      </c>
      <c r="AC36" s="334">
        <f t="shared" si="23"/>
        <v>0</v>
      </c>
      <c r="AD36" s="334">
        <f t="shared" si="23"/>
        <v>0</v>
      </c>
      <c r="AE36" s="334">
        <f t="shared" si="23"/>
        <v>0</v>
      </c>
      <c r="AF36" s="334">
        <f t="shared" si="23"/>
        <v>0</v>
      </c>
      <c r="AG36" s="334">
        <f t="shared" si="23"/>
        <v>0</v>
      </c>
      <c r="AH36" s="334">
        <f t="shared" si="23"/>
        <v>0</v>
      </c>
      <c r="AI36" s="334">
        <f t="shared" si="23"/>
        <v>0</v>
      </c>
      <c r="AJ36" s="334">
        <f t="shared" ref="AJ36:BO36" si="24">SUM(AJ37:AJ39)</f>
        <v>0</v>
      </c>
      <c r="AK36" s="334">
        <f t="shared" si="24"/>
        <v>0</v>
      </c>
      <c r="AL36" s="334">
        <f t="shared" si="24"/>
        <v>0</v>
      </c>
      <c r="AM36" s="334">
        <f t="shared" si="24"/>
        <v>0</v>
      </c>
      <c r="AN36" s="334">
        <f t="shared" si="24"/>
        <v>0</v>
      </c>
      <c r="AO36" s="334">
        <f t="shared" si="24"/>
        <v>0</v>
      </c>
      <c r="AP36" s="334">
        <f t="shared" si="24"/>
        <v>0</v>
      </c>
      <c r="AQ36" s="334">
        <f t="shared" si="24"/>
        <v>0</v>
      </c>
      <c r="AR36" s="334">
        <f t="shared" si="24"/>
        <v>0</v>
      </c>
      <c r="AS36" s="334">
        <f t="shared" si="24"/>
        <v>0</v>
      </c>
      <c r="AT36" s="334">
        <f t="shared" si="24"/>
        <v>0</v>
      </c>
      <c r="AU36" s="334">
        <f t="shared" si="24"/>
        <v>0</v>
      </c>
      <c r="AV36" s="334">
        <f t="shared" si="24"/>
        <v>0</v>
      </c>
      <c r="AW36" s="334">
        <f t="shared" si="24"/>
        <v>0</v>
      </c>
      <c r="AX36" s="334">
        <f t="shared" si="24"/>
        <v>0</v>
      </c>
      <c r="AY36" s="334">
        <f t="shared" si="24"/>
        <v>0</v>
      </c>
      <c r="AZ36" s="334">
        <f t="shared" si="24"/>
        <v>0</v>
      </c>
      <c r="BA36" s="334">
        <f t="shared" si="24"/>
        <v>0</v>
      </c>
      <c r="BB36" s="334">
        <f t="shared" si="24"/>
        <v>0</v>
      </c>
      <c r="BC36" s="334">
        <f t="shared" si="24"/>
        <v>0</v>
      </c>
      <c r="BD36" s="334">
        <f t="shared" si="24"/>
        <v>0</v>
      </c>
      <c r="BE36" s="334">
        <f t="shared" si="24"/>
        <v>0</v>
      </c>
      <c r="BF36" s="334">
        <f t="shared" si="24"/>
        <v>44.319054812160729</v>
      </c>
      <c r="BG36" s="334">
        <f t="shared" si="24"/>
        <v>41.73767857352162</v>
      </c>
      <c r="BH36" s="334">
        <f t="shared" si="24"/>
        <v>38.763929535290067</v>
      </c>
      <c r="BI36" s="334">
        <f t="shared" si="24"/>
        <v>36.188683266277721</v>
      </c>
      <c r="BJ36" s="334">
        <f t="shared" si="24"/>
        <v>33.300879158101182</v>
      </c>
      <c r="BK36" s="334">
        <f t="shared" si="24"/>
        <v>31.667996837299128</v>
      </c>
      <c r="BL36" s="334">
        <f t="shared" si="24"/>
        <v>30.103507890793583</v>
      </c>
      <c r="BM36" s="334">
        <f t="shared" si="24"/>
        <v>28.774822535549756</v>
      </c>
      <c r="BN36" s="334">
        <f t="shared" si="24"/>
        <v>26.436725954548574</v>
      </c>
      <c r="BO36" s="334">
        <f t="shared" si="24"/>
        <v>26.130365630985104</v>
      </c>
      <c r="BP36" s="334">
        <f t="shared" ref="BP36:CD36" si="25">SUM(BP37:BP39)</f>
        <v>25.645243982876107</v>
      </c>
      <c r="BQ36" s="334">
        <f t="shared" si="25"/>
        <v>25.231033177497839</v>
      </c>
      <c r="BR36" s="334">
        <f t="shared" si="25"/>
        <v>23.491238102611312</v>
      </c>
      <c r="BS36" s="334">
        <f t="shared" si="25"/>
        <v>23.658050628674491</v>
      </c>
      <c r="BT36" s="334">
        <f t="shared" si="25"/>
        <v>22.843143452596156</v>
      </c>
      <c r="BU36" s="334">
        <f t="shared" si="25"/>
        <v>31.685614319267792</v>
      </c>
      <c r="BV36" s="334">
        <f t="shared" si="25"/>
        <v>24.333114922697305</v>
      </c>
      <c r="BW36" s="334">
        <f t="shared" si="25"/>
        <v>21.45012097132334</v>
      </c>
      <c r="BX36" s="334">
        <f t="shared" si="25"/>
        <v>18.645317864686579</v>
      </c>
      <c r="BY36" s="334">
        <f t="shared" si="25"/>
        <v>16.172865609972447</v>
      </c>
      <c r="BZ36" s="334">
        <f t="shared" si="25"/>
        <v>17.165634277399782</v>
      </c>
      <c r="CA36" s="334">
        <f t="shared" si="25"/>
        <v>12.41239089674032</v>
      </c>
      <c r="CB36" s="334">
        <f t="shared" si="25"/>
        <v>10.600058158799733</v>
      </c>
      <c r="CC36" s="334">
        <f t="shared" si="25"/>
        <v>9.0930726849966579</v>
      </c>
      <c r="CD36" s="335">
        <f t="shared" si="25"/>
        <v>7.8614481009236874</v>
      </c>
    </row>
    <row r="37" spans="1:82" s="1" customFormat="1" x14ac:dyDescent="0.4">
      <c r="A37" s="314"/>
      <c r="B37" s="71" t="s">
        <v>473</v>
      </c>
      <c r="C37" s="196"/>
      <c r="D37" s="337">
        <v>0</v>
      </c>
      <c r="E37" s="337">
        <v>0</v>
      </c>
      <c r="F37" s="337">
        <v>0</v>
      </c>
      <c r="G37" s="337">
        <v>0</v>
      </c>
      <c r="H37" s="337">
        <v>0</v>
      </c>
      <c r="I37" s="337">
        <v>0</v>
      </c>
      <c r="J37" s="337">
        <v>0</v>
      </c>
      <c r="K37" s="337">
        <v>0</v>
      </c>
      <c r="L37" s="337">
        <v>0</v>
      </c>
      <c r="M37" s="337">
        <v>0</v>
      </c>
      <c r="N37" s="337">
        <v>0</v>
      </c>
      <c r="O37" s="337">
        <v>0</v>
      </c>
      <c r="P37" s="337">
        <v>0</v>
      </c>
      <c r="Q37" s="337">
        <v>0</v>
      </c>
      <c r="R37" s="337">
        <v>0</v>
      </c>
      <c r="S37" s="337">
        <v>0</v>
      </c>
      <c r="T37" s="337">
        <v>0</v>
      </c>
      <c r="U37" s="337">
        <v>0</v>
      </c>
      <c r="V37" s="337">
        <v>0</v>
      </c>
      <c r="W37" s="337">
        <v>0</v>
      </c>
      <c r="X37" s="337">
        <v>0</v>
      </c>
      <c r="Y37" s="337">
        <v>0</v>
      </c>
      <c r="Z37" s="337">
        <v>0</v>
      </c>
      <c r="AA37" s="337">
        <v>0</v>
      </c>
      <c r="AB37" s="337">
        <v>0</v>
      </c>
      <c r="AC37" s="337">
        <v>0</v>
      </c>
      <c r="AD37" s="337">
        <v>0</v>
      </c>
      <c r="AE37" s="337">
        <v>0</v>
      </c>
      <c r="AF37" s="337">
        <v>0</v>
      </c>
      <c r="AG37" s="337">
        <v>0</v>
      </c>
      <c r="AH37" s="337">
        <v>0</v>
      </c>
      <c r="AI37" s="337">
        <v>0</v>
      </c>
      <c r="AJ37" s="337">
        <v>0</v>
      </c>
      <c r="AK37" s="337">
        <v>0</v>
      </c>
      <c r="AL37" s="337">
        <v>0</v>
      </c>
      <c r="AM37" s="337">
        <v>0</v>
      </c>
      <c r="AN37" s="337">
        <v>0</v>
      </c>
      <c r="AO37" s="337">
        <v>0</v>
      </c>
      <c r="AP37" s="337">
        <v>0</v>
      </c>
      <c r="AQ37" s="337">
        <v>0</v>
      </c>
      <c r="AR37" s="337">
        <v>0</v>
      </c>
      <c r="AS37" s="337">
        <v>0</v>
      </c>
      <c r="AT37" s="337">
        <v>0</v>
      </c>
      <c r="AU37" s="337">
        <v>0</v>
      </c>
      <c r="AV37" s="337">
        <v>0</v>
      </c>
      <c r="AW37" s="337">
        <v>0</v>
      </c>
      <c r="AX37" s="337">
        <v>0</v>
      </c>
      <c r="AY37" s="337">
        <v>0</v>
      </c>
      <c r="AZ37" s="337">
        <v>0</v>
      </c>
      <c r="BA37" s="337">
        <v>0</v>
      </c>
      <c r="BB37" s="337">
        <v>0</v>
      </c>
      <c r="BC37" s="337">
        <v>0</v>
      </c>
      <c r="BD37" s="337">
        <v>0</v>
      </c>
      <c r="BE37" s="337">
        <v>0</v>
      </c>
      <c r="BF37" s="337">
        <v>0</v>
      </c>
      <c r="BG37" s="337">
        <v>0</v>
      </c>
      <c r="BH37" s="337">
        <v>0</v>
      </c>
      <c r="BI37" s="337">
        <v>0</v>
      </c>
      <c r="BJ37" s="337">
        <v>0</v>
      </c>
      <c r="BK37" s="337">
        <v>0</v>
      </c>
      <c r="BL37" s="337">
        <v>0</v>
      </c>
      <c r="BM37" s="337">
        <v>0</v>
      </c>
      <c r="BN37" s="337">
        <v>0</v>
      </c>
      <c r="BO37" s="337">
        <v>0</v>
      </c>
      <c r="BP37" s="337">
        <v>0</v>
      </c>
      <c r="BQ37" s="337">
        <v>0</v>
      </c>
      <c r="BR37" s="337">
        <v>0</v>
      </c>
      <c r="BS37" s="337">
        <v>0</v>
      </c>
      <c r="BT37" s="337">
        <v>0</v>
      </c>
      <c r="BU37" s="337">
        <v>2.2763599907302186</v>
      </c>
      <c r="BV37" s="337">
        <v>3.7789772921621414</v>
      </c>
      <c r="BW37" s="337">
        <v>3.8133110964423533</v>
      </c>
      <c r="BX37" s="337">
        <v>4.2470305315430146</v>
      </c>
      <c r="BY37" s="337">
        <v>4.1104933063272338</v>
      </c>
      <c r="BZ37" s="337">
        <v>4.909828803832097</v>
      </c>
      <c r="CA37" s="337">
        <v>3.860383187783746</v>
      </c>
      <c r="CB37" s="337">
        <v>3.7546129191095381</v>
      </c>
      <c r="CC37" s="337">
        <v>3.6808923951646317</v>
      </c>
      <c r="CD37" s="338">
        <v>3.6546907575789023</v>
      </c>
    </row>
    <row r="38" spans="1:82" s="1" customFormat="1" x14ac:dyDescent="0.4">
      <c r="A38" s="314"/>
      <c r="B38" s="71" t="s">
        <v>479</v>
      </c>
      <c r="C38" s="196"/>
      <c r="D38" s="337" t="s">
        <v>446</v>
      </c>
      <c r="E38" s="337" t="s">
        <v>446</v>
      </c>
      <c r="F38" s="337" t="s">
        <v>446</v>
      </c>
      <c r="G38" s="337" t="s">
        <v>446</v>
      </c>
      <c r="H38" s="337" t="s">
        <v>446</v>
      </c>
      <c r="I38" s="337" t="s">
        <v>446</v>
      </c>
      <c r="J38" s="337" t="s">
        <v>446</v>
      </c>
      <c r="K38" s="337" t="s">
        <v>446</v>
      </c>
      <c r="L38" s="337" t="s">
        <v>446</v>
      </c>
      <c r="M38" s="337" t="s">
        <v>446</v>
      </c>
      <c r="N38" s="337" t="s">
        <v>446</v>
      </c>
      <c r="O38" s="337" t="s">
        <v>446</v>
      </c>
      <c r="P38" s="337" t="s">
        <v>446</v>
      </c>
      <c r="Q38" s="337" t="s">
        <v>446</v>
      </c>
      <c r="R38" s="337" t="s">
        <v>446</v>
      </c>
      <c r="S38" s="337" t="s">
        <v>446</v>
      </c>
      <c r="T38" s="337" t="s">
        <v>446</v>
      </c>
      <c r="U38" s="337" t="s">
        <v>446</v>
      </c>
      <c r="V38" s="337" t="s">
        <v>446</v>
      </c>
      <c r="W38" s="337" t="s">
        <v>446</v>
      </c>
      <c r="X38" s="337" t="s">
        <v>446</v>
      </c>
      <c r="Y38" s="337" t="s">
        <v>446</v>
      </c>
      <c r="Z38" s="337" t="s">
        <v>446</v>
      </c>
      <c r="AA38" s="337" t="s">
        <v>446</v>
      </c>
      <c r="AB38" s="337" t="s">
        <v>446</v>
      </c>
      <c r="AC38" s="337" t="s">
        <v>446</v>
      </c>
      <c r="AD38" s="337" t="s">
        <v>446</v>
      </c>
      <c r="AE38" s="337" t="s">
        <v>446</v>
      </c>
      <c r="AF38" s="337" t="s">
        <v>446</v>
      </c>
      <c r="AG38" s="337" t="s">
        <v>446</v>
      </c>
      <c r="AH38" s="337" t="s">
        <v>446</v>
      </c>
      <c r="AI38" s="337" t="s">
        <v>446</v>
      </c>
      <c r="AJ38" s="337" t="s">
        <v>446</v>
      </c>
      <c r="AK38" s="337" t="s">
        <v>446</v>
      </c>
      <c r="AL38" s="337" t="s">
        <v>446</v>
      </c>
      <c r="AM38" s="337" t="s">
        <v>446</v>
      </c>
      <c r="AN38" s="337" t="s">
        <v>446</v>
      </c>
      <c r="AO38" s="337" t="s">
        <v>446</v>
      </c>
      <c r="AP38" s="337" t="s">
        <v>446</v>
      </c>
      <c r="AQ38" s="337" t="s">
        <v>446</v>
      </c>
      <c r="AR38" s="337" t="s">
        <v>446</v>
      </c>
      <c r="AS38" s="337" t="s">
        <v>446</v>
      </c>
      <c r="AT38" s="337" t="s">
        <v>446</v>
      </c>
      <c r="AU38" s="337" t="s">
        <v>446</v>
      </c>
      <c r="AV38" s="337" t="s">
        <v>446</v>
      </c>
      <c r="AW38" s="337" t="s">
        <v>446</v>
      </c>
      <c r="AX38" s="337" t="s">
        <v>446</v>
      </c>
      <c r="AY38" s="337" t="s">
        <v>446</v>
      </c>
      <c r="AZ38" s="337" t="s">
        <v>446</v>
      </c>
      <c r="BA38" s="337" t="s">
        <v>446</v>
      </c>
      <c r="BB38" s="337" t="s">
        <v>446</v>
      </c>
      <c r="BC38" s="337" t="s">
        <v>446</v>
      </c>
      <c r="BD38" s="337" t="s">
        <v>446</v>
      </c>
      <c r="BE38" s="337" t="s">
        <v>446</v>
      </c>
      <c r="BF38" s="337">
        <v>34.097862328690816</v>
      </c>
      <c r="BG38" s="337">
        <v>32.322955876361071</v>
      </c>
      <c r="BH38" s="337">
        <v>30.28126397694221</v>
      </c>
      <c r="BI38" s="337">
        <v>28.844178668035127</v>
      </c>
      <c r="BJ38" s="337">
        <v>26.844570452562245</v>
      </c>
      <c r="BK38" s="337">
        <v>25.823883563806614</v>
      </c>
      <c r="BL38" s="337">
        <v>24.980636534076154</v>
      </c>
      <c r="BM38" s="337">
        <v>24.274434676376046</v>
      </c>
      <c r="BN38" s="337">
        <v>22.783343089213666</v>
      </c>
      <c r="BO38" s="337">
        <v>22.78066626585575</v>
      </c>
      <c r="BP38" s="337">
        <v>22.651392169747204</v>
      </c>
      <c r="BQ38" s="337">
        <v>22.243654242719071</v>
      </c>
      <c r="BR38" s="337">
        <v>21.215887467467255</v>
      </c>
      <c r="BS38" s="337">
        <v>21.708340652266628</v>
      </c>
      <c r="BT38" s="337">
        <v>21.161364131751139</v>
      </c>
      <c r="BU38" s="337">
        <v>13.632283106169847</v>
      </c>
      <c r="BV38" s="337">
        <v>9.5276071964442739</v>
      </c>
      <c r="BW38" s="337">
        <v>8.1753172868026756</v>
      </c>
      <c r="BX38" s="337">
        <v>6.6741416486350191</v>
      </c>
      <c r="BY38" s="337">
        <v>5.5913581602016311</v>
      </c>
      <c r="BZ38" s="337">
        <v>7.1085806817082915</v>
      </c>
      <c r="CA38" s="337">
        <v>4.30632003763571</v>
      </c>
      <c r="CB38" s="337">
        <v>3.4428380673613788</v>
      </c>
      <c r="CC38" s="337">
        <v>2.7215560971798078</v>
      </c>
      <c r="CD38" s="338">
        <v>2.1165465531526588</v>
      </c>
    </row>
    <row r="39" spans="1:82" s="1" customFormat="1" ht="26.25" customHeight="1" thickBot="1" x14ac:dyDescent="0.45">
      <c r="A39" s="314"/>
      <c r="B39" s="85" t="s">
        <v>480</v>
      </c>
      <c r="C39" s="339"/>
      <c r="D39" s="340" t="s">
        <v>446</v>
      </c>
      <c r="E39" s="340" t="s">
        <v>446</v>
      </c>
      <c r="F39" s="340" t="s">
        <v>446</v>
      </c>
      <c r="G39" s="340" t="s">
        <v>446</v>
      </c>
      <c r="H39" s="340" t="s">
        <v>446</v>
      </c>
      <c r="I39" s="340" t="s">
        <v>446</v>
      </c>
      <c r="J39" s="340" t="s">
        <v>446</v>
      </c>
      <c r="K39" s="340" t="s">
        <v>446</v>
      </c>
      <c r="L39" s="340" t="s">
        <v>446</v>
      </c>
      <c r="M39" s="340" t="s">
        <v>446</v>
      </c>
      <c r="N39" s="340" t="s">
        <v>446</v>
      </c>
      <c r="O39" s="340" t="s">
        <v>446</v>
      </c>
      <c r="P39" s="340" t="s">
        <v>446</v>
      </c>
      <c r="Q39" s="340" t="s">
        <v>446</v>
      </c>
      <c r="R39" s="340" t="s">
        <v>446</v>
      </c>
      <c r="S39" s="340" t="s">
        <v>446</v>
      </c>
      <c r="T39" s="340" t="s">
        <v>446</v>
      </c>
      <c r="U39" s="340" t="s">
        <v>446</v>
      </c>
      <c r="V39" s="340" t="s">
        <v>446</v>
      </c>
      <c r="W39" s="340" t="s">
        <v>446</v>
      </c>
      <c r="X39" s="340" t="s">
        <v>446</v>
      </c>
      <c r="Y39" s="340" t="s">
        <v>446</v>
      </c>
      <c r="Z39" s="340" t="s">
        <v>446</v>
      </c>
      <c r="AA39" s="340" t="s">
        <v>446</v>
      </c>
      <c r="AB39" s="340" t="s">
        <v>446</v>
      </c>
      <c r="AC39" s="340" t="s">
        <v>446</v>
      </c>
      <c r="AD39" s="340" t="s">
        <v>446</v>
      </c>
      <c r="AE39" s="340" t="s">
        <v>446</v>
      </c>
      <c r="AF39" s="340" t="s">
        <v>446</v>
      </c>
      <c r="AG39" s="340" t="s">
        <v>446</v>
      </c>
      <c r="AH39" s="340" t="s">
        <v>446</v>
      </c>
      <c r="AI39" s="340" t="s">
        <v>446</v>
      </c>
      <c r="AJ39" s="340" t="s">
        <v>446</v>
      </c>
      <c r="AK39" s="340" t="s">
        <v>446</v>
      </c>
      <c r="AL39" s="340" t="s">
        <v>446</v>
      </c>
      <c r="AM39" s="340" t="s">
        <v>446</v>
      </c>
      <c r="AN39" s="340" t="s">
        <v>446</v>
      </c>
      <c r="AO39" s="340" t="s">
        <v>446</v>
      </c>
      <c r="AP39" s="340" t="s">
        <v>446</v>
      </c>
      <c r="AQ39" s="340" t="s">
        <v>446</v>
      </c>
      <c r="AR39" s="340" t="s">
        <v>446</v>
      </c>
      <c r="AS39" s="340" t="s">
        <v>446</v>
      </c>
      <c r="AT39" s="340" t="s">
        <v>446</v>
      </c>
      <c r="AU39" s="340" t="s">
        <v>446</v>
      </c>
      <c r="AV39" s="340" t="s">
        <v>446</v>
      </c>
      <c r="AW39" s="340" t="s">
        <v>446</v>
      </c>
      <c r="AX39" s="340" t="s">
        <v>446</v>
      </c>
      <c r="AY39" s="340" t="s">
        <v>446</v>
      </c>
      <c r="AZ39" s="340" t="s">
        <v>446</v>
      </c>
      <c r="BA39" s="340" t="s">
        <v>446</v>
      </c>
      <c r="BB39" s="340" t="s">
        <v>446</v>
      </c>
      <c r="BC39" s="340" t="s">
        <v>446</v>
      </c>
      <c r="BD39" s="340" t="s">
        <v>446</v>
      </c>
      <c r="BE39" s="340" t="s">
        <v>446</v>
      </c>
      <c r="BF39" s="340">
        <v>10.221192483469911</v>
      </c>
      <c r="BG39" s="340">
        <v>9.4147226971605491</v>
      </c>
      <c r="BH39" s="340">
        <v>8.4826655583478576</v>
      </c>
      <c r="BI39" s="340">
        <v>7.3445045982425912</v>
      </c>
      <c r="BJ39" s="340">
        <v>6.456308705538941</v>
      </c>
      <c r="BK39" s="340">
        <v>5.8441132734925123</v>
      </c>
      <c r="BL39" s="340">
        <v>5.1228713567174298</v>
      </c>
      <c r="BM39" s="340">
        <v>4.5003878591737099</v>
      </c>
      <c r="BN39" s="340">
        <v>3.653382865334907</v>
      </c>
      <c r="BO39" s="340">
        <v>3.3496993651293523</v>
      </c>
      <c r="BP39" s="340">
        <v>2.9938518131289018</v>
      </c>
      <c r="BQ39" s="340">
        <v>2.9873789347787665</v>
      </c>
      <c r="BR39" s="340">
        <v>2.275350635144056</v>
      </c>
      <c r="BS39" s="340">
        <v>1.9497099764078629</v>
      </c>
      <c r="BT39" s="340">
        <v>1.6817793208450178</v>
      </c>
      <c r="BU39" s="340">
        <v>15.776971222367726</v>
      </c>
      <c r="BV39" s="340">
        <v>11.026530434090892</v>
      </c>
      <c r="BW39" s="340">
        <v>9.4614925880783112</v>
      </c>
      <c r="BX39" s="340">
        <v>7.7241456845085459</v>
      </c>
      <c r="BY39" s="340">
        <v>6.4710141434435817</v>
      </c>
      <c r="BZ39" s="340">
        <v>5.1472247918593954</v>
      </c>
      <c r="CA39" s="340">
        <v>4.2456876713208631</v>
      </c>
      <c r="CB39" s="340">
        <v>3.4026071723288158</v>
      </c>
      <c r="CC39" s="340">
        <v>2.6906241926522183</v>
      </c>
      <c r="CD39" s="341">
        <v>2.0902107901921267</v>
      </c>
    </row>
    <row r="40" spans="1:82" s="1" customFormat="1" ht="40.5" customHeight="1" x14ac:dyDescent="0.4">
      <c r="A40" s="344"/>
      <c r="B40" s="345" t="s">
        <v>481</v>
      </c>
      <c r="C40" s="346"/>
      <c r="D40" s="347" t="s">
        <v>482</v>
      </c>
      <c r="E40" s="347" t="s">
        <v>483</v>
      </c>
      <c r="F40" s="347" t="s">
        <v>484</v>
      </c>
      <c r="G40" s="347" t="s">
        <v>485</v>
      </c>
      <c r="H40" s="347" t="s">
        <v>486</v>
      </c>
      <c r="I40" s="347" t="s">
        <v>487</v>
      </c>
      <c r="J40" s="347" t="s">
        <v>488</v>
      </c>
      <c r="K40" s="347" t="s">
        <v>489</v>
      </c>
      <c r="L40" s="347" t="s">
        <v>490</v>
      </c>
      <c r="M40" s="347" t="s">
        <v>491</v>
      </c>
      <c r="N40" s="347" t="s">
        <v>492</v>
      </c>
      <c r="O40" s="347" t="s">
        <v>493</v>
      </c>
      <c r="P40" s="347" t="s">
        <v>494</v>
      </c>
      <c r="Q40" s="347" t="s">
        <v>495</v>
      </c>
      <c r="R40" s="347" t="s">
        <v>496</v>
      </c>
      <c r="S40" s="347" t="s">
        <v>497</v>
      </c>
      <c r="T40" s="347" t="s">
        <v>498</v>
      </c>
      <c r="U40" s="347" t="s">
        <v>499</v>
      </c>
      <c r="V40" s="347" t="s">
        <v>500</v>
      </c>
      <c r="W40" s="347" t="s">
        <v>501</v>
      </c>
      <c r="X40" s="347" t="s">
        <v>502</v>
      </c>
      <c r="Y40" s="347" t="s">
        <v>503</v>
      </c>
      <c r="Z40" s="347" t="s">
        <v>504</v>
      </c>
      <c r="AA40" s="347" t="s">
        <v>505</v>
      </c>
      <c r="AB40" s="347" t="s">
        <v>506</v>
      </c>
      <c r="AC40" s="347" t="s">
        <v>507</v>
      </c>
      <c r="AD40" s="347" t="s">
        <v>508</v>
      </c>
      <c r="AE40" s="347" t="s">
        <v>509</v>
      </c>
      <c r="AF40" s="347" t="s">
        <v>510</v>
      </c>
      <c r="AG40" s="347" t="s">
        <v>511</v>
      </c>
      <c r="AH40" s="347" t="s">
        <v>512</v>
      </c>
      <c r="AI40" s="347" t="s">
        <v>513</v>
      </c>
      <c r="AJ40" s="347" t="s">
        <v>514</v>
      </c>
      <c r="AK40" s="347" t="s">
        <v>515</v>
      </c>
      <c r="AL40" s="347" t="s">
        <v>516</v>
      </c>
      <c r="AM40" s="347" t="s">
        <v>517</v>
      </c>
      <c r="AN40" s="347" t="s">
        <v>518</v>
      </c>
      <c r="AO40" s="347" t="s">
        <v>519</v>
      </c>
      <c r="AP40" s="347" t="s">
        <v>520</v>
      </c>
      <c r="AQ40" s="347" t="s">
        <v>521</v>
      </c>
      <c r="AR40" s="347" t="s">
        <v>522</v>
      </c>
      <c r="AS40" s="347" t="s">
        <v>523</v>
      </c>
      <c r="AT40" s="347" t="s">
        <v>524</v>
      </c>
      <c r="AU40" s="347" t="s">
        <v>525</v>
      </c>
      <c r="AV40" s="347" t="s">
        <v>526</v>
      </c>
      <c r="AW40" s="347" t="s">
        <v>527</v>
      </c>
      <c r="AX40" s="347" t="s">
        <v>528</v>
      </c>
      <c r="AY40" s="347" t="s">
        <v>529</v>
      </c>
      <c r="AZ40" s="347" t="s">
        <v>530</v>
      </c>
      <c r="BA40" s="347" t="s">
        <v>531</v>
      </c>
      <c r="BB40" s="347" t="s">
        <v>532</v>
      </c>
      <c r="BC40" s="347" t="s">
        <v>533</v>
      </c>
      <c r="BD40" s="347" t="s">
        <v>534</v>
      </c>
      <c r="BE40" s="347" t="s">
        <v>535</v>
      </c>
      <c r="BF40" s="347" t="s">
        <v>536</v>
      </c>
      <c r="BG40" s="347" t="s">
        <v>537</v>
      </c>
      <c r="BH40" s="347" t="s">
        <v>538</v>
      </c>
      <c r="BI40" s="347" t="s">
        <v>539</v>
      </c>
      <c r="BJ40" s="347" t="s">
        <v>540</v>
      </c>
      <c r="BK40" s="347" t="s">
        <v>541</v>
      </c>
      <c r="BL40" s="347" t="s">
        <v>542</v>
      </c>
      <c r="BM40" s="347" t="s">
        <v>543</v>
      </c>
      <c r="BN40" s="347" t="s">
        <v>544</v>
      </c>
      <c r="BO40" s="347" t="s">
        <v>545</v>
      </c>
      <c r="BP40" s="347" t="s">
        <v>546</v>
      </c>
      <c r="BQ40" s="347" t="s">
        <v>547</v>
      </c>
      <c r="BR40" s="347" t="s">
        <v>548</v>
      </c>
      <c r="BS40" s="347" t="s">
        <v>549</v>
      </c>
      <c r="BT40" s="347" t="s">
        <v>550</v>
      </c>
      <c r="BU40" s="347" t="s">
        <v>551</v>
      </c>
      <c r="BV40" s="347" t="s">
        <v>552</v>
      </c>
      <c r="BW40" s="347" t="s">
        <v>553</v>
      </c>
      <c r="BX40" s="347" t="s">
        <v>554</v>
      </c>
      <c r="BY40" s="347" t="s">
        <v>555</v>
      </c>
      <c r="BZ40" s="347" t="s">
        <v>556</v>
      </c>
      <c r="CA40" s="347" t="s">
        <v>557</v>
      </c>
      <c r="CB40" s="347" t="s">
        <v>558</v>
      </c>
      <c r="CC40" s="347" t="s">
        <v>559</v>
      </c>
      <c r="CD40" s="348" t="s">
        <v>560</v>
      </c>
    </row>
    <row r="41" spans="1:82" s="238" customFormat="1" ht="26.25" customHeight="1" x14ac:dyDescent="0.4">
      <c r="A41" s="336"/>
      <c r="B41" s="106" t="s">
        <v>136</v>
      </c>
      <c r="D41" s="334">
        <v>0</v>
      </c>
      <c r="E41" s="334">
        <v>0</v>
      </c>
      <c r="F41" s="334">
        <v>0</v>
      </c>
      <c r="G41" s="334">
        <v>0</v>
      </c>
      <c r="H41" s="334">
        <v>0</v>
      </c>
      <c r="I41" s="334">
        <v>0</v>
      </c>
      <c r="J41" s="334">
        <v>0</v>
      </c>
      <c r="K41" s="334">
        <v>0</v>
      </c>
      <c r="L41" s="334">
        <v>0</v>
      </c>
      <c r="M41" s="334">
        <v>0</v>
      </c>
      <c r="N41" s="334">
        <v>0</v>
      </c>
      <c r="O41" s="334">
        <v>0</v>
      </c>
      <c r="P41" s="334">
        <v>0</v>
      </c>
      <c r="Q41" s="334">
        <v>0</v>
      </c>
      <c r="R41" s="334">
        <v>0</v>
      </c>
      <c r="S41" s="334">
        <v>0</v>
      </c>
      <c r="T41" s="334">
        <v>0</v>
      </c>
      <c r="U41" s="334">
        <v>0</v>
      </c>
      <c r="V41" s="334">
        <v>0</v>
      </c>
      <c r="W41" s="334">
        <v>0</v>
      </c>
      <c r="X41" s="334">
        <v>0</v>
      </c>
      <c r="Y41" s="334">
        <v>0</v>
      </c>
      <c r="Z41" s="334">
        <v>0</v>
      </c>
      <c r="AA41" s="334">
        <v>0</v>
      </c>
      <c r="AB41" s="334">
        <v>0</v>
      </c>
      <c r="AC41" s="334">
        <v>0</v>
      </c>
      <c r="AD41" s="334">
        <v>0</v>
      </c>
      <c r="AE41" s="334">
        <v>0</v>
      </c>
      <c r="AF41" s="334">
        <v>0</v>
      </c>
      <c r="AG41" s="334">
        <v>0</v>
      </c>
      <c r="AH41" s="334">
        <v>469</v>
      </c>
      <c r="AI41" s="334">
        <v>463</v>
      </c>
      <c r="AJ41" s="334">
        <v>446</v>
      </c>
      <c r="AK41" s="334">
        <v>429</v>
      </c>
      <c r="AL41" s="334">
        <v>422</v>
      </c>
      <c r="AM41" s="334">
        <v>416</v>
      </c>
      <c r="AN41" s="334">
        <v>410</v>
      </c>
      <c r="AO41" s="334">
        <v>394</v>
      </c>
      <c r="AP41" s="334">
        <v>385</v>
      </c>
      <c r="AQ41" s="334">
        <v>376</v>
      </c>
      <c r="AR41" s="334">
        <v>384</v>
      </c>
      <c r="AS41" s="334">
        <v>381</v>
      </c>
      <c r="AT41" s="334">
        <v>362</v>
      </c>
      <c r="AU41" s="334">
        <v>354</v>
      </c>
      <c r="AV41" s="334">
        <v>349</v>
      </c>
      <c r="AW41" s="334">
        <v>343</v>
      </c>
      <c r="AX41" s="334">
        <v>332</v>
      </c>
      <c r="AY41" s="334">
        <v>322</v>
      </c>
      <c r="AZ41" s="334">
        <v>309</v>
      </c>
      <c r="BA41" s="334">
        <v>291</v>
      </c>
      <c r="BB41" s="334">
        <v>280</v>
      </c>
      <c r="BC41" s="334">
        <v>270</v>
      </c>
      <c r="BD41" s="334">
        <v>263</v>
      </c>
      <c r="BE41" s="334">
        <v>243</v>
      </c>
      <c r="BF41" s="334">
        <v>256</v>
      </c>
      <c r="BG41" s="334">
        <v>230</v>
      </c>
      <c r="BH41" s="334">
        <v>206</v>
      </c>
      <c r="BI41" s="334">
        <v>186</v>
      </c>
      <c r="BJ41" s="334">
        <v>168</v>
      </c>
      <c r="BK41" s="334">
        <v>148</v>
      </c>
      <c r="BL41" s="334">
        <v>131</v>
      </c>
      <c r="BM41" s="334">
        <v>119</v>
      </c>
      <c r="BN41" s="334">
        <v>112</v>
      </c>
      <c r="BO41" s="334">
        <v>106</v>
      </c>
      <c r="BP41" s="334">
        <v>102</v>
      </c>
      <c r="BQ41" s="334">
        <v>98</v>
      </c>
      <c r="BR41" s="334">
        <v>94</v>
      </c>
      <c r="BS41" s="334">
        <v>93</v>
      </c>
      <c r="BT41" s="334">
        <v>91</v>
      </c>
      <c r="BU41" s="334">
        <v>87</v>
      </c>
      <c r="BV41" s="334">
        <v>101</v>
      </c>
      <c r="BW41" s="334">
        <v>101</v>
      </c>
      <c r="BX41" s="334">
        <v>100</v>
      </c>
      <c r="BY41" s="334">
        <v>96</v>
      </c>
      <c r="BZ41" s="334">
        <v>94</v>
      </c>
      <c r="CA41" s="334">
        <v>81</v>
      </c>
      <c r="CB41" s="334">
        <v>76</v>
      </c>
      <c r="CC41" s="334">
        <v>72</v>
      </c>
      <c r="CD41" s="349">
        <v>69</v>
      </c>
    </row>
    <row r="42" spans="1:82" s="1" customFormat="1" x14ac:dyDescent="0.4">
      <c r="A42" s="336"/>
      <c r="B42" s="71" t="s">
        <v>411</v>
      </c>
      <c r="C42" s="314"/>
      <c r="D42" s="337">
        <v>0</v>
      </c>
      <c r="E42" s="337">
        <v>0</v>
      </c>
      <c r="F42" s="337">
        <v>0</v>
      </c>
      <c r="G42" s="337">
        <v>0</v>
      </c>
      <c r="H42" s="337">
        <v>0</v>
      </c>
      <c r="I42" s="337">
        <v>0</v>
      </c>
      <c r="J42" s="337">
        <v>0</v>
      </c>
      <c r="K42" s="337">
        <v>0</v>
      </c>
      <c r="L42" s="337">
        <v>0</v>
      </c>
      <c r="M42" s="337">
        <v>0</v>
      </c>
      <c r="N42" s="337">
        <v>0</v>
      </c>
      <c r="O42" s="337">
        <v>0</v>
      </c>
      <c r="P42" s="337">
        <v>0</v>
      </c>
      <c r="Q42" s="337">
        <v>0</v>
      </c>
      <c r="R42" s="337">
        <v>0</v>
      </c>
      <c r="S42" s="337">
        <v>0</v>
      </c>
      <c r="T42" s="337">
        <v>0</v>
      </c>
      <c r="U42" s="337">
        <v>0</v>
      </c>
      <c r="V42" s="337">
        <v>0</v>
      </c>
      <c r="W42" s="337">
        <v>0</v>
      </c>
      <c r="X42" s="337">
        <v>0</v>
      </c>
      <c r="Y42" s="337">
        <v>0</v>
      </c>
      <c r="Z42" s="337">
        <v>0</v>
      </c>
      <c r="AA42" s="337">
        <v>0</v>
      </c>
      <c r="AB42" s="337">
        <v>0</v>
      </c>
      <c r="AC42" s="337">
        <v>0</v>
      </c>
      <c r="AD42" s="337">
        <v>0</v>
      </c>
      <c r="AE42" s="337">
        <v>0</v>
      </c>
      <c r="AF42" s="337">
        <v>0</v>
      </c>
      <c r="AG42" s="337">
        <v>0</v>
      </c>
      <c r="AH42" s="337">
        <v>407</v>
      </c>
      <c r="AI42" s="337">
        <v>408</v>
      </c>
      <c r="AJ42" s="337">
        <v>393</v>
      </c>
      <c r="AK42" s="337">
        <v>377</v>
      </c>
      <c r="AL42" s="337">
        <v>374</v>
      </c>
      <c r="AM42" s="337">
        <v>367</v>
      </c>
      <c r="AN42" s="337">
        <v>362</v>
      </c>
      <c r="AO42" s="337">
        <v>347</v>
      </c>
      <c r="AP42" s="337">
        <v>340</v>
      </c>
      <c r="AQ42" s="337">
        <v>330</v>
      </c>
      <c r="AR42" s="337">
        <v>337</v>
      </c>
      <c r="AS42" s="337">
        <v>327</v>
      </c>
      <c r="AT42" s="337">
        <v>317</v>
      </c>
      <c r="AU42" s="337">
        <v>304</v>
      </c>
      <c r="AV42" s="337">
        <v>295</v>
      </c>
      <c r="AW42" s="337">
        <v>288</v>
      </c>
      <c r="AX42" s="337">
        <v>281</v>
      </c>
      <c r="AY42" s="337">
        <v>271</v>
      </c>
      <c r="AZ42" s="337">
        <v>263</v>
      </c>
      <c r="BA42" s="337">
        <v>252</v>
      </c>
      <c r="BB42" s="337">
        <v>244</v>
      </c>
      <c r="BC42" s="337">
        <v>237</v>
      </c>
      <c r="BD42" s="337">
        <v>233</v>
      </c>
      <c r="BE42" s="337">
        <v>214</v>
      </c>
      <c r="BF42" s="337">
        <v>227</v>
      </c>
      <c r="BG42" s="337">
        <v>203</v>
      </c>
      <c r="BH42" s="337">
        <v>180</v>
      </c>
      <c r="BI42" s="337">
        <v>163</v>
      </c>
      <c r="BJ42" s="337">
        <v>147</v>
      </c>
      <c r="BK42" s="337">
        <v>129</v>
      </c>
      <c r="BL42" s="337">
        <v>117</v>
      </c>
      <c r="BM42" s="337">
        <v>108</v>
      </c>
      <c r="BN42" s="337">
        <v>103</v>
      </c>
      <c r="BO42" s="337">
        <v>100</v>
      </c>
      <c r="BP42" s="337">
        <v>97</v>
      </c>
      <c r="BQ42" s="337">
        <v>95</v>
      </c>
      <c r="BR42" s="337">
        <v>92</v>
      </c>
      <c r="BS42" s="337">
        <v>92</v>
      </c>
      <c r="BT42" s="337">
        <v>90</v>
      </c>
      <c r="BU42" s="337">
        <v>86</v>
      </c>
      <c r="BV42" s="337">
        <v>101</v>
      </c>
      <c r="BW42" s="337">
        <v>100</v>
      </c>
      <c r="BX42" s="337">
        <v>100</v>
      </c>
      <c r="BY42" s="337">
        <v>96</v>
      </c>
      <c r="BZ42" s="337">
        <v>94</v>
      </c>
      <c r="CA42" s="337">
        <v>81</v>
      </c>
      <c r="CB42" s="337">
        <v>76</v>
      </c>
      <c r="CC42" s="337">
        <v>72</v>
      </c>
      <c r="CD42" s="338">
        <v>69</v>
      </c>
    </row>
    <row r="43" spans="1:82" s="1" customFormat="1" x14ac:dyDescent="0.4">
      <c r="A43" s="336"/>
      <c r="B43" s="71" t="s">
        <v>410</v>
      </c>
      <c r="C43" s="314"/>
      <c r="D43" s="337">
        <v>0</v>
      </c>
      <c r="E43" s="337">
        <v>0</v>
      </c>
      <c r="F43" s="337">
        <v>0</v>
      </c>
      <c r="G43" s="337">
        <v>0</v>
      </c>
      <c r="H43" s="337">
        <v>0</v>
      </c>
      <c r="I43" s="337">
        <v>0</v>
      </c>
      <c r="J43" s="337">
        <v>0</v>
      </c>
      <c r="K43" s="337">
        <v>0</v>
      </c>
      <c r="L43" s="337">
        <v>0</v>
      </c>
      <c r="M43" s="337">
        <v>0</v>
      </c>
      <c r="N43" s="337">
        <v>0</v>
      </c>
      <c r="O43" s="337">
        <v>0</v>
      </c>
      <c r="P43" s="337">
        <v>0</v>
      </c>
      <c r="Q43" s="337">
        <v>0</v>
      </c>
      <c r="R43" s="337">
        <v>0</v>
      </c>
      <c r="S43" s="337">
        <v>0</v>
      </c>
      <c r="T43" s="337">
        <v>0</v>
      </c>
      <c r="U43" s="337">
        <v>0</v>
      </c>
      <c r="V43" s="337">
        <v>0</v>
      </c>
      <c r="W43" s="337">
        <v>0</v>
      </c>
      <c r="X43" s="337">
        <v>0</v>
      </c>
      <c r="Y43" s="337">
        <v>0</v>
      </c>
      <c r="Z43" s="337">
        <v>0</v>
      </c>
      <c r="AA43" s="337">
        <v>0</v>
      </c>
      <c r="AB43" s="337">
        <v>0</v>
      </c>
      <c r="AC43" s="337">
        <v>0</v>
      </c>
      <c r="AD43" s="337">
        <v>0</v>
      </c>
      <c r="AE43" s="337">
        <v>0</v>
      </c>
      <c r="AF43" s="337">
        <v>0</v>
      </c>
      <c r="AG43" s="337">
        <v>0</v>
      </c>
      <c r="AH43" s="337">
        <v>63</v>
      </c>
      <c r="AI43" s="337">
        <v>55</v>
      </c>
      <c r="AJ43" s="337">
        <v>54</v>
      </c>
      <c r="AK43" s="337">
        <v>52</v>
      </c>
      <c r="AL43" s="337">
        <v>48</v>
      </c>
      <c r="AM43" s="337">
        <v>49</v>
      </c>
      <c r="AN43" s="337">
        <v>48</v>
      </c>
      <c r="AO43" s="337">
        <v>48</v>
      </c>
      <c r="AP43" s="337">
        <v>45</v>
      </c>
      <c r="AQ43" s="337">
        <v>45</v>
      </c>
      <c r="AR43" s="337">
        <v>48</v>
      </c>
      <c r="AS43" s="337">
        <v>53</v>
      </c>
      <c r="AT43" s="337">
        <v>45</v>
      </c>
      <c r="AU43" s="337">
        <v>50</v>
      </c>
      <c r="AV43" s="337">
        <v>54</v>
      </c>
      <c r="AW43" s="337">
        <v>55</v>
      </c>
      <c r="AX43" s="337">
        <v>51</v>
      </c>
      <c r="AY43" s="337">
        <v>51</v>
      </c>
      <c r="AZ43" s="337">
        <v>46</v>
      </c>
      <c r="BA43" s="337">
        <v>38</v>
      </c>
      <c r="BB43" s="337">
        <v>36</v>
      </c>
      <c r="BC43" s="337">
        <v>34</v>
      </c>
      <c r="BD43" s="337">
        <v>30</v>
      </c>
      <c r="BE43" s="337">
        <v>29</v>
      </c>
      <c r="BF43" s="337">
        <v>29</v>
      </c>
      <c r="BG43" s="337">
        <v>27</v>
      </c>
      <c r="BH43" s="337">
        <v>26</v>
      </c>
      <c r="BI43" s="337">
        <v>23</v>
      </c>
      <c r="BJ43" s="337">
        <v>21</v>
      </c>
      <c r="BK43" s="337">
        <v>19</v>
      </c>
      <c r="BL43" s="337">
        <v>14</v>
      </c>
      <c r="BM43" s="337">
        <v>11</v>
      </c>
      <c r="BN43" s="337">
        <v>8</v>
      </c>
      <c r="BO43" s="337">
        <v>6</v>
      </c>
      <c r="BP43" s="337">
        <v>5</v>
      </c>
      <c r="BQ43" s="337">
        <v>3</v>
      </c>
      <c r="BR43" s="337">
        <v>2</v>
      </c>
      <c r="BS43" s="337">
        <v>1</v>
      </c>
      <c r="BT43" s="337">
        <v>1</v>
      </c>
      <c r="BU43" s="337">
        <v>1</v>
      </c>
      <c r="BV43" s="337">
        <v>0</v>
      </c>
      <c r="BW43" s="337">
        <v>0</v>
      </c>
      <c r="BX43" s="337">
        <v>0</v>
      </c>
      <c r="BY43" s="337">
        <v>0</v>
      </c>
      <c r="BZ43" s="337">
        <v>0</v>
      </c>
      <c r="CA43" s="337">
        <v>0</v>
      </c>
      <c r="CB43" s="337">
        <v>0</v>
      </c>
      <c r="CC43" s="337">
        <v>0</v>
      </c>
      <c r="CD43" s="338">
        <v>0</v>
      </c>
    </row>
    <row r="44" spans="1:82" s="1" customFormat="1" x14ac:dyDescent="0.4">
      <c r="A44" s="336"/>
      <c r="B44" s="71"/>
      <c r="C44" s="314"/>
      <c r="D44" s="337"/>
      <c r="E44" s="337"/>
      <c r="F44" s="337"/>
      <c r="G44" s="337"/>
      <c r="H44" s="337"/>
      <c r="I44" s="337"/>
      <c r="J44" s="337"/>
      <c r="K44" s="337"/>
      <c r="L44" s="337"/>
      <c r="M44" s="337"/>
      <c r="N44" s="337"/>
      <c r="O44" s="337"/>
      <c r="P44" s="337"/>
      <c r="Q44" s="337"/>
      <c r="R44" s="337"/>
      <c r="S44" s="337"/>
      <c r="T44" s="337"/>
      <c r="U44" s="337"/>
      <c r="V44" s="337"/>
      <c r="W44" s="337"/>
      <c r="X44" s="337"/>
      <c r="Y44" s="337"/>
      <c r="Z44" s="337"/>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c r="BB44" s="337"/>
      <c r="BC44" s="337"/>
      <c r="BD44" s="337"/>
      <c r="BE44" s="337"/>
      <c r="BF44" s="337"/>
      <c r="BG44" s="337"/>
      <c r="BH44" s="337"/>
      <c r="BI44" s="337"/>
      <c r="BJ44" s="337"/>
      <c r="BK44" s="337"/>
      <c r="BL44" s="337"/>
      <c r="BM44" s="337"/>
      <c r="BN44" s="337"/>
      <c r="BO44" s="337"/>
      <c r="BP44" s="337"/>
      <c r="BQ44" s="337"/>
      <c r="BR44" s="337"/>
      <c r="BS44" s="337"/>
      <c r="BT44" s="337"/>
      <c r="BU44" s="337"/>
      <c r="BV44" s="337"/>
      <c r="BW44" s="337"/>
      <c r="BX44" s="337"/>
      <c r="BY44" s="337"/>
      <c r="BZ44" s="337"/>
      <c r="CA44" s="337"/>
      <c r="CB44" s="337"/>
      <c r="CC44" s="337"/>
      <c r="CD44" s="338"/>
    </row>
    <row r="45" spans="1:82" s="1" customFormat="1" x14ac:dyDescent="0.4">
      <c r="A45" s="336"/>
      <c r="B45" s="80" t="s">
        <v>473</v>
      </c>
      <c r="C45" s="314"/>
      <c r="D45" s="334">
        <v>0</v>
      </c>
      <c r="E45" s="334">
        <v>0</v>
      </c>
      <c r="F45" s="334">
        <v>0</v>
      </c>
      <c r="G45" s="334">
        <v>0</v>
      </c>
      <c r="H45" s="334">
        <v>0</v>
      </c>
      <c r="I45" s="334">
        <v>0</v>
      </c>
      <c r="J45" s="334">
        <v>0</v>
      </c>
      <c r="K45" s="334">
        <v>0</v>
      </c>
      <c r="L45" s="334">
        <v>0</v>
      </c>
      <c r="M45" s="334">
        <v>0</v>
      </c>
      <c r="N45" s="334">
        <v>0</v>
      </c>
      <c r="O45" s="334">
        <v>0</v>
      </c>
      <c r="P45" s="334">
        <v>0</v>
      </c>
      <c r="Q45" s="334">
        <v>0</v>
      </c>
      <c r="R45" s="334">
        <v>0</v>
      </c>
      <c r="S45" s="334">
        <v>0</v>
      </c>
      <c r="T45" s="334">
        <v>0</v>
      </c>
      <c r="U45" s="334">
        <v>0</v>
      </c>
      <c r="V45" s="334">
        <v>0</v>
      </c>
      <c r="W45" s="334">
        <v>0</v>
      </c>
      <c r="X45" s="334">
        <v>0</v>
      </c>
      <c r="Y45" s="334">
        <v>0</v>
      </c>
      <c r="Z45" s="334">
        <v>0</v>
      </c>
      <c r="AA45" s="334">
        <v>0</v>
      </c>
      <c r="AB45" s="334">
        <v>0</v>
      </c>
      <c r="AC45" s="334">
        <v>0</v>
      </c>
      <c r="AD45" s="334">
        <v>0</v>
      </c>
      <c r="AE45" s="334">
        <v>0</v>
      </c>
      <c r="AF45" s="334">
        <v>0</v>
      </c>
      <c r="AG45" s="334">
        <v>0</v>
      </c>
      <c r="AH45" s="334">
        <v>0</v>
      </c>
      <c r="AI45" s="334">
        <v>0</v>
      </c>
      <c r="AJ45" s="334">
        <v>0</v>
      </c>
      <c r="AK45" s="334">
        <v>0</v>
      </c>
      <c r="AL45" s="334">
        <v>0</v>
      </c>
      <c r="AM45" s="334">
        <v>0</v>
      </c>
      <c r="AN45" s="334">
        <v>0</v>
      </c>
      <c r="AO45" s="334">
        <v>0</v>
      </c>
      <c r="AP45" s="334">
        <v>0</v>
      </c>
      <c r="AQ45" s="334">
        <v>0</v>
      </c>
      <c r="AR45" s="334">
        <v>0</v>
      </c>
      <c r="AS45" s="334">
        <v>0</v>
      </c>
      <c r="AT45" s="334">
        <v>0</v>
      </c>
      <c r="AU45" s="334">
        <v>0</v>
      </c>
      <c r="AV45" s="334">
        <v>0</v>
      </c>
      <c r="AW45" s="334">
        <v>0</v>
      </c>
      <c r="AX45" s="334">
        <v>0</v>
      </c>
      <c r="AY45" s="334">
        <v>0</v>
      </c>
      <c r="AZ45" s="334">
        <v>0</v>
      </c>
      <c r="BA45" s="334">
        <v>0</v>
      </c>
      <c r="BB45" s="334">
        <v>0</v>
      </c>
      <c r="BC45" s="334">
        <v>0</v>
      </c>
      <c r="BD45" s="334">
        <v>0</v>
      </c>
      <c r="BE45" s="334">
        <v>0</v>
      </c>
      <c r="BF45" s="334">
        <v>0</v>
      </c>
      <c r="BG45" s="334">
        <v>0</v>
      </c>
      <c r="BH45" s="334">
        <v>0</v>
      </c>
      <c r="BI45" s="334">
        <v>0</v>
      </c>
      <c r="BJ45" s="334">
        <v>0</v>
      </c>
      <c r="BK45" s="334">
        <v>0</v>
      </c>
      <c r="BL45" s="334">
        <v>0</v>
      </c>
      <c r="BM45" s="334">
        <v>0</v>
      </c>
      <c r="BN45" s="334">
        <v>0</v>
      </c>
      <c r="BO45" s="334">
        <v>0</v>
      </c>
      <c r="BP45" s="334">
        <v>0</v>
      </c>
      <c r="BQ45" s="334">
        <v>0</v>
      </c>
      <c r="BR45" s="334">
        <v>0</v>
      </c>
      <c r="BS45" s="334">
        <v>0</v>
      </c>
      <c r="BT45" s="334">
        <v>0</v>
      </c>
      <c r="BU45" s="334">
        <v>17</v>
      </c>
      <c r="BV45" s="334">
        <v>51</v>
      </c>
      <c r="BW45" s="334">
        <v>56</v>
      </c>
      <c r="BX45" s="334">
        <v>61</v>
      </c>
      <c r="BY45" s="334">
        <v>65</v>
      </c>
      <c r="BZ45" s="334">
        <v>65</v>
      </c>
      <c r="CA45" s="334">
        <v>59</v>
      </c>
      <c r="CB45" s="334">
        <v>58</v>
      </c>
      <c r="CC45" s="334">
        <v>58</v>
      </c>
      <c r="CD45" s="335">
        <v>58</v>
      </c>
    </row>
    <row r="46" spans="1:82" s="1" customFormat="1" x14ac:dyDescent="0.4">
      <c r="A46" s="350"/>
      <c r="B46" s="71" t="s">
        <v>474</v>
      </c>
      <c r="C46" s="314"/>
      <c r="D46" s="337"/>
      <c r="E46" s="337"/>
      <c r="F46" s="337"/>
      <c r="G46" s="337"/>
      <c r="H46" s="337"/>
      <c r="I46" s="337"/>
      <c r="J46" s="337"/>
      <c r="K46" s="337"/>
      <c r="L46" s="337"/>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c r="BB46" s="337"/>
      <c r="BC46" s="337"/>
      <c r="BD46" s="337"/>
      <c r="BE46" s="337"/>
      <c r="BF46" s="337"/>
      <c r="BG46" s="337"/>
      <c r="BH46" s="337"/>
      <c r="BI46" s="337"/>
      <c r="BJ46" s="337"/>
      <c r="BK46" s="337"/>
      <c r="BL46" s="337"/>
      <c r="BM46" s="337"/>
      <c r="BN46" s="337"/>
      <c r="BO46" s="337"/>
      <c r="BP46" s="337"/>
      <c r="BQ46" s="337"/>
      <c r="BR46" s="337"/>
      <c r="BS46" s="337"/>
      <c r="BT46" s="337"/>
      <c r="BU46" s="337">
        <v>3</v>
      </c>
      <c r="BV46" s="337">
        <v>7</v>
      </c>
      <c r="BW46" s="337">
        <v>8</v>
      </c>
      <c r="BX46" s="337">
        <v>10</v>
      </c>
      <c r="BY46" s="337">
        <v>11</v>
      </c>
      <c r="BZ46" s="337">
        <v>13</v>
      </c>
      <c r="CA46" s="337">
        <v>11</v>
      </c>
      <c r="CB46" s="337">
        <v>10</v>
      </c>
      <c r="CC46" s="337">
        <v>10</v>
      </c>
      <c r="CD46" s="338">
        <v>10</v>
      </c>
    </row>
    <row r="47" spans="1:82" s="1" customFormat="1" x14ac:dyDescent="0.4">
      <c r="A47" s="350"/>
      <c r="B47" s="71" t="s">
        <v>475</v>
      </c>
      <c r="C47" s="314"/>
      <c r="D47" s="337"/>
      <c r="E47" s="337"/>
      <c r="F47" s="337"/>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c r="BB47" s="337"/>
      <c r="BC47" s="337"/>
      <c r="BD47" s="337"/>
      <c r="BE47" s="337"/>
      <c r="BF47" s="337"/>
      <c r="BG47" s="337"/>
      <c r="BH47" s="337"/>
      <c r="BI47" s="337"/>
      <c r="BJ47" s="337"/>
      <c r="BK47" s="337"/>
      <c r="BL47" s="337"/>
      <c r="BM47" s="337"/>
      <c r="BN47" s="337"/>
      <c r="BO47" s="337"/>
      <c r="BP47" s="337"/>
      <c r="BQ47" s="337"/>
      <c r="BR47" s="337"/>
      <c r="BS47" s="337"/>
      <c r="BT47" s="337"/>
      <c r="BU47" s="337">
        <v>14</v>
      </c>
      <c r="BV47" s="337">
        <v>43</v>
      </c>
      <c r="BW47" s="337">
        <v>48</v>
      </c>
      <c r="BX47" s="337">
        <v>51</v>
      </c>
      <c r="BY47" s="337">
        <v>54</v>
      </c>
      <c r="BZ47" s="337">
        <v>51</v>
      </c>
      <c r="CA47" s="337">
        <v>48</v>
      </c>
      <c r="CB47" s="337">
        <v>48</v>
      </c>
      <c r="CC47" s="337">
        <v>48</v>
      </c>
      <c r="CD47" s="338">
        <v>48</v>
      </c>
    </row>
    <row r="48" spans="1:82" s="1" customFormat="1" ht="27.75" customHeight="1" thickBot="1" x14ac:dyDescent="0.45">
      <c r="A48" s="351"/>
      <c r="B48" s="352" t="s">
        <v>561</v>
      </c>
      <c r="C48" s="353"/>
      <c r="D48" s="354">
        <f t="shared" ref="D48:AI48" si="26">+D41-D45</f>
        <v>0</v>
      </c>
      <c r="E48" s="354">
        <f t="shared" si="26"/>
        <v>0</v>
      </c>
      <c r="F48" s="354">
        <f t="shared" si="26"/>
        <v>0</v>
      </c>
      <c r="G48" s="354">
        <f t="shared" si="26"/>
        <v>0</v>
      </c>
      <c r="H48" s="354">
        <f t="shared" si="26"/>
        <v>0</v>
      </c>
      <c r="I48" s="354">
        <f t="shared" si="26"/>
        <v>0</v>
      </c>
      <c r="J48" s="354">
        <f t="shared" si="26"/>
        <v>0</v>
      </c>
      <c r="K48" s="354">
        <f t="shared" si="26"/>
        <v>0</v>
      </c>
      <c r="L48" s="354">
        <f t="shared" si="26"/>
        <v>0</v>
      </c>
      <c r="M48" s="354">
        <f t="shared" si="26"/>
        <v>0</v>
      </c>
      <c r="N48" s="354">
        <f t="shared" si="26"/>
        <v>0</v>
      </c>
      <c r="O48" s="354">
        <f t="shared" si="26"/>
        <v>0</v>
      </c>
      <c r="P48" s="354">
        <f t="shared" si="26"/>
        <v>0</v>
      </c>
      <c r="Q48" s="354">
        <f t="shared" si="26"/>
        <v>0</v>
      </c>
      <c r="R48" s="354">
        <f t="shared" si="26"/>
        <v>0</v>
      </c>
      <c r="S48" s="354">
        <f t="shared" si="26"/>
        <v>0</v>
      </c>
      <c r="T48" s="354">
        <f t="shared" si="26"/>
        <v>0</v>
      </c>
      <c r="U48" s="354">
        <f t="shared" si="26"/>
        <v>0</v>
      </c>
      <c r="V48" s="354">
        <f t="shared" si="26"/>
        <v>0</v>
      </c>
      <c r="W48" s="354">
        <f t="shared" si="26"/>
        <v>0</v>
      </c>
      <c r="X48" s="354">
        <f t="shared" si="26"/>
        <v>0</v>
      </c>
      <c r="Y48" s="354">
        <f t="shared" si="26"/>
        <v>0</v>
      </c>
      <c r="Z48" s="354">
        <f t="shared" si="26"/>
        <v>0</v>
      </c>
      <c r="AA48" s="354">
        <f t="shared" si="26"/>
        <v>0</v>
      </c>
      <c r="AB48" s="354">
        <f t="shared" si="26"/>
        <v>0</v>
      </c>
      <c r="AC48" s="354">
        <f t="shared" si="26"/>
        <v>0</v>
      </c>
      <c r="AD48" s="354">
        <f t="shared" si="26"/>
        <v>0</v>
      </c>
      <c r="AE48" s="354">
        <f t="shared" si="26"/>
        <v>0</v>
      </c>
      <c r="AF48" s="354">
        <f t="shared" si="26"/>
        <v>0</v>
      </c>
      <c r="AG48" s="354">
        <f t="shared" si="26"/>
        <v>0</v>
      </c>
      <c r="AH48" s="354">
        <f t="shared" si="26"/>
        <v>469</v>
      </c>
      <c r="AI48" s="354">
        <f t="shared" si="26"/>
        <v>463</v>
      </c>
      <c r="AJ48" s="354">
        <f t="shared" ref="AJ48:BO48" si="27">+AJ41-AJ45</f>
        <v>446</v>
      </c>
      <c r="AK48" s="354">
        <f t="shared" si="27"/>
        <v>429</v>
      </c>
      <c r="AL48" s="354">
        <f t="shared" si="27"/>
        <v>422</v>
      </c>
      <c r="AM48" s="354">
        <f t="shared" si="27"/>
        <v>416</v>
      </c>
      <c r="AN48" s="354">
        <f t="shared" si="27"/>
        <v>410</v>
      </c>
      <c r="AO48" s="354">
        <f t="shared" si="27"/>
        <v>394</v>
      </c>
      <c r="AP48" s="354">
        <f t="shared" si="27"/>
        <v>385</v>
      </c>
      <c r="AQ48" s="354">
        <f t="shared" si="27"/>
        <v>376</v>
      </c>
      <c r="AR48" s="354">
        <f t="shared" si="27"/>
        <v>384</v>
      </c>
      <c r="AS48" s="354">
        <f t="shared" si="27"/>
        <v>381</v>
      </c>
      <c r="AT48" s="354">
        <f t="shared" si="27"/>
        <v>362</v>
      </c>
      <c r="AU48" s="354">
        <f t="shared" si="27"/>
        <v>354</v>
      </c>
      <c r="AV48" s="354">
        <f t="shared" si="27"/>
        <v>349</v>
      </c>
      <c r="AW48" s="354">
        <f t="shared" si="27"/>
        <v>343</v>
      </c>
      <c r="AX48" s="354">
        <f t="shared" si="27"/>
        <v>332</v>
      </c>
      <c r="AY48" s="354">
        <f t="shared" si="27"/>
        <v>322</v>
      </c>
      <c r="AZ48" s="354">
        <f t="shared" si="27"/>
        <v>309</v>
      </c>
      <c r="BA48" s="354">
        <f t="shared" si="27"/>
        <v>291</v>
      </c>
      <c r="BB48" s="354">
        <f t="shared" si="27"/>
        <v>280</v>
      </c>
      <c r="BC48" s="354">
        <f t="shared" si="27"/>
        <v>270</v>
      </c>
      <c r="BD48" s="354">
        <f t="shared" si="27"/>
        <v>263</v>
      </c>
      <c r="BE48" s="354">
        <f t="shared" si="27"/>
        <v>243</v>
      </c>
      <c r="BF48" s="354">
        <f t="shared" si="27"/>
        <v>256</v>
      </c>
      <c r="BG48" s="354">
        <f t="shared" si="27"/>
        <v>230</v>
      </c>
      <c r="BH48" s="354">
        <f t="shared" si="27"/>
        <v>206</v>
      </c>
      <c r="BI48" s="354">
        <f t="shared" si="27"/>
        <v>186</v>
      </c>
      <c r="BJ48" s="354">
        <f t="shared" si="27"/>
        <v>168</v>
      </c>
      <c r="BK48" s="354">
        <f t="shared" si="27"/>
        <v>148</v>
      </c>
      <c r="BL48" s="354">
        <f t="shared" si="27"/>
        <v>131</v>
      </c>
      <c r="BM48" s="354">
        <f t="shared" si="27"/>
        <v>119</v>
      </c>
      <c r="BN48" s="354">
        <f t="shared" si="27"/>
        <v>112</v>
      </c>
      <c r="BO48" s="354">
        <f t="shared" si="27"/>
        <v>106</v>
      </c>
      <c r="BP48" s="354">
        <f t="shared" ref="BP48:CD48" si="28">+BP41-BP45</f>
        <v>102</v>
      </c>
      <c r="BQ48" s="354">
        <f t="shared" si="28"/>
        <v>98</v>
      </c>
      <c r="BR48" s="354">
        <f t="shared" si="28"/>
        <v>94</v>
      </c>
      <c r="BS48" s="354">
        <f t="shared" si="28"/>
        <v>93</v>
      </c>
      <c r="BT48" s="354">
        <f t="shared" si="28"/>
        <v>91</v>
      </c>
      <c r="BU48" s="354">
        <f t="shared" si="28"/>
        <v>70</v>
      </c>
      <c r="BV48" s="354">
        <f t="shared" si="28"/>
        <v>50</v>
      </c>
      <c r="BW48" s="354">
        <f t="shared" si="28"/>
        <v>45</v>
      </c>
      <c r="BX48" s="354">
        <f t="shared" si="28"/>
        <v>39</v>
      </c>
      <c r="BY48" s="354">
        <f t="shared" si="28"/>
        <v>31</v>
      </c>
      <c r="BZ48" s="354">
        <f t="shared" si="28"/>
        <v>29</v>
      </c>
      <c r="CA48" s="354">
        <f t="shared" si="28"/>
        <v>22</v>
      </c>
      <c r="CB48" s="354">
        <f t="shared" si="28"/>
        <v>18</v>
      </c>
      <c r="CC48" s="354">
        <f t="shared" si="28"/>
        <v>14</v>
      </c>
      <c r="CD48" s="355">
        <f t="shared" si="28"/>
        <v>11</v>
      </c>
    </row>
  </sheetData>
  <hyperlinks>
    <hyperlink ref="A1" location="Contents!A1" display="Contents page" xr:uid="{00000000-0004-0000-1000-000000000000}"/>
    <hyperlink ref="B1" location="Notes!A1" display="Information relating to this table can be found in the 'Notes' tab" xr:uid="{00000000-0004-0000-10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9C9C9"/>
  </sheetPr>
  <dimension ref="A1:CD23"/>
  <sheetViews>
    <sheetView zoomScale="70" zoomScaleNormal="70" workbookViewId="0">
      <pane xSplit="3" ySplit="3" topLeftCell="BW4" activePane="bottomRight" state="frozen"/>
      <selection pane="topRight" activeCell="D1" sqref="D1"/>
      <selection pane="bottomLeft" activeCell="A4" sqref="A4"/>
      <selection pane="bottomRight" activeCell="A4" sqref="A4"/>
    </sheetView>
  </sheetViews>
  <sheetFormatPr defaultColWidth="9.1328125" defaultRowHeight="15" x14ac:dyDescent="0.4"/>
  <cols>
    <col min="1" max="1" width="23.1328125" style="314" bestFit="1" customWidth="1"/>
    <col min="2" max="2" width="75.86328125" style="314" customWidth="1"/>
    <col min="3" max="3" width="25.86328125" style="314" customWidth="1"/>
    <col min="4" max="75" width="12.86328125" style="193" customWidth="1"/>
    <col min="76" max="82" width="12.86328125" style="314" customWidth="1"/>
    <col min="83" max="83" width="9.1328125" style="314" customWidth="1"/>
    <col min="84" max="16384" width="9.1328125" style="314"/>
  </cols>
  <sheetData>
    <row r="1" spans="1:82" s="296" customFormat="1" ht="25.5" customHeight="1" thickBot="1" x14ac:dyDescent="0.4">
      <c r="A1" s="43" t="s">
        <v>44</v>
      </c>
      <c r="B1" s="44" t="s">
        <v>88</v>
      </c>
      <c r="C1" s="108"/>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356"/>
      <c r="BW1" s="356"/>
      <c r="BX1" s="356"/>
    </row>
    <row r="2" spans="1:82" s="1" customFormat="1" ht="15.75" customHeight="1" x14ac:dyDescent="0.4">
      <c r="A2" s="46" t="s">
        <v>45</v>
      </c>
      <c r="B2" s="18" t="s">
        <v>562</v>
      </c>
      <c r="C2" s="297"/>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1" customFormat="1" x14ac:dyDescent="0.4">
      <c r="A3" s="110">
        <v>2022</v>
      </c>
      <c r="B3" s="298" t="s">
        <v>218</v>
      </c>
      <c r="C3" s="299"/>
      <c r="D3" s="269" t="s">
        <v>123</v>
      </c>
      <c r="E3" s="269" t="s">
        <v>123</v>
      </c>
      <c r="F3" s="269" t="s">
        <v>123</v>
      </c>
      <c r="G3" s="269" t="s">
        <v>123</v>
      </c>
      <c r="H3" s="269" t="s">
        <v>123</v>
      </c>
      <c r="I3" s="269" t="s">
        <v>123</v>
      </c>
      <c r="J3" s="269" t="s">
        <v>123</v>
      </c>
      <c r="K3" s="269" t="s">
        <v>123</v>
      </c>
      <c r="L3" s="269" t="s">
        <v>123</v>
      </c>
      <c r="M3" s="269" t="s">
        <v>123</v>
      </c>
      <c r="N3" s="269" t="s">
        <v>123</v>
      </c>
      <c r="O3" s="269" t="s">
        <v>123</v>
      </c>
      <c r="P3" s="269" t="s">
        <v>123</v>
      </c>
      <c r="Q3" s="269" t="s">
        <v>123</v>
      </c>
      <c r="R3" s="269" t="s">
        <v>123</v>
      </c>
      <c r="S3" s="269" t="s">
        <v>123</v>
      </c>
      <c r="T3" s="269" t="s">
        <v>123</v>
      </c>
      <c r="U3" s="269" t="s">
        <v>123</v>
      </c>
      <c r="V3" s="269" t="s">
        <v>123</v>
      </c>
      <c r="W3" s="269" t="s">
        <v>123</v>
      </c>
      <c r="X3" s="269" t="s">
        <v>123</v>
      </c>
      <c r="Y3" s="269" t="s">
        <v>123</v>
      </c>
      <c r="Z3" s="269" t="s">
        <v>123</v>
      </c>
      <c r="AA3" s="269" t="s">
        <v>123</v>
      </c>
      <c r="AB3" s="269" t="s">
        <v>123</v>
      </c>
      <c r="AC3" s="269" t="s">
        <v>123</v>
      </c>
      <c r="AD3" s="269" t="s">
        <v>123</v>
      </c>
      <c r="AE3" s="269" t="s">
        <v>123</v>
      </c>
      <c r="AF3" s="269" t="s">
        <v>123</v>
      </c>
      <c r="AG3" s="269" t="s">
        <v>123</v>
      </c>
      <c r="AH3" s="269" t="s">
        <v>123</v>
      </c>
      <c r="AI3" s="269" t="s">
        <v>123</v>
      </c>
      <c r="AJ3" s="269" t="s">
        <v>123</v>
      </c>
      <c r="AK3" s="269" t="s">
        <v>123</v>
      </c>
      <c r="AL3" s="269" t="s">
        <v>123</v>
      </c>
      <c r="AM3" s="269" t="s">
        <v>123</v>
      </c>
      <c r="AN3" s="269" t="s">
        <v>123</v>
      </c>
      <c r="AO3" s="269" t="s">
        <v>123</v>
      </c>
      <c r="AP3" s="269" t="s">
        <v>123</v>
      </c>
      <c r="AQ3" s="269" t="s">
        <v>123</v>
      </c>
      <c r="AR3" s="269" t="s">
        <v>123</v>
      </c>
      <c r="AS3" s="269" t="s">
        <v>123</v>
      </c>
      <c r="AT3" s="269" t="s">
        <v>123</v>
      </c>
      <c r="AU3" s="269" t="s">
        <v>123</v>
      </c>
      <c r="AV3" s="269" t="s">
        <v>123</v>
      </c>
      <c r="AW3" s="269" t="s">
        <v>123</v>
      </c>
      <c r="AX3" s="269" t="s">
        <v>123</v>
      </c>
      <c r="AY3" s="269" t="s">
        <v>123</v>
      </c>
      <c r="AZ3" s="269" t="s">
        <v>123</v>
      </c>
      <c r="BA3" s="269" t="s">
        <v>123</v>
      </c>
      <c r="BB3" s="269" t="s">
        <v>123</v>
      </c>
      <c r="BC3" s="269" t="s">
        <v>123</v>
      </c>
      <c r="BD3" s="269" t="s">
        <v>123</v>
      </c>
      <c r="BE3" s="269" t="s">
        <v>123</v>
      </c>
      <c r="BF3" s="269" t="s">
        <v>123</v>
      </c>
      <c r="BG3" s="269" t="s">
        <v>123</v>
      </c>
      <c r="BH3" s="269" t="s">
        <v>123</v>
      </c>
      <c r="BI3" s="269" t="s">
        <v>123</v>
      </c>
      <c r="BJ3" s="269" t="s">
        <v>123</v>
      </c>
      <c r="BK3" s="269" t="s">
        <v>123</v>
      </c>
      <c r="BL3" s="269" t="s">
        <v>123</v>
      </c>
      <c r="BM3" s="269" t="s">
        <v>123</v>
      </c>
      <c r="BN3" s="269" t="s">
        <v>123</v>
      </c>
      <c r="BO3" s="269" t="s">
        <v>123</v>
      </c>
      <c r="BP3" s="269" t="s">
        <v>123</v>
      </c>
      <c r="BQ3" s="269" t="s">
        <v>123</v>
      </c>
      <c r="BR3" s="269" t="s">
        <v>123</v>
      </c>
      <c r="BS3" s="269" t="s">
        <v>123</v>
      </c>
      <c r="BT3" s="269" t="s">
        <v>123</v>
      </c>
      <c r="BU3" s="269" t="s">
        <v>123</v>
      </c>
      <c r="BV3" s="269" t="s">
        <v>123</v>
      </c>
      <c r="BW3" s="269" t="s">
        <v>123</v>
      </c>
      <c r="BX3" s="269" t="s">
        <v>123</v>
      </c>
      <c r="BY3" s="269" t="s">
        <v>124</v>
      </c>
      <c r="BZ3" s="269" t="s">
        <v>124</v>
      </c>
      <c r="CA3" s="269" t="s">
        <v>124</v>
      </c>
      <c r="CB3" s="269" t="s">
        <v>124</v>
      </c>
      <c r="CC3" s="269" t="s">
        <v>124</v>
      </c>
      <c r="CD3" s="270" t="s">
        <v>124</v>
      </c>
    </row>
    <row r="4" spans="1:82" s="238" customFormat="1" ht="26.25" customHeight="1" x14ac:dyDescent="0.4">
      <c r="A4" s="35"/>
      <c r="B4" s="106" t="s">
        <v>136</v>
      </c>
      <c r="C4" s="106"/>
      <c r="D4" s="334">
        <f t="shared" ref="D4:AE4" si="0">SUM(D5:D6)</f>
        <v>0</v>
      </c>
      <c r="E4" s="334">
        <f t="shared" si="0"/>
        <v>0</v>
      </c>
      <c r="F4" s="334">
        <f t="shared" si="0"/>
        <v>0</v>
      </c>
      <c r="G4" s="334">
        <f t="shared" si="0"/>
        <v>0</v>
      </c>
      <c r="H4" s="334">
        <f t="shared" si="0"/>
        <v>0</v>
      </c>
      <c r="I4" s="334">
        <f t="shared" si="0"/>
        <v>0</v>
      </c>
      <c r="J4" s="334">
        <f t="shared" si="0"/>
        <v>0</v>
      </c>
      <c r="K4" s="334">
        <f t="shared" si="0"/>
        <v>0</v>
      </c>
      <c r="L4" s="334">
        <f t="shared" si="0"/>
        <v>0</v>
      </c>
      <c r="M4" s="334">
        <f t="shared" si="0"/>
        <v>0</v>
      </c>
      <c r="N4" s="334">
        <f t="shared" si="0"/>
        <v>0</v>
      </c>
      <c r="O4" s="334">
        <f t="shared" si="0"/>
        <v>0</v>
      </c>
      <c r="P4" s="334">
        <f t="shared" si="0"/>
        <v>0</v>
      </c>
      <c r="Q4" s="334">
        <f t="shared" si="0"/>
        <v>0</v>
      </c>
      <c r="R4" s="334">
        <f t="shared" si="0"/>
        <v>0</v>
      </c>
      <c r="S4" s="334">
        <f t="shared" si="0"/>
        <v>0</v>
      </c>
      <c r="T4" s="334">
        <f t="shared" si="0"/>
        <v>0</v>
      </c>
      <c r="U4" s="334">
        <f t="shared" si="0"/>
        <v>0</v>
      </c>
      <c r="V4" s="334">
        <f t="shared" si="0"/>
        <v>0</v>
      </c>
      <c r="W4" s="334">
        <f t="shared" si="0"/>
        <v>0</v>
      </c>
      <c r="X4" s="334">
        <f t="shared" si="0"/>
        <v>0</v>
      </c>
      <c r="Y4" s="334">
        <f t="shared" si="0"/>
        <v>0</v>
      </c>
      <c r="Z4" s="334">
        <f t="shared" si="0"/>
        <v>0</v>
      </c>
      <c r="AA4" s="334">
        <f t="shared" si="0"/>
        <v>0</v>
      </c>
      <c r="AB4" s="334">
        <f t="shared" si="0"/>
        <v>0</v>
      </c>
      <c r="AC4" s="334">
        <f t="shared" si="0"/>
        <v>0</v>
      </c>
      <c r="AD4" s="334">
        <f t="shared" si="0"/>
        <v>0</v>
      </c>
      <c r="AE4" s="334">
        <f t="shared" si="0"/>
        <v>0</v>
      </c>
      <c r="AF4" s="334">
        <v>1.9</v>
      </c>
      <c r="AG4" s="334">
        <v>2.9</v>
      </c>
      <c r="AH4" s="334">
        <f t="shared" ref="AH4:BM4" si="1">SUM(AH5:AH6)</f>
        <v>4</v>
      </c>
      <c r="AI4" s="334">
        <f t="shared" si="1"/>
        <v>4</v>
      </c>
      <c r="AJ4" s="334">
        <f t="shared" si="1"/>
        <v>5</v>
      </c>
      <c r="AK4" s="334">
        <f t="shared" si="1"/>
        <v>6</v>
      </c>
      <c r="AL4" s="334">
        <f t="shared" si="1"/>
        <v>8</v>
      </c>
      <c r="AM4" s="334">
        <f t="shared" si="1"/>
        <v>10</v>
      </c>
      <c r="AN4" s="334">
        <f t="shared" si="1"/>
        <v>11</v>
      </c>
      <c r="AO4" s="334">
        <f t="shared" si="1"/>
        <v>13</v>
      </c>
      <c r="AP4" s="334">
        <f t="shared" si="1"/>
        <v>104</v>
      </c>
      <c r="AQ4" s="334">
        <f t="shared" si="1"/>
        <v>183.72300000000001</v>
      </c>
      <c r="AR4" s="334">
        <f t="shared" si="1"/>
        <v>173.41800000000001</v>
      </c>
      <c r="AS4" s="334">
        <f t="shared" si="1"/>
        <v>183.63200000000001</v>
      </c>
      <c r="AT4" s="334">
        <f t="shared" si="1"/>
        <v>208.02</v>
      </c>
      <c r="AU4" s="334">
        <f t="shared" si="1"/>
        <v>284.64699999999999</v>
      </c>
      <c r="AV4" s="334">
        <f t="shared" si="1"/>
        <v>345.29700000000008</v>
      </c>
      <c r="AW4" s="334">
        <f t="shared" si="1"/>
        <v>441.74999999999994</v>
      </c>
      <c r="AX4" s="334">
        <f t="shared" si="1"/>
        <v>526.322</v>
      </c>
      <c r="AY4" s="334">
        <f t="shared" si="1"/>
        <v>617.35</v>
      </c>
      <c r="AZ4" s="334">
        <f t="shared" si="1"/>
        <v>736.40099999999995</v>
      </c>
      <c r="BA4" s="334">
        <f t="shared" si="1"/>
        <v>745.90700000000004</v>
      </c>
      <c r="BB4" s="334">
        <f t="shared" si="1"/>
        <v>782.37199999999996</v>
      </c>
      <c r="BC4" s="334">
        <f t="shared" si="1"/>
        <v>834.52800000000002</v>
      </c>
      <c r="BD4" s="334">
        <f t="shared" si="1"/>
        <v>867.01099999999997</v>
      </c>
      <c r="BE4" s="334">
        <f t="shared" si="1"/>
        <v>931.78101869</v>
      </c>
      <c r="BF4" s="334">
        <f t="shared" si="1"/>
        <v>993.10799999999995</v>
      </c>
      <c r="BG4" s="334">
        <f t="shared" si="1"/>
        <v>1053.6691153298639</v>
      </c>
      <c r="BH4" s="334">
        <f t="shared" si="1"/>
        <v>1096.0409999999999</v>
      </c>
      <c r="BI4" s="334">
        <f t="shared" si="1"/>
        <v>1149.1385723000005</v>
      </c>
      <c r="BJ4" s="334">
        <f t="shared" si="1"/>
        <v>1181.2635561100005</v>
      </c>
      <c r="BK4" s="334">
        <f t="shared" si="1"/>
        <v>1279.8853888127105</v>
      </c>
      <c r="BL4" s="334">
        <f t="shared" si="1"/>
        <v>1362.9964772500002</v>
      </c>
      <c r="BM4" s="334">
        <f t="shared" si="1"/>
        <v>1494.8980367000006</v>
      </c>
      <c r="BN4" s="334">
        <f t="shared" ref="BN4:CD4" si="2">SUM(BN5:BN6)</f>
        <v>1572.0826307400002</v>
      </c>
      <c r="BO4" s="334">
        <f t="shared" si="2"/>
        <v>1732.9771967700003</v>
      </c>
      <c r="BP4" s="334">
        <f t="shared" si="2"/>
        <v>1927.2231981999998</v>
      </c>
      <c r="BQ4" s="334">
        <f t="shared" si="2"/>
        <v>2088.2668163797011</v>
      </c>
      <c r="BR4" s="334">
        <f t="shared" si="2"/>
        <v>2319.2115774999988</v>
      </c>
      <c r="BS4" s="334">
        <f t="shared" si="2"/>
        <v>2545.4439678199992</v>
      </c>
      <c r="BT4" s="334">
        <f t="shared" si="2"/>
        <v>2666.973573598962</v>
      </c>
      <c r="BU4" s="334">
        <f t="shared" si="2"/>
        <v>2830.0153530399994</v>
      </c>
      <c r="BV4" s="334">
        <f t="shared" si="2"/>
        <v>2885.0112320200001</v>
      </c>
      <c r="BW4" s="334">
        <f t="shared" si="2"/>
        <v>2940.7993120999995</v>
      </c>
      <c r="BX4" s="334">
        <f t="shared" si="2"/>
        <v>3038.5844548800001</v>
      </c>
      <c r="BY4" s="334">
        <f t="shared" si="2"/>
        <v>3063.1968413770633</v>
      </c>
      <c r="BZ4" s="334">
        <f t="shared" si="2"/>
        <v>3351.6679531679788</v>
      </c>
      <c r="CA4" s="334">
        <f t="shared" si="2"/>
        <v>3826.0198434456124</v>
      </c>
      <c r="CB4" s="334">
        <f t="shared" si="2"/>
        <v>4168.8234517909941</v>
      </c>
      <c r="CC4" s="334">
        <f t="shared" si="2"/>
        <v>4513.1331640986518</v>
      </c>
      <c r="CD4" s="335">
        <f t="shared" si="2"/>
        <v>4919.3073249588342</v>
      </c>
    </row>
    <row r="5" spans="1:82" s="1" customFormat="1" x14ac:dyDescent="0.4">
      <c r="A5" s="314"/>
      <c r="B5" s="71" t="s">
        <v>411</v>
      </c>
      <c r="C5" s="71"/>
      <c r="D5" s="337">
        <v>0</v>
      </c>
      <c r="E5" s="337">
        <v>0</v>
      </c>
      <c r="F5" s="337">
        <v>0</v>
      </c>
      <c r="G5" s="337">
        <v>0</v>
      </c>
      <c r="H5" s="337">
        <v>0</v>
      </c>
      <c r="I5" s="337">
        <v>0</v>
      </c>
      <c r="J5" s="337">
        <v>0</v>
      </c>
      <c r="K5" s="337">
        <v>0</v>
      </c>
      <c r="L5" s="337">
        <v>0</v>
      </c>
      <c r="M5" s="337">
        <v>0</v>
      </c>
      <c r="N5" s="337">
        <v>0</v>
      </c>
      <c r="O5" s="337">
        <v>0</v>
      </c>
      <c r="P5" s="337">
        <v>0</v>
      </c>
      <c r="Q5" s="337">
        <v>0</v>
      </c>
      <c r="R5" s="337">
        <v>0</v>
      </c>
      <c r="S5" s="337">
        <v>0</v>
      </c>
      <c r="T5" s="337">
        <v>0</v>
      </c>
      <c r="U5" s="337">
        <v>0</v>
      </c>
      <c r="V5" s="337">
        <v>0</v>
      </c>
      <c r="W5" s="337">
        <v>0</v>
      </c>
      <c r="X5" s="337">
        <v>0</v>
      </c>
      <c r="Y5" s="337">
        <v>0</v>
      </c>
      <c r="Z5" s="337">
        <v>0</v>
      </c>
      <c r="AA5" s="337">
        <v>0</v>
      </c>
      <c r="AB5" s="337">
        <v>0</v>
      </c>
      <c r="AC5" s="337">
        <v>0</v>
      </c>
      <c r="AD5" s="337">
        <v>0</v>
      </c>
      <c r="AE5" s="337">
        <v>0</v>
      </c>
      <c r="AF5" s="337" t="s">
        <v>446</v>
      </c>
      <c r="AG5" s="337" t="s">
        <v>446</v>
      </c>
      <c r="AH5" s="337">
        <v>4</v>
      </c>
      <c r="AI5" s="337">
        <v>4</v>
      </c>
      <c r="AJ5" s="337">
        <v>5</v>
      </c>
      <c r="AK5" s="337">
        <v>6</v>
      </c>
      <c r="AL5" s="337">
        <v>8</v>
      </c>
      <c r="AM5" s="337">
        <v>10</v>
      </c>
      <c r="AN5" s="337">
        <v>11</v>
      </c>
      <c r="AO5" s="337">
        <v>13</v>
      </c>
      <c r="AP5" s="337">
        <v>104</v>
      </c>
      <c r="AQ5" s="337">
        <v>183.72300000000001</v>
      </c>
      <c r="AR5" s="337">
        <v>173.41800000000001</v>
      </c>
      <c r="AS5" s="337">
        <v>183.63200000000001</v>
      </c>
      <c r="AT5" s="337">
        <v>208.02</v>
      </c>
      <c r="AU5" s="337">
        <v>269.96832117263904</v>
      </c>
      <c r="AV5" s="337">
        <v>327.97337600551521</v>
      </c>
      <c r="AW5" s="337">
        <v>419.73289899962754</v>
      </c>
      <c r="AX5" s="337">
        <v>500.04761254962028</v>
      </c>
      <c r="AY5" s="337">
        <v>586.19055781453687</v>
      </c>
      <c r="AZ5" s="337">
        <v>699.84472339379818</v>
      </c>
      <c r="BA5" s="337">
        <v>709.21133412100005</v>
      </c>
      <c r="BB5" s="337">
        <v>743.95880802719989</v>
      </c>
      <c r="BC5" s="337">
        <v>796.16035103942988</v>
      </c>
      <c r="BD5" s="337">
        <v>809.72477850657356</v>
      </c>
      <c r="BE5" s="337">
        <v>870.53092037570082</v>
      </c>
      <c r="BF5" s="337">
        <v>947.298</v>
      </c>
      <c r="BG5" s="337">
        <v>1017.4757964240732</v>
      </c>
      <c r="BH5" s="337">
        <v>1057.6289999999999</v>
      </c>
      <c r="BI5" s="337">
        <v>1113.5155272727516</v>
      </c>
      <c r="BJ5" s="337">
        <v>1142.0356692484781</v>
      </c>
      <c r="BK5" s="337">
        <v>1235.597033053456</v>
      </c>
      <c r="BL5" s="337">
        <v>1316.2793594178083</v>
      </c>
      <c r="BM5" s="337">
        <v>1446.1896739375136</v>
      </c>
      <c r="BN5" s="337">
        <v>1526.3989427992453</v>
      </c>
      <c r="BO5" s="337">
        <v>1691.4195913635774</v>
      </c>
      <c r="BP5" s="337">
        <v>1882.2267307552024</v>
      </c>
      <c r="BQ5" s="337">
        <v>2041.8053091705644</v>
      </c>
      <c r="BR5" s="337">
        <v>2274.4593787053836</v>
      </c>
      <c r="BS5" s="337">
        <v>2503.5602726161615</v>
      </c>
      <c r="BT5" s="337">
        <v>2626.7182223174623</v>
      </c>
      <c r="BU5" s="337">
        <v>2791.2308667358793</v>
      </c>
      <c r="BV5" s="337">
        <v>2855.414544307062</v>
      </c>
      <c r="BW5" s="337">
        <v>2913.5902691007077</v>
      </c>
      <c r="BX5" s="337">
        <v>3011.1005630535119</v>
      </c>
      <c r="BY5" s="337">
        <v>3032.7878102876994</v>
      </c>
      <c r="BZ5" s="337">
        <v>3319.1183064056777</v>
      </c>
      <c r="CA5" s="337">
        <v>3789.3610454131899</v>
      </c>
      <c r="CB5" s="337">
        <v>4129.3005158737114</v>
      </c>
      <c r="CC5" s="337">
        <v>4470.6133891608233</v>
      </c>
      <c r="CD5" s="338">
        <v>4875.6509454360857</v>
      </c>
    </row>
    <row r="6" spans="1:82" s="1" customFormat="1" x14ac:dyDescent="0.4">
      <c r="A6" s="314"/>
      <c r="B6" s="71" t="s">
        <v>410</v>
      </c>
      <c r="C6" s="71"/>
      <c r="D6" s="337">
        <v>0</v>
      </c>
      <c r="E6" s="337">
        <v>0</v>
      </c>
      <c r="F6" s="337">
        <v>0</v>
      </c>
      <c r="G6" s="337">
        <v>0</v>
      </c>
      <c r="H6" s="337">
        <v>0</v>
      </c>
      <c r="I6" s="337">
        <v>0</v>
      </c>
      <c r="J6" s="337">
        <v>0</v>
      </c>
      <c r="K6" s="337">
        <v>0</v>
      </c>
      <c r="L6" s="337">
        <v>0</v>
      </c>
      <c r="M6" s="337">
        <v>0</v>
      </c>
      <c r="N6" s="337">
        <v>0</v>
      </c>
      <c r="O6" s="337">
        <v>0</v>
      </c>
      <c r="P6" s="337">
        <v>0</v>
      </c>
      <c r="Q6" s="337">
        <v>0</v>
      </c>
      <c r="R6" s="337">
        <v>0</v>
      </c>
      <c r="S6" s="337">
        <v>0</v>
      </c>
      <c r="T6" s="337">
        <v>0</v>
      </c>
      <c r="U6" s="337">
        <v>0</v>
      </c>
      <c r="V6" s="337">
        <v>0</v>
      </c>
      <c r="W6" s="337">
        <v>0</v>
      </c>
      <c r="X6" s="337">
        <v>0</v>
      </c>
      <c r="Y6" s="337">
        <v>0</v>
      </c>
      <c r="Z6" s="337">
        <v>0</v>
      </c>
      <c r="AA6" s="337">
        <v>0</v>
      </c>
      <c r="AB6" s="337">
        <v>0</v>
      </c>
      <c r="AC6" s="337">
        <v>0</v>
      </c>
      <c r="AD6" s="337">
        <v>0</v>
      </c>
      <c r="AE6" s="337">
        <v>0</v>
      </c>
      <c r="AF6" s="337" t="s">
        <v>446</v>
      </c>
      <c r="AG6" s="337" t="s">
        <v>446</v>
      </c>
      <c r="AH6" s="337">
        <v>0</v>
      </c>
      <c r="AI6" s="337">
        <v>0</v>
      </c>
      <c r="AJ6" s="337">
        <v>0</v>
      </c>
      <c r="AK6" s="337">
        <v>0</v>
      </c>
      <c r="AL6" s="337">
        <v>0</v>
      </c>
      <c r="AM6" s="337">
        <v>0</v>
      </c>
      <c r="AN6" s="337">
        <v>0</v>
      </c>
      <c r="AO6" s="337">
        <v>0</v>
      </c>
      <c r="AP6" s="337">
        <v>0</v>
      </c>
      <c r="AQ6" s="337">
        <v>0</v>
      </c>
      <c r="AR6" s="337">
        <v>0</v>
      </c>
      <c r="AS6" s="337">
        <v>0</v>
      </c>
      <c r="AT6" s="337">
        <v>0</v>
      </c>
      <c r="AU6" s="337">
        <v>14.67867882736096</v>
      </c>
      <c r="AV6" s="337">
        <v>17.32362399448489</v>
      </c>
      <c r="AW6" s="337">
        <v>22.017101000372413</v>
      </c>
      <c r="AX6" s="337">
        <v>26.274387450379745</v>
      </c>
      <c r="AY6" s="337">
        <v>31.159442185463192</v>
      </c>
      <c r="AZ6" s="337">
        <v>36.556276606201791</v>
      </c>
      <c r="BA6" s="337">
        <v>36.695665879000003</v>
      </c>
      <c r="BB6" s="337">
        <v>38.413191972800014</v>
      </c>
      <c r="BC6" s="337">
        <v>38.367648960570129</v>
      </c>
      <c r="BD6" s="337">
        <v>57.286221493426368</v>
      </c>
      <c r="BE6" s="337">
        <v>61.250098314299194</v>
      </c>
      <c r="BF6" s="337">
        <v>45.81</v>
      </c>
      <c r="BG6" s="337">
        <v>36.193318905790619</v>
      </c>
      <c r="BH6" s="337">
        <v>38.411999999999999</v>
      </c>
      <c r="BI6" s="337">
        <v>35.623045027248956</v>
      </c>
      <c r="BJ6" s="337">
        <v>39.227886861522336</v>
      </c>
      <c r="BK6" s="337">
        <v>44.288355759254614</v>
      </c>
      <c r="BL6" s="337">
        <v>46.717117832191811</v>
      </c>
      <c r="BM6" s="337">
        <v>48.708362762486907</v>
      </c>
      <c r="BN6" s="337">
        <v>45.683687940754801</v>
      </c>
      <c r="BO6" s="337">
        <v>41.557605406422965</v>
      </c>
      <c r="BP6" s="337">
        <v>44.996467444797425</v>
      </c>
      <c r="BQ6" s="337">
        <v>46.46150720913667</v>
      </c>
      <c r="BR6" s="337">
        <v>44.752198794615161</v>
      </c>
      <c r="BS6" s="337">
        <v>41.883695203837881</v>
      </c>
      <c r="BT6" s="337">
        <v>40.255351281499983</v>
      </c>
      <c r="BU6" s="337">
        <v>38.784486304119874</v>
      </c>
      <c r="BV6" s="337">
        <v>29.596687712938138</v>
      </c>
      <c r="BW6" s="337">
        <v>27.209042999291725</v>
      </c>
      <c r="BX6" s="337">
        <v>27.483891826488236</v>
      </c>
      <c r="BY6" s="337">
        <v>30.409031089364088</v>
      </c>
      <c r="BZ6" s="337">
        <v>32.549646762301293</v>
      </c>
      <c r="CA6" s="337">
        <v>36.65879803242246</v>
      </c>
      <c r="CB6" s="337">
        <v>39.522935917282702</v>
      </c>
      <c r="CC6" s="337">
        <v>42.519774937828885</v>
      </c>
      <c r="CD6" s="338">
        <v>43.656379522748672</v>
      </c>
    </row>
    <row r="7" spans="1:82" s="296" customFormat="1" ht="35.25" customHeight="1" thickBot="1" x14ac:dyDescent="0.4">
      <c r="B7" s="357" t="s">
        <v>563</v>
      </c>
      <c r="C7" s="358"/>
      <c r="D7" s="359">
        <v>0</v>
      </c>
      <c r="E7" s="359">
        <v>0</v>
      </c>
      <c r="F7" s="359">
        <v>0</v>
      </c>
      <c r="G7" s="359">
        <v>0</v>
      </c>
      <c r="H7" s="359">
        <v>0</v>
      </c>
      <c r="I7" s="359">
        <v>0</v>
      </c>
      <c r="J7" s="359">
        <v>0</v>
      </c>
      <c r="K7" s="359">
        <v>0</v>
      </c>
      <c r="L7" s="359">
        <v>0</v>
      </c>
      <c r="M7" s="359">
        <v>0</v>
      </c>
      <c r="N7" s="359">
        <v>0</v>
      </c>
      <c r="O7" s="359">
        <v>0</v>
      </c>
      <c r="P7" s="359">
        <v>0</v>
      </c>
      <c r="Q7" s="359">
        <v>0</v>
      </c>
      <c r="R7" s="359">
        <v>0</v>
      </c>
      <c r="S7" s="359">
        <v>0</v>
      </c>
      <c r="T7" s="359">
        <v>0</v>
      </c>
      <c r="U7" s="359">
        <v>0</v>
      </c>
      <c r="V7" s="359">
        <v>0</v>
      </c>
      <c r="W7" s="359">
        <v>0</v>
      </c>
      <c r="X7" s="359">
        <v>0</v>
      </c>
      <c r="Y7" s="359">
        <v>0</v>
      </c>
      <c r="Z7" s="359">
        <v>0</v>
      </c>
      <c r="AA7" s="359">
        <v>0</v>
      </c>
      <c r="AB7" s="359">
        <v>0</v>
      </c>
      <c r="AC7" s="359">
        <v>0</v>
      </c>
      <c r="AD7" s="359">
        <v>0</v>
      </c>
      <c r="AE7" s="359">
        <v>0</v>
      </c>
      <c r="AF7" s="359" t="s">
        <v>446</v>
      </c>
      <c r="AG7" s="359" t="s">
        <v>446</v>
      </c>
      <c r="AH7" s="359" t="s">
        <v>446</v>
      </c>
      <c r="AI7" s="359" t="s">
        <v>446</v>
      </c>
      <c r="AJ7" s="359" t="s">
        <v>446</v>
      </c>
      <c r="AK7" s="359" t="s">
        <v>446</v>
      </c>
      <c r="AL7" s="359" t="s">
        <v>446</v>
      </c>
      <c r="AM7" s="359" t="s">
        <v>446</v>
      </c>
      <c r="AN7" s="359" t="s">
        <v>446</v>
      </c>
      <c r="AO7" s="359" t="s">
        <v>446</v>
      </c>
      <c r="AP7" s="359" t="s">
        <v>446</v>
      </c>
      <c r="AQ7" s="359" t="s">
        <v>446</v>
      </c>
      <c r="AR7" s="359" t="s">
        <v>446</v>
      </c>
      <c r="AS7" s="359" t="s">
        <v>446</v>
      </c>
      <c r="AT7" s="359" t="s">
        <v>446</v>
      </c>
      <c r="AU7" s="359" t="s">
        <v>446</v>
      </c>
      <c r="AV7" s="359" t="s">
        <v>446</v>
      </c>
      <c r="AW7" s="359" t="s">
        <v>446</v>
      </c>
      <c r="AX7" s="359" t="s">
        <v>446</v>
      </c>
      <c r="AY7" s="359" t="s">
        <v>446</v>
      </c>
      <c r="AZ7" s="359" t="s">
        <v>446</v>
      </c>
      <c r="BA7" s="359" t="s">
        <v>446</v>
      </c>
      <c r="BB7" s="359" t="s">
        <v>446</v>
      </c>
      <c r="BC7" s="359" t="s">
        <v>446</v>
      </c>
      <c r="BD7" s="359" t="s">
        <v>446</v>
      </c>
      <c r="BE7" s="359">
        <v>1.3540926892315711E-2</v>
      </c>
      <c r="BF7" s="359">
        <v>2.1977966900388161E-2</v>
      </c>
      <c r="BG7" s="359">
        <v>0.2155242747099195</v>
      </c>
      <c r="BH7" s="359">
        <v>0.20291748990917122</v>
      </c>
      <c r="BI7" s="359">
        <v>0.23287380703620139</v>
      </c>
      <c r="BJ7" s="359">
        <v>0.26961032804237534</v>
      </c>
      <c r="BK7" s="359">
        <v>0.49867797332341446</v>
      </c>
      <c r="BL7" s="359">
        <v>0.29094543864759853</v>
      </c>
      <c r="BM7" s="359">
        <v>0.38429314039836332</v>
      </c>
      <c r="BN7" s="359">
        <v>0.45292188988213572</v>
      </c>
      <c r="BO7" s="359">
        <v>0.59714108918121755</v>
      </c>
      <c r="BP7" s="359">
        <v>0.81735531188868504</v>
      </c>
      <c r="BQ7" s="359">
        <v>1.0010264415926948</v>
      </c>
      <c r="BR7" s="359">
        <v>1.1379327421129755</v>
      </c>
      <c r="BS7" s="359">
        <v>1.24893479417634</v>
      </c>
      <c r="BT7" s="359">
        <v>1.3085639021428659</v>
      </c>
      <c r="BU7" s="359">
        <v>1.3885611654189969</v>
      </c>
      <c r="BV7" s="359">
        <v>1.6374587138644847</v>
      </c>
      <c r="BW7" s="359">
        <v>2.1295017682079083</v>
      </c>
      <c r="BX7" s="359">
        <v>2.4039912675934056</v>
      </c>
      <c r="BY7" s="359">
        <v>2.6707744918997451</v>
      </c>
      <c r="BZ7" s="359">
        <v>2.9222899272169167</v>
      </c>
      <c r="CA7" s="359">
        <v>3.3358731849511472</v>
      </c>
      <c r="CB7" s="359">
        <v>3.6347606480527506</v>
      </c>
      <c r="CC7" s="359">
        <v>3.93496127000535</v>
      </c>
      <c r="CD7" s="360">
        <v>4.2891009627083783</v>
      </c>
    </row>
    <row r="8" spans="1:82" s="1" customFormat="1" ht="26.25" customHeight="1" x14ac:dyDescent="0.4">
      <c r="A8" s="342"/>
      <c r="B8" s="106" t="s">
        <v>562</v>
      </c>
      <c r="C8" s="314"/>
      <c r="D8" s="49" t="s">
        <v>144</v>
      </c>
      <c r="E8" s="49" t="s">
        <v>145</v>
      </c>
      <c r="F8" s="49" t="s">
        <v>146</v>
      </c>
      <c r="G8" s="49" t="s">
        <v>147</v>
      </c>
      <c r="H8" s="49" t="s">
        <v>148</v>
      </c>
      <c r="I8" s="49" t="s">
        <v>149</v>
      </c>
      <c r="J8" s="49" t="s">
        <v>150</v>
      </c>
      <c r="K8" s="49" t="s">
        <v>151</v>
      </c>
      <c r="L8" s="49" t="s">
        <v>152</v>
      </c>
      <c r="M8" s="49" t="s">
        <v>153</v>
      </c>
      <c r="N8" s="49" t="s">
        <v>154</v>
      </c>
      <c r="O8" s="49" t="s">
        <v>155</v>
      </c>
      <c r="P8" s="49" t="s">
        <v>156</v>
      </c>
      <c r="Q8" s="49" t="s">
        <v>157</v>
      </c>
      <c r="R8" s="49" t="s">
        <v>158</v>
      </c>
      <c r="S8" s="49" t="s">
        <v>159</v>
      </c>
      <c r="T8" s="49" t="s">
        <v>160</v>
      </c>
      <c r="U8" s="49" t="s">
        <v>161</v>
      </c>
      <c r="V8" s="49" t="s">
        <v>162</v>
      </c>
      <c r="W8" s="49" t="s">
        <v>163</v>
      </c>
      <c r="X8" s="49" t="s">
        <v>164</v>
      </c>
      <c r="Y8" s="49" t="s">
        <v>165</v>
      </c>
      <c r="Z8" s="49" t="s">
        <v>166</v>
      </c>
      <c r="AA8" s="49" t="s">
        <v>167</v>
      </c>
      <c r="AB8" s="49" t="s">
        <v>168</v>
      </c>
      <c r="AC8" s="49" t="s">
        <v>169</v>
      </c>
      <c r="AD8" s="49" t="s">
        <v>170</v>
      </c>
      <c r="AE8" s="49" t="s">
        <v>171</v>
      </c>
      <c r="AF8" s="49" t="s">
        <v>172</v>
      </c>
      <c r="AG8" s="49" t="s">
        <v>173</v>
      </c>
      <c r="AH8" s="49" t="s">
        <v>174</v>
      </c>
      <c r="AI8" s="49" t="s">
        <v>175</v>
      </c>
      <c r="AJ8" s="49" t="s">
        <v>176</v>
      </c>
      <c r="AK8" s="49" t="s">
        <v>177</v>
      </c>
      <c r="AL8" s="49" t="s">
        <v>178</v>
      </c>
      <c r="AM8" s="49" t="s">
        <v>179</v>
      </c>
      <c r="AN8" s="49" t="s">
        <v>180</v>
      </c>
      <c r="AO8" s="49" t="s">
        <v>181</v>
      </c>
      <c r="AP8" s="49" t="s">
        <v>182</v>
      </c>
      <c r="AQ8" s="49" t="s">
        <v>183</v>
      </c>
      <c r="AR8" s="49" t="s">
        <v>184</v>
      </c>
      <c r="AS8" s="49" t="s">
        <v>185</v>
      </c>
      <c r="AT8" s="49" t="s">
        <v>186</v>
      </c>
      <c r="AU8" s="49" t="s">
        <v>187</v>
      </c>
      <c r="AV8" s="49" t="s">
        <v>188</v>
      </c>
      <c r="AW8" s="49" t="s">
        <v>189</v>
      </c>
      <c r="AX8" s="49" t="s">
        <v>190</v>
      </c>
      <c r="AY8" s="49" t="s">
        <v>90</v>
      </c>
      <c r="AZ8" s="49" t="s">
        <v>91</v>
      </c>
      <c r="BA8" s="49" t="s">
        <v>92</v>
      </c>
      <c r="BB8" s="49" t="s">
        <v>93</v>
      </c>
      <c r="BC8" s="49" t="s">
        <v>94</v>
      </c>
      <c r="BD8" s="49" t="s">
        <v>95</v>
      </c>
      <c r="BE8" s="49" t="s">
        <v>96</v>
      </c>
      <c r="BF8" s="49" t="s">
        <v>97</v>
      </c>
      <c r="BG8" s="49" t="s">
        <v>98</v>
      </c>
      <c r="BH8" s="49" t="s">
        <v>99</v>
      </c>
      <c r="BI8" s="49" t="s">
        <v>100</v>
      </c>
      <c r="BJ8" s="49" t="s">
        <v>101</v>
      </c>
      <c r="BK8" s="49" t="s">
        <v>102</v>
      </c>
      <c r="BL8" s="49" t="s">
        <v>103</v>
      </c>
      <c r="BM8" s="49" t="s">
        <v>104</v>
      </c>
      <c r="BN8" s="49" t="s">
        <v>105</v>
      </c>
      <c r="BO8" s="49" t="s">
        <v>106</v>
      </c>
      <c r="BP8" s="49" t="s">
        <v>107</v>
      </c>
      <c r="BQ8" s="49" t="s">
        <v>108</v>
      </c>
      <c r="BR8" s="49" t="s">
        <v>109</v>
      </c>
      <c r="BS8" s="49" t="s">
        <v>110</v>
      </c>
      <c r="BT8" s="49" t="s">
        <v>111</v>
      </c>
      <c r="BU8" s="49" t="s">
        <v>112</v>
      </c>
      <c r="BV8" s="49" t="s">
        <v>113</v>
      </c>
      <c r="BW8" s="49" t="s">
        <v>114</v>
      </c>
      <c r="BX8" s="49" t="s">
        <v>115</v>
      </c>
      <c r="BY8" s="49" t="s">
        <v>116</v>
      </c>
      <c r="BZ8" s="49" t="s">
        <v>117</v>
      </c>
      <c r="CA8" s="49" t="s">
        <v>118</v>
      </c>
      <c r="CB8" s="49" t="s">
        <v>119</v>
      </c>
      <c r="CC8" s="49" t="s">
        <v>120</v>
      </c>
      <c r="CD8" s="50" t="s">
        <v>121</v>
      </c>
    </row>
    <row r="9" spans="1:82" s="1" customFormat="1" x14ac:dyDescent="0.4">
      <c r="A9" s="342"/>
      <c r="B9" s="322" t="s">
        <v>304</v>
      </c>
      <c r="C9" s="343"/>
      <c r="D9" s="269" t="s">
        <v>123</v>
      </c>
      <c r="E9" s="269" t="s">
        <v>123</v>
      </c>
      <c r="F9" s="269" t="s">
        <v>123</v>
      </c>
      <c r="G9" s="269" t="s">
        <v>123</v>
      </c>
      <c r="H9" s="269" t="s">
        <v>123</v>
      </c>
      <c r="I9" s="269" t="s">
        <v>123</v>
      </c>
      <c r="J9" s="269" t="s">
        <v>123</v>
      </c>
      <c r="K9" s="269" t="s">
        <v>123</v>
      </c>
      <c r="L9" s="269" t="s">
        <v>123</v>
      </c>
      <c r="M9" s="269" t="s">
        <v>123</v>
      </c>
      <c r="N9" s="269" t="s">
        <v>123</v>
      </c>
      <c r="O9" s="269" t="s">
        <v>123</v>
      </c>
      <c r="P9" s="269" t="s">
        <v>123</v>
      </c>
      <c r="Q9" s="269" t="s">
        <v>123</v>
      </c>
      <c r="R9" s="269" t="s">
        <v>123</v>
      </c>
      <c r="S9" s="269" t="s">
        <v>123</v>
      </c>
      <c r="T9" s="269" t="s">
        <v>123</v>
      </c>
      <c r="U9" s="269" t="s">
        <v>123</v>
      </c>
      <c r="V9" s="269" t="s">
        <v>123</v>
      </c>
      <c r="W9" s="269" t="s">
        <v>123</v>
      </c>
      <c r="X9" s="269" t="s">
        <v>123</v>
      </c>
      <c r="Y9" s="269" t="s">
        <v>123</v>
      </c>
      <c r="Z9" s="269" t="s">
        <v>123</v>
      </c>
      <c r="AA9" s="269" t="s">
        <v>123</v>
      </c>
      <c r="AB9" s="269" t="s">
        <v>123</v>
      </c>
      <c r="AC9" s="269" t="s">
        <v>123</v>
      </c>
      <c r="AD9" s="269" t="s">
        <v>123</v>
      </c>
      <c r="AE9" s="269" t="s">
        <v>123</v>
      </c>
      <c r="AF9" s="269" t="s">
        <v>123</v>
      </c>
      <c r="AG9" s="269" t="s">
        <v>123</v>
      </c>
      <c r="AH9" s="269" t="s">
        <v>123</v>
      </c>
      <c r="AI9" s="269" t="s">
        <v>123</v>
      </c>
      <c r="AJ9" s="269" t="s">
        <v>123</v>
      </c>
      <c r="AK9" s="269" t="s">
        <v>123</v>
      </c>
      <c r="AL9" s="269" t="s">
        <v>123</v>
      </c>
      <c r="AM9" s="269" t="s">
        <v>123</v>
      </c>
      <c r="AN9" s="269" t="s">
        <v>123</v>
      </c>
      <c r="AO9" s="269" t="s">
        <v>123</v>
      </c>
      <c r="AP9" s="269" t="s">
        <v>123</v>
      </c>
      <c r="AQ9" s="269" t="s">
        <v>123</v>
      </c>
      <c r="AR9" s="269" t="s">
        <v>123</v>
      </c>
      <c r="AS9" s="269" t="s">
        <v>123</v>
      </c>
      <c r="AT9" s="269" t="s">
        <v>123</v>
      </c>
      <c r="AU9" s="269" t="s">
        <v>123</v>
      </c>
      <c r="AV9" s="269" t="s">
        <v>123</v>
      </c>
      <c r="AW9" s="269" t="s">
        <v>123</v>
      </c>
      <c r="AX9" s="269" t="s">
        <v>123</v>
      </c>
      <c r="AY9" s="269" t="s">
        <v>123</v>
      </c>
      <c r="AZ9" s="269" t="s">
        <v>123</v>
      </c>
      <c r="BA9" s="269" t="s">
        <v>123</v>
      </c>
      <c r="BB9" s="269" t="s">
        <v>123</v>
      </c>
      <c r="BC9" s="269" t="s">
        <v>123</v>
      </c>
      <c r="BD9" s="269" t="s">
        <v>123</v>
      </c>
      <c r="BE9" s="269" t="s">
        <v>123</v>
      </c>
      <c r="BF9" s="269" t="s">
        <v>123</v>
      </c>
      <c r="BG9" s="269" t="s">
        <v>123</v>
      </c>
      <c r="BH9" s="269" t="s">
        <v>123</v>
      </c>
      <c r="BI9" s="269" t="s">
        <v>123</v>
      </c>
      <c r="BJ9" s="269" t="s">
        <v>123</v>
      </c>
      <c r="BK9" s="269" t="s">
        <v>123</v>
      </c>
      <c r="BL9" s="269" t="s">
        <v>123</v>
      </c>
      <c r="BM9" s="269" t="s">
        <v>123</v>
      </c>
      <c r="BN9" s="269" t="s">
        <v>123</v>
      </c>
      <c r="BO9" s="269" t="s">
        <v>123</v>
      </c>
      <c r="BP9" s="269" t="s">
        <v>123</v>
      </c>
      <c r="BQ9" s="269" t="s">
        <v>123</v>
      </c>
      <c r="BR9" s="269" t="s">
        <v>123</v>
      </c>
      <c r="BS9" s="269" t="s">
        <v>123</v>
      </c>
      <c r="BT9" s="269" t="s">
        <v>123</v>
      </c>
      <c r="BU9" s="269" t="s">
        <v>123</v>
      </c>
      <c r="BV9" s="269" t="s">
        <v>123</v>
      </c>
      <c r="BW9" s="269" t="s">
        <v>123</v>
      </c>
      <c r="BX9" s="269" t="s">
        <v>123</v>
      </c>
      <c r="BY9" s="269" t="s">
        <v>124</v>
      </c>
      <c r="BZ9" s="269" t="s">
        <v>124</v>
      </c>
      <c r="CA9" s="269" t="s">
        <v>124</v>
      </c>
      <c r="CB9" s="269" t="s">
        <v>124</v>
      </c>
      <c r="CC9" s="269" t="s">
        <v>124</v>
      </c>
      <c r="CD9" s="270" t="s">
        <v>124</v>
      </c>
    </row>
    <row r="10" spans="1:82" s="238" customFormat="1" ht="26.25" customHeight="1" x14ac:dyDescent="0.4">
      <c r="A10" s="336"/>
      <c r="B10" s="106" t="s">
        <v>136</v>
      </c>
      <c r="C10" s="106"/>
      <c r="D10" s="334">
        <v>0</v>
      </c>
      <c r="E10" s="334">
        <v>0</v>
      </c>
      <c r="F10" s="334">
        <v>0</v>
      </c>
      <c r="G10" s="334">
        <v>0</v>
      </c>
      <c r="H10" s="334">
        <v>0</v>
      </c>
      <c r="I10" s="334">
        <v>0</v>
      </c>
      <c r="J10" s="334">
        <v>0</v>
      </c>
      <c r="K10" s="334">
        <v>0</v>
      </c>
      <c r="L10" s="334">
        <v>0</v>
      </c>
      <c r="M10" s="334">
        <v>0</v>
      </c>
      <c r="N10" s="334">
        <v>0</v>
      </c>
      <c r="O10" s="334">
        <v>0</v>
      </c>
      <c r="P10" s="334">
        <v>0</v>
      </c>
      <c r="Q10" s="334">
        <v>0</v>
      </c>
      <c r="R10" s="334">
        <v>0</v>
      </c>
      <c r="S10" s="334">
        <v>0</v>
      </c>
      <c r="T10" s="334">
        <v>0</v>
      </c>
      <c r="U10" s="334">
        <v>0</v>
      </c>
      <c r="V10" s="334">
        <v>0</v>
      </c>
      <c r="W10" s="334">
        <v>0</v>
      </c>
      <c r="X10" s="334">
        <v>0</v>
      </c>
      <c r="Y10" s="334">
        <v>0</v>
      </c>
      <c r="Z10" s="334">
        <v>0</v>
      </c>
      <c r="AA10" s="334">
        <v>0</v>
      </c>
      <c r="AB10" s="334">
        <v>0</v>
      </c>
      <c r="AC10" s="334">
        <v>0</v>
      </c>
      <c r="AD10" s="334">
        <v>0</v>
      </c>
      <c r="AE10" s="334">
        <v>0</v>
      </c>
      <c r="AF10" s="334">
        <v>13.112725164608577</v>
      </c>
      <c r="AG10" s="334">
        <v>17.593031677228762</v>
      </c>
      <c r="AH10" s="334">
        <f t="shared" ref="AH10:BM10" si="3">SUM(AH11:AH12)</f>
        <v>21.810726758975822</v>
      </c>
      <c r="AI10" s="334">
        <f t="shared" si="3"/>
        <v>18.663699618985337</v>
      </c>
      <c r="AJ10" s="334">
        <f t="shared" si="3"/>
        <v>19.585074293023283</v>
      </c>
      <c r="AK10" s="334">
        <f t="shared" si="3"/>
        <v>21.262391097397824</v>
      </c>
      <c r="AL10" s="334">
        <f t="shared" si="3"/>
        <v>26.407217778297412</v>
      </c>
      <c r="AM10" s="334">
        <f t="shared" si="3"/>
        <v>31.504597797213332</v>
      </c>
      <c r="AN10" s="334">
        <f t="shared" si="3"/>
        <v>32.788835256404397</v>
      </c>
      <c r="AO10" s="334">
        <f t="shared" si="3"/>
        <v>36.707181351811492</v>
      </c>
      <c r="AP10" s="334">
        <f t="shared" si="3"/>
        <v>281.92472745384606</v>
      </c>
      <c r="AQ10" s="334">
        <f t="shared" si="3"/>
        <v>471.15188045661375</v>
      </c>
      <c r="AR10" s="334">
        <f t="shared" si="3"/>
        <v>416.74071167870414</v>
      </c>
      <c r="AS10" s="334">
        <f t="shared" si="3"/>
        <v>408.92383233208704</v>
      </c>
      <c r="AT10" s="334">
        <f t="shared" si="3"/>
        <v>427.40684715539834</v>
      </c>
      <c r="AU10" s="334">
        <f t="shared" si="3"/>
        <v>552.03756388653846</v>
      </c>
      <c r="AV10" s="334">
        <f t="shared" si="3"/>
        <v>651.79564793554073</v>
      </c>
      <c r="AW10" s="334">
        <f t="shared" si="3"/>
        <v>812.64910746769431</v>
      </c>
      <c r="AX10" s="334">
        <f t="shared" si="3"/>
        <v>954.73932372921911</v>
      </c>
      <c r="AY10" s="334">
        <f t="shared" si="3"/>
        <v>1086.3802851048131</v>
      </c>
      <c r="AZ10" s="334">
        <f t="shared" si="3"/>
        <v>1251.2158782317533</v>
      </c>
      <c r="BA10" s="334">
        <f t="shared" si="3"/>
        <v>1272.7490747340566</v>
      </c>
      <c r="BB10" s="334">
        <f t="shared" si="3"/>
        <v>1305.1602483010815</v>
      </c>
      <c r="BC10" s="334">
        <f t="shared" si="3"/>
        <v>1384.3100194707458</v>
      </c>
      <c r="BD10" s="334">
        <f t="shared" si="3"/>
        <v>1410.1728946369265</v>
      </c>
      <c r="BE10" s="334">
        <f t="shared" si="3"/>
        <v>1484.5279891889099</v>
      </c>
      <c r="BF10" s="334">
        <f t="shared" si="3"/>
        <v>1549.3959754722714</v>
      </c>
      <c r="BG10" s="334">
        <f t="shared" si="3"/>
        <v>1603.1123533504874</v>
      </c>
      <c r="BH10" s="334">
        <f t="shared" si="3"/>
        <v>1619.5044711656126</v>
      </c>
      <c r="BI10" s="334">
        <f t="shared" si="3"/>
        <v>1649.0828391242408</v>
      </c>
      <c r="BJ10" s="334">
        <f t="shared" si="3"/>
        <v>1646.3553145431656</v>
      </c>
      <c r="BK10" s="334">
        <f t="shared" si="3"/>
        <v>1735.3033980774051</v>
      </c>
      <c r="BL10" s="334">
        <f t="shared" si="3"/>
        <v>1794.8186703179424</v>
      </c>
      <c r="BM10" s="334">
        <f t="shared" si="3"/>
        <v>1938.0558695718337</v>
      </c>
      <c r="BN10" s="334">
        <f t="shared" ref="BN10:CD10" si="4">SUM(BN11:BN12)</f>
        <v>2004.6915051586316</v>
      </c>
      <c r="BO10" s="334">
        <f t="shared" si="4"/>
        <v>2176.9778440215828</v>
      </c>
      <c r="BP10" s="334">
        <f t="shared" si="4"/>
        <v>2373.1390120019059</v>
      </c>
      <c r="BQ10" s="334">
        <f t="shared" si="4"/>
        <v>2513.862659746786</v>
      </c>
      <c r="BR10" s="334">
        <f t="shared" si="4"/>
        <v>2760.076785505677</v>
      </c>
      <c r="BS10" s="334">
        <f t="shared" si="4"/>
        <v>3010.6374962914629</v>
      </c>
      <c r="BT10" s="334">
        <f t="shared" si="4"/>
        <v>3085.3744701783135</v>
      </c>
      <c r="BU10" s="334">
        <f t="shared" si="4"/>
        <v>3218.5666888316646</v>
      </c>
      <c r="BV10" s="334">
        <f t="shared" si="4"/>
        <v>3218.3002146969347</v>
      </c>
      <c r="BW10" s="334">
        <f t="shared" si="4"/>
        <v>3205.5589417757096</v>
      </c>
      <c r="BX10" s="334">
        <f t="shared" si="4"/>
        <v>3129.5080848114317</v>
      </c>
      <c r="BY10" s="334">
        <f t="shared" si="4"/>
        <v>3187.3934826101022</v>
      </c>
      <c r="BZ10" s="334">
        <f t="shared" si="4"/>
        <v>3351.6679531679788</v>
      </c>
      <c r="CA10" s="334">
        <f t="shared" si="4"/>
        <v>3735.9745656376895</v>
      </c>
      <c r="CB10" s="334">
        <f t="shared" si="4"/>
        <v>3996.6002600016909</v>
      </c>
      <c r="CC10" s="334">
        <f t="shared" si="4"/>
        <v>4243.8009667581482</v>
      </c>
      <c r="CD10" s="335">
        <f t="shared" si="4"/>
        <v>4535.0107229703945</v>
      </c>
    </row>
    <row r="11" spans="1:82" s="1" customFormat="1" x14ac:dyDescent="0.4">
      <c r="A11" s="314"/>
      <c r="B11" s="71" t="s">
        <v>411</v>
      </c>
      <c r="C11" s="71"/>
      <c r="D11" s="337">
        <v>0</v>
      </c>
      <c r="E11" s="337">
        <v>0</v>
      </c>
      <c r="F11" s="337">
        <v>0</v>
      </c>
      <c r="G11" s="337">
        <v>0</v>
      </c>
      <c r="H11" s="337">
        <v>0</v>
      </c>
      <c r="I11" s="337">
        <v>0</v>
      </c>
      <c r="J11" s="337">
        <v>0</v>
      </c>
      <c r="K11" s="337">
        <v>0</v>
      </c>
      <c r="L11" s="337">
        <v>0</v>
      </c>
      <c r="M11" s="337">
        <v>0</v>
      </c>
      <c r="N11" s="337">
        <v>0</v>
      </c>
      <c r="O11" s="337">
        <v>0</v>
      </c>
      <c r="P11" s="337">
        <v>0</v>
      </c>
      <c r="Q11" s="337">
        <v>0</v>
      </c>
      <c r="R11" s="337">
        <v>0</v>
      </c>
      <c r="S11" s="337">
        <v>0</v>
      </c>
      <c r="T11" s="337">
        <v>0</v>
      </c>
      <c r="U11" s="337">
        <v>0</v>
      </c>
      <c r="V11" s="337">
        <v>0</v>
      </c>
      <c r="W11" s="337">
        <v>0</v>
      </c>
      <c r="X11" s="337">
        <v>0</v>
      </c>
      <c r="Y11" s="337">
        <v>0</v>
      </c>
      <c r="Z11" s="337">
        <v>0</v>
      </c>
      <c r="AA11" s="337">
        <v>0</v>
      </c>
      <c r="AB11" s="337">
        <v>0</v>
      </c>
      <c r="AC11" s="337">
        <v>0</v>
      </c>
      <c r="AD11" s="337">
        <v>0</v>
      </c>
      <c r="AE11" s="337">
        <v>0</v>
      </c>
      <c r="AF11" s="337" t="s">
        <v>446</v>
      </c>
      <c r="AG11" s="337" t="s">
        <v>446</v>
      </c>
      <c r="AH11" s="337">
        <v>21.810726758975822</v>
      </c>
      <c r="AI11" s="337">
        <v>18.663699618985337</v>
      </c>
      <c r="AJ11" s="337">
        <v>19.585074293023283</v>
      </c>
      <c r="AK11" s="337">
        <v>21.262391097397824</v>
      </c>
      <c r="AL11" s="337">
        <v>26.407217778297412</v>
      </c>
      <c r="AM11" s="337">
        <v>31.504597797213332</v>
      </c>
      <c r="AN11" s="337">
        <v>32.788835256404397</v>
      </c>
      <c r="AO11" s="337">
        <v>36.707181351811492</v>
      </c>
      <c r="AP11" s="337">
        <v>281.92472745384606</v>
      </c>
      <c r="AQ11" s="337">
        <v>471.15188045661375</v>
      </c>
      <c r="AR11" s="337">
        <v>416.74071167870414</v>
      </c>
      <c r="AS11" s="337">
        <v>408.92383233208704</v>
      </c>
      <c r="AT11" s="337">
        <v>427.40684715539834</v>
      </c>
      <c r="AU11" s="337">
        <v>523.57008627065193</v>
      </c>
      <c r="AV11" s="337">
        <v>619.0949215287751</v>
      </c>
      <c r="AW11" s="337">
        <v>772.14615901952516</v>
      </c>
      <c r="AX11" s="337">
        <v>907.07802341159027</v>
      </c>
      <c r="AY11" s="337">
        <v>1031.547526240068</v>
      </c>
      <c r="AZ11" s="337">
        <v>1189.1032605971877</v>
      </c>
      <c r="BA11" s="337">
        <v>1210.134868413098</v>
      </c>
      <c r="BB11" s="337">
        <v>1241.0790041189575</v>
      </c>
      <c r="BC11" s="337">
        <v>1320.6659944893747</v>
      </c>
      <c r="BD11" s="337">
        <v>1316.9982096719177</v>
      </c>
      <c r="BE11" s="337">
        <v>1386.9433813633659</v>
      </c>
      <c r="BF11" s="337">
        <v>1477.9255718138729</v>
      </c>
      <c r="BG11" s="337">
        <v>1548.0457714392751</v>
      </c>
      <c r="BH11" s="337">
        <v>1562.7471000942626</v>
      </c>
      <c r="BI11" s="337">
        <v>1597.9616309011039</v>
      </c>
      <c r="BJ11" s="337">
        <v>1591.6824689459961</v>
      </c>
      <c r="BK11" s="337">
        <v>1675.2560415593427</v>
      </c>
      <c r="BL11" s="337">
        <v>1733.3007157904035</v>
      </c>
      <c r="BM11" s="337">
        <v>1874.9080654865065</v>
      </c>
      <c r="BN11" s="337">
        <v>1946.4364876752056</v>
      </c>
      <c r="BO11" s="337">
        <v>2124.7728949957118</v>
      </c>
      <c r="BP11" s="337">
        <v>2317.7313807554283</v>
      </c>
      <c r="BQ11" s="337">
        <v>2457.9321401539451</v>
      </c>
      <c r="BR11" s="337">
        <v>2706.8175200761293</v>
      </c>
      <c r="BS11" s="337">
        <v>2961.0993312962573</v>
      </c>
      <c r="BT11" s="337">
        <v>3038.8037675806145</v>
      </c>
      <c r="BU11" s="337">
        <v>3174.4572264827075</v>
      </c>
      <c r="BV11" s="337">
        <v>3185.2843895369838</v>
      </c>
      <c r="BW11" s="337">
        <v>3175.9002735610275</v>
      </c>
      <c r="BX11" s="337">
        <v>3101.2017918812012</v>
      </c>
      <c r="BY11" s="337">
        <v>3155.7515240531216</v>
      </c>
      <c r="BZ11" s="337">
        <v>3319.1183064056777</v>
      </c>
      <c r="CA11" s="337">
        <v>3700.178531466408</v>
      </c>
      <c r="CB11" s="337">
        <v>3958.7101027931431</v>
      </c>
      <c r="CC11" s="337">
        <v>4203.8186627962541</v>
      </c>
      <c r="CD11" s="338">
        <v>4494.7647826004486</v>
      </c>
    </row>
    <row r="12" spans="1:82" s="1" customFormat="1" ht="15" customHeight="1" x14ac:dyDescent="0.4">
      <c r="A12" s="314"/>
      <c r="B12" s="71" t="s">
        <v>410</v>
      </c>
      <c r="C12" s="71"/>
      <c r="D12" s="337">
        <v>0</v>
      </c>
      <c r="E12" s="337">
        <v>0</v>
      </c>
      <c r="F12" s="337">
        <v>0</v>
      </c>
      <c r="G12" s="337">
        <v>0</v>
      </c>
      <c r="H12" s="337">
        <v>0</v>
      </c>
      <c r="I12" s="337">
        <v>0</v>
      </c>
      <c r="J12" s="337">
        <v>0</v>
      </c>
      <c r="K12" s="337">
        <v>0</v>
      </c>
      <c r="L12" s="337">
        <v>0</v>
      </c>
      <c r="M12" s="337">
        <v>0</v>
      </c>
      <c r="N12" s="337">
        <v>0</v>
      </c>
      <c r="O12" s="337">
        <v>0</v>
      </c>
      <c r="P12" s="337">
        <v>0</v>
      </c>
      <c r="Q12" s="337">
        <v>0</v>
      </c>
      <c r="R12" s="337">
        <v>0</v>
      </c>
      <c r="S12" s="337">
        <v>0</v>
      </c>
      <c r="T12" s="337">
        <v>0</v>
      </c>
      <c r="U12" s="337">
        <v>0</v>
      </c>
      <c r="V12" s="337">
        <v>0</v>
      </c>
      <c r="W12" s="337">
        <v>0</v>
      </c>
      <c r="X12" s="337">
        <v>0</v>
      </c>
      <c r="Y12" s="337">
        <v>0</v>
      </c>
      <c r="Z12" s="337">
        <v>0</v>
      </c>
      <c r="AA12" s="337">
        <v>0</v>
      </c>
      <c r="AB12" s="337">
        <v>0</v>
      </c>
      <c r="AC12" s="337">
        <v>0</v>
      </c>
      <c r="AD12" s="337">
        <v>0</v>
      </c>
      <c r="AE12" s="337">
        <v>0</v>
      </c>
      <c r="AF12" s="337" t="s">
        <v>446</v>
      </c>
      <c r="AG12" s="337" t="s">
        <v>446</v>
      </c>
      <c r="AH12" s="337">
        <v>0</v>
      </c>
      <c r="AI12" s="337">
        <v>0</v>
      </c>
      <c r="AJ12" s="337">
        <v>0</v>
      </c>
      <c r="AK12" s="337">
        <v>0</v>
      </c>
      <c r="AL12" s="337">
        <v>0</v>
      </c>
      <c r="AM12" s="337">
        <v>0</v>
      </c>
      <c r="AN12" s="337">
        <v>0</v>
      </c>
      <c r="AO12" s="337">
        <v>0</v>
      </c>
      <c r="AP12" s="337">
        <v>0</v>
      </c>
      <c r="AQ12" s="337">
        <v>0</v>
      </c>
      <c r="AR12" s="337">
        <v>0</v>
      </c>
      <c r="AS12" s="337">
        <v>0</v>
      </c>
      <c r="AT12" s="337">
        <v>0</v>
      </c>
      <c r="AU12" s="337">
        <v>28.467477615886537</v>
      </c>
      <c r="AV12" s="337">
        <v>32.700726406765646</v>
      </c>
      <c r="AW12" s="337">
        <v>40.50294844816915</v>
      </c>
      <c r="AX12" s="337">
        <v>47.661300317628822</v>
      </c>
      <c r="AY12" s="337">
        <v>54.832758864745188</v>
      </c>
      <c r="AZ12" s="337">
        <v>62.112617634565503</v>
      </c>
      <c r="BA12" s="337">
        <v>62.614206320958708</v>
      </c>
      <c r="BB12" s="337">
        <v>64.081244182124095</v>
      </c>
      <c r="BC12" s="337">
        <v>63.64402498137099</v>
      </c>
      <c r="BD12" s="337">
        <v>93.174684965008737</v>
      </c>
      <c r="BE12" s="337">
        <v>97.584607825544097</v>
      </c>
      <c r="BF12" s="337">
        <v>71.470403658398439</v>
      </c>
      <c r="BG12" s="337">
        <v>55.066581911212438</v>
      </c>
      <c r="BH12" s="337">
        <v>56.757371071349986</v>
      </c>
      <c r="BI12" s="337">
        <v>51.121208223136712</v>
      </c>
      <c r="BJ12" s="337">
        <v>54.672845597169406</v>
      </c>
      <c r="BK12" s="337">
        <v>60.047356518062237</v>
      </c>
      <c r="BL12" s="337">
        <v>61.517954527538848</v>
      </c>
      <c r="BM12" s="337">
        <v>63.147804085327195</v>
      </c>
      <c r="BN12" s="337">
        <v>58.255017483425945</v>
      </c>
      <c r="BO12" s="337">
        <v>52.204949025870796</v>
      </c>
      <c r="BP12" s="337">
        <v>55.407631246477429</v>
      </c>
      <c r="BQ12" s="337">
        <v>55.930519592841101</v>
      </c>
      <c r="BR12" s="337">
        <v>53.259265429547696</v>
      </c>
      <c r="BS12" s="337">
        <v>49.538164995205314</v>
      </c>
      <c r="BT12" s="337">
        <v>46.570702597699047</v>
      </c>
      <c r="BU12" s="337">
        <v>44.109462348957017</v>
      </c>
      <c r="BV12" s="337">
        <v>33.015825159950928</v>
      </c>
      <c r="BW12" s="337">
        <v>29.658668214682145</v>
      </c>
      <c r="BX12" s="337">
        <v>28.306292930230402</v>
      </c>
      <c r="BY12" s="337">
        <v>31.641958556980647</v>
      </c>
      <c r="BZ12" s="337">
        <v>32.549646762301293</v>
      </c>
      <c r="CA12" s="337">
        <v>35.796034171281249</v>
      </c>
      <c r="CB12" s="337">
        <v>37.890157208547933</v>
      </c>
      <c r="CC12" s="337">
        <v>39.982303961894075</v>
      </c>
      <c r="CD12" s="338">
        <v>40.2459403699457</v>
      </c>
    </row>
    <row r="13" spans="1:82" s="296" customFormat="1" ht="35.25" customHeight="1" thickBot="1" x14ac:dyDescent="0.4">
      <c r="B13" s="357" t="s">
        <v>564</v>
      </c>
      <c r="C13" s="358"/>
      <c r="D13" s="359">
        <v>0</v>
      </c>
      <c r="E13" s="359">
        <v>0</v>
      </c>
      <c r="F13" s="359">
        <v>0</v>
      </c>
      <c r="G13" s="359">
        <v>0</v>
      </c>
      <c r="H13" s="359">
        <v>0</v>
      </c>
      <c r="I13" s="359">
        <v>0</v>
      </c>
      <c r="J13" s="359">
        <v>0</v>
      </c>
      <c r="K13" s="359">
        <v>0</v>
      </c>
      <c r="L13" s="359">
        <v>0</v>
      </c>
      <c r="M13" s="359">
        <v>0</v>
      </c>
      <c r="N13" s="359">
        <v>0</v>
      </c>
      <c r="O13" s="359">
        <v>0</v>
      </c>
      <c r="P13" s="359">
        <v>0</v>
      </c>
      <c r="Q13" s="359">
        <v>0</v>
      </c>
      <c r="R13" s="359">
        <v>0</v>
      </c>
      <c r="S13" s="359">
        <v>0</v>
      </c>
      <c r="T13" s="359">
        <v>0</v>
      </c>
      <c r="U13" s="359">
        <v>0</v>
      </c>
      <c r="V13" s="359">
        <v>0</v>
      </c>
      <c r="W13" s="359">
        <v>0</v>
      </c>
      <c r="X13" s="359">
        <v>0</v>
      </c>
      <c r="Y13" s="359">
        <v>0</v>
      </c>
      <c r="Z13" s="359">
        <v>0</v>
      </c>
      <c r="AA13" s="359">
        <v>0</v>
      </c>
      <c r="AB13" s="359">
        <v>0</v>
      </c>
      <c r="AC13" s="359">
        <v>0</v>
      </c>
      <c r="AD13" s="359">
        <v>0</v>
      </c>
      <c r="AE13" s="359">
        <v>0</v>
      </c>
      <c r="AF13" s="359" t="s">
        <v>446</v>
      </c>
      <c r="AG13" s="359" t="s">
        <v>446</v>
      </c>
      <c r="AH13" s="359" t="s">
        <v>446</v>
      </c>
      <c r="AI13" s="359" t="s">
        <v>446</v>
      </c>
      <c r="AJ13" s="359" t="s">
        <v>446</v>
      </c>
      <c r="AK13" s="359" t="s">
        <v>446</v>
      </c>
      <c r="AL13" s="359" t="s">
        <v>446</v>
      </c>
      <c r="AM13" s="359" t="s">
        <v>446</v>
      </c>
      <c r="AN13" s="359" t="s">
        <v>446</v>
      </c>
      <c r="AO13" s="359" t="s">
        <v>446</v>
      </c>
      <c r="AP13" s="359" t="s">
        <v>446</v>
      </c>
      <c r="AQ13" s="359" t="s">
        <v>446</v>
      </c>
      <c r="AR13" s="359" t="s">
        <v>446</v>
      </c>
      <c r="AS13" s="359" t="s">
        <v>446</v>
      </c>
      <c r="AT13" s="359" t="s">
        <v>446</v>
      </c>
      <c r="AU13" s="359" t="s">
        <v>446</v>
      </c>
      <c r="AV13" s="359" t="s">
        <v>446</v>
      </c>
      <c r="AW13" s="359" t="s">
        <v>446</v>
      </c>
      <c r="AX13" s="359" t="s">
        <v>446</v>
      </c>
      <c r="AY13" s="359" t="s">
        <v>446</v>
      </c>
      <c r="AZ13" s="359" t="s">
        <v>446</v>
      </c>
      <c r="BA13" s="359" t="s">
        <v>446</v>
      </c>
      <c r="BB13" s="359" t="s">
        <v>446</v>
      </c>
      <c r="BC13" s="359" t="s">
        <v>446</v>
      </c>
      <c r="BD13" s="359" t="s">
        <v>446</v>
      </c>
      <c r="BE13" s="359">
        <v>2.1573615010386144E-2</v>
      </c>
      <c r="BF13" s="359">
        <v>3.428889251171495E-2</v>
      </c>
      <c r="BG13" s="359">
        <v>0.32791093732135257</v>
      </c>
      <c r="BH13" s="359">
        <v>0.29982982587841683</v>
      </c>
      <c r="BI13" s="359">
        <v>0.33418789354211409</v>
      </c>
      <c r="BJ13" s="359">
        <v>0.37576237253099243</v>
      </c>
      <c r="BK13" s="359">
        <v>0.6761211505486644</v>
      </c>
      <c r="BL13" s="359">
        <v>0.38312227070618665</v>
      </c>
      <c r="BM13" s="359">
        <v>0.49821563618435954</v>
      </c>
      <c r="BN13" s="359">
        <v>0.57755785058175835</v>
      </c>
      <c r="BO13" s="359">
        <v>0.75013273303616179</v>
      </c>
      <c r="BP13" s="359">
        <v>1.0064728253176252</v>
      </c>
      <c r="BQ13" s="359">
        <v>1.205039017620207</v>
      </c>
      <c r="BR13" s="359">
        <v>1.3542454580010579</v>
      </c>
      <c r="BS13" s="359">
        <v>1.4771843219910326</v>
      </c>
      <c r="BT13" s="359">
        <v>1.5138543914479836</v>
      </c>
      <c r="BU13" s="359">
        <v>1.5792058186617515</v>
      </c>
      <c r="BV13" s="359">
        <v>1.8266250307447347</v>
      </c>
      <c r="BW13" s="359">
        <v>2.3212204268816574</v>
      </c>
      <c r="BX13" s="359">
        <v>2.4759259515288856</v>
      </c>
      <c r="BY13" s="359">
        <v>2.7790604554082825</v>
      </c>
      <c r="BZ13" s="359">
        <v>2.9222899272169167</v>
      </c>
      <c r="CA13" s="359">
        <v>3.2573634960415325</v>
      </c>
      <c r="CB13" s="359">
        <v>3.4846007558345122</v>
      </c>
      <c r="CC13" s="359">
        <v>3.7001328865375238</v>
      </c>
      <c r="CD13" s="360">
        <v>3.9540361219346885</v>
      </c>
    </row>
    <row r="14" spans="1:82" s="1" customFormat="1" ht="40.5" customHeight="1" x14ac:dyDescent="0.4">
      <c r="A14" s="344"/>
      <c r="B14" s="345" t="s">
        <v>565</v>
      </c>
      <c r="C14" s="361"/>
      <c r="D14" s="347" t="s">
        <v>482</v>
      </c>
      <c r="E14" s="347" t="s">
        <v>483</v>
      </c>
      <c r="F14" s="347" t="s">
        <v>484</v>
      </c>
      <c r="G14" s="347" t="s">
        <v>485</v>
      </c>
      <c r="H14" s="347" t="s">
        <v>486</v>
      </c>
      <c r="I14" s="347" t="s">
        <v>487</v>
      </c>
      <c r="J14" s="347" t="s">
        <v>488</v>
      </c>
      <c r="K14" s="347" t="s">
        <v>489</v>
      </c>
      <c r="L14" s="347" t="s">
        <v>490</v>
      </c>
      <c r="M14" s="347" t="s">
        <v>491</v>
      </c>
      <c r="N14" s="347" t="s">
        <v>492</v>
      </c>
      <c r="O14" s="347" t="s">
        <v>493</v>
      </c>
      <c r="P14" s="347" t="s">
        <v>494</v>
      </c>
      <c r="Q14" s="347" t="s">
        <v>495</v>
      </c>
      <c r="R14" s="347" t="s">
        <v>496</v>
      </c>
      <c r="S14" s="347" t="s">
        <v>497</v>
      </c>
      <c r="T14" s="347" t="s">
        <v>498</v>
      </c>
      <c r="U14" s="347" t="s">
        <v>499</v>
      </c>
      <c r="V14" s="347" t="s">
        <v>500</v>
      </c>
      <c r="W14" s="347" t="s">
        <v>501</v>
      </c>
      <c r="X14" s="347" t="s">
        <v>502</v>
      </c>
      <c r="Y14" s="347" t="s">
        <v>503</v>
      </c>
      <c r="Z14" s="347" t="s">
        <v>504</v>
      </c>
      <c r="AA14" s="347" t="s">
        <v>505</v>
      </c>
      <c r="AB14" s="347" t="s">
        <v>506</v>
      </c>
      <c r="AC14" s="347" t="s">
        <v>507</v>
      </c>
      <c r="AD14" s="347" t="s">
        <v>508</v>
      </c>
      <c r="AE14" s="347" t="s">
        <v>509</v>
      </c>
      <c r="AF14" s="347" t="s">
        <v>510</v>
      </c>
      <c r="AG14" s="347" t="s">
        <v>511</v>
      </c>
      <c r="AH14" s="347" t="s">
        <v>512</v>
      </c>
      <c r="AI14" s="347" t="s">
        <v>513</v>
      </c>
      <c r="AJ14" s="347" t="s">
        <v>514</v>
      </c>
      <c r="AK14" s="347" t="s">
        <v>515</v>
      </c>
      <c r="AL14" s="347" t="s">
        <v>516</v>
      </c>
      <c r="AM14" s="347" t="s">
        <v>517</v>
      </c>
      <c r="AN14" s="347" t="s">
        <v>518</v>
      </c>
      <c r="AO14" s="347" t="s">
        <v>519</v>
      </c>
      <c r="AP14" s="347" t="s">
        <v>520</v>
      </c>
      <c r="AQ14" s="347" t="s">
        <v>521</v>
      </c>
      <c r="AR14" s="347" t="s">
        <v>522</v>
      </c>
      <c r="AS14" s="347" t="s">
        <v>523</v>
      </c>
      <c r="AT14" s="347" t="s">
        <v>524</v>
      </c>
      <c r="AU14" s="347" t="s">
        <v>525</v>
      </c>
      <c r="AV14" s="347" t="s">
        <v>526</v>
      </c>
      <c r="AW14" s="347" t="s">
        <v>527</v>
      </c>
      <c r="AX14" s="347" t="s">
        <v>528</v>
      </c>
      <c r="AY14" s="347" t="s">
        <v>529</v>
      </c>
      <c r="AZ14" s="347" t="s">
        <v>530</v>
      </c>
      <c r="BA14" s="347" t="s">
        <v>531</v>
      </c>
      <c r="BB14" s="347" t="s">
        <v>532</v>
      </c>
      <c r="BC14" s="347" t="s">
        <v>533</v>
      </c>
      <c r="BD14" s="347" t="s">
        <v>534</v>
      </c>
      <c r="BE14" s="347" t="s">
        <v>535</v>
      </c>
      <c r="BF14" s="347" t="s">
        <v>536</v>
      </c>
      <c r="BG14" s="347" t="s">
        <v>537</v>
      </c>
      <c r="BH14" s="347" t="s">
        <v>538</v>
      </c>
      <c r="BI14" s="347" t="s">
        <v>539</v>
      </c>
      <c r="BJ14" s="347" t="s">
        <v>540</v>
      </c>
      <c r="BK14" s="347" t="s">
        <v>541</v>
      </c>
      <c r="BL14" s="347" t="s">
        <v>542</v>
      </c>
      <c r="BM14" s="347" t="s">
        <v>543</v>
      </c>
      <c r="BN14" s="347" t="s">
        <v>544</v>
      </c>
      <c r="BO14" s="347" t="s">
        <v>545</v>
      </c>
      <c r="BP14" s="347" t="s">
        <v>546</v>
      </c>
      <c r="BQ14" s="347" t="s">
        <v>547</v>
      </c>
      <c r="BR14" s="347" t="s">
        <v>548</v>
      </c>
      <c r="BS14" s="347" t="s">
        <v>549</v>
      </c>
      <c r="BT14" s="347" t="s">
        <v>550</v>
      </c>
      <c r="BU14" s="347" t="s">
        <v>551</v>
      </c>
      <c r="BV14" s="347" t="s">
        <v>552</v>
      </c>
      <c r="BW14" s="347" t="s">
        <v>553</v>
      </c>
      <c r="BX14" s="347" t="s">
        <v>554</v>
      </c>
      <c r="BY14" s="347" t="s">
        <v>555</v>
      </c>
      <c r="BZ14" s="347" t="s">
        <v>556</v>
      </c>
      <c r="CA14" s="347" t="s">
        <v>557</v>
      </c>
      <c r="CB14" s="347" t="s">
        <v>558</v>
      </c>
      <c r="CC14" s="347" t="s">
        <v>559</v>
      </c>
      <c r="CD14" s="348" t="s">
        <v>560</v>
      </c>
    </row>
    <row r="15" spans="1:82" s="363" customFormat="1" ht="26.25" customHeight="1" x14ac:dyDescent="0.4">
      <c r="A15" s="362"/>
      <c r="B15" s="116" t="s">
        <v>136</v>
      </c>
      <c r="D15" s="334">
        <v>0</v>
      </c>
      <c r="E15" s="334">
        <v>0</v>
      </c>
      <c r="F15" s="334">
        <v>0</v>
      </c>
      <c r="G15" s="334">
        <v>0</v>
      </c>
      <c r="H15" s="334">
        <v>0</v>
      </c>
      <c r="I15" s="334">
        <v>0</v>
      </c>
      <c r="J15" s="334">
        <v>0</v>
      </c>
      <c r="K15" s="334">
        <v>0</v>
      </c>
      <c r="L15" s="334">
        <v>0</v>
      </c>
      <c r="M15" s="334">
        <v>0</v>
      </c>
      <c r="N15" s="334">
        <v>0</v>
      </c>
      <c r="O15" s="334">
        <v>0</v>
      </c>
      <c r="P15" s="334">
        <v>0</v>
      </c>
      <c r="Q15" s="334">
        <v>0</v>
      </c>
      <c r="R15" s="334">
        <v>0</v>
      </c>
      <c r="S15" s="334">
        <v>0</v>
      </c>
      <c r="T15" s="334">
        <v>0</v>
      </c>
      <c r="U15" s="334">
        <v>0</v>
      </c>
      <c r="V15" s="334">
        <v>0</v>
      </c>
      <c r="W15" s="334">
        <v>0</v>
      </c>
      <c r="X15" s="334">
        <v>0</v>
      </c>
      <c r="Y15" s="334">
        <v>0</v>
      </c>
      <c r="Z15" s="334">
        <v>0</v>
      </c>
      <c r="AA15" s="334">
        <v>0</v>
      </c>
      <c r="AB15" s="334">
        <v>0</v>
      </c>
      <c r="AC15" s="334">
        <v>0</v>
      </c>
      <c r="AD15" s="334">
        <v>0</v>
      </c>
      <c r="AE15" s="334">
        <v>0</v>
      </c>
      <c r="AF15" s="334">
        <v>0</v>
      </c>
      <c r="AG15" s="334">
        <v>0</v>
      </c>
      <c r="AH15" s="334">
        <v>0</v>
      </c>
      <c r="AI15" s="334">
        <v>0</v>
      </c>
      <c r="AJ15" s="334">
        <v>0</v>
      </c>
      <c r="AK15" s="334">
        <v>0</v>
      </c>
      <c r="AL15" s="334">
        <v>0</v>
      </c>
      <c r="AM15" s="334">
        <v>0</v>
      </c>
      <c r="AN15" s="334">
        <v>0</v>
      </c>
      <c r="AO15" s="334">
        <v>0</v>
      </c>
      <c r="AP15" s="334">
        <v>0</v>
      </c>
      <c r="AQ15" s="334">
        <v>0</v>
      </c>
      <c r="AR15" s="334">
        <v>0</v>
      </c>
      <c r="AS15" s="334">
        <v>0</v>
      </c>
      <c r="AT15" s="334">
        <v>0</v>
      </c>
      <c r="AU15" s="334">
        <v>0</v>
      </c>
      <c r="AV15" s="334">
        <v>0</v>
      </c>
      <c r="AW15" s="334">
        <v>0</v>
      </c>
      <c r="AX15" s="334">
        <v>0</v>
      </c>
      <c r="AY15" s="334">
        <v>0</v>
      </c>
      <c r="AZ15" s="334">
        <v>0</v>
      </c>
      <c r="BA15" s="334">
        <v>0</v>
      </c>
      <c r="BB15" s="334">
        <v>0</v>
      </c>
      <c r="BC15" s="334">
        <v>448</v>
      </c>
      <c r="BD15" s="334">
        <v>459</v>
      </c>
      <c r="BE15" s="334">
        <v>493</v>
      </c>
      <c r="BF15" s="334">
        <v>541</v>
      </c>
      <c r="BG15" s="334">
        <v>632</v>
      </c>
      <c r="BH15" s="334">
        <v>702</v>
      </c>
      <c r="BI15" s="334">
        <v>754</v>
      </c>
      <c r="BJ15" s="334">
        <v>803</v>
      </c>
      <c r="BK15" s="334">
        <v>852</v>
      </c>
      <c r="BL15" s="334">
        <v>907</v>
      </c>
      <c r="BM15" s="334">
        <v>961</v>
      </c>
      <c r="BN15" s="334">
        <v>1004</v>
      </c>
      <c r="BO15" s="334">
        <v>1032</v>
      </c>
      <c r="BP15" s="334">
        <v>1056</v>
      </c>
      <c r="BQ15" s="334">
        <v>1071</v>
      </c>
      <c r="BR15" s="334">
        <v>1108</v>
      </c>
      <c r="BS15" s="334">
        <v>1170</v>
      </c>
      <c r="BT15" s="334">
        <v>1210</v>
      </c>
      <c r="BU15" s="334">
        <v>1245</v>
      </c>
      <c r="BV15" s="334">
        <v>1219</v>
      </c>
      <c r="BW15" s="334">
        <v>1179</v>
      </c>
      <c r="BX15" s="334">
        <v>1181</v>
      </c>
      <c r="BY15" s="334">
        <v>1192</v>
      </c>
      <c r="BZ15" s="334">
        <v>1251</v>
      </c>
      <c r="CA15" s="334">
        <v>1321</v>
      </c>
      <c r="CB15" s="334">
        <v>1401</v>
      </c>
      <c r="CC15" s="334">
        <v>1492</v>
      </c>
      <c r="CD15" s="335">
        <v>1579</v>
      </c>
    </row>
    <row r="16" spans="1:82" s="238" customFormat="1" x14ac:dyDescent="0.4">
      <c r="A16" s="336"/>
      <c r="B16" s="71" t="s">
        <v>312</v>
      </c>
      <c r="D16" s="337">
        <v>0</v>
      </c>
      <c r="E16" s="337">
        <v>0</v>
      </c>
      <c r="F16" s="337">
        <v>0</v>
      </c>
      <c r="G16" s="337">
        <v>0</v>
      </c>
      <c r="H16" s="337">
        <v>0</v>
      </c>
      <c r="I16" s="337">
        <v>0</v>
      </c>
      <c r="J16" s="337">
        <v>0</v>
      </c>
      <c r="K16" s="337">
        <v>0</v>
      </c>
      <c r="L16" s="337">
        <v>0</v>
      </c>
      <c r="M16" s="337">
        <v>0</v>
      </c>
      <c r="N16" s="337">
        <v>0</v>
      </c>
      <c r="O16" s="337">
        <v>0</v>
      </c>
      <c r="P16" s="337">
        <v>0</v>
      </c>
      <c r="Q16" s="337">
        <v>0</v>
      </c>
      <c r="R16" s="337">
        <v>0</v>
      </c>
      <c r="S16" s="337">
        <v>0</v>
      </c>
      <c r="T16" s="337">
        <v>0</v>
      </c>
      <c r="U16" s="337">
        <v>0</v>
      </c>
      <c r="V16" s="337">
        <v>0</v>
      </c>
      <c r="W16" s="337">
        <v>0</v>
      </c>
      <c r="X16" s="337">
        <v>0</v>
      </c>
      <c r="Y16" s="337">
        <v>0</v>
      </c>
      <c r="Z16" s="337">
        <v>0</v>
      </c>
      <c r="AA16" s="337">
        <v>0</v>
      </c>
      <c r="AB16" s="337">
        <v>0</v>
      </c>
      <c r="AC16" s="337">
        <v>0</v>
      </c>
      <c r="AD16" s="337">
        <v>0</v>
      </c>
      <c r="AE16" s="337">
        <v>0</v>
      </c>
      <c r="AF16" s="337">
        <v>0</v>
      </c>
      <c r="AG16" s="337">
        <v>0</v>
      </c>
      <c r="AH16" s="337">
        <v>6</v>
      </c>
      <c r="AI16" s="337">
        <v>6</v>
      </c>
      <c r="AJ16" s="337">
        <v>7</v>
      </c>
      <c r="AK16" s="337">
        <v>7</v>
      </c>
      <c r="AL16" s="337">
        <v>8</v>
      </c>
      <c r="AM16" s="337">
        <v>9</v>
      </c>
      <c r="AN16" s="337">
        <v>10</v>
      </c>
      <c r="AO16" s="337">
        <v>10</v>
      </c>
      <c r="AP16" s="337">
        <v>33</v>
      </c>
      <c r="AQ16" s="337">
        <v>76</v>
      </c>
      <c r="AR16" s="337">
        <v>104</v>
      </c>
      <c r="AS16" s="337">
        <v>118</v>
      </c>
      <c r="AT16" s="337">
        <v>130</v>
      </c>
      <c r="AU16" s="337">
        <v>152</v>
      </c>
      <c r="AV16" s="337">
        <v>182</v>
      </c>
      <c r="AW16" s="337">
        <v>220</v>
      </c>
      <c r="AX16" s="337">
        <v>263</v>
      </c>
      <c r="AY16" s="337">
        <v>326</v>
      </c>
      <c r="AZ16" s="337">
        <v>343</v>
      </c>
      <c r="BA16" s="337">
        <v>367</v>
      </c>
      <c r="BB16" s="337">
        <v>373</v>
      </c>
      <c r="BC16" s="337">
        <v>378</v>
      </c>
      <c r="BD16" s="337">
        <v>384</v>
      </c>
      <c r="BE16" s="337">
        <v>386</v>
      </c>
      <c r="BF16" s="337">
        <v>395</v>
      </c>
      <c r="BG16" s="337">
        <v>406</v>
      </c>
      <c r="BH16" s="337">
        <v>429</v>
      </c>
      <c r="BI16" s="337">
        <v>446</v>
      </c>
      <c r="BJ16" s="337">
        <v>458</v>
      </c>
      <c r="BK16" s="337">
        <v>471</v>
      </c>
      <c r="BL16" s="337">
        <v>492</v>
      </c>
      <c r="BM16" s="337">
        <v>521</v>
      </c>
      <c r="BN16" s="337">
        <v>553</v>
      </c>
      <c r="BO16" s="337">
        <v>584</v>
      </c>
      <c r="BP16" s="337">
        <v>618</v>
      </c>
      <c r="BQ16" s="337">
        <v>653</v>
      </c>
      <c r="BR16" s="337">
        <v>699</v>
      </c>
      <c r="BS16" s="337">
        <v>760</v>
      </c>
      <c r="BT16" s="337">
        <v>798</v>
      </c>
      <c r="BU16" s="337">
        <v>826</v>
      </c>
      <c r="BV16" s="337">
        <v>815</v>
      </c>
      <c r="BW16" s="337">
        <v>808</v>
      </c>
      <c r="BX16" s="337">
        <v>850</v>
      </c>
      <c r="BY16" s="337">
        <v>861</v>
      </c>
      <c r="BZ16" s="337">
        <v>910</v>
      </c>
      <c r="CA16" s="337">
        <v>965</v>
      </c>
      <c r="CB16" s="337">
        <v>1026</v>
      </c>
      <c r="CC16" s="337">
        <v>1095</v>
      </c>
      <c r="CD16" s="338">
        <v>1168</v>
      </c>
    </row>
    <row r="17" spans="1:82" s="1" customFormat="1" x14ac:dyDescent="0.4">
      <c r="A17" s="314"/>
      <c r="B17" s="196" t="s">
        <v>411</v>
      </c>
      <c r="C17" s="314"/>
      <c r="D17" s="337">
        <v>0</v>
      </c>
      <c r="E17" s="337">
        <v>0</v>
      </c>
      <c r="F17" s="337">
        <v>0</v>
      </c>
      <c r="G17" s="337">
        <v>0</v>
      </c>
      <c r="H17" s="337">
        <v>0</v>
      </c>
      <c r="I17" s="337">
        <v>0</v>
      </c>
      <c r="J17" s="337">
        <v>0</v>
      </c>
      <c r="K17" s="337">
        <v>0</v>
      </c>
      <c r="L17" s="337">
        <v>0</v>
      </c>
      <c r="M17" s="337">
        <v>0</v>
      </c>
      <c r="N17" s="337">
        <v>0</v>
      </c>
      <c r="O17" s="337">
        <v>0</v>
      </c>
      <c r="P17" s="337">
        <v>0</v>
      </c>
      <c r="Q17" s="337">
        <v>0</v>
      </c>
      <c r="R17" s="337">
        <v>0</v>
      </c>
      <c r="S17" s="337">
        <v>0</v>
      </c>
      <c r="T17" s="337">
        <v>0</v>
      </c>
      <c r="U17" s="337">
        <v>0</v>
      </c>
      <c r="V17" s="337">
        <v>0</v>
      </c>
      <c r="W17" s="337">
        <v>0</v>
      </c>
      <c r="X17" s="337">
        <v>0</v>
      </c>
      <c r="Y17" s="337">
        <v>0</v>
      </c>
      <c r="Z17" s="337">
        <v>0</v>
      </c>
      <c r="AA17" s="337">
        <v>0</v>
      </c>
      <c r="AB17" s="337">
        <v>0</v>
      </c>
      <c r="AC17" s="337">
        <v>0</v>
      </c>
      <c r="AD17" s="337">
        <v>0</v>
      </c>
      <c r="AE17" s="337">
        <v>0</v>
      </c>
      <c r="AF17" s="337">
        <v>0</v>
      </c>
      <c r="AG17" s="337">
        <v>0</v>
      </c>
      <c r="AH17" s="337">
        <v>0</v>
      </c>
      <c r="AI17" s="337">
        <v>0</v>
      </c>
      <c r="AJ17" s="337">
        <v>0</v>
      </c>
      <c r="AK17" s="337">
        <v>0</v>
      </c>
      <c r="AL17" s="337">
        <v>0</v>
      </c>
      <c r="AM17" s="337">
        <v>0</v>
      </c>
      <c r="AN17" s="337">
        <v>0</v>
      </c>
      <c r="AO17" s="337">
        <v>0</v>
      </c>
      <c r="AP17" s="337">
        <v>0</v>
      </c>
      <c r="AQ17" s="337">
        <v>0</v>
      </c>
      <c r="AR17" s="337">
        <v>0</v>
      </c>
      <c r="AS17" s="337">
        <v>0</v>
      </c>
      <c r="AT17" s="337">
        <v>0</v>
      </c>
      <c r="AU17" s="337">
        <v>0</v>
      </c>
      <c r="AV17" s="337">
        <v>0</v>
      </c>
      <c r="AW17" s="337">
        <v>0</v>
      </c>
      <c r="AX17" s="337">
        <v>0</v>
      </c>
      <c r="AY17" s="337">
        <v>0</v>
      </c>
      <c r="AZ17" s="337">
        <v>0</v>
      </c>
      <c r="BA17" s="337">
        <v>0</v>
      </c>
      <c r="BB17" s="337">
        <v>0</v>
      </c>
      <c r="BC17" s="337">
        <v>0</v>
      </c>
      <c r="BD17" s="337">
        <v>0</v>
      </c>
      <c r="BE17" s="337">
        <v>0</v>
      </c>
      <c r="BF17" s="337">
        <v>0</v>
      </c>
      <c r="BG17" s="337">
        <v>386</v>
      </c>
      <c r="BH17" s="337">
        <v>407</v>
      </c>
      <c r="BI17" s="337">
        <v>422</v>
      </c>
      <c r="BJ17" s="337">
        <v>432</v>
      </c>
      <c r="BK17" s="337">
        <v>442</v>
      </c>
      <c r="BL17" s="337">
        <v>462</v>
      </c>
      <c r="BM17" s="337">
        <v>491</v>
      </c>
      <c r="BN17" s="337">
        <v>523</v>
      </c>
      <c r="BO17" s="337">
        <v>558</v>
      </c>
      <c r="BP17" s="337">
        <v>595</v>
      </c>
      <c r="BQ17" s="337">
        <v>631</v>
      </c>
      <c r="BR17" s="337">
        <v>679</v>
      </c>
      <c r="BS17" s="337">
        <v>740</v>
      </c>
      <c r="BT17" s="337">
        <v>780</v>
      </c>
      <c r="BU17" s="337">
        <v>809</v>
      </c>
      <c r="BV17" s="337">
        <v>803</v>
      </c>
      <c r="BW17" s="337">
        <v>797</v>
      </c>
      <c r="BX17" s="337">
        <v>839</v>
      </c>
      <c r="BY17" s="337">
        <v>850</v>
      </c>
      <c r="BZ17" s="337">
        <v>899</v>
      </c>
      <c r="CA17" s="337">
        <v>953</v>
      </c>
      <c r="CB17" s="337">
        <v>1013</v>
      </c>
      <c r="CC17" s="337">
        <v>1081</v>
      </c>
      <c r="CD17" s="338">
        <v>1154</v>
      </c>
    </row>
    <row r="18" spans="1:82" s="1" customFormat="1" x14ac:dyDescent="0.4">
      <c r="A18" s="314"/>
      <c r="B18" s="196" t="s">
        <v>410</v>
      </c>
      <c r="C18" s="314"/>
      <c r="D18" s="337">
        <v>0</v>
      </c>
      <c r="E18" s="337">
        <v>0</v>
      </c>
      <c r="F18" s="337">
        <v>0</v>
      </c>
      <c r="G18" s="337">
        <v>0</v>
      </c>
      <c r="H18" s="337">
        <v>0</v>
      </c>
      <c r="I18" s="337">
        <v>0</v>
      </c>
      <c r="J18" s="337">
        <v>0</v>
      </c>
      <c r="K18" s="337">
        <v>0</v>
      </c>
      <c r="L18" s="337">
        <v>0</v>
      </c>
      <c r="M18" s="337">
        <v>0</v>
      </c>
      <c r="N18" s="337">
        <v>0</v>
      </c>
      <c r="O18" s="337">
        <v>0</v>
      </c>
      <c r="P18" s="337">
        <v>0</v>
      </c>
      <c r="Q18" s="337">
        <v>0</v>
      </c>
      <c r="R18" s="337">
        <v>0</v>
      </c>
      <c r="S18" s="337">
        <v>0</v>
      </c>
      <c r="T18" s="337">
        <v>0</v>
      </c>
      <c r="U18" s="337">
        <v>0</v>
      </c>
      <c r="V18" s="337">
        <v>0</v>
      </c>
      <c r="W18" s="337">
        <v>0</v>
      </c>
      <c r="X18" s="337">
        <v>0</v>
      </c>
      <c r="Y18" s="337">
        <v>0</v>
      </c>
      <c r="Z18" s="337">
        <v>0</v>
      </c>
      <c r="AA18" s="337">
        <v>0</v>
      </c>
      <c r="AB18" s="337">
        <v>0</v>
      </c>
      <c r="AC18" s="337">
        <v>0</v>
      </c>
      <c r="AD18" s="337">
        <v>0</v>
      </c>
      <c r="AE18" s="337">
        <v>0</v>
      </c>
      <c r="AF18" s="337">
        <v>0</v>
      </c>
      <c r="AG18" s="337">
        <v>0</v>
      </c>
      <c r="AH18" s="337">
        <v>0</v>
      </c>
      <c r="AI18" s="337">
        <v>0</v>
      </c>
      <c r="AJ18" s="337">
        <v>0</v>
      </c>
      <c r="AK18" s="337">
        <v>0</v>
      </c>
      <c r="AL18" s="337">
        <v>0</v>
      </c>
      <c r="AM18" s="337">
        <v>0</v>
      </c>
      <c r="AN18" s="337">
        <v>0</v>
      </c>
      <c r="AO18" s="337">
        <v>0</v>
      </c>
      <c r="AP18" s="337">
        <v>0</v>
      </c>
      <c r="AQ18" s="337">
        <v>0</v>
      </c>
      <c r="AR18" s="337">
        <v>0</v>
      </c>
      <c r="AS18" s="337">
        <v>0</v>
      </c>
      <c r="AT18" s="337">
        <v>0</v>
      </c>
      <c r="AU18" s="337">
        <v>0</v>
      </c>
      <c r="AV18" s="337">
        <v>0</v>
      </c>
      <c r="AW18" s="337">
        <v>0</v>
      </c>
      <c r="AX18" s="337">
        <v>0</v>
      </c>
      <c r="AY18" s="337">
        <v>0</v>
      </c>
      <c r="AZ18" s="337">
        <v>0</v>
      </c>
      <c r="BA18" s="337">
        <v>0</v>
      </c>
      <c r="BB18" s="337">
        <v>0</v>
      </c>
      <c r="BC18" s="337">
        <v>0</v>
      </c>
      <c r="BD18" s="337">
        <v>0</v>
      </c>
      <c r="BE18" s="337">
        <v>0</v>
      </c>
      <c r="BF18" s="337">
        <v>0</v>
      </c>
      <c r="BG18" s="337">
        <v>20</v>
      </c>
      <c r="BH18" s="337">
        <v>22</v>
      </c>
      <c r="BI18" s="337">
        <v>24</v>
      </c>
      <c r="BJ18" s="337">
        <v>26</v>
      </c>
      <c r="BK18" s="337">
        <v>28</v>
      </c>
      <c r="BL18" s="337">
        <v>30</v>
      </c>
      <c r="BM18" s="337">
        <v>31</v>
      </c>
      <c r="BN18" s="337">
        <v>30</v>
      </c>
      <c r="BO18" s="337">
        <v>26</v>
      </c>
      <c r="BP18" s="337">
        <v>22</v>
      </c>
      <c r="BQ18" s="337">
        <v>22</v>
      </c>
      <c r="BR18" s="337">
        <v>20</v>
      </c>
      <c r="BS18" s="337">
        <v>19</v>
      </c>
      <c r="BT18" s="337">
        <v>18</v>
      </c>
      <c r="BU18" s="337">
        <v>17</v>
      </c>
      <c r="BV18" s="337">
        <v>12</v>
      </c>
      <c r="BW18" s="337">
        <v>11</v>
      </c>
      <c r="BX18" s="337">
        <v>11</v>
      </c>
      <c r="BY18" s="337">
        <v>11</v>
      </c>
      <c r="BZ18" s="337">
        <v>12</v>
      </c>
      <c r="CA18" s="337">
        <v>12</v>
      </c>
      <c r="CB18" s="337">
        <v>13</v>
      </c>
      <c r="CC18" s="337">
        <v>14</v>
      </c>
      <c r="CD18" s="338">
        <v>14</v>
      </c>
    </row>
    <row r="19" spans="1:82" s="1" customFormat="1" ht="25.5" customHeight="1" x14ac:dyDescent="0.4">
      <c r="A19" s="314"/>
      <c r="B19" s="71" t="s">
        <v>313</v>
      </c>
      <c r="C19" s="314"/>
      <c r="D19" s="337">
        <v>0</v>
      </c>
      <c r="E19" s="337">
        <v>0</v>
      </c>
      <c r="F19" s="337">
        <v>0</v>
      </c>
      <c r="G19" s="337">
        <v>0</v>
      </c>
      <c r="H19" s="337">
        <v>0</v>
      </c>
      <c r="I19" s="337">
        <v>0</v>
      </c>
      <c r="J19" s="337">
        <v>0</v>
      </c>
      <c r="K19" s="337">
        <v>0</v>
      </c>
      <c r="L19" s="337">
        <v>0</v>
      </c>
      <c r="M19" s="337">
        <v>0</v>
      </c>
      <c r="N19" s="337">
        <v>0</v>
      </c>
      <c r="O19" s="337">
        <v>0</v>
      </c>
      <c r="P19" s="337">
        <v>0</v>
      </c>
      <c r="Q19" s="337">
        <v>0</v>
      </c>
      <c r="R19" s="337">
        <v>0</v>
      </c>
      <c r="S19" s="337">
        <v>0</v>
      </c>
      <c r="T19" s="337">
        <v>0</v>
      </c>
      <c r="U19" s="337">
        <v>0</v>
      </c>
      <c r="V19" s="337">
        <v>0</v>
      </c>
      <c r="W19" s="337">
        <v>0</v>
      </c>
      <c r="X19" s="337">
        <v>0</v>
      </c>
      <c r="Y19" s="337">
        <v>0</v>
      </c>
      <c r="Z19" s="337">
        <v>0</v>
      </c>
      <c r="AA19" s="337">
        <v>0</v>
      </c>
      <c r="AB19" s="337">
        <v>0</v>
      </c>
      <c r="AC19" s="337">
        <v>0</v>
      </c>
      <c r="AD19" s="337">
        <v>0</v>
      </c>
      <c r="AE19" s="337">
        <v>0</v>
      </c>
      <c r="AF19" s="337">
        <v>0</v>
      </c>
      <c r="AG19" s="337">
        <v>0</v>
      </c>
      <c r="AH19" s="337">
        <v>0</v>
      </c>
      <c r="AI19" s="337">
        <v>0</v>
      </c>
      <c r="AJ19" s="337">
        <v>0</v>
      </c>
      <c r="AK19" s="337">
        <v>0</v>
      </c>
      <c r="AL19" s="337">
        <v>0</v>
      </c>
      <c r="AM19" s="337">
        <v>0</v>
      </c>
      <c r="AN19" s="337">
        <v>0</v>
      </c>
      <c r="AO19" s="337">
        <v>0</v>
      </c>
      <c r="AP19" s="337">
        <v>0</v>
      </c>
      <c r="AQ19" s="337">
        <v>0</v>
      </c>
      <c r="AR19" s="337">
        <v>0</v>
      </c>
      <c r="AS19" s="337">
        <v>0</v>
      </c>
      <c r="AT19" s="337">
        <v>0</v>
      </c>
      <c r="AU19" s="337">
        <v>0</v>
      </c>
      <c r="AV19" s="337">
        <v>0</v>
      </c>
      <c r="AW19" s="337">
        <v>0</v>
      </c>
      <c r="AX19" s="337">
        <v>0</v>
      </c>
      <c r="AY19" s="337">
        <v>0</v>
      </c>
      <c r="AZ19" s="337">
        <v>0</v>
      </c>
      <c r="BA19" s="337">
        <v>0</v>
      </c>
      <c r="BB19" s="337">
        <v>0</v>
      </c>
      <c r="BC19" s="337">
        <v>0</v>
      </c>
      <c r="BD19" s="337">
        <v>0</v>
      </c>
      <c r="BE19" s="337">
        <v>0</v>
      </c>
      <c r="BF19" s="337">
        <v>0</v>
      </c>
      <c r="BG19" s="337">
        <v>226</v>
      </c>
      <c r="BH19" s="337">
        <v>273</v>
      </c>
      <c r="BI19" s="337">
        <v>308</v>
      </c>
      <c r="BJ19" s="337">
        <v>345</v>
      </c>
      <c r="BK19" s="337">
        <v>381</v>
      </c>
      <c r="BL19" s="337">
        <v>414</v>
      </c>
      <c r="BM19" s="337">
        <v>439</v>
      </c>
      <c r="BN19" s="337">
        <v>451</v>
      </c>
      <c r="BO19" s="337">
        <v>448</v>
      </c>
      <c r="BP19" s="337">
        <v>438</v>
      </c>
      <c r="BQ19" s="337">
        <v>418</v>
      </c>
      <c r="BR19" s="337">
        <v>409</v>
      </c>
      <c r="BS19" s="337">
        <v>411</v>
      </c>
      <c r="BT19" s="337">
        <v>412</v>
      </c>
      <c r="BU19" s="337">
        <v>419</v>
      </c>
      <c r="BV19" s="337">
        <v>404</v>
      </c>
      <c r="BW19" s="337">
        <v>371</v>
      </c>
      <c r="BX19" s="337">
        <v>331</v>
      </c>
      <c r="BY19" s="337">
        <v>331</v>
      </c>
      <c r="BZ19" s="337">
        <v>341</v>
      </c>
      <c r="CA19" s="337">
        <v>356</v>
      </c>
      <c r="CB19" s="337">
        <v>374</v>
      </c>
      <c r="CC19" s="337">
        <v>397</v>
      </c>
      <c r="CD19" s="338">
        <v>411</v>
      </c>
    </row>
    <row r="20" spans="1:82" s="1" customFormat="1" x14ac:dyDescent="0.4">
      <c r="A20" s="314"/>
      <c r="B20" s="196" t="s">
        <v>411</v>
      </c>
      <c r="C20" s="314"/>
      <c r="D20" s="337">
        <v>0</v>
      </c>
      <c r="E20" s="337">
        <v>0</v>
      </c>
      <c r="F20" s="337">
        <v>0</v>
      </c>
      <c r="G20" s="337">
        <v>0</v>
      </c>
      <c r="H20" s="337">
        <v>0</v>
      </c>
      <c r="I20" s="337">
        <v>0</v>
      </c>
      <c r="J20" s="337">
        <v>0</v>
      </c>
      <c r="K20" s="337">
        <v>0</v>
      </c>
      <c r="L20" s="337">
        <v>0</v>
      </c>
      <c r="M20" s="337">
        <v>0</v>
      </c>
      <c r="N20" s="337">
        <v>0</v>
      </c>
      <c r="O20" s="337">
        <v>0</v>
      </c>
      <c r="P20" s="337">
        <v>0</v>
      </c>
      <c r="Q20" s="337">
        <v>0</v>
      </c>
      <c r="R20" s="337">
        <v>0</v>
      </c>
      <c r="S20" s="337">
        <v>0</v>
      </c>
      <c r="T20" s="337">
        <v>0</v>
      </c>
      <c r="U20" s="337">
        <v>0</v>
      </c>
      <c r="V20" s="337">
        <v>0</v>
      </c>
      <c r="W20" s="337">
        <v>0</v>
      </c>
      <c r="X20" s="337">
        <v>0</v>
      </c>
      <c r="Y20" s="337">
        <v>0</v>
      </c>
      <c r="Z20" s="337">
        <v>0</v>
      </c>
      <c r="AA20" s="337">
        <v>0</v>
      </c>
      <c r="AB20" s="337">
        <v>0</v>
      </c>
      <c r="AC20" s="337">
        <v>0</v>
      </c>
      <c r="AD20" s="337">
        <v>0</v>
      </c>
      <c r="AE20" s="337">
        <v>0</v>
      </c>
      <c r="AF20" s="337">
        <v>0</v>
      </c>
      <c r="AG20" s="337">
        <v>0</v>
      </c>
      <c r="AH20" s="337">
        <v>0</v>
      </c>
      <c r="AI20" s="337">
        <v>0</v>
      </c>
      <c r="AJ20" s="337">
        <v>0</v>
      </c>
      <c r="AK20" s="337">
        <v>0</v>
      </c>
      <c r="AL20" s="337">
        <v>0</v>
      </c>
      <c r="AM20" s="337">
        <v>0</v>
      </c>
      <c r="AN20" s="337">
        <v>0</v>
      </c>
      <c r="AO20" s="337">
        <v>0</v>
      </c>
      <c r="AP20" s="337">
        <v>0</v>
      </c>
      <c r="AQ20" s="337">
        <v>0</v>
      </c>
      <c r="AR20" s="337">
        <v>0</v>
      </c>
      <c r="AS20" s="337">
        <v>0</v>
      </c>
      <c r="AT20" s="337">
        <v>0</v>
      </c>
      <c r="AU20" s="337">
        <v>0</v>
      </c>
      <c r="AV20" s="337">
        <v>0</v>
      </c>
      <c r="AW20" s="337">
        <v>0</v>
      </c>
      <c r="AX20" s="337">
        <v>0</v>
      </c>
      <c r="AY20" s="337">
        <v>0</v>
      </c>
      <c r="AZ20" s="337">
        <v>0</v>
      </c>
      <c r="BA20" s="337">
        <v>0</v>
      </c>
      <c r="BB20" s="337">
        <v>0</v>
      </c>
      <c r="BC20" s="337">
        <v>0</v>
      </c>
      <c r="BD20" s="337">
        <v>0</v>
      </c>
      <c r="BE20" s="337">
        <v>0</v>
      </c>
      <c r="BF20" s="337">
        <v>0</v>
      </c>
      <c r="BG20" s="337">
        <v>69</v>
      </c>
      <c r="BH20" s="337">
        <v>60</v>
      </c>
      <c r="BI20" s="337">
        <v>53</v>
      </c>
      <c r="BJ20" s="337">
        <v>52</v>
      </c>
      <c r="BK20" s="337">
        <v>54</v>
      </c>
      <c r="BL20" s="337">
        <v>57</v>
      </c>
      <c r="BM20" s="337">
        <v>59</v>
      </c>
      <c r="BN20" s="337">
        <v>61</v>
      </c>
      <c r="BO20" s="337">
        <v>57</v>
      </c>
      <c r="BP20" s="337">
        <v>55</v>
      </c>
      <c r="BQ20" s="337">
        <v>44</v>
      </c>
      <c r="BR20" s="337">
        <v>52</v>
      </c>
      <c r="BS20" s="337">
        <v>52</v>
      </c>
      <c r="BT20" s="337">
        <v>65</v>
      </c>
      <c r="BU20" s="337">
        <v>75</v>
      </c>
      <c r="BV20" s="337">
        <v>91</v>
      </c>
      <c r="BW20" s="337">
        <v>79</v>
      </c>
      <c r="BX20" s="337">
        <v>61</v>
      </c>
      <c r="BY20" s="337">
        <v>65</v>
      </c>
      <c r="BZ20" s="337">
        <v>70</v>
      </c>
      <c r="CA20" s="337">
        <v>74</v>
      </c>
      <c r="CB20" s="337">
        <v>79</v>
      </c>
      <c r="CC20" s="337">
        <v>85</v>
      </c>
      <c r="CD20" s="338">
        <v>90</v>
      </c>
    </row>
    <row r="21" spans="1:82" s="1" customFormat="1" ht="15" customHeight="1" x14ac:dyDescent="0.4">
      <c r="A21" s="314"/>
      <c r="B21" s="196" t="s">
        <v>410</v>
      </c>
      <c r="C21" s="314"/>
      <c r="D21" s="337">
        <v>0</v>
      </c>
      <c r="E21" s="337">
        <v>0</v>
      </c>
      <c r="F21" s="337">
        <v>0</v>
      </c>
      <c r="G21" s="337">
        <v>0</v>
      </c>
      <c r="H21" s="337">
        <v>0</v>
      </c>
      <c r="I21" s="337">
        <v>0</v>
      </c>
      <c r="J21" s="337">
        <v>0</v>
      </c>
      <c r="K21" s="337">
        <v>0</v>
      </c>
      <c r="L21" s="337">
        <v>0</v>
      </c>
      <c r="M21" s="337">
        <v>0</v>
      </c>
      <c r="N21" s="337">
        <v>0</v>
      </c>
      <c r="O21" s="337">
        <v>0</v>
      </c>
      <c r="P21" s="337">
        <v>0</v>
      </c>
      <c r="Q21" s="337">
        <v>0</v>
      </c>
      <c r="R21" s="337">
        <v>0</v>
      </c>
      <c r="S21" s="337">
        <v>0</v>
      </c>
      <c r="T21" s="337">
        <v>0</v>
      </c>
      <c r="U21" s="337">
        <v>0</v>
      </c>
      <c r="V21" s="337">
        <v>0</v>
      </c>
      <c r="W21" s="337">
        <v>0</v>
      </c>
      <c r="X21" s="337">
        <v>0</v>
      </c>
      <c r="Y21" s="337">
        <v>0</v>
      </c>
      <c r="Z21" s="337">
        <v>0</v>
      </c>
      <c r="AA21" s="337">
        <v>0</v>
      </c>
      <c r="AB21" s="337">
        <v>0</v>
      </c>
      <c r="AC21" s="337">
        <v>0</v>
      </c>
      <c r="AD21" s="337">
        <v>0</v>
      </c>
      <c r="AE21" s="337">
        <v>0</v>
      </c>
      <c r="AF21" s="337">
        <v>0</v>
      </c>
      <c r="AG21" s="337">
        <v>0</v>
      </c>
      <c r="AH21" s="337">
        <v>0</v>
      </c>
      <c r="AI21" s="337">
        <v>0</v>
      </c>
      <c r="AJ21" s="337">
        <v>0</v>
      </c>
      <c r="AK21" s="337">
        <v>0</v>
      </c>
      <c r="AL21" s="337">
        <v>0</v>
      </c>
      <c r="AM21" s="337">
        <v>0</v>
      </c>
      <c r="AN21" s="337">
        <v>0</v>
      </c>
      <c r="AO21" s="337">
        <v>0</v>
      </c>
      <c r="AP21" s="337">
        <v>0</v>
      </c>
      <c r="AQ21" s="337">
        <v>0</v>
      </c>
      <c r="AR21" s="337">
        <v>0</v>
      </c>
      <c r="AS21" s="337">
        <v>0</v>
      </c>
      <c r="AT21" s="337">
        <v>0</v>
      </c>
      <c r="AU21" s="337">
        <v>0</v>
      </c>
      <c r="AV21" s="337">
        <v>0</v>
      </c>
      <c r="AW21" s="337">
        <v>0</v>
      </c>
      <c r="AX21" s="337">
        <v>0</v>
      </c>
      <c r="AY21" s="337">
        <v>0</v>
      </c>
      <c r="AZ21" s="337">
        <v>0</v>
      </c>
      <c r="BA21" s="337">
        <v>0</v>
      </c>
      <c r="BB21" s="337">
        <v>0</v>
      </c>
      <c r="BC21" s="337">
        <v>0</v>
      </c>
      <c r="BD21" s="337">
        <v>0</v>
      </c>
      <c r="BE21" s="337">
        <v>0</v>
      </c>
      <c r="BF21" s="337">
        <v>0</v>
      </c>
      <c r="BG21" s="337">
        <v>158</v>
      </c>
      <c r="BH21" s="337">
        <v>213</v>
      </c>
      <c r="BI21" s="337">
        <v>255</v>
      </c>
      <c r="BJ21" s="337">
        <v>292</v>
      </c>
      <c r="BK21" s="337">
        <v>327</v>
      </c>
      <c r="BL21" s="337">
        <v>357</v>
      </c>
      <c r="BM21" s="337">
        <v>381</v>
      </c>
      <c r="BN21" s="337">
        <v>390</v>
      </c>
      <c r="BO21" s="337">
        <v>391</v>
      </c>
      <c r="BP21" s="337">
        <v>383</v>
      </c>
      <c r="BQ21" s="337">
        <v>374</v>
      </c>
      <c r="BR21" s="337">
        <v>358</v>
      </c>
      <c r="BS21" s="337">
        <v>359</v>
      </c>
      <c r="BT21" s="337">
        <v>347</v>
      </c>
      <c r="BU21" s="337">
        <v>344</v>
      </c>
      <c r="BV21" s="337">
        <v>313</v>
      </c>
      <c r="BW21" s="337">
        <v>293</v>
      </c>
      <c r="BX21" s="337">
        <v>271</v>
      </c>
      <c r="BY21" s="337">
        <v>265</v>
      </c>
      <c r="BZ21" s="337">
        <v>271</v>
      </c>
      <c r="CA21" s="337">
        <v>281</v>
      </c>
      <c r="CB21" s="337">
        <v>295</v>
      </c>
      <c r="CC21" s="337">
        <v>312</v>
      </c>
      <c r="CD21" s="338">
        <v>321</v>
      </c>
    </row>
    <row r="22" spans="1:82" s="1" customFormat="1" ht="25.5" customHeight="1" x14ac:dyDescent="0.4">
      <c r="A22" s="314"/>
      <c r="B22" s="196" t="s">
        <v>564</v>
      </c>
      <c r="C22" s="314"/>
      <c r="D22" s="337"/>
      <c r="E22" s="337"/>
      <c r="F22" s="337"/>
      <c r="G22" s="337"/>
      <c r="H22" s="337"/>
      <c r="I22" s="337"/>
      <c r="J22" s="337"/>
      <c r="K22" s="337"/>
      <c r="L22" s="337"/>
      <c r="M22" s="337"/>
      <c r="N22" s="337"/>
      <c r="O22" s="337"/>
      <c r="P22" s="337"/>
      <c r="Q22" s="33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v>0</v>
      </c>
      <c r="BH22" s="337">
        <v>0</v>
      </c>
      <c r="BI22" s="337">
        <v>0</v>
      </c>
      <c r="BJ22" s="337">
        <v>0</v>
      </c>
      <c r="BK22" s="337">
        <v>0</v>
      </c>
      <c r="BL22" s="337">
        <v>0</v>
      </c>
      <c r="BM22" s="337">
        <v>0</v>
      </c>
      <c r="BN22" s="337">
        <v>0</v>
      </c>
      <c r="BO22" s="337">
        <v>0</v>
      </c>
      <c r="BP22" s="337">
        <v>0</v>
      </c>
      <c r="BQ22" s="337">
        <v>0</v>
      </c>
      <c r="BR22" s="337">
        <v>0</v>
      </c>
      <c r="BS22" s="337">
        <v>0</v>
      </c>
      <c r="BT22" s="337">
        <v>0</v>
      </c>
      <c r="BU22" s="337">
        <v>0</v>
      </c>
      <c r="BV22" s="337">
        <v>1</v>
      </c>
      <c r="BW22" s="337">
        <v>1</v>
      </c>
      <c r="BX22" s="337">
        <v>1</v>
      </c>
      <c r="BY22" s="337">
        <v>2</v>
      </c>
      <c r="BZ22" s="337">
        <v>2</v>
      </c>
      <c r="CA22" s="337">
        <v>2</v>
      </c>
      <c r="CB22" s="337">
        <v>2</v>
      </c>
      <c r="CC22" s="337">
        <v>2</v>
      </c>
      <c r="CD22" s="338">
        <v>2</v>
      </c>
    </row>
    <row r="23" spans="1:82" s="1" customFormat="1" ht="15" customHeight="1" thickBot="1" x14ac:dyDescent="0.45">
      <c r="A23" s="353"/>
      <c r="B23" s="364"/>
      <c r="C23" s="353"/>
      <c r="D23" s="365"/>
      <c r="E23" s="365"/>
      <c r="F23" s="365"/>
      <c r="G23" s="365"/>
      <c r="H23" s="365"/>
      <c r="I23" s="365"/>
      <c r="J23" s="365"/>
      <c r="K23" s="365"/>
      <c r="L23" s="365"/>
      <c r="M23" s="365"/>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c r="AL23" s="365"/>
      <c r="AM23" s="365"/>
      <c r="AN23" s="365"/>
      <c r="AO23" s="365"/>
      <c r="AP23" s="365"/>
      <c r="AQ23" s="365"/>
      <c r="AR23" s="365"/>
      <c r="AS23" s="365"/>
      <c r="AT23" s="365"/>
      <c r="AU23" s="365"/>
      <c r="AV23" s="365"/>
      <c r="AW23" s="365"/>
      <c r="AX23" s="365"/>
      <c r="AY23" s="365"/>
      <c r="AZ23" s="365"/>
      <c r="BA23" s="365"/>
      <c r="BB23" s="365"/>
      <c r="BC23" s="365"/>
      <c r="BD23" s="365"/>
      <c r="BE23" s="365"/>
      <c r="BF23" s="365"/>
      <c r="BG23" s="365"/>
      <c r="BH23" s="365"/>
      <c r="BI23" s="365"/>
      <c r="BJ23" s="365"/>
      <c r="BK23" s="365"/>
      <c r="BL23" s="365"/>
      <c r="BM23" s="365"/>
      <c r="BN23" s="365"/>
      <c r="BO23" s="365"/>
      <c r="BP23" s="365"/>
      <c r="BQ23" s="365"/>
      <c r="BR23" s="365"/>
      <c r="BS23" s="365"/>
      <c r="BT23" s="365"/>
      <c r="BU23" s="365"/>
      <c r="BV23" s="365"/>
      <c r="BW23" s="365"/>
      <c r="BX23" s="365"/>
      <c r="BY23" s="365"/>
      <c r="BZ23" s="365"/>
      <c r="CA23" s="365"/>
      <c r="CB23" s="365"/>
      <c r="CC23" s="365"/>
      <c r="CD23" s="366"/>
    </row>
  </sheetData>
  <hyperlinks>
    <hyperlink ref="A1" location="Contents!A1" display="Contents page" xr:uid="{00000000-0004-0000-1100-000000000000}"/>
    <hyperlink ref="B1" location="Notes!A1" display="Information relating to this table can be found in the 'Notes' tab" xr:uid="{00000000-0004-0000-11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9C9C9"/>
  </sheetPr>
  <dimension ref="A1:CD106"/>
  <sheetViews>
    <sheetView zoomScale="70" zoomScaleNormal="70" workbookViewId="0">
      <pane xSplit="3" ySplit="3" topLeftCell="BW4" activePane="bottomRight" state="frozen"/>
      <selection pane="topRight" activeCell="D1" sqref="D1"/>
      <selection pane="bottomLeft" activeCell="A4" sqref="A4"/>
      <selection pane="bottomRight" activeCell="A4" sqref="A4"/>
    </sheetView>
  </sheetViews>
  <sheetFormatPr defaultColWidth="9.1328125" defaultRowHeight="15" x14ac:dyDescent="0.4"/>
  <cols>
    <col min="1" max="1" width="23.1328125" style="314" bestFit="1" customWidth="1"/>
    <col min="2" max="2" width="75.86328125" style="314" customWidth="1"/>
    <col min="3" max="3" width="25.86328125" style="314" customWidth="1"/>
    <col min="4" max="75" width="12.86328125" style="192" customWidth="1"/>
    <col min="76" max="82" width="12.86328125" style="314" customWidth="1"/>
    <col min="83" max="83" width="9.1328125" style="314" customWidth="1"/>
    <col min="84" max="16384" width="9.1328125" style="314"/>
  </cols>
  <sheetData>
    <row r="1" spans="1:82" s="296" customFormat="1" ht="25.5" customHeight="1" thickBot="1" x14ac:dyDescent="0.4">
      <c r="A1" s="43" t="s">
        <v>44</v>
      </c>
      <c r="B1" s="44" t="s">
        <v>88</v>
      </c>
      <c r="C1" s="108"/>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356"/>
      <c r="BW1" s="356"/>
      <c r="BX1" s="356"/>
    </row>
    <row r="2" spans="1:82" s="1" customFormat="1" x14ac:dyDescent="0.4">
      <c r="A2" s="46" t="s">
        <v>45</v>
      </c>
      <c r="B2" s="18" t="s">
        <v>566</v>
      </c>
      <c r="C2" s="297"/>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1" customFormat="1" x14ac:dyDescent="0.4">
      <c r="A3" s="110">
        <v>2022</v>
      </c>
      <c r="B3" s="298" t="s">
        <v>218</v>
      </c>
      <c r="C3" s="299"/>
      <c r="D3" s="269" t="s">
        <v>123</v>
      </c>
      <c r="E3" s="269" t="s">
        <v>123</v>
      </c>
      <c r="F3" s="269" t="s">
        <v>123</v>
      </c>
      <c r="G3" s="269" t="s">
        <v>123</v>
      </c>
      <c r="H3" s="269" t="s">
        <v>123</v>
      </c>
      <c r="I3" s="269" t="s">
        <v>123</v>
      </c>
      <c r="J3" s="269" t="s">
        <v>123</v>
      </c>
      <c r="K3" s="269" t="s">
        <v>123</v>
      </c>
      <c r="L3" s="269" t="s">
        <v>123</v>
      </c>
      <c r="M3" s="269" t="s">
        <v>123</v>
      </c>
      <c r="N3" s="269" t="s">
        <v>123</v>
      </c>
      <c r="O3" s="269" t="s">
        <v>123</v>
      </c>
      <c r="P3" s="269" t="s">
        <v>123</v>
      </c>
      <c r="Q3" s="269" t="s">
        <v>123</v>
      </c>
      <c r="R3" s="269" t="s">
        <v>123</v>
      </c>
      <c r="S3" s="269" t="s">
        <v>123</v>
      </c>
      <c r="T3" s="269" t="s">
        <v>123</v>
      </c>
      <c r="U3" s="269" t="s">
        <v>123</v>
      </c>
      <c r="V3" s="269" t="s">
        <v>123</v>
      </c>
      <c r="W3" s="269" t="s">
        <v>123</v>
      </c>
      <c r="X3" s="269" t="s">
        <v>123</v>
      </c>
      <c r="Y3" s="269" t="s">
        <v>123</v>
      </c>
      <c r="Z3" s="269" t="s">
        <v>123</v>
      </c>
      <c r="AA3" s="269" t="s">
        <v>123</v>
      </c>
      <c r="AB3" s="269" t="s">
        <v>123</v>
      </c>
      <c r="AC3" s="269" t="s">
        <v>123</v>
      </c>
      <c r="AD3" s="269" t="s">
        <v>123</v>
      </c>
      <c r="AE3" s="269" t="s">
        <v>123</v>
      </c>
      <c r="AF3" s="269" t="s">
        <v>123</v>
      </c>
      <c r="AG3" s="269" t="s">
        <v>123</v>
      </c>
      <c r="AH3" s="269" t="s">
        <v>123</v>
      </c>
      <c r="AI3" s="269" t="s">
        <v>123</v>
      </c>
      <c r="AJ3" s="269" t="s">
        <v>123</v>
      </c>
      <c r="AK3" s="269" t="s">
        <v>123</v>
      </c>
      <c r="AL3" s="269" t="s">
        <v>123</v>
      </c>
      <c r="AM3" s="269" t="s">
        <v>123</v>
      </c>
      <c r="AN3" s="269" t="s">
        <v>123</v>
      </c>
      <c r="AO3" s="269" t="s">
        <v>123</v>
      </c>
      <c r="AP3" s="269" t="s">
        <v>123</v>
      </c>
      <c r="AQ3" s="269" t="s">
        <v>123</v>
      </c>
      <c r="AR3" s="269" t="s">
        <v>123</v>
      </c>
      <c r="AS3" s="269" t="s">
        <v>123</v>
      </c>
      <c r="AT3" s="269" t="s">
        <v>123</v>
      </c>
      <c r="AU3" s="269" t="s">
        <v>123</v>
      </c>
      <c r="AV3" s="269" t="s">
        <v>123</v>
      </c>
      <c r="AW3" s="269" t="s">
        <v>123</v>
      </c>
      <c r="AX3" s="269" t="s">
        <v>123</v>
      </c>
      <c r="AY3" s="269" t="s">
        <v>123</v>
      </c>
      <c r="AZ3" s="269" t="s">
        <v>123</v>
      </c>
      <c r="BA3" s="269" t="s">
        <v>123</v>
      </c>
      <c r="BB3" s="269" t="s">
        <v>123</v>
      </c>
      <c r="BC3" s="269" t="s">
        <v>123</v>
      </c>
      <c r="BD3" s="269" t="s">
        <v>123</v>
      </c>
      <c r="BE3" s="269" t="s">
        <v>123</v>
      </c>
      <c r="BF3" s="269" t="s">
        <v>123</v>
      </c>
      <c r="BG3" s="269" t="s">
        <v>123</v>
      </c>
      <c r="BH3" s="269" t="s">
        <v>123</v>
      </c>
      <c r="BI3" s="269" t="s">
        <v>123</v>
      </c>
      <c r="BJ3" s="269" t="s">
        <v>123</v>
      </c>
      <c r="BK3" s="269" t="s">
        <v>123</v>
      </c>
      <c r="BL3" s="269" t="s">
        <v>123</v>
      </c>
      <c r="BM3" s="269" t="s">
        <v>123</v>
      </c>
      <c r="BN3" s="269" t="s">
        <v>123</v>
      </c>
      <c r="BO3" s="269" t="s">
        <v>123</v>
      </c>
      <c r="BP3" s="269" t="s">
        <v>123</v>
      </c>
      <c r="BQ3" s="269" t="s">
        <v>123</v>
      </c>
      <c r="BR3" s="269" t="s">
        <v>123</v>
      </c>
      <c r="BS3" s="269" t="s">
        <v>123</v>
      </c>
      <c r="BT3" s="269" t="s">
        <v>123</v>
      </c>
      <c r="BU3" s="269" t="s">
        <v>123</v>
      </c>
      <c r="BV3" s="269" t="s">
        <v>123</v>
      </c>
      <c r="BW3" s="269" t="s">
        <v>123</v>
      </c>
      <c r="BX3" s="269" t="s">
        <v>123</v>
      </c>
      <c r="BY3" s="269" t="s">
        <v>124</v>
      </c>
      <c r="BZ3" s="269" t="s">
        <v>124</v>
      </c>
      <c r="CA3" s="269" t="s">
        <v>124</v>
      </c>
      <c r="CB3" s="269" t="s">
        <v>124</v>
      </c>
      <c r="CC3" s="269" t="s">
        <v>124</v>
      </c>
      <c r="CD3" s="270" t="s">
        <v>124</v>
      </c>
    </row>
    <row r="4" spans="1:82" s="238" customFormat="1" ht="24" customHeight="1" x14ac:dyDescent="0.4">
      <c r="A4" s="35"/>
      <c r="B4" s="106" t="s">
        <v>136</v>
      </c>
      <c r="C4" s="303"/>
      <c r="D4" s="334">
        <v>0</v>
      </c>
      <c r="E4" s="334">
        <v>0</v>
      </c>
      <c r="F4" s="334">
        <v>0</v>
      </c>
      <c r="G4" s="334">
        <v>0</v>
      </c>
      <c r="H4" s="334">
        <v>0</v>
      </c>
      <c r="I4" s="334">
        <v>0</v>
      </c>
      <c r="J4" s="334">
        <v>0</v>
      </c>
      <c r="K4" s="334">
        <v>0</v>
      </c>
      <c r="L4" s="334">
        <v>0</v>
      </c>
      <c r="M4" s="334">
        <v>0</v>
      </c>
      <c r="N4" s="334">
        <v>0</v>
      </c>
      <c r="O4" s="334">
        <v>0</v>
      </c>
      <c r="P4" s="334">
        <v>0</v>
      </c>
      <c r="Q4" s="334">
        <v>0</v>
      </c>
      <c r="R4" s="334">
        <v>0</v>
      </c>
      <c r="S4" s="334">
        <v>0</v>
      </c>
      <c r="T4" s="334">
        <v>0</v>
      </c>
      <c r="U4" s="334">
        <v>0</v>
      </c>
      <c r="V4" s="334">
        <v>0</v>
      </c>
      <c r="W4" s="334">
        <v>0</v>
      </c>
      <c r="X4" s="334">
        <v>0</v>
      </c>
      <c r="Y4" s="334">
        <v>0</v>
      </c>
      <c r="Z4" s="334">
        <v>18</v>
      </c>
      <c r="AA4" s="334">
        <v>21</v>
      </c>
      <c r="AB4" s="334">
        <v>27</v>
      </c>
      <c r="AC4" s="334">
        <v>33</v>
      </c>
      <c r="AD4" s="334">
        <v>99</v>
      </c>
      <c r="AE4" s="334">
        <v>137</v>
      </c>
      <c r="AF4" s="334">
        <v>148</v>
      </c>
      <c r="AG4" s="334">
        <v>369</v>
      </c>
      <c r="AH4" s="334">
        <v>386</v>
      </c>
      <c r="AI4" s="334">
        <v>445</v>
      </c>
      <c r="AJ4" s="334">
        <v>599</v>
      </c>
      <c r="AK4" s="334">
        <v>890.6</v>
      </c>
      <c r="AL4" s="334">
        <v>1083</v>
      </c>
      <c r="AM4" s="334">
        <v>1218</v>
      </c>
      <c r="AN4" s="334">
        <v>1354</v>
      </c>
      <c r="AO4" s="334">
        <v>1479</v>
      </c>
      <c r="AP4" s="334">
        <v>1635</v>
      </c>
      <c r="AQ4" s="334">
        <v>1701</v>
      </c>
      <c r="AR4" s="334">
        <v>1365.134</v>
      </c>
      <c r="AS4" s="334">
        <v>1699.6620000000003</v>
      </c>
      <c r="AT4" s="334">
        <v>2122.81</v>
      </c>
      <c r="AU4" s="334">
        <v>1404.1669999999999</v>
      </c>
      <c r="AV4" s="334">
        <v>1692.576</v>
      </c>
      <c r="AW4" s="334">
        <v>1939.9</v>
      </c>
      <c r="AX4" s="334">
        <v>2077.2112939999997</v>
      </c>
      <c r="AY4" s="334">
        <v>2188.670932</v>
      </c>
      <c r="AZ4" s="334">
        <v>2310.6117920000006</v>
      </c>
      <c r="BA4" s="334">
        <v>2394.678625</v>
      </c>
      <c r="BB4" s="334">
        <v>2452.404614999999</v>
      </c>
      <c r="BC4" s="334">
        <v>2510.8873257930913</v>
      </c>
      <c r="BD4" s="334">
        <v>2574.5184790181656</v>
      </c>
      <c r="BE4" s="334">
        <v>2685.8228541801273</v>
      </c>
      <c r="BF4" s="334">
        <v>2833.9392983749794</v>
      </c>
      <c r="BG4" s="334">
        <v>3226.13099526</v>
      </c>
      <c r="BH4" s="334">
        <v>3556.9849629183473</v>
      </c>
      <c r="BI4" s="334">
        <v>3774.089575</v>
      </c>
      <c r="BJ4" s="334">
        <v>3941.0267050000002</v>
      </c>
      <c r="BK4" s="334">
        <v>4026.6875790000004</v>
      </c>
      <c r="BL4" s="334">
        <f t="shared" ref="BL4:CD4" si="0">SUM(BL6:BL15)</f>
        <v>4234.4436619999997</v>
      </c>
      <c r="BM4" s="334">
        <f t="shared" si="0"/>
        <v>4697.6782249999997</v>
      </c>
      <c r="BN4" s="334">
        <f t="shared" si="0"/>
        <v>4924.7733250000001</v>
      </c>
      <c r="BO4" s="334">
        <f t="shared" si="0"/>
        <v>4918.3788950000007</v>
      </c>
      <c r="BP4" s="334">
        <f t="shared" si="0"/>
        <v>4911.948089999999</v>
      </c>
      <c r="BQ4" s="334">
        <f t="shared" si="0"/>
        <v>0</v>
      </c>
      <c r="BR4" s="334">
        <f t="shared" si="0"/>
        <v>0</v>
      </c>
      <c r="BS4" s="334">
        <f t="shared" si="0"/>
        <v>0</v>
      </c>
      <c r="BT4" s="334">
        <f t="shared" si="0"/>
        <v>0</v>
      </c>
      <c r="BU4" s="334">
        <f t="shared" si="0"/>
        <v>0</v>
      </c>
      <c r="BV4" s="334">
        <f t="shared" si="0"/>
        <v>0</v>
      </c>
      <c r="BW4" s="334">
        <f t="shared" si="0"/>
        <v>0</v>
      </c>
      <c r="BX4" s="334">
        <f t="shared" si="0"/>
        <v>0</v>
      </c>
      <c r="BY4" s="334">
        <f t="shared" si="0"/>
        <v>0</v>
      </c>
      <c r="BZ4" s="334">
        <f t="shared" si="0"/>
        <v>0</v>
      </c>
      <c r="CA4" s="334">
        <f t="shared" si="0"/>
        <v>0</v>
      </c>
      <c r="CB4" s="334">
        <f t="shared" si="0"/>
        <v>0</v>
      </c>
      <c r="CC4" s="334">
        <f t="shared" si="0"/>
        <v>0</v>
      </c>
      <c r="CD4" s="335">
        <f t="shared" si="0"/>
        <v>0</v>
      </c>
    </row>
    <row r="5" spans="1:82" s="1" customFormat="1" ht="26.25" customHeight="1" x14ac:dyDescent="0.4">
      <c r="A5" s="73"/>
      <c r="B5" s="56" t="s">
        <v>567</v>
      </c>
      <c r="C5" s="367"/>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c r="BB5" s="337"/>
      <c r="BC5" s="337"/>
      <c r="BD5" s="337"/>
      <c r="BE5" s="337"/>
      <c r="BF5" s="337"/>
      <c r="BG5" s="337"/>
      <c r="BH5" s="337"/>
      <c r="BI5" s="337"/>
      <c r="BJ5" s="337"/>
      <c r="BK5" s="337"/>
      <c r="BL5" s="337"/>
      <c r="BM5" s="337"/>
      <c r="BN5" s="337"/>
      <c r="BO5" s="337"/>
      <c r="BP5" s="337"/>
      <c r="BQ5" s="337"/>
      <c r="BR5" s="337"/>
      <c r="BS5" s="337"/>
      <c r="BT5" s="337"/>
      <c r="BU5" s="337"/>
      <c r="BV5" s="337"/>
      <c r="BW5" s="337"/>
      <c r="BX5" s="337"/>
      <c r="BY5" s="337"/>
      <c r="BZ5" s="337"/>
      <c r="CA5" s="337"/>
      <c r="CB5" s="337"/>
      <c r="CC5" s="337"/>
      <c r="CD5" s="338"/>
    </row>
    <row r="6" spans="1:82" s="1" customFormat="1" x14ac:dyDescent="0.4">
      <c r="A6" s="368"/>
      <c r="B6" s="71" t="s">
        <v>568</v>
      </c>
      <c r="C6" s="367"/>
      <c r="D6" s="337">
        <v>0</v>
      </c>
      <c r="E6" s="337">
        <v>0</v>
      </c>
      <c r="F6" s="337">
        <v>0</v>
      </c>
      <c r="G6" s="337">
        <v>0</v>
      </c>
      <c r="H6" s="337">
        <v>0</v>
      </c>
      <c r="I6" s="337">
        <v>0</v>
      </c>
      <c r="J6" s="337">
        <v>0</v>
      </c>
      <c r="K6" s="337">
        <v>0</v>
      </c>
      <c r="L6" s="337">
        <v>0</v>
      </c>
      <c r="M6" s="337">
        <v>0</v>
      </c>
      <c r="N6" s="337">
        <v>0</v>
      </c>
      <c r="O6" s="337">
        <v>0</v>
      </c>
      <c r="P6" s="337">
        <v>0</v>
      </c>
      <c r="Q6" s="337">
        <v>0</v>
      </c>
      <c r="R6" s="337">
        <v>0</v>
      </c>
      <c r="S6" s="337">
        <v>0</v>
      </c>
      <c r="T6" s="337">
        <v>0</v>
      </c>
      <c r="U6" s="337">
        <v>0</v>
      </c>
      <c r="V6" s="337">
        <v>0</v>
      </c>
      <c r="W6" s="337">
        <v>0</v>
      </c>
      <c r="X6" s="337">
        <v>0</v>
      </c>
      <c r="Y6" s="337">
        <v>0</v>
      </c>
      <c r="Z6" s="337">
        <v>0</v>
      </c>
      <c r="AA6" s="337">
        <v>0</v>
      </c>
      <c r="AB6" s="337">
        <v>0</v>
      </c>
      <c r="AC6" s="337">
        <v>0</v>
      </c>
      <c r="AD6" s="337">
        <v>0</v>
      </c>
      <c r="AE6" s="337">
        <v>0</v>
      </c>
      <c r="AF6" s="337">
        <v>0</v>
      </c>
      <c r="AG6" s="337">
        <v>0</v>
      </c>
      <c r="AH6" s="337">
        <v>0</v>
      </c>
      <c r="AI6" s="337">
        <v>0</v>
      </c>
      <c r="AJ6" s="337">
        <v>0</v>
      </c>
      <c r="AK6" s="337">
        <v>0</v>
      </c>
      <c r="AL6" s="337">
        <v>0</v>
      </c>
      <c r="AM6" s="337">
        <v>0</v>
      </c>
      <c r="AN6" s="337">
        <v>0</v>
      </c>
      <c r="AO6" s="337">
        <v>0</v>
      </c>
      <c r="AP6" s="337">
        <v>0</v>
      </c>
      <c r="AQ6" s="337">
        <v>0</v>
      </c>
      <c r="AR6" s="337">
        <v>0</v>
      </c>
      <c r="AS6" s="337">
        <v>0</v>
      </c>
      <c r="AT6" s="337">
        <v>0</v>
      </c>
      <c r="AU6" s="337">
        <v>0</v>
      </c>
      <c r="AV6" s="337">
        <v>0</v>
      </c>
      <c r="AW6" s="337">
        <v>0</v>
      </c>
      <c r="AX6" s="337">
        <v>0</v>
      </c>
      <c r="AY6" s="337">
        <v>0</v>
      </c>
      <c r="AZ6" s="337">
        <v>0</v>
      </c>
      <c r="BA6" s="337">
        <v>0</v>
      </c>
      <c r="BB6" s="337">
        <v>0</v>
      </c>
      <c r="BC6" s="337">
        <v>0</v>
      </c>
      <c r="BD6" s="337">
        <v>0</v>
      </c>
      <c r="BE6" s="337">
        <v>0</v>
      </c>
      <c r="BF6" s="337">
        <v>0</v>
      </c>
      <c r="BG6" s="337">
        <v>0</v>
      </c>
      <c r="BH6" s="337">
        <v>0</v>
      </c>
      <c r="BI6" s="337">
        <v>0</v>
      </c>
      <c r="BJ6" s="337">
        <v>0</v>
      </c>
      <c r="BK6" s="337">
        <v>0</v>
      </c>
      <c r="BL6" s="337">
        <v>308.02755006718922</v>
      </c>
      <c r="BM6" s="337">
        <v>515.48243622450877</v>
      </c>
      <c r="BN6" s="337">
        <v>559.64886740375289</v>
      </c>
      <c r="BO6" s="337">
        <v>588.23789220306298</v>
      </c>
      <c r="BP6" s="337">
        <v>620.96731151552888</v>
      </c>
      <c r="BQ6" s="337">
        <v>0</v>
      </c>
      <c r="BR6" s="337">
        <v>0</v>
      </c>
      <c r="BS6" s="337">
        <v>0</v>
      </c>
      <c r="BT6" s="337">
        <v>0</v>
      </c>
      <c r="BU6" s="337">
        <v>0</v>
      </c>
      <c r="BV6" s="337">
        <v>0</v>
      </c>
      <c r="BW6" s="337">
        <v>0</v>
      </c>
      <c r="BX6" s="337">
        <v>0</v>
      </c>
      <c r="BY6" s="337">
        <v>0</v>
      </c>
      <c r="BZ6" s="337">
        <v>0</v>
      </c>
      <c r="CA6" s="337">
        <v>0</v>
      </c>
      <c r="CB6" s="337">
        <v>0</v>
      </c>
      <c r="CC6" s="337">
        <v>0</v>
      </c>
      <c r="CD6" s="338">
        <v>0</v>
      </c>
    </row>
    <row r="7" spans="1:82" s="1" customFormat="1" x14ac:dyDescent="0.4">
      <c r="A7" s="368"/>
      <c r="B7" s="71" t="s">
        <v>26</v>
      </c>
      <c r="C7" s="367"/>
      <c r="D7" s="337">
        <v>0</v>
      </c>
      <c r="E7" s="337">
        <v>0</v>
      </c>
      <c r="F7" s="337">
        <v>0</v>
      </c>
      <c r="G7" s="337">
        <v>0</v>
      </c>
      <c r="H7" s="337">
        <v>0</v>
      </c>
      <c r="I7" s="337">
        <v>0</v>
      </c>
      <c r="J7" s="337">
        <v>0</v>
      </c>
      <c r="K7" s="337">
        <v>0</v>
      </c>
      <c r="L7" s="337">
        <v>0</v>
      </c>
      <c r="M7" s="337">
        <v>0</v>
      </c>
      <c r="N7" s="337">
        <v>0</v>
      </c>
      <c r="O7" s="337">
        <v>0</v>
      </c>
      <c r="P7" s="337">
        <v>0</v>
      </c>
      <c r="Q7" s="337">
        <v>0</v>
      </c>
      <c r="R7" s="337">
        <v>0</v>
      </c>
      <c r="S7" s="337">
        <v>0</v>
      </c>
      <c r="T7" s="337">
        <v>0</v>
      </c>
      <c r="U7" s="337">
        <v>0</v>
      </c>
      <c r="V7" s="337">
        <v>0</v>
      </c>
      <c r="W7" s="337">
        <v>0</v>
      </c>
      <c r="X7" s="337">
        <v>0</v>
      </c>
      <c r="Y7" s="337">
        <v>0</v>
      </c>
      <c r="Z7" s="337">
        <v>0</v>
      </c>
      <c r="AA7" s="337">
        <v>0</v>
      </c>
      <c r="AB7" s="337">
        <v>0</v>
      </c>
      <c r="AC7" s="337">
        <v>0</v>
      </c>
      <c r="AD7" s="337">
        <v>0</v>
      </c>
      <c r="AE7" s="337">
        <v>0</v>
      </c>
      <c r="AF7" s="337">
        <v>0</v>
      </c>
      <c r="AG7" s="337">
        <v>0</v>
      </c>
      <c r="AH7" s="337">
        <v>0</v>
      </c>
      <c r="AI7" s="337">
        <v>0</v>
      </c>
      <c r="AJ7" s="337">
        <v>0</v>
      </c>
      <c r="AK7" s="337">
        <v>0</v>
      </c>
      <c r="AL7" s="337">
        <v>0</v>
      </c>
      <c r="AM7" s="337">
        <v>0</v>
      </c>
      <c r="AN7" s="337">
        <v>0</v>
      </c>
      <c r="AO7" s="337">
        <v>0</v>
      </c>
      <c r="AP7" s="337">
        <v>0</v>
      </c>
      <c r="AQ7" s="337">
        <v>0</v>
      </c>
      <c r="AR7" s="337">
        <v>0</v>
      </c>
      <c r="AS7" s="337">
        <v>0</v>
      </c>
      <c r="AT7" s="337">
        <v>0</v>
      </c>
      <c r="AU7" s="337">
        <v>0</v>
      </c>
      <c r="AV7" s="337">
        <v>0</v>
      </c>
      <c r="AW7" s="337">
        <v>0</v>
      </c>
      <c r="AX7" s="337">
        <v>0</v>
      </c>
      <c r="AY7" s="337">
        <v>0</v>
      </c>
      <c r="AZ7" s="337">
        <v>0</v>
      </c>
      <c r="BA7" s="337">
        <v>0</v>
      </c>
      <c r="BB7" s="337">
        <v>0</v>
      </c>
      <c r="BC7" s="337">
        <v>0</v>
      </c>
      <c r="BD7" s="337">
        <v>0</v>
      </c>
      <c r="BE7" s="337">
        <v>0</v>
      </c>
      <c r="BF7" s="337">
        <v>0</v>
      </c>
      <c r="BG7" s="337">
        <v>0</v>
      </c>
      <c r="BH7" s="337">
        <v>0</v>
      </c>
      <c r="BI7" s="337">
        <v>0</v>
      </c>
      <c r="BJ7" s="337">
        <v>0</v>
      </c>
      <c r="BK7" s="337">
        <v>0</v>
      </c>
      <c r="BL7" s="337">
        <v>944.21315574012146</v>
      </c>
      <c r="BM7" s="337">
        <v>1026.3094368543275</v>
      </c>
      <c r="BN7" s="337">
        <v>1083.9569208671562</v>
      </c>
      <c r="BO7" s="337">
        <v>1097.3255047744601</v>
      </c>
      <c r="BP7" s="337">
        <v>1110.9613710199749</v>
      </c>
      <c r="BQ7" s="337">
        <v>0</v>
      </c>
      <c r="BR7" s="337">
        <v>0</v>
      </c>
      <c r="BS7" s="337">
        <v>0</v>
      </c>
      <c r="BT7" s="337">
        <v>0</v>
      </c>
      <c r="BU7" s="337">
        <v>0</v>
      </c>
      <c r="BV7" s="337">
        <v>0</v>
      </c>
      <c r="BW7" s="337">
        <v>0</v>
      </c>
      <c r="BX7" s="337">
        <v>0</v>
      </c>
      <c r="BY7" s="337">
        <v>0</v>
      </c>
      <c r="BZ7" s="337">
        <v>0</v>
      </c>
      <c r="CA7" s="337">
        <v>0</v>
      </c>
      <c r="CB7" s="337">
        <v>0</v>
      </c>
      <c r="CC7" s="337">
        <v>0</v>
      </c>
      <c r="CD7" s="338">
        <v>0</v>
      </c>
    </row>
    <row r="8" spans="1:82" s="1" customFormat="1" x14ac:dyDescent="0.4">
      <c r="A8" s="368"/>
      <c r="B8" s="71" t="s">
        <v>569</v>
      </c>
      <c r="C8" s="367"/>
      <c r="D8" s="337">
        <v>0</v>
      </c>
      <c r="E8" s="337">
        <v>0</v>
      </c>
      <c r="F8" s="337">
        <v>0</v>
      </c>
      <c r="G8" s="337">
        <v>0</v>
      </c>
      <c r="H8" s="337">
        <v>0</v>
      </c>
      <c r="I8" s="337">
        <v>0</v>
      </c>
      <c r="J8" s="337">
        <v>0</v>
      </c>
      <c r="K8" s="337">
        <v>0</v>
      </c>
      <c r="L8" s="337">
        <v>0</v>
      </c>
      <c r="M8" s="337">
        <v>0</v>
      </c>
      <c r="N8" s="337">
        <v>0</v>
      </c>
      <c r="O8" s="337">
        <v>0</v>
      </c>
      <c r="P8" s="337">
        <v>0</v>
      </c>
      <c r="Q8" s="337">
        <v>0</v>
      </c>
      <c r="R8" s="337">
        <v>0</v>
      </c>
      <c r="S8" s="337">
        <v>0</v>
      </c>
      <c r="T8" s="337">
        <v>0</v>
      </c>
      <c r="U8" s="337">
        <v>0</v>
      </c>
      <c r="V8" s="337">
        <v>0</v>
      </c>
      <c r="W8" s="337">
        <v>0</v>
      </c>
      <c r="X8" s="337">
        <v>0</v>
      </c>
      <c r="Y8" s="337">
        <v>0</v>
      </c>
      <c r="Z8" s="337">
        <v>0</v>
      </c>
      <c r="AA8" s="337">
        <v>0</v>
      </c>
      <c r="AB8" s="337">
        <v>0</v>
      </c>
      <c r="AC8" s="337">
        <v>0</v>
      </c>
      <c r="AD8" s="337">
        <v>0</v>
      </c>
      <c r="AE8" s="337">
        <v>0</v>
      </c>
      <c r="AF8" s="337">
        <v>0</v>
      </c>
      <c r="AG8" s="337">
        <v>0</v>
      </c>
      <c r="AH8" s="337">
        <v>0</v>
      </c>
      <c r="AI8" s="337">
        <v>0</v>
      </c>
      <c r="AJ8" s="337">
        <v>0</v>
      </c>
      <c r="AK8" s="337">
        <v>0</v>
      </c>
      <c r="AL8" s="337">
        <v>0</v>
      </c>
      <c r="AM8" s="337">
        <v>0</v>
      </c>
      <c r="AN8" s="337">
        <v>0</v>
      </c>
      <c r="AO8" s="337">
        <v>0</v>
      </c>
      <c r="AP8" s="337">
        <v>0</v>
      </c>
      <c r="AQ8" s="337">
        <v>0</v>
      </c>
      <c r="AR8" s="337">
        <v>0</v>
      </c>
      <c r="AS8" s="337">
        <v>0</v>
      </c>
      <c r="AT8" s="337">
        <v>0</v>
      </c>
      <c r="AU8" s="337">
        <v>0</v>
      </c>
      <c r="AV8" s="337">
        <v>0</v>
      </c>
      <c r="AW8" s="337">
        <v>0</v>
      </c>
      <c r="AX8" s="337">
        <v>0</v>
      </c>
      <c r="AY8" s="337">
        <v>0</v>
      </c>
      <c r="AZ8" s="337">
        <v>0</v>
      </c>
      <c r="BA8" s="337">
        <v>0</v>
      </c>
      <c r="BB8" s="337">
        <v>0</v>
      </c>
      <c r="BC8" s="337">
        <v>0</v>
      </c>
      <c r="BD8" s="337">
        <v>0</v>
      </c>
      <c r="BE8" s="337">
        <v>0</v>
      </c>
      <c r="BF8" s="337">
        <v>0</v>
      </c>
      <c r="BG8" s="337">
        <v>0</v>
      </c>
      <c r="BH8" s="337">
        <v>0</v>
      </c>
      <c r="BI8" s="337">
        <v>0</v>
      </c>
      <c r="BJ8" s="337">
        <v>0</v>
      </c>
      <c r="BK8" s="337">
        <v>0</v>
      </c>
      <c r="BL8" s="337">
        <v>548.72375959129954</v>
      </c>
      <c r="BM8" s="337">
        <v>539.7901437571029</v>
      </c>
      <c r="BN8" s="337">
        <v>504.78300198133326</v>
      </c>
      <c r="BO8" s="337">
        <v>443.73935361736528</v>
      </c>
      <c r="BP8" s="337">
        <v>399.82414747873798</v>
      </c>
      <c r="BQ8" s="337">
        <v>0</v>
      </c>
      <c r="BR8" s="337">
        <v>0</v>
      </c>
      <c r="BS8" s="337">
        <v>0</v>
      </c>
      <c r="BT8" s="337">
        <v>0</v>
      </c>
      <c r="BU8" s="337">
        <v>0</v>
      </c>
      <c r="BV8" s="337">
        <v>0</v>
      </c>
      <c r="BW8" s="337">
        <v>0</v>
      </c>
      <c r="BX8" s="337">
        <v>0</v>
      </c>
      <c r="BY8" s="337">
        <v>0</v>
      </c>
      <c r="BZ8" s="337">
        <v>0</v>
      </c>
      <c r="CA8" s="337">
        <v>0</v>
      </c>
      <c r="CB8" s="337">
        <v>0</v>
      </c>
      <c r="CC8" s="337">
        <v>0</v>
      </c>
      <c r="CD8" s="338">
        <v>0</v>
      </c>
    </row>
    <row r="9" spans="1:82" s="1" customFormat="1" x14ac:dyDescent="0.4">
      <c r="A9" s="368"/>
      <c r="B9" s="71" t="s">
        <v>445</v>
      </c>
      <c r="C9" s="367"/>
      <c r="D9" s="337">
        <v>0</v>
      </c>
      <c r="E9" s="337">
        <v>0</v>
      </c>
      <c r="F9" s="337">
        <v>0</v>
      </c>
      <c r="G9" s="337">
        <v>0</v>
      </c>
      <c r="H9" s="337">
        <v>0</v>
      </c>
      <c r="I9" s="337">
        <v>0</v>
      </c>
      <c r="J9" s="337">
        <v>0</v>
      </c>
      <c r="K9" s="337">
        <v>0</v>
      </c>
      <c r="L9" s="337">
        <v>0</v>
      </c>
      <c r="M9" s="337">
        <v>0</v>
      </c>
      <c r="N9" s="337">
        <v>0</v>
      </c>
      <c r="O9" s="337">
        <v>0</v>
      </c>
      <c r="P9" s="337">
        <v>0</v>
      </c>
      <c r="Q9" s="337">
        <v>0</v>
      </c>
      <c r="R9" s="337">
        <v>0</v>
      </c>
      <c r="S9" s="337">
        <v>0</v>
      </c>
      <c r="T9" s="337">
        <v>0</v>
      </c>
      <c r="U9" s="337">
        <v>0</v>
      </c>
      <c r="V9" s="337">
        <v>0</v>
      </c>
      <c r="W9" s="337">
        <v>0</v>
      </c>
      <c r="X9" s="337">
        <v>0</v>
      </c>
      <c r="Y9" s="337">
        <v>0</v>
      </c>
      <c r="Z9" s="337">
        <v>0</v>
      </c>
      <c r="AA9" s="337">
        <v>0</v>
      </c>
      <c r="AB9" s="337">
        <v>0</v>
      </c>
      <c r="AC9" s="337">
        <v>0</v>
      </c>
      <c r="AD9" s="337">
        <v>0</v>
      </c>
      <c r="AE9" s="337">
        <v>0</v>
      </c>
      <c r="AF9" s="337">
        <v>0</v>
      </c>
      <c r="AG9" s="337">
        <v>0</v>
      </c>
      <c r="AH9" s="337">
        <v>0</v>
      </c>
      <c r="AI9" s="337">
        <v>0</v>
      </c>
      <c r="AJ9" s="337">
        <v>0</v>
      </c>
      <c r="AK9" s="337">
        <v>0</v>
      </c>
      <c r="AL9" s="337">
        <v>0</v>
      </c>
      <c r="AM9" s="337">
        <v>0</v>
      </c>
      <c r="AN9" s="337">
        <v>0</v>
      </c>
      <c r="AO9" s="337">
        <v>0</v>
      </c>
      <c r="AP9" s="337">
        <v>0</v>
      </c>
      <c r="AQ9" s="337">
        <v>0</v>
      </c>
      <c r="AR9" s="337">
        <v>0</v>
      </c>
      <c r="AS9" s="337">
        <v>0</v>
      </c>
      <c r="AT9" s="337">
        <v>0</v>
      </c>
      <c r="AU9" s="337">
        <v>0</v>
      </c>
      <c r="AV9" s="337">
        <v>0</v>
      </c>
      <c r="AW9" s="337">
        <v>0</v>
      </c>
      <c r="AX9" s="337">
        <v>0</v>
      </c>
      <c r="AY9" s="337">
        <v>0</v>
      </c>
      <c r="AZ9" s="337">
        <v>0</v>
      </c>
      <c r="BA9" s="337">
        <v>0</v>
      </c>
      <c r="BB9" s="337">
        <v>0</v>
      </c>
      <c r="BC9" s="337">
        <v>0</v>
      </c>
      <c r="BD9" s="337">
        <v>0</v>
      </c>
      <c r="BE9" s="337">
        <v>0</v>
      </c>
      <c r="BF9" s="337">
        <v>0</v>
      </c>
      <c r="BG9" s="337">
        <v>0</v>
      </c>
      <c r="BH9" s="337">
        <v>0</v>
      </c>
      <c r="BI9" s="337">
        <v>0</v>
      </c>
      <c r="BJ9" s="337">
        <v>0</v>
      </c>
      <c r="BK9" s="337">
        <v>0</v>
      </c>
      <c r="BL9" s="337">
        <v>90.993787458770441</v>
      </c>
      <c r="BM9" s="337">
        <v>106.36432472921662</v>
      </c>
      <c r="BN9" s="337">
        <v>123.81489727307819</v>
      </c>
      <c r="BO9" s="337">
        <v>134.65359309032178</v>
      </c>
      <c r="BP9" s="337">
        <v>148.92426813359887</v>
      </c>
      <c r="BQ9" s="337">
        <v>0</v>
      </c>
      <c r="BR9" s="337">
        <v>0</v>
      </c>
      <c r="BS9" s="337">
        <v>0</v>
      </c>
      <c r="BT9" s="337">
        <v>0</v>
      </c>
      <c r="BU9" s="337">
        <v>0</v>
      </c>
      <c r="BV9" s="337">
        <v>0</v>
      </c>
      <c r="BW9" s="337">
        <v>0</v>
      </c>
      <c r="BX9" s="337">
        <v>0</v>
      </c>
      <c r="BY9" s="337">
        <v>0</v>
      </c>
      <c r="BZ9" s="337">
        <v>0</v>
      </c>
      <c r="CA9" s="337">
        <v>0</v>
      </c>
      <c r="CB9" s="337">
        <v>0</v>
      </c>
      <c r="CC9" s="337">
        <v>0</v>
      </c>
      <c r="CD9" s="338">
        <v>0</v>
      </c>
    </row>
    <row r="10" spans="1:82" s="1" customFormat="1" x14ac:dyDescent="0.4">
      <c r="A10" s="368"/>
      <c r="B10" s="71" t="s">
        <v>570</v>
      </c>
      <c r="C10" s="367"/>
      <c r="D10" s="337">
        <v>0</v>
      </c>
      <c r="E10" s="337">
        <v>0</v>
      </c>
      <c r="F10" s="337">
        <v>0</v>
      </c>
      <c r="G10" s="337">
        <v>0</v>
      </c>
      <c r="H10" s="337">
        <v>0</v>
      </c>
      <c r="I10" s="337">
        <v>0</v>
      </c>
      <c r="J10" s="337">
        <v>0</v>
      </c>
      <c r="K10" s="337">
        <v>0</v>
      </c>
      <c r="L10" s="337">
        <v>0</v>
      </c>
      <c r="M10" s="337">
        <v>0</v>
      </c>
      <c r="N10" s="337">
        <v>0</v>
      </c>
      <c r="O10" s="337">
        <v>0</v>
      </c>
      <c r="P10" s="337">
        <v>0</v>
      </c>
      <c r="Q10" s="337">
        <v>0</v>
      </c>
      <c r="R10" s="337">
        <v>0</v>
      </c>
      <c r="S10" s="337">
        <v>0</v>
      </c>
      <c r="T10" s="337">
        <v>0</v>
      </c>
      <c r="U10" s="337">
        <v>0</v>
      </c>
      <c r="V10" s="337">
        <v>0</v>
      </c>
      <c r="W10" s="337">
        <v>0</v>
      </c>
      <c r="X10" s="337">
        <v>0</v>
      </c>
      <c r="Y10" s="337">
        <v>0</v>
      </c>
      <c r="Z10" s="337">
        <v>0</v>
      </c>
      <c r="AA10" s="337">
        <v>0</v>
      </c>
      <c r="AB10" s="337">
        <v>0</v>
      </c>
      <c r="AC10" s="337">
        <v>0</v>
      </c>
      <c r="AD10" s="337">
        <v>0</v>
      </c>
      <c r="AE10" s="337">
        <v>0</v>
      </c>
      <c r="AF10" s="337">
        <v>0</v>
      </c>
      <c r="AG10" s="337">
        <v>0</v>
      </c>
      <c r="AH10" s="337">
        <v>0</v>
      </c>
      <c r="AI10" s="337">
        <v>0</v>
      </c>
      <c r="AJ10" s="337">
        <v>0</v>
      </c>
      <c r="AK10" s="337">
        <v>0</v>
      </c>
      <c r="AL10" s="337">
        <v>0</v>
      </c>
      <c r="AM10" s="337">
        <v>0</v>
      </c>
      <c r="AN10" s="337">
        <v>0</v>
      </c>
      <c r="AO10" s="337">
        <v>0</v>
      </c>
      <c r="AP10" s="337">
        <v>0</v>
      </c>
      <c r="AQ10" s="337">
        <v>0</v>
      </c>
      <c r="AR10" s="337">
        <v>0</v>
      </c>
      <c r="AS10" s="337">
        <v>0</v>
      </c>
      <c r="AT10" s="337">
        <v>0</v>
      </c>
      <c r="AU10" s="337">
        <v>0</v>
      </c>
      <c r="AV10" s="337">
        <v>0</v>
      </c>
      <c r="AW10" s="337">
        <v>0</v>
      </c>
      <c r="AX10" s="337">
        <v>0</v>
      </c>
      <c r="AY10" s="337">
        <v>0</v>
      </c>
      <c r="AZ10" s="337">
        <v>0</v>
      </c>
      <c r="BA10" s="337">
        <v>0</v>
      </c>
      <c r="BB10" s="337">
        <v>0</v>
      </c>
      <c r="BC10" s="337">
        <v>0</v>
      </c>
      <c r="BD10" s="337">
        <v>0</v>
      </c>
      <c r="BE10" s="337">
        <v>0</v>
      </c>
      <c r="BF10" s="337">
        <v>0</v>
      </c>
      <c r="BG10" s="337">
        <v>0</v>
      </c>
      <c r="BH10" s="337">
        <v>0</v>
      </c>
      <c r="BI10" s="337">
        <v>0</v>
      </c>
      <c r="BJ10" s="337">
        <v>0</v>
      </c>
      <c r="BK10" s="337">
        <v>0</v>
      </c>
      <c r="BL10" s="337">
        <v>160.10370387808047</v>
      </c>
      <c r="BM10" s="337">
        <v>169.9076006622407</v>
      </c>
      <c r="BN10" s="337">
        <v>169.73026830045234</v>
      </c>
      <c r="BO10" s="337">
        <v>154.35312752812516</v>
      </c>
      <c r="BP10" s="337">
        <v>129.85184372983497</v>
      </c>
      <c r="BQ10" s="337">
        <v>0</v>
      </c>
      <c r="BR10" s="337">
        <v>0</v>
      </c>
      <c r="BS10" s="337">
        <v>0</v>
      </c>
      <c r="BT10" s="337">
        <v>0</v>
      </c>
      <c r="BU10" s="337">
        <v>0</v>
      </c>
      <c r="BV10" s="337">
        <v>0</v>
      </c>
      <c r="BW10" s="337">
        <v>0</v>
      </c>
      <c r="BX10" s="337">
        <v>0</v>
      </c>
      <c r="BY10" s="337">
        <v>0</v>
      </c>
      <c r="BZ10" s="337">
        <v>0</v>
      </c>
      <c r="CA10" s="337">
        <v>0</v>
      </c>
      <c r="CB10" s="337">
        <v>0</v>
      </c>
      <c r="CC10" s="337">
        <v>0</v>
      </c>
      <c r="CD10" s="338">
        <v>0</v>
      </c>
    </row>
    <row r="11" spans="1:82" s="1" customFormat="1" ht="26.25" customHeight="1" x14ac:dyDescent="0.4">
      <c r="A11" s="368"/>
      <c r="B11" s="71" t="s">
        <v>571</v>
      </c>
      <c r="C11" s="367"/>
      <c r="D11" s="337">
        <v>0</v>
      </c>
      <c r="E11" s="337">
        <v>0</v>
      </c>
      <c r="F11" s="337">
        <v>0</v>
      </c>
      <c r="G11" s="337">
        <v>0</v>
      </c>
      <c r="H11" s="337">
        <v>0</v>
      </c>
      <c r="I11" s="337">
        <v>0</v>
      </c>
      <c r="J11" s="337">
        <v>0</v>
      </c>
      <c r="K11" s="337">
        <v>0</v>
      </c>
      <c r="L11" s="337">
        <v>0</v>
      </c>
      <c r="M11" s="337">
        <v>0</v>
      </c>
      <c r="N11" s="337">
        <v>0</v>
      </c>
      <c r="O11" s="337">
        <v>0</v>
      </c>
      <c r="P11" s="337">
        <v>0</v>
      </c>
      <c r="Q11" s="337">
        <v>0</v>
      </c>
      <c r="R11" s="337">
        <v>0</v>
      </c>
      <c r="S11" s="337">
        <v>0</v>
      </c>
      <c r="T11" s="337">
        <v>0</v>
      </c>
      <c r="U11" s="337">
        <v>0</v>
      </c>
      <c r="V11" s="337">
        <v>0</v>
      </c>
      <c r="W11" s="337">
        <v>0</v>
      </c>
      <c r="X11" s="337">
        <v>0</v>
      </c>
      <c r="Y11" s="337">
        <v>0</v>
      </c>
      <c r="Z11" s="337">
        <v>0</v>
      </c>
      <c r="AA11" s="337">
        <v>0</v>
      </c>
      <c r="AB11" s="337">
        <v>0</v>
      </c>
      <c r="AC11" s="337">
        <v>0</v>
      </c>
      <c r="AD11" s="337">
        <v>0</v>
      </c>
      <c r="AE11" s="337">
        <v>0</v>
      </c>
      <c r="AF11" s="337">
        <v>0</v>
      </c>
      <c r="AG11" s="337">
        <v>0</v>
      </c>
      <c r="AH11" s="337">
        <v>0</v>
      </c>
      <c r="AI11" s="337">
        <v>0</v>
      </c>
      <c r="AJ11" s="337">
        <v>0</v>
      </c>
      <c r="AK11" s="337">
        <v>0</v>
      </c>
      <c r="AL11" s="337">
        <v>0</v>
      </c>
      <c r="AM11" s="337">
        <v>0</v>
      </c>
      <c r="AN11" s="337">
        <v>0</v>
      </c>
      <c r="AO11" s="337">
        <v>0</v>
      </c>
      <c r="AP11" s="337">
        <v>0</v>
      </c>
      <c r="AQ11" s="337">
        <v>0</v>
      </c>
      <c r="AR11" s="337">
        <v>0</v>
      </c>
      <c r="AS11" s="337">
        <v>0</v>
      </c>
      <c r="AT11" s="337">
        <v>0</v>
      </c>
      <c r="AU11" s="337">
        <v>0</v>
      </c>
      <c r="AV11" s="337">
        <v>0</v>
      </c>
      <c r="AW11" s="337">
        <v>0</v>
      </c>
      <c r="AX11" s="337">
        <v>0</v>
      </c>
      <c r="AY11" s="337">
        <v>0</v>
      </c>
      <c r="AZ11" s="337">
        <v>0</v>
      </c>
      <c r="BA11" s="337">
        <v>0</v>
      </c>
      <c r="BB11" s="337">
        <v>0</v>
      </c>
      <c r="BC11" s="337">
        <v>0</v>
      </c>
      <c r="BD11" s="337">
        <v>0</v>
      </c>
      <c r="BE11" s="337">
        <v>0</v>
      </c>
      <c r="BF11" s="337">
        <v>0</v>
      </c>
      <c r="BG11" s="337">
        <v>0</v>
      </c>
      <c r="BH11" s="337">
        <v>0</v>
      </c>
      <c r="BI11" s="337">
        <v>0</v>
      </c>
      <c r="BJ11" s="337">
        <v>0</v>
      </c>
      <c r="BK11" s="337">
        <v>0</v>
      </c>
      <c r="BL11" s="337">
        <v>1640.5339423645937</v>
      </c>
      <c r="BM11" s="337">
        <v>1684.6942545741524</v>
      </c>
      <c r="BN11" s="337">
        <v>1704.7825727712873</v>
      </c>
      <c r="BO11" s="337">
        <v>1660.9634499654603</v>
      </c>
      <c r="BP11" s="337">
        <v>1590.5767319556921</v>
      </c>
      <c r="BQ11" s="337">
        <v>0</v>
      </c>
      <c r="BR11" s="337">
        <v>0</v>
      </c>
      <c r="BS11" s="337">
        <v>0</v>
      </c>
      <c r="BT11" s="337">
        <v>0</v>
      </c>
      <c r="BU11" s="337">
        <v>0</v>
      </c>
      <c r="BV11" s="337">
        <v>0</v>
      </c>
      <c r="BW11" s="337">
        <v>0</v>
      </c>
      <c r="BX11" s="337">
        <v>0</v>
      </c>
      <c r="BY11" s="337">
        <v>0</v>
      </c>
      <c r="BZ11" s="337">
        <v>0</v>
      </c>
      <c r="CA11" s="337">
        <v>0</v>
      </c>
      <c r="CB11" s="337">
        <v>0</v>
      </c>
      <c r="CC11" s="337">
        <v>0</v>
      </c>
      <c r="CD11" s="338">
        <v>0</v>
      </c>
    </row>
    <row r="12" spans="1:82" s="1" customFormat="1" x14ac:dyDescent="0.4">
      <c r="A12" s="368"/>
      <c r="B12" s="71" t="s">
        <v>447</v>
      </c>
      <c r="C12" s="367"/>
      <c r="D12" s="337">
        <v>0</v>
      </c>
      <c r="E12" s="337">
        <v>0</v>
      </c>
      <c r="F12" s="337">
        <v>0</v>
      </c>
      <c r="G12" s="337">
        <v>0</v>
      </c>
      <c r="H12" s="337">
        <v>0</v>
      </c>
      <c r="I12" s="337">
        <v>0</v>
      </c>
      <c r="J12" s="337">
        <v>0</v>
      </c>
      <c r="K12" s="337">
        <v>0</v>
      </c>
      <c r="L12" s="337">
        <v>0</v>
      </c>
      <c r="M12" s="337">
        <v>0</v>
      </c>
      <c r="N12" s="337">
        <v>0</v>
      </c>
      <c r="O12" s="337">
        <v>0</v>
      </c>
      <c r="P12" s="337">
        <v>0</v>
      </c>
      <c r="Q12" s="337">
        <v>0</v>
      </c>
      <c r="R12" s="337">
        <v>0</v>
      </c>
      <c r="S12" s="337">
        <v>0</v>
      </c>
      <c r="T12" s="337">
        <v>0</v>
      </c>
      <c r="U12" s="337">
        <v>0</v>
      </c>
      <c r="V12" s="337">
        <v>0</v>
      </c>
      <c r="W12" s="337">
        <v>0</v>
      </c>
      <c r="X12" s="337">
        <v>0</v>
      </c>
      <c r="Y12" s="337">
        <v>0</v>
      </c>
      <c r="Z12" s="337">
        <v>0</v>
      </c>
      <c r="AA12" s="337">
        <v>0</v>
      </c>
      <c r="AB12" s="337">
        <v>0</v>
      </c>
      <c r="AC12" s="337">
        <v>0</v>
      </c>
      <c r="AD12" s="337">
        <v>0</v>
      </c>
      <c r="AE12" s="337">
        <v>0</v>
      </c>
      <c r="AF12" s="337">
        <v>0</v>
      </c>
      <c r="AG12" s="337">
        <v>0</v>
      </c>
      <c r="AH12" s="337">
        <v>0</v>
      </c>
      <c r="AI12" s="337">
        <v>0</v>
      </c>
      <c r="AJ12" s="337">
        <v>0</v>
      </c>
      <c r="AK12" s="337">
        <v>0</v>
      </c>
      <c r="AL12" s="337">
        <v>0</v>
      </c>
      <c r="AM12" s="337">
        <v>0</v>
      </c>
      <c r="AN12" s="337">
        <v>0</v>
      </c>
      <c r="AO12" s="337">
        <v>0</v>
      </c>
      <c r="AP12" s="337">
        <v>0</v>
      </c>
      <c r="AQ12" s="337">
        <v>0</v>
      </c>
      <c r="AR12" s="337">
        <v>0</v>
      </c>
      <c r="AS12" s="337">
        <v>0</v>
      </c>
      <c r="AT12" s="337">
        <v>0</v>
      </c>
      <c r="AU12" s="337">
        <v>0</v>
      </c>
      <c r="AV12" s="337">
        <v>0</v>
      </c>
      <c r="AW12" s="337">
        <v>0</v>
      </c>
      <c r="AX12" s="337">
        <v>0</v>
      </c>
      <c r="AY12" s="337">
        <v>0</v>
      </c>
      <c r="AZ12" s="337">
        <v>0</v>
      </c>
      <c r="BA12" s="337">
        <v>0</v>
      </c>
      <c r="BB12" s="337">
        <v>0</v>
      </c>
      <c r="BC12" s="337">
        <v>0</v>
      </c>
      <c r="BD12" s="337">
        <v>0</v>
      </c>
      <c r="BE12" s="337">
        <v>0</v>
      </c>
      <c r="BF12" s="337">
        <v>0</v>
      </c>
      <c r="BG12" s="337">
        <v>0</v>
      </c>
      <c r="BH12" s="337">
        <v>0</v>
      </c>
      <c r="BI12" s="337">
        <v>0</v>
      </c>
      <c r="BJ12" s="337">
        <v>0</v>
      </c>
      <c r="BK12" s="337">
        <v>0</v>
      </c>
      <c r="BL12" s="337">
        <v>23.082844298202023</v>
      </c>
      <c r="BM12" s="337">
        <v>28.427885672585596</v>
      </c>
      <c r="BN12" s="337">
        <v>34.419420881684694</v>
      </c>
      <c r="BO12" s="337">
        <v>38.184232300479046</v>
      </c>
      <c r="BP12" s="337">
        <v>45.841252968819461</v>
      </c>
      <c r="BQ12" s="337">
        <v>0</v>
      </c>
      <c r="BR12" s="337">
        <v>0</v>
      </c>
      <c r="BS12" s="337">
        <v>0</v>
      </c>
      <c r="BT12" s="337">
        <v>0</v>
      </c>
      <c r="BU12" s="337">
        <v>0</v>
      </c>
      <c r="BV12" s="337">
        <v>0</v>
      </c>
      <c r="BW12" s="337">
        <v>0</v>
      </c>
      <c r="BX12" s="337">
        <v>0</v>
      </c>
      <c r="BY12" s="337">
        <v>0</v>
      </c>
      <c r="BZ12" s="337">
        <v>0</v>
      </c>
      <c r="CA12" s="337">
        <v>0</v>
      </c>
      <c r="CB12" s="337">
        <v>0</v>
      </c>
      <c r="CC12" s="337">
        <v>0</v>
      </c>
      <c r="CD12" s="338">
        <v>0</v>
      </c>
    </row>
    <row r="13" spans="1:82" s="1" customFormat="1" x14ac:dyDescent="0.4">
      <c r="A13" s="368"/>
      <c r="B13" s="71" t="s">
        <v>572</v>
      </c>
      <c r="C13" s="367"/>
      <c r="D13" s="337">
        <v>0</v>
      </c>
      <c r="E13" s="337">
        <v>0</v>
      </c>
      <c r="F13" s="337">
        <v>0</v>
      </c>
      <c r="G13" s="337">
        <v>0</v>
      </c>
      <c r="H13" s="337">
        <v>0</v>
      </c>
      <c r="I13" s="337">
        <v>0</v>
      </c>
      <c r="J13" s="337">
        <v>0</v>
      </c>
      <c r="K13" s="337">
        <v>0</v>
      </c>
      <c r="L13" s="337">
        <v>0</v>
      </c>
      <c r="M13" s="337">
        <v>0</v>
      </c>
      <c r="N13" s="337">
        <v>0</v>
      </c>
      <c r="O13" s="337">
        <v>0</v>
      </c>
      <c r="P13" s="337">
        <v>0</v>
      </c>
      <c r="Q13" s="337">
        <v>0</v>
      </c>
      <c r="R13" s="337">
        <v>0</v>
      </c>
      <c r="S13" s="337">
        <v>0</v>
      </c>
      <c r="T13" s="337">
        <v>0</v>
      </c>
      <c r="U13" s="337">
        <v>0</v>
      </c>
      <c r="V13" s="337">
        <v>0</v>
      </c>
      <c r="W13" s="337">
        <v>0</v>
      </c>
      <c r="X13" s="337">
        <v>0</v>
      </c>
      <c r="Y13" s="337">
        <v>0</v>
      </c>
      <c r="Z13" s="337">
        <v>0</v>
      </c>
      <c r="AA13" s="337">
        <v>0</v>
      </c>
      <c r="AB13" s="337">
        <v>0</v>
      </c>
      <c r="AC13" s="337">
        <v>0</v>
      </c>
      <c r="AD13" s="337">
        <v>0</v>
      </c>
      <c r="AE13" s="337">
        <v>0</v>
      </c>
      <c r="AF13" s="337">
        <v>0</v>
      </c>
      <c r="AG13" s="337">
        <v>0</v>
      </c>
      <c r="AH13" s="337">
        <v>0</v>
      </c>
      <c r="AI13" s="337">
        <v>0</v>
      </c>
      <c r="AJ13" s="337">
        <v>0</v>
      </c>
      <c r="AK13" s="337">
        <v>0</v>
      </c>
      <c r="AL13" s="337">
        <v>0</v>
      </c>
      <c r="AM13" s="337">
        <v>0</v>
      </c>
      <c r="AN13" s="337">
        <v>0</v>
      </c>
      <c r="AO13" s="337">
        <v>0</v>
      </c>
      <c r="AP13" s="337">
        <v>0</v>
      </c>
      <c r="AQ13" s="337">
        <v>0</v>
      </c>
      <c r="AR13" s="337">
        <v>0</v>
      </c>
      <c r="AS13" s="337">
        <v>0</v>
      </c>
      <c r="AT13" s="337">
        <v>0</v>
      </c>
      <c r="AU13" s="337">
        <v>0</v>
      </c>
      <c r="AV13" s="337">
        <v>0</v>
      </c>
      <c r="AW13" s="337">
        <v>0</v>
      </c>
      <c r="AX13" s="337">
        <v>0</v>
      </c>
      <c r="AY13" s="337">
        <v>0</v>
      </c>
      <c r="AZ13" s="337">
        <v>0</v>
      </c>
      <c r="BA13" s="337">
        <v>0</v>
      </c>
      <c r="BB13" s="337">
        <v>0</v>
      </c>
      <c r="BC13" s="337">
        <v>0</v>
      </c>
      <c r="BD13" s="337">
        <v>0</v>
      </c>
      <c r="BE13" s="337">
        <v>0</v>
      </c>
      <c r="BF13" s="337">
        <v>0</v>
      </c>
      <c r="BG13" s="337">
        <v>0</v>
      </c>
      <c r="BH13" s="337">
        <v>0</v>
      </c>
      <c r="BI13" s="337">
        <v>0</v>
      </c>
      <c r="BJ13" s="337">
        <v>0</v>
      </c>
      <c r="BK13" s="337">
        <v>0</v>
      </c>
      <c r="BL13" s="337">
        <v>5.4657403293191589</v>
      </c>
      <c r="BM13" s="337">
        <v>6.0969998242253682</v>
      </c>
      <c r="BN13" s="337">
        <v>6.8956510417745456</v>
      </c>
      <c r="BO13" s="337">
        <v>6.7893805407546886</v>
      </c>
      <c r="BP13" s="337">
        <v>6.7126372311936491</v>
      </c>
      <c r="BQ13" s="337">
        <v>0</v>
      </c>
      <c r="BR13" s="337">
        <v>0</v>
      </c>
      <c r="BS13" s="337">
        <v>0</v>
      </c>
      <c r="BT13" s="337">
        <v>0</v>
      </c>
      <c r="BU13" s="337">
        <v>0</v>
      </c>
      <c r="BV13" s="337">
        <v>0</v>
      </c>
      <c r="BW13" s="337">
        <v>0</v>
      </c>
      <c r="BX13" s="337">
        <v>0</v>
      </c>
      <c r="BY13" s="337">
        <v>0</v>
      </c>
      <c r="BZ13" s="337">
        <v>0</v>
      </c>
      <c r="CA13" s="337">
        <v>0</v>
      </c>
      <c r="CB13" s="337">
        <v>0</v>
      </c>
      <c r="CC13" s="337">
        <v>0</v>
      </c>
      <c r="CD13" s="338">
        <v>0</v>
      </c>
    </row>
    <row r="14" spans="1:82" s="1" customFormat="1" x14ac:dyDescent="0.4">
      <c r="A14" s="368"/>
      <c r="B14" s="71" t="s">
        <v>33</v>
      </c>
      <c r="C14" s="367"/>
      <c r="D14" s="337">
        <v>0</v>
      </c>
      <c r="E14" s="337">
        <v>0</v>
      </c>
      <c r="F14" s="337">
        <v>0</v>
      </c>
      <c r="G14" s="337">
        <v>0</v>
      </c>
      <c r="H14" s="337">
        <v>0</v>
      </c>
      <c r="I14" s="337">
        <v>0</v>
      </c>
      <c r="J14" s="337">
        <v>0</v>
      </c>
      <c r="K14" s="337">
        <v>0</v>
      </c>
      <c r="L14" s="337">
        <v>0</v>
      </c>
      <c r="M14" s="337">
        <v>0</v>
      </c>
      <c r="N14" s="337">
        <v>0</v>
      </c>
      <c r="O14" s="337">
        <v>0</v>
      </c>
      <c r="P14" s="337">
        <v>0</v>
      </c>
      <c r="Q14" s="337">
        <v>0</v>
      </c>
      <c r="R14" s="337">
        <v>0</v>
      </c>
      <c r="S14" s="337">
        <v>0</v>
      </c>
      <c r="T14" s="337">
        <v>0</v>
      </c>
      <c r="U14" s="337">
        <v>0</v>
      </c>
      <c r="V14" s="337">
        <v>0</v>
      </c>
      <c r="W14" s="337">
        <v>0</v>
      </c>
      <c r="X14" s="337">
        <v>0</v>
      </c>
      <c r="Y14" s="337">
        <v>0</v>
      </c>
      <c r="Z14" s="337">
        <v>0</v>
      </c>
      <c r="AA14" s="337">
        <v>0</v>
      </c>
      <c r="AB14" s="337">
        <v>0</v>
      </c>
      <c r="AC14" s="337">
        <v>0</v>
      </c>
      <c r="AD14" s="337">
        <v>0</v>
      </c>
      <c r="AE14" s="337">
        <v>0</v>
      </c>
      <c r="AF14" s="337">
        <v>0</v>
      </c>
      <c r="AG14" s="337">
        <v>0</v>
      </c>
      <c r="AH14" s="337">
        <v>0</v>
      </c>
      <c r="AI14" s="337">
        <v>0</v>
      </c>
      <c r="AJ14" s="337">
        <v>0</v>
      </c>
      <c r="AK14" s="337">
        <v>0</v>
      </c>
      <c r="AL14" s="337">
        <v>0</v>
      </c>
      <c r="AM14" s="337">
        <v>0</v>
      </c>
      <c r="AN14" s="337">
        <v>0</v>
      </c>
      <c r="AO14" s="337">
        <v>0</v>
      </c>
      <c r="AP14" s="337">
        <v>0</v>
      </c>
      <c r="AQ14" s="337">
        <v>0</v>
      </c>
      <c r="AR14" s="337">
        <v>0</v>
      </c>
      <c r="AS14" s="337">
        <v>0</v>
      </c>
      <c r="AT14" s="337">
        <v>0</v>
      </c>
      <c r="AU14" s="337">
        <v>0</v>
      </c>
      <c r="AV14" s="337">
        <v>0</v>
      </c>
      <c r="AW14" s="337">
        <v>0</v>
      </c>
      <c r="AX14" s="337">
        <v>0</v>
      </c>
      <c r="AY14" s="337">
        <v>0</v>
      </c>
      <c r="AZ14" s="337">
        <v>0</v>
      </c>
      <c r="BA14" s="337">
        <v>0</v>
      </c>
      <c r="BB14" s="337">
        <v>0</v>
      </c>
      <c r="BC14" s="337">
        <v>0</v>
      </c>
      <c r="BD14" s="337">
        <v>0</v>
      </c>
      <c r="BE14" s="337">
        <v>0</v>
      </c>
      <c r="BF14" s="337">
        <v>0</v>
      </c>
      <c r="BG14" s="337">
        <v>0</v>
      </c>
      <c r="BH14" s="337">
        <v>0</v>
      </c>
      <c r="BI14" s="337">
        <v>0</v>
      </c>
      <c r="BJ14" s="337">
        <v>0</v>
      </c>
      <c r="BK14" s="337">
        <v>0</v>
      </c>
      <c r="BL14" s="337">
        <v>311.10320714739561</v>
      </c>
      <c r="BM14" s="337">
        <v>322.0954267879905</v>
      </c>
      <c r="BN14" s="337">
        <v>328.73751436019393</v>
      </c>
      <c r="BO14" s="337">
        <v>321.81967597883261</v>
      </c>
      <c r="BP14" s="337">
        <v>330.48284130260879</v>
      </c>
      <c r="BQ14" s="337">
        <v>0</v>
      </c>
      <c r="BR14" s="337">
        <v>0</v>
      </c>
      <c r="BS14" s="337">
        <v>0</v>
      </c>
      <c r="BT14" s="337">
        <v>0</v>
      </c>
      <c r="BU14" s="337">
        <v>0</v>
      </c>
      <c r="BV14" s="337">
        <v>0</v>
      </c>
      <c r="BW14" s="337">
        <v>0</v>
      </c>
      <c r="BX14" s="337">
        <v>0</v>
      </c>
      <c r="BY14" s="337">
        <v>0</v>
      </c>
      <c r="BZ14" s="337">
        <v>0</v>
      </c>
      <c r="CA14" s="337">
        <v>0</v>
      </c>
      <c r="CB14" s="337">
        <v>0</v>
      </c>
      <c r="CC14" s="337">
        <v>0</v>
      </c>
      <c r="CD14" s="338">
        <v>0</v>
      </c>
    </row>
    <row r="15" spans="1:82" s="1" customFormat="1" x14ac:dyDescent="0.4">
      <c r="A15" s="368"/>
      <c r="B15" s="71" t="s">
        <v>573</v>
      </c>
      <c r="C15" s="367"/>
      <c r="D15" s="337">
        <v>0</v>
      </c>
      <c r="E15" s="337">
        <v>0</v>
      </c>
      <c r="F15" s="337">
        <v>0</v>
      </c>
      <c r="G15" s="337">
        <v>0</v>
      </c>
      <c r="H15" s="337">
        <v>0</v>
      </c>
      <c r="I15" s="337">
        <v>0</v>
      </c>
      <c r="J15" s="337">
        <v>0</v>
      </c>
      <c r="K15" s="337">
        <v>0</v>
      </c>
      <c r="L15" s="337">
        <v>0</v>
      </c>
      <c r="M15" s="337">
        <v>0</v>
      </c>
      <c r="N15" s="337">
        <v>0</v>
      </c>
      <c r="O15" s="337">
        <v>0</v>
      </c>
      <c r="P15" s="337">
        <v>0</v>
      </c>
      <c r="Q15" s="337">
        <v>0</v>
      </c>
      <c r="R15" s="337">
        <v>0</v>
      </c>
      <c r="S15" s="337">
        <v>0</v>
      </c>
      <c r="T15" s="337">
        <v>0</v>
      </c>
      <c r="U15" s="337">
        <v>0</v>
      </c>
      <c r="V15" s="337">
        <v>0</v>
      </c>
      <c r="W15" s="337">
        <v>0</v>
      </c>
      <c r="X15" s="337">
        <v>0</v>
      </c>
      <c r="Y15" s="337">
        <v>0</v>
      </c>
      <c r="Z15" s="337">
        <v>0</v>
      </c>
      <c r="AA15" s="337">
        <v>0</v>
      </c>
      <c r="AB15" s="337">
        <v>0</v>
      </c>
      <c r="AC15" s="337">
        <v>0</v>
      </c>
      <c r="AD15" s="337">
        <v>0</v>
      </c>
      <c r="AE15" s="337">
        <v>0</v>
      </c>
      <c r="AF15" s="337">
        <v>0</v>
      </c>
      <c r="AG15" s="337">
        <v>0</v>
      </c>
      <c r="AH15" s="337">
        <v>0</v>
      </c>
      <c r="AI15" s="337">
        <v>0</v>
      </c>
      <c r="AJ15" s="337">
        <v>0</v>
      </c>
      <c r="AK15" s="337">
        <v>0</v>
      </c>
      <c r="AL15" s="337">
        <v>0</v>
      </c>
      <c r="AM15" s="337">
        <v>0</v>
      </c>
      <c r="AN15" s="337">
        <v>0</v>
      </c>
      <c r="AO15" s="337">
        <v>0</v>
      </c>
      <c r="AP15" s="337">
        <v>0</v>
      </c>
      <c r="AQ15" s="337">
        <v>0</v>
      </c>
      <c r="AR15" s="337">
        <v>0</v>
      </c>
      <c r="AS15" s="337">
        <v>0</v>
      </c>
      <c r="AT15" s="337">
        <v>0</v>
      </c>
      <c r="AU15" s="337">
        <v>0</v>
      </c>
      <c r="AV15" s="337">
        <v>0</v>
      </c>
      <c r="AW15" s="337">
        <v>0</v>
      </c>
      <c r="AX15" s="337">
        <v>0</v>
      </c>
      <c r="AY15" s="337">
        <v>0</v>
      </c>
      <c r="AZ15" s="337">
        <v>0</v>
      </c>
      <c r="BA15" s="337">
        <v>0</v>
      </c>
      <c r="BB15" s="337">
        <v>0</v>
      </c>
      <c r="BC15" s="337">
        <v>0</v>
      </c>
      <c r="BD15" s="337">
        <v>0</v>
      </c>
      <c r="BE15" s="337">
        <v>0</v>
      </c>
      <c r="BF15" s="337">
        <v>0</v>
      </c>
      <c r="BG15" s="337">
        <v>0</v>
      </c>
      <c r="BH15" s="337">
        <v>0</v>
      </c>
      <c r="BI15" s="337">
        <v>0</v>
      </c>
      <c r="BJ15" s="337">
        <v>0</v>
      </c>
      <c r="BK15" s="337">
        <v>0</v>
      </c>
      <c r="BL15" s="337">
        <v>202.19597112502819</v>
      </c>
      <c r="BM15" s="337">
        <v>298.50971591364902</v>
      </c>
      <c r="BN15" s="337">
        <v>408.00421011928688</v>
      </c>
      <c r="BO15" s="337">
        <v>472.31268500113845</v>
      </c>
      <c r="BP15" s="337">
        <v>527.80568466400962</v>
      </c>
      <c r="BQ15" s="337">
        <v>0</v>
      </c>
      <c r="BR15" s="337">
        <v>0</v>
      </c>
      <c r="BS15" s="337">
        <v>0</v>
      </c>
      <c r="BT15" s="337">
        <v>0</v>
      </c>
      <c r="BU15" s="337">
        <v>0</v>
      </c>
      <c r="BV15" s="337">
        <v>0</v>
      </c>
      <c r="BW15" s="337">
        <v>0</v>
      </c>
      <c r="BX15" s="337">
        <v>0</v>
      </c>
      <c r="BY15" s="337">
        <v>0</v>
      </c>
      <c r="BZ15" s="337">
        <v>0</v>
      </c>
      <c r="CA15" s="337">
        <v>0</v>
      </c>
      <c r="CB15" s="337">
        <v>0</v>
      </c>
      <c r="CC15" s="337">
        <v>0</v>
      </c>
      <c r="CD15" s="338">
        <v>0</v>
      </c>
    </row>
    <row r="16" spans="1:82" s="1" customFormat="1" ht="26.25" customHeight="1" x14ac:dyDescent="0.4">
      <c r="A16" s="368"/>
      <c r="B16" s="71" t="s">
        <v>574</v>
      </c>
      <c r="C16" s="56"/>
      <c r="D16" s="337">
        <f t="shared" ref="D16:AI16" si="1">D19</f>
        <v>0</v>
      </c>
      <c r="E16" s="337">
        <f t="shared" si="1"/>
        <v>0</v>
      </c>
      <c r="F16" s="337">
        <f t="shared" si="1"/>
        <v>0</v>
      </c>
      <c r="G16" s="337">
        <f t="shared" si="1"/>
        <v>0</v>
      </c>
      <c r="H16" s="337">
        <f t="shared" si="1"/>
        <v>0</v>
      </c>
      <c r="I16" s="337">
        <f t="shared" si="1"/>
        <v>0</v>
      </c>
      <c r="J16" s="337">
        <f t="shared" si="1"/>
        <v>0</v>
      </c>
      <c r="K16" s="337">
        <f t="shared" si="1"/>
        <v>0</v>
      </c>
      <c r="L16" s="337">
        <f t="shared" si="1"/>
        <v>0</v>
      </c>
      <c r="M16" s="337">
        <f t="shared" si="1"/>
        <v>0</v>
      </c>
      <c r="N16" s="337">
        <f t="shared" si="1"/>
        <v>0</v>
      </c>
      <c r="O16" s="337">
        <f t="shared" si="1"/>
        <v>0</v>
      </c>
      <c r="P16" s="337">
        <f t="shared" si="1"/>
        <v>0</v>
      </c>
      <c r="Q16" s="337">
        <f t="shared" si="1"/>
        <v>0</v>
      </c>
      <c r="R16" s="337">
        <f t="shared" si="1"/>
        <v>0</v>
      </c>
      <c r="S16" s="337">
        <f t="shared" si="1"/>
        <v>0</v>
      </c>
      <c r="T16" s="337">
        <f t="shared" si="1"/>
        <v>0</v>
      </c>
      <c r="U16" s="337">
        <f t="shared" si="1"/>
        <v>0</v>
      </c>
      <c r="V16" s="337">
        <f t="shared" si="1"/>
        <v>0</v>
      </c>
      <c r="W16" s="337">
        <f t="shared" si="1"/>
        <v>0</v>
      </c>
      <c r="X16" s="337">
        <f t="shared" si="1"/>
        <v>0</v>
      </c>
      <c r="Y16" s="337">
        <f t="shared" si="1"/>
        <v>0</v>
      </c>
      <c r="Z16" s="337">
        <f t="shared" si="1"/>
        <v>0</v>
      </c>
      <c r="AA16" s="337">
        <f t="shared" si="1"/>
        <v>0</v>
      </c>
      <c r="AB16" s="337">
        <f t="shared" si="1"/>
        <v>0</v>
      </c>
      <c r="AC16" s="337">
        <f t="shared" si="1"/>
        <v>0</v>
      </c>
      <c r="AD16" s="337">
        <f t="shared" si="1"/>
        <v>0</v>
      </c>
      <c r="AE16" s="337">
        <f t="shared" si="1"/>
        <v>0</v>
      </c>
      <c r="AF16" s="337">
        <f t="shared" si="1"/>
        <v>0</v>
      </c>
      <c r="AG16" s="337">
        <f t="shared" si="1"/>
        <v>0</v>
      </c>
      <c r="AH16" s="337">
        <f t="shared" si="1"/>
        <v>189.0604099893182</v>
      </c>
      <c r="AI16" s="337">
        <f t="shared" si="1"/>
        <v>217.24186395918002</v>
      </c>
      <c r="AJ16" s="337">
        <f t="shared" ref="AJ16:BK16" si="2">AJ19</f>
        <v>291.64676658977385</v>
      </c>
      <c r="AK16" s="337">
        <f t="shared" si="2"/>
        <v>435.79447132057123</v>
      </c>
      <c r="AL16" s="337">
        <f t="shared" si="2"/>
        <v>531.64070822038082</v>
      </c>
      <c r="AM16" s="337">
        <f t="shared" si="2"/>
        <v>599.91337522552976</v>
      </c>
      <c r="AN16" s="337">
        <f t="shared" si="2"/>
        <v>667.59777746960162</v>
      </c>
      <c r="AO16" s="337">
        <f t="shared" si="2"/>
        <v>730.54411349699535</v>
      </c>
      <c r="AP16" s="337">
        <f t="shared" si="2"/>
        <v>805.60849456809274</v>
      </c>
      <c r="AQ16" s="337">
        <f t="shared" si="2"/>
        <v>838.18835992187337</v>
      </c>
      <c r="AR16" s="337">
        <f t="shared" si="2"/>
        <v>760.26900000000001</v>
      </c>
      <c r="AS16" s="337">
        <f t="shared" si="2"/>
        <v>936.29321192193368</v>
      </c>
      <c r="AT16" s="337">
        <f t="shared" si="2"/>
        <v>1162.117</v>
      </c>
      <c r="AU16" s="337">
        <f t="shared" si="2"/>
        <v>670.327</v>
      </c>
      <c r="AV16" s="337">
        <f t="shared" si="2"/>
        <v>724.20100000000002</v>
      </c>
      <c r="AW16" s="337">
        <f t="shared" si="2"/>
        <v>941.47799999999995</v>
      </c>
      <c r="AX16" s="337">
        <f t="shared" si="2"/>
        <v>973.24916299999973</v>
      </c>
      <c r="AY16" s="337">
        <f t="shared" si="2"/>
        <v>991.50290500000006</v>
      </c>
      <c r="AZ16" s="337">
        <f t="shared" si="2"/>
        <v>1035.1050220000002</v>
      </c>
      <c r="BA16" s="337">
        <f t="shared" si="2"/>
        <v>1079.5440269999999</v>
      </c>
      <c r="BB16" s="337">
        <f t="shared" si="2"/>
        <v>1124.7226409999994</v>
      </c>
      <c r="BC16" s="337">
        <f t="shared" si="2"/>
        <v>1163.735510948489</v>
      </c>
      <c r="BD16" s="337">
        <f t="shared" si="2"/>
        <v>1229.3620240181656</v>
      </c>
      <c r="BE16" s="337">
        <f t="shared" si="2"/>
        <v>1349.4457237699216</v>
      </c>
      <c r="BF16" s="337">
        <f t="shared" si="2"/>
        <v>1430.8457317625675</v>
      </c>
      <c r="BG16" s="337">
        <f t="shared" si="2"/>
        <v>1612.517104499429</v>
      </c>
      <c r="BH16" s="337">
        <f t="shared" si="2"/>
        <v>1828.5273484448542</v>
      </c>
      <c r="BI16" s="337">
        <f t="shared" si="2"/>
        <v>1843.2959341159444</v>
      </c>
      <c r="BJ16" s="337">
        <f t="shared" si="2"/>
        <v>2003.9939900362206</v>
      </c>
      <c r="BK16" s="337">
        <f t="shared" si="2"/>
        <v>2046.6136160962108</v>
      </c>
      <c r="BL16" s="337">
        <v>2162.8252108384918</v>
      </c>
      <c r="BM16" s="337">
        <v>2239.7459853678515</v>
      </c>
      <c r="BN16" s="337">
        <v>2273.0145576027198</v>
      </c>
      <c r="BO16" s="337">
        <v>2227.1295013956719</v>
      </c>
      <c r="BP16" s="337">
        <v>2136.5856605519407</v>
      </c>
      <c r="BQ16" s="337">
        <v>0</v>
      </c>
      <c r="BR16" s="337">
        <v>0</v>
      </c>
      <c r="BS16" s="337">
        <v>0</v>
      </c>
      <c r="BT16" s="337">
        <v>0</v>
      </c>
      <c r="BU16" s="337">
        <v>0</v>
      </c>
      <c r="BV16" s="337">
        <v>0</v>
      </c>
      <c r="BW16" s="337">
        <v>0</v>
      </c>
      <c r="BX16" s="337">
        <v>0</v>
      </c>
      <c r="BY16" s="337">
        <v>0</v>
      </c>
      <c r="BZ16" s="337">
        <v>0</v>
      </c>
      <c r="CA16" s="337">
        <v>0</v>
      </c>
      <c r="CB16" s="337">
        <v>0</v>
      </c>
      <c r="CC16" s="337">
        <v>0</v>
      </c>
      <c r="CD16" s="338">
        <v>0</v>
      </c>
    </row>
    <row r="17" spans="1:82" s="1" customFormat="1" x14ac:dyDescent="0.4">
      <c r="A17" s="368"/>
      <c r="B17" s="71" t="s">
        <v>575</v>
      </c>
      <c r="C17" s="56"/>
      <c r="D17" s="337">
        <f t="shared" ref="D17:AI17" si="3">SUM(D20:D23)</f>
        <v>0</v>
      </c>
      <c r="E17" s="337">
        <f t="shared" si="3"/>
        <v>0</v>
      </c>
      <c r="F17" s="337">
        <f t="shared" si="3"/>
        <v>0</v>
      </c>
      <c r="G17" s="337">
        <f t="shared" si="3"/>
        <v>0</v>
      </c>
      <c r="H17" s="337">
        <f t="shared" si="3"/>
        <v>0</v>
      </c>
      <c r="I17" s="337">
        <f t="shared" si="3"/>
        <v>0</v>
      </c>
      <c r="J17" s="337">
        <f t="shared" si="3"/>
        <v>0</v>
      </c>
      <c r="K17" s="337">
        <f t="shared" si="3"/>
        <v>0</v>
      </c>
      <c r="L17" s="337">
        <f t="shared" si="3"/>
        <v>0</v>
      </c>
      <c r="M17" s="337">
        <f t="shared" si="3"/>
        <v>0</v>
      </c>
      <c r="N17" s="337">
        <f t="shared" si="3"/>
        <v>0</v>
      </c>
      <c r="O17" s="337">
        <f t="shared" si="3"/>
        <v>0</v>
      </c>
      <c r="P17" s="337">
        <f t="shared" si="3"/>
        <v>0</v>
      </c>
      <c r="Q17" s="337">
        <f t="shared" si="3"/>
        <v>0</v>
      </c>
      <c r="R17" s="337">
        <f t="shared" si="3"/>
        <v>0</v>
      </c>
      <c r="S17" s="337">
        <f t="shared" si="3"/>
        <v>0</v>
      </c>
      <c r="T17" s="337">
        <f t="shared" si="3"/>
        <v>0</v>
      </c>
      <c r="U17" s="337">
        <f t="shared" si="3"/>
        <v>0</v>
      </c>
      <c r="V17" s="337">
        <f t="shared" si="3"/>
        <v>0</v>
      </c>
      <c r="W17" s="337">
        <f t="shared" si="3"/>
        <v>0</v>
      </c>
      <c r="X17" s="337">
        <f t="shared" si="3"/>
        <v>0</v>
      </c>
      <c r="Y17" s="337">
        <f t="shared" si="3"/>
        <v>0</v>
      </c>
      <c r="Z17" s="337">
        <f t="shared" si="3"/>
        <v>0</v>
      </c>
      <c r="AA17" s="337">
        <f t="shared" si="3"/>
        <v>0</v>
      </c>
      <c r="AB17" s="337">
        <f t="shared" si="3"/>
        <v>0</v>
      </c>
      <c r="AC17" s="337">
        <f t="shared" si="3"/>
        <v>0</v>
      </c>
      <c r="AD17" s="337">
        <f t="shared" si="3"/>
        <v>0</v>
      </c>
      <c r="AE17" s="337">
        <f t="shared" si="3"/>
        <v>0</v>
      </c>
      <c r="AF17" s="337">
        <f t="shared" si="3"/>
        <v>0</v>
      </c>
      <c r="AG17" s="337">
        <f t="shared" si="3"/>
        <v>0</v>
      </c>
      <c r="AH17" s="337">
        <f t="shared" si="3"/>
        <v>196.93959001068183</v>
      </c>
      <c r="AI17" s="337">
        <f t="shared" si="3"/>
        <v>227.75813604082006</v>
      </c>
      <c r="AJ17" s="337">
        <f t="shared" ref="AJ17:BK17" si="4">SUM(AJ20:AJ23)</f>
        <v>307.35323341022615</v>
      </c>
      <c r="AK17" s="337">
        <f t="shared" si="4"/>
        <v>454.80552867942873</v>
      </c>
      <c r="AL17" s="337">
        <f t="shared" si="4"/>
        <v>551.35929177961918</v>
      </c>
      <c r="AM17" s="337">
        <f t="shared" si="4"/>
        <v>618.08662477447024</v>
      </c>
      <c r="AN17" s="337">
        <f t="shared" si="4"/>
        <v>686.40222253039815</v>
      </c>
      <c r="AO17" s="337">
        <f t="shared" si="4"/>
        <v>748.45588650300476</v>
      </c>
      <c r="AP17" s="337">
        <f t="shared" si="4"/>
        <v>829.39150543190704</v>
      </c>
      <c r="AQ17" s="337">
        <f t="shared" si="4"/>
        <v>862.81164007812663</v>
      </c>
      <c r="AR17" s="337">
        <f t="shared" si="4"/>
        <v>604.86500000000012</v>
      </c>
      <c r="AS17" s="337">
        <f t="shared" si="4"/>
        <v>763.36878807806625</v>
      </c>
      <c r="AT17" s="337">
        <f t="shared" si="4"/>
        <v>960.69299999999987</v>
      </c>
      <c r="AU17" s="337">
        <f t="shared" si="4"/>
        <v>733.84</v>
      </c>
      <c r="AV17" s="337">
        <f t="shared" si="4"/>
        <v>968.37500000000023</v>
      </c>
      <c r="AW17" s="337">
        <f t="shared" si="4"/>
        <v>998.42199999999991</v>
      </c>
      <c r="AX17" s="337">
        <f t="shared" si="4"/>
        <v>1103.9621309999998</v>
      </c>
      <c r="AY17" s="337">
        <f t="shared" si="4"/>
        <v>1197.1680269999999</v>
      </c>
      <c r="AZ17" s="337">
        <f t="shared" si="4"/>
        <v>1275.5067700000002</v>
      </c>
      <c r="BA17" s="337">
        <f t="shared" si="4"/>
        <v>1315.1345980000001</v>
      </c>
      <c r="BB17" s="337">
        <f t="shared" si="4"/>
        <v>1327.6819739999989</v>
      </c>
      <c r="BC17" s="337">
        <f t="shared" si="4"/>
        <v>1347.1518148446023</v>
      </c>
      <c r="BD17" s="337">
        <f t="shared" si="4"/>
        <v>1345.1564549999996</v>
      </c>
      <c r="BE17" s="337">
        <f t="shared" si="4"/>
        <v>1336.3771304102056</v>
      </c>
      <c r="BF17" s="337">
        <f t="shared" si="4"/>
        <v>1403.0935666124119</v>
      </c>
      <c r="BG17" s="337">
        <f t="shared" si="4"/>
        <v>1613.6138907605705</v>
      </c>
      <c r="BH17" s="337">
        <f t="shared" si="4"/>
        <v>1728.4576144734931</v>
      </c>
      <c r="BI17" s="337">
        <f t="shared" si="4"/>
        <v>1930.7936408840555</v>
      </c>
      <c r="BJ17" s="337">
        <f t="shared" si="4"/>
        <v>1937.0327149637794</v>
      </c>
      <c r="BK17" s="337">
        <f t="shared" si="4"/>
        <v>1980.0739629037898</v>
      </c>
      <c r="BL17" s="337">
        <f t="shared" ref="BL17:CD17" si="5">BL4-BL16</f>
        <v>2071.6184511615079</v>
      </c>
      <c r="BM17" s="337">
        <f t="shared" si="5"/>
        <v>2457.9322396321481</v>
      </c>
      <c r="BN17" s="337">
        <f t="shared" si="5"/>
        <v>2651.7587673972803</v>
      </c>
      <c r="BO17" s="337">
        <f t="shared" si="5"/>
        <v>2691.2493936043288</v>
      </c>
      <c r="BP17" s="337">
        <f t="shared" si="5"/>
        <v>2775.3624294480583</v>
      </c>
      <c r="BQ17" s="337">
        <f t="shared" si="5"/>
        <v>0</v>
      </c>
      <c r="BR17" s="337">
        <f t="shared" si="5"/>
        <v>0</v>
      </c>
      <c r="BS17" s="337">
        <f t="shared" si="5"/>
        <v>0</v>
      </c>
      <c r="BT17" s="337">
        <f t="shared" si="5"/>
        <v>0</v>
      </c>
      <c r="BU17" s="337">
        <f t="shared" si="5"/>
        <v>0</v>
      </c>
      <c r="BV17" s="337">
        <f t="shared" si="5"/>
        <v>0</v>
      </c>
      <c r="BW17" s="337">
        <f t="shared" si="5"/>
        <v>0</v>
      </c>
      <c r="BX17" s="337">
        <f t="shared" si="5"/>
        <v>0</v>
      </c>
      <c r="BY17" s="337">
        <f t="shared" si="5"/>
        <v>0</v>
      </c>
      <c r="BZ17" s="337">
        <f t="shared" si="5"/>
        <v>0</v>
      </c>
      <c r="CA17" s="337">
        <f t="shared" si="5"/>
        <v>0</v>
      </c>
      <c r="CB17" s="337">
        <f t="shared" si="5"/>
        <v>0</v>
      </c>
      <c r="CC17" s="337">
        <f t="shared" si="5"/>
        <v>0</v>
      </c>
      <c r="CD17" s="338">
        <f t="shared" si="5"/>
        <v>0</v>
      </c>
    </row>
    <row r="18" spans="1:82" s="1" customFormat="1" ht="26.25" customHeight="1" x14ac:dyDescent="0.4">
      <c r="A18" s="73"/>
      <c r="B18" s="56" t="s">
        <v>576</v>
      </c>
      <c r="C18" s="367"/>
      <c r="D18" s="337"/>
      <c r="E18" s="337"/>
      <c r="F18" s="337"/>
      <c r="G18" s="337"/>
      <c r="H18" s="337"/>
      <c r="I18" s="337"/>
      <c r="J18" s="337"/>
      <c r="K18" s="337"/>
      <c r="L18" s="337"/>
      <c r="M18" s="337"/>
      <c r="N18" s="337"/>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8"/>
    </row>
    <row r="19" spans="1:82" s="1" customFormat="1" x14ac:dyDescent="0.4">
      <c r="A19" s="368"/>
      <c r="B19" s="71" t="s">
        <v>577</v>
      </c>
      <c r="C19" s="367"/>
      <c r="D19" s="337">
        <v>0</v>
      </c>
      <c r="E19" s="337">
        <v>0</v>
      </c>
      <c r="F19" s="337">
        <v>0</v>
      </c>
      <c r="G19" s="337">
        <v>0</v>
      </c>
      <c r="H19" s="337">
        <v>0</v>
      </c>
      <c r="I19" s="337">
        <v>0</v>
      </c>
      <c r="J19" s="337">
        <v>0</v>
      </c>
      <c r="K19" s="337">
        <v>0</v>
      </c>
      <c r="L19" s="337">
        <v>0</v>
      </c>
      <c r="M19" s="337">
        <v>0</v>
      </c>
      <c r="N19" s="337">
        <v>0</v>
      </c>
      <c r="O19" s="337">
        <v>0</v>
      </c>
      <c r="P19" s="337">
        <v>0</v>
      </c>
      <c r="Q19" s="337">
        <v>0</v>
      </c>
      <c r="R19" s="337">
        <v>0</v>
      </c>
      <c r="S19" s="337">
        <v>0</v>
      </c>
      <c r="T19" s="337">
        <v>0</v>
      </c>
      <c r="U19" s="337">
        <v>0</v>
      </c>
      <c r="V19" s="337">
        <v>0</v>
      </c>
      <c r="W19" s="337">
        <v>0</v>
      </c>
      <c r="X19" s="337">
        <v>0</v>
      </c>
      <c r="Y19" s="337">
        <v>0</v>
      </c>
      <c r="Z19" s="337">
        <v>0</v>
      </c>
      <c r="AA19" s="337">
        <v>0</v>
      </c>
      <c r="AB19" s="337">
        <v>0</v>
      </c>
      <c r="AC19" s="337">
        <v>0</v>
      </c>
      <c r="AD19" s="337">
        <v>0</v>
      </c>
      <c r="AE19" s="337">
        <v>0</v>
      </c>
      <c r="AF19" s="337">
        <v>0</v>
      </c>
      <c r="AG19" s="337">
        <v>0</v>
      </c>
      <c r="AH19" s="337">
        <v>189.0604099893182</v>
      </c>
      <c r="AI19" s="337">
        <v>217.24186395918002</v>
      </c>
      <c r="AJ19" s="337">
        <v>291.64676658977385</v>
      </c>
      <c r="AK19" s="337">
        <v>435.79447132057123</v>
      </c>
      <c r="AL19" s="337">
        <v>531.64070822038082</v>
      </c>
      <c r="AM19" s="337">
        <v>599.91337522552976</v>
      </c>
      <c r="AN19" s="337">
        <v>667.59777746960162</v>
      </c>
      <c r="AO19" s="337">
        <v>730.54411349699535</v>
      </c>
      <c r="AP19" s="337">
        <v>805.60849456809274</v>
      </c>
      <c r="AQ19" s="337">
        <v>838.18835992187337</v>
      </c>
      <c r="AR19" s="337">
        <v>760.26900000000001</v>
      </c>
      <c r="AS19" s="337">
        <v>936.29321192193368</v>
      </c>
      <c r="AT19" s="337">
        <v>1162.117</v>
      </c>
      <c r="AU19" s="337">
        <v>670.327</v>
      </c>
      <c r="AV19" s="337">
        <v>724.20100000000002</v>
      </c>
      <c r="AW19" s="337">
        <v>941.47799999999995</v>
      </c>
      <c r="AX19" s="337">
        <v>973.24916299999973</v>
      </c>
      <c r="AY19" s="337">
        <v>991.50290500000006</v>
      </c>
      <c r="AZ19" s="337">
        <v>1035.1050220000002</v>
      </c>
      <c r="BA19" s="337">
        <v>1079.5440269999999</v>
      </c>
      <c r="BB19" s="337">
        <v>1124.7226409999994</v>
      </c>
      <c r="BC19" s="337">
        <v>1163.735510948489</v>
      </c>
      <c r="BD19" s="337">
        <v>1229.3620240181656</v>
      </c>
      <c r="BE19" s="337">
        <v>1349.4457237699216</v>
      </c>
      <c r="BF19" s="337">
        <v>1430.8457317625675</v>
      </c>
      <c r="BG19" s="337">
        <v>1612.517104499429</v>
      </c>
      <c r="BH19" s="337">
        <v>1828.5273484448542</v>
      </c>
      <c r="BI19" s="337">
        <v>1843.2959341159444</v>
      </c>
      <c r="BJ19" s="337">
        <v>2003.9939900362206</v>
      </c>
      <c r="BK19" s="337">
        <v>2046.6136160962108</v>
      </c>
      <c r="BL19" s="337">
        <v>2162.8252108384918</v>
      </c>
      <c r="BM19" s="337">
        <v>2239.7459853678515</v>
      </c>
      <c r="BN19" s="337">
        <v>2273.0145576027198</v>
      </c>
      <c r="BO19" s="337">
        <v>2227.1295013956719</v>
      </c>
      <c r="BP19" s="337">
        <v>2136.5856605519407</v>
      </c>
      <c r="BQ19" s="337">
        <v>0</v>
      </c>
      <c r="BR19" s="337">
        <v>0</v>
      </c>
      <c r="BS19" s="337">
        <v>0</v>
      </c>
      <c r="BT19" s="337">
        <v>0</v>
      </c>
      <c r="BU19" s="337">
        <v>0</v>
      </c>
      <c r="BV19" s="337">
        <v>0</v>
      </c>
      <c r="BW19" s="337">
        <v>0</v>
      </c>
      <c r="BX19" s="337">
        <v>0</v>
      </c>
      <c r="BY19" s="337">
        <v>0</v>
      </c>
      <c r="BZ19" s="337">
        <v>0</v>
      </c>
      <c r="CA19" s="337">
        <v>0</v>
      </c>
      <c r="CB19" s="337">
        <v>0</v>
      </c>
      <c r="CC19" s="337">
        <v>0</v>
      </c>
      <c r="CD19" s="338">
        <v>0</v>
      </c>
    </row>
    <row r="20" spans="1:82" s="1" customFormat="1" x14ac:dyDescent="0.4">
      <c r="A20" s="368"/>
      <c r="B20" s="71" t="s">
        <v>450</v>
      </c>
      <c r="C20" s="367"/>
      <c r="D20" s="337">
        <v>0</v>
      </c>
      <c r="E20" s="337">
        <v>0</v>
      </c>
      <c r="F20" s="337">
        <v>0</v>
      </c>
      <c r="G20" s="337">
        <v>0</v>
      </c>
      <c r="H20" s="337">
        <v>0</v>
      </c>
      <c r="I20" s="337">
        <v>0</v>
      </c>
      <c r="J20" s="337">
        <v>0</v>
      </c>
      <c r="K20" s="337">
        <v>0</v>
      </c>
      <c r="L20" s="337">
        <v>0</v>
      </c>
      <c r="M20" s="337">
        <v>0</v>
      </c>
      <c r="N20" s="337">
        <v>0</v>
      </c>
      <c r="O20" s="337">
        <v>0</v>
      </c>
      <c r="P20" s="337">
        <v>0</v>
      </c>
      <c r="Q20" s="337">
        <v>0</v>
      </c>
      <c r="R20" s="337">
        <v>0</v>
      </c>
      <c r="S20" s="337">
        <v>0</v>
      </c>
      <c r="T20" s="337">
        <v>0</v>
      </c>
      <c r="U20" s="337">
        <v>0</v>
      </c>
      <c r="V20" s="337">
        <v>0</v>
      </c>
      <c r="W20" s="337">
        <v>0</v>
      </c>
      <c r="X20" s="337">
        <v>0</v>
      </c>
      <c r="Y20" s="337">
        <v>0</v>
      </c>
      <c r="Z20" s="337">
        <v>0</v>
      </c>
      <c r="AA20" s="337">
        <v>0</v>
      </c>
      <c r="AB20" s="337">
        <v>0</v>
      </c>
      <c r="AC20" s="337">
        <v>0</v>
      </c>
      <c r="AD20" s="337">
        <v>0</v>
      </c>
      <c r="AE20" s="337">
        <v>0</v>
      </c>
      <c r="AF20" s="337">
        <v>0</v>
      </c>
      <c r="AG20" s="337">
        <v>0</v>
      </c>
      <c r="AH20" s="337">
        <v>27.502827272667155</v>
      </c>
      <c r="AI20" s="337">
        <v>31.585852043726426</v>
      </c>
      <c r="AJ20" s="337">
        <v>42.384582121077884</v>
      </c>
      <c r="AK20" s="337">
        <v>63.213077234706887</v>
      </c>
      <c r="AL20" s="337">
        <v>76.776376134597115</v>
      </c>
      <c r="AM20" s="337">
        <v>86.294927523123278</v>
      </c>
      <c r="AN20" s="337">
        <v>96.19980924653629</v>
      </c>
      <c r="AO20" s="337">
        <v>104.64116166965778</v>
      </c>
      <c r="AP20" s="337">
        <v>116.03413200590694</v>
      </c>
      <c r="AQ20" s="337">
        <v>120.6229520803748</v>
      </c>
      <c r="AR20" s="337">
        <v>83.058999999999997</v>
      </c>
      <c r="AS20" s="337">
        <v>114.8284154022263</v>
      </c>
      <c r="AT20" s="337">
        <v>166.71700000000001</v>
      </c>
      <c r="AU20" s="337">
        <v>112.279</v>
      </c>
      <c r="AV20" s="337">
        <v>146.14699999999999</v>
      </c>
      <c r="AW20" s="337">
        <v>188.857</v>
      </c>
      <c r="AX20" s="337">
        <v>237.89668399999994</v>
      </c>
      <c r="AY20" s="337">
        <v>279.43384600000002</v>
      </c>
      <c r="AZ20" s="337">
        <v>318.77796300000006</v>
      </c>
      <c r="BA20" s="337">
        <v>366.771837</v>
      </c>
      <c r="BB20" s="337">
        <v>408.74446599999976</v>
      </c>
      <c r="BC20" s="337">
        <v>444.9005951357899</v>
      </c>
      <c r="BD20" s="337">
        <v>486.32011499999982</v>
      </c>
      <c r="BE20" s="337">
        <v>528.76477520781191</v>
      </c>
      <c r="BF20" s="337">
        <v>593.43878223860281</v>
      </c>
      <c r="BG20" s="337">
        <v>700.71103272999665</v>
      </c>
      <c r="BH20" s="337">
        <v>750.02694315173312</v>
      </c>
      <c r="BI20" s="337">
        <v>839.96132516636135</v>
      </c>
      <c r="BJ20" s="337">
        <v>805.30950638016247</v>
      </c>
      <c r="BK20" s="337">
        <v>828.09404862651547</v>
      </c>
      <c r="BL20" s="337">
        <v>869.82127433533924</v>
      </c>
      <c r="BM20" s="337">
        <v>950.96467470191726</v>
      </c>
      <c r="BN20" s="337">
        <v>1008.5423032163782</v>
      </c>
      <c r="BO20" s="337">
        <v>1020.7892962954842</v>
      </c>
      <c r="BP20" s="337">
        <v>1035.9458838204823</v>
      </c>
      <c r="BQ20" s="337">
        <v>0</v>
      </c>
      <c r="BR20" s="337">
        <v>0</v>
      </c>
      <c r="BS20" s="337">
        <v>0</v>
      </c>
      <c r="BT20" s="337">
        <v>0</v>
      </c>
      <c r="BU20" s="337">
        <v>0</v>
      </c>
      <c r="BV20" s="337">
        <v>0</v>
      </c>
      <c r="BW20" s="337">
        <v>0</v>
      </c>
      <c r="BX20" s="337">
        <v>0</v>
      </c>
      <c r="BY20" s="337">
        <v>0</v>
      </c>
      <c r="BZ20" s="337">
        <v>0</v>
      </c>
      <c r="CA20" s="337">
        <v>0</v>
      </c>
      <c r="CB20" s="337">
        <v>0</v>
      </c>
      <c r="CC20" s="337">
        <v>0</v>
      </c>
      <c r="CD20" s="338">
        <v>0</v>
      </c>
    </row>
    <row r="21" spans="1:82" s="1" customFormat="1" x14ac:dyDescent="0.4">
      <c r="A21" s="368"/>
      <c r="B21" s="71" t="s">
        <v>578</v>
      </c>
      <c r="C21" s="367"/>
      <c r="D21" s="337">
        <v>0</v>
      </c>
      <c r="E21" s="337">
        <v>0</v>
      </c>
      <c r="F21" s="337">
        <v>0</v>
      </c>
      <c r="G21" s="337">
        <v>0</v>
      </c>
      <c r="H21" s="337">
        <v>0</v>
      </c>
      <c r="I21" s="337">
        <v>0</v>
      </c>
      <c r="J21" s="337">
        <v>0</v>
      </c>
      <c r="K21" s="337">
        <v>0</v>
      </c>
      <c r="L21" s="337">
        <v>0</v>
      </c>
      <c r="M21" s="337">
        <v>0</v>
      </c>
      <c r="N21" s="337">
        <v>0</v>
      </c>
      <c r="O21" s="337">
        <v>0</v>
      </c>
      <c r="P21" s="337">
        <v>0</v>
      </c>
      <c r="Q21" s="337">
        <v>0</v>
      </c>
      <c r="R21" s="337">
        <v>0</v>
      </c>
      <c r="S21" s="337">
        <v>0</v>
      </c>
      <c r="T21" s="337">
        <v>0</v>
      </c>
      <c r="U21" s="337">
        <v>0</v>
      </c>
      <c r="V21" s="337">
        <v>0</v>
      </c>
      <c r="W21" s="337">
        <v>0</v>
      </c>
      <c r="X21" s="337">
        <v>0</v>
      </c>
      <c r="Y21" s="337">
        <v>0</v>
      </c>
      <c r="Z21" s="337">
        <v>0</v>
      </c>
      <c r="AA21" s="337">
        <v>0</v>
      </c>
      <c r="AB21" s="337">
        <v>0</v>
      </c>
      <c r="AC21" s="337">
        <v>0</v>
      </c>
      <c r="AD21" s="337">
        <v>0</v>
      </c>
      <c r="AE21" s="337">
        <v>0</v>
      </c>
      <c r="AF21" s="337">
        <v>0</v>
      </c>
      <c r="AG21" s="337">
        <v>0</v>
      </c>
      <c r="AH21" s="337">
        <v>88.945632781705058</v>
      </c>
      <c r="AI21" s="337">
        <v>102.63989716099778</v>
      </c>
      <c r="AJ21" s="337">
        <v>138.3856917255178</v>
      </c>
      <c r="AK21" s="337">
        <v>205.51754927689734</v>
      </c>
      <c r="AL21" s="337">
        <v>249.99250242525952</v>
      </c>
      <c r="AM21" s="337">
        <v>281.05739095461479</v>
      </c>
      <c r="AN21" s="337">
        <v>312.24655644943772</v>
      </c>
      <c r="AO21" s="337">
        <v>341.18609501439198</v>
      </c>
      <c r="AP21" s="337">
        <v>377.30402508543466</v>
      </c>
      <c r="AQ21" s="337">
        <v>392.27715570427546</v>
      </c>
      <c r="AR21" s="337">
        <v>216.39</v>
      </c>
      <c r="AS21" s="337">
        <v>243.14730758287362</v>
      </c>
      <c r="AT21" s="337">
        <v>222.857</v>
      </c>
      <c r="AU21" s="337">
        <v>185.916</v>
      </c>
      <c r="AV21" s="337">
        <v>219.042</v>
      </c>
      <c r="AW21" s="337">
        <v>306.87099999999998</v>
      </c>
      <c r="AX21" s="337">
        <v>345.70058699999993</v>
      </c>
      <c r="AY21" s="337">
        <v>383.72152899999998</v>
      </c>
      <c r="AZ21" s="337">
        <v>408.69452700000005</v>
      </c>
      <c r="BA21" s="337">
        <v>423.69869799999998</v>
      </c>
      <c r="BB21" s="337">
        <v>442.26725699999969</v>
      </c>
      <c r="BC21" s="337">
        <v>458.38614234181148</v>
      </c>
      <c r="BD21" s="337">
        <v>449.61359899999985</v>
      </c>
      <c r="BE21" s="337">
        <v>447.65738801479245</v>
      </c>
      <c r="BF21" s="337">
        <v>456.77495423193301</v>
      </c>
      <c r="BG21" s="337">
        <v>524.55682653580504</v>
      </c>
      <c r="BH21" s="337">
        <v>571.40950903414523</v>
      </c>
      <c r="BI21" s="337">
        <v>632.58899092529441</v>
      </c>
      <c r="BJ21" s="337">
        <v>623.4840715467576</v>
      </c>
      <c r="BK21" s="337">
        <v>618.93076704709995</v>
      </c>
      <c r="BL21" s="337">
        <v>631.6028273544332</v>
      </c>
      <c r="BM21" s="337">
        <v>678.72746288485951</v>
      </c>
      <c r="BN21" s="337">
        <v>743.17843271133438</v>
      </c>
      <c r="BO21" s="337">
        <v>750.37605441262167</v>
      </c>
      <c r="BP21" s="337">
        <v>756.7359161644182</v>
      </c>
      <c r="BQ21" s="337">
        <v>0</v>
      </c>
      <c r="BR21" s="337">
        <v>0</v>
      </c>
      <c r="BS21" s="337">
        <v>0</v>
      </c>
      <c r="BT21" s="337">
        <v>0</v>
      </c>
      <c r="BU21" s="337">
        <v>0</v>
      </c>
      <c r="BV21" s="337">
        <v>0</v>
      </c>
      <c r="BW21" s="337">
        <v>0</v>
      </c>
      <c r="BX21" s="337">
        <v>0</v>
      </c>
      <c r="BY21" s="337">
        <v>0</v>
      </c>
      <c r="BZ21" s="337">
        <v>0</v>
      </c>
      <c r="CA21" s="337">
        <v>0</v>
      </c>
      <c r="CB21" s="337">
        <v>0</v>
      </c>
      <c r="CC21" s="337">
        <v>0</v>
      </c>
      <c r="CD21" s="338">
        <v>0</v>
      </c>
    </row>
    <row r="22" spans="1:82" s="1" customFormat="1" x14ac:dyDescent="0.4">
      <c r="A22" s="368"/>
      <c r="B22" s="71" t="s">
        <v>407</v>
      </c>
      <c r="C22" s="367"/>
      <c r="D22" s="337">
        <v>0</v>
      </c>
      <c r="E22" s="337">
        <v>0</v>
      </c>
      <c r="F22" s="337">
        <v>0</v>
      </c>
      <c r="G22" s="337">
        <v>0</v>
      </c>
      <c r="H22" s="337">
        <v>0</v>
      </c>
      <c r="I22" s="337">
        <v>0</v>
      </c>
      <c r="J22" s="337">
        <v>0</v>
      </c>
      <c r="K22" s="337">
        <v>0</v>
      </c>
      <c r="L22" s="337">
        <v>0</v>
      </c>
      <c r="M22" s="337">
        <v>0</v>
      </c>
      <c r="N22" s="337">
        <v>0</v>
      </c>
      <c r="O22" s="337">
        <v>0</v>
      </c>
      <c r="P22" s="337">
        <v>0</v>
      </c>
      <c r="Q22" s="337">
        <v>0</v>
      </c>
      <c r="R22" s="337">
        <v>0</v>
      </c>
      <c r="S22" s="337">
        <v>0</v>
      </c>
      <c r="T22" s="337">
        <v>0</v>
      </c>
      <c r="U22" s="337">
        <v>0</v>
      </c>
      <c r="V22" s="337">
        <v>0</v>
      </c>
      <c r="W22" s="337">
        <v>0</v>
      </c>
      <c r="X22" s="337">
        <v>0</v>
      </c>
      <c r="Y22" s="337">
        <v>0</v>
      </c>
      <c r="Z22" s="337">
        <v>0</v>
      </c>
      <c r="AA22" s="337">
        <v>0</v>
      </c>
      <c r="AB22" s="337">
        <v>0</v>
      </c>
      <c r="AC22" s="337">
        <v>0</v>
      </c>
      <c r="AD22" s="337">
        <v>0</v>
      </c>
      <c r="AE22" s="337">
        <v>0</v>
      </c>
      <c r="AF22" s="337">
        <v>0</v>
      </c>
      <c r="AG22" s="337">
        <v>0</v>
      </c>
      <c r="AH22" s="337">
        <v>73.242794596669199</v>
      </c>
      <c r="AI22" s="337">
        <v>85.168081893459714</v>
      </c>
      <c r="AJ22" s="337">
        <v>115.30566723086193</v>
      </c>
      <c r="AK22" s="337">
        <v>169.32691721496712</v>
      </c>
      <c r="AL22" s="337">
        <v>204.21808645897408</v>
      </c>
      <c r="AM22" s="337">
        <v>227.83044737490729</v>
      </c>
      <c r="AN22" s="337">
        <v>252.51033820403745</v>
      </c>
      <c r="AO22" s="337">
        <v>274.82477751762963</v>
      </c>
      <c r="AP22" s="337">
        <v>305.30618267506998</v>
      </c>
      <c r="AQ22" s="337">
        <v>317.94417999582299</v>
      </c>
      <c r="AR22" s="337">
        <v>223.36600000000001</v>
      </c>
      <c r="AS22" s="337">
        <v>286.63975529133552</v>
      </c>
      <c r="AT22" s="337">
        <v>372.90100000000001</v>
      </c>
      <c r="AU22" s="337">
        <v>327.95400000000001</v>
      </c>
      <c r="AV22" s="337">
        <v>480.35</v>
      </c>
      <c r="AW22" s="337">
        <v>380.02</v>
      </c>
      <c r="AX22" s="337">
        <v>382.28165999999993</v>
      </c>
      <c r="AY22" s="337">
        <v>366.89570099999997</v>
      </c>
      <c r="AZ22" s="337">
        <v>361.93527000000006</v>
      </c>
      <c r="BA22" s="337">
        <v>314.93220000000008</v>
      </c>
      <c r="BB22" s="337">
        <v>270.82839699999982</v>
      </c>
      <c r="BC22" s="337">
        <v>249.93090682948699</v>
      </c>
      <c r="BD22" s="337">
        <v>226.13233899999992</v>
      </c>
      <c r="BE22" s="337">
        <v>192.60883676756498</v>
      </c>
      <c r="BF22" s="337">
        <v>192.05057165464862</v>
      </c>
      <c r="BG22" s="337">
        <v>171.31617186991193</v>
      </c>
      <c r="BH22" s="337">
        <v>217.85321717670377</v>
      </c>
      <c r="BI22" s="337">
        <v>241.13550347906477</v>
      </c>
      <c r="BJ22" s="337">
        <v>243.50566881771863</v>
      </c>
      <c r="BK22" s="337">
        <v>242.59360966221021</v>
      </c>
      <c r="BL22" s="337">
        <v>285.76615929922252</v>
      </c>
      <c r="BM22" s="337">
        <v>460.43987830568727</v>
      </c>
      <c r="BN22" s="337">
        <v>455.5631536628552</v>
      </c>
      <c r="BO22" s="337">
        <v>451.67751435741542</v>
      </c>
      <c r="BP22" s="337">
        <v>463.81295775151688</v>
      </c>
      <c r="BQ22" s="337">
        <v>0</v>
      </c>
      <c r="BR22" s="337">
        <v>0</v>
      </c>
      <c r="BS22" s="337">
        <v>0</v>
      </c>
      <c r="BT22" s="337">
        <v>0</v>
      </c>
      <c r="BU22" s="337">
        <v>0</v>
      </c>
      <c r="BV22" s="337">
        <v>0</v>
      </c>
      <c r="BW22" s="337">
        <v>0</v>
      </c>
      <c r="BX22" s="337">
        <v>0</v>
      </c>
      <c r="BY22" s="337">
        <v>0</v>
      </c>
      <c r="BZ22" s="337">
        <v>0</v>
      </c>
      <c r="CA22" s="337">
        <v>0</v>
      </c>
      <c r="CB22" s="337">
        <v>0</v>
      </c>
      <c r="CC22" s="337">
        <v>0</v>
      </c>
      <c r="CD22" s="338">
        <v>0</v>
      </c>
    </row>
    <row r="23" spans="1:82" s="1" customFormat="1" x14ac:dyDescent="0.4">
      <c r="A23" s="56"/>
      <c r="B23" s="71" t="s">
        <v>579</v>
      </c>
      <c r="C23" s="367"/>
      <c r="D23" s="337">
        <v>0</v>
      </c>
      <c r="E23" s="337">
        <v>0</v>
      </c>
      <c r="F23" s="337">
        <v>0</v>
      </c>
      <c r="G23" s="337">
        <v>0</v>
      </c>
      <c r="H23" s="337">
        <v>0</v>
      </c>
      <c r="I23" s="337">
        <v>0</v>
      </c>
      <c r="J23" s="337">
        <v>0</v>
      </c>
      <c r="K23" s="337">
        <v>0</v>
      </c>
      <c r="L23" s="337">
        <v>0</v>
      </c>
      <c r="M23" s="337">
        <v>0</v>
      </c>
      <c r="N23" s="337">
        <v>0</v>
      </c>
      <c r="O23" s="337">
        <v>0</v>
      </c>
      <c r="P23" s="337">
        <v>0</v>
      </c>
      <c r="Q23" s="337">
        <v>0</v>
      </c>
      <c r="R23" s="337">
        <v>0</v>
      </c>
      <c r="S23" s="337">
        <v>0</v>
      </c>
      <c r="T23" s="337">
        <v>0</v>
      </c>
      <c r="U23" s="337">
        <v>0</v>
      </c>
      <c r="V23" s="337">
        <v>0</v>
      </c>
      <c r="W23" s="337">
        <v>0</v>
      </c>
      <c r="X23" s="337">
        <v>0</v>
      </c>
      <c r="Y23" s="337">
        <v>0</v>
      </c>
      <c r="Z23" s="337">
        <v>0</v>
      </c>
      <c r="AA23" s="337">
        <v>0</v>
      </c>
      <c r="AB23" s="337">
        <v>0</v>
      </c>
      <c r="AC23" s="337">
        <v>0</v>
      </c>
      <c r="AD23" s="337">
        <v>0</v>
      </c>
      <c r="AE23" s="337">
        <v>0</v>
      </c>
      <c r="AF23" s="337">
        <v>0</v>
      </c>
      <c r="AG23" s="337">
        <v>0</v>
      </c>
      <c r="AH23" s="337">
        <v>7.2483353596404072</v>
      </c>
      <c r="AI23" s="337">
        <v>8.3643049426361529</v>
      </c>
      <c r="AJ23" s="337">
        <v>11.277292332768525</v>
      </c>
      <c r="AK23" s="337">
        <v>16.747984952857394</v>
      </c>
      <c r="AL23" s="337">
        <v>20.372326760788525</v>
      </c>
      <c r="AM23" s="337">
        <v>22.903858921824849</v>
      </c>
      <c r="AN23" s="337">
        <v>25.445518630386744</v>
      </c>
      <c r="AO23" s="337">
        <v>27.803852301325378</v>
      </c>
      <c r="AP23" s="337">
        <v>30.747165665495459</v>
      </c>
      <c r="AQ23" s="337">
        <v>31.967352297653349</v>
      </c>
      <c r="AR23" s="337">
        <v>82.050000000000196</v>
      </c>
      <c r="AS23" s="337">
        <v>118.75330980163085</v>
      </c>
      <c r="AT23" s="337">
        <v>198.21799999999985</v>
      </c>
      <c r="AU23" s="337">
        <v>107.69100000000003</v>
      </c>
      <c r="AV23" s="337">
        <v>122.83600000000021</v>
      </c>
      <c r="AW23" s="337">
        <v>122.67399999999998</v>
      </c>
      <c r="AX23" s="337">
        <v>138.08320000000001</v>
      </c>
      <c r="AY23" s="337">
        <v>167.11695100000003</v>
      </c>
      <c r="AZ23" s="337">
        <v>186.09901000000005</v>
      </c>
      <c r="BA23" s="337">
        <v>209.73186299999998</v>
      </c>
      <c r="BB23" s="337">
        <v>205.84185399999987</v>
      </c>
      <c r="BC23" s="337">
        <v>193.93417053751386</v>
      </c>
      <c r="BD23" s="337">
        <v>183.09040199999998</v>
      </c>
      <c r="BE23" s="337">
        <v>167.34613042003627</v>
      </c>
      <c r="BF23" s="337">
        <v>160.82925848722746</v>
      </c>
      <c r="BG23" s="337">
        <v>217.02985962485695</v>
      </c>
      <c r="BH23" s="337">
        <v>189.16794511091098</v>
      </c>
      <c r="BI23" s="337">
        <v>217.10782131333502</v>
      </c>
      <c r="BJ23" s="337">
        <v>264.73346821914066</v>
      </c>
      <c r="BK23" s="337">
        <v>290.45553756796437</v>
      </c>
      <c r="BL23" s="337">
        <v>284.42819017251315</v>
      </c>
      <c r="BM23" s="337">
        <v>367.80022373968399</v>
      </c>
      <c r="BN23" s="337">
        <v>444.4748778067123</v>
      </c>
      <c r="BO23" s="337">
        <v>468.40652853880829</v>
      </c>
      <c r="BP23" s="337">
        <v>518.86767171164104</v>
      </c>
      <c r="BQ23" s="337">
        <v>0</v>
      </c>
      <c r="BR23" s="337">
        <v>0</v>
      </c>
      <c r="BS23" s="337">
        <v>0</v>
      </c>
      <c r="BT23" s="337">
        <v>0</v>
      </c>
      <c r="BU23" s="337">
        <v>0</v>
      </c>
      <c r="BV23" s="337">
        <v>0</v>
      </c>
      <c r="BW23" s="337">
        <v>0</v>
      </c>
      <c r="BX23" s="337">
        <v>0</v>
      </c>
      <c r="BY23" s="337">
        <v>0</v>
      </c>
      <c r="BZ23" s="337">
        <v>0</v>
      </c>
      <c r="CA23" s="337">
        <v>0</v>
      </c>
      <c r="CB23" s="337">
        <v>0</v>
      </c>
      <c r="CC23" s="337">
        <v>0</v>
      </c>
      <c r="CD23" s="338">
        <v>0</v>
      </c>
    </row>
    <row r="24" spans="1:82" s="1" customFormat="1" ht="26.25" customHeight="1" x14ac:dyDescent="0.4">
      <c r="A24" s="368"/>
      <c r="B24" s="71" t="s">
        <v>575</v>
      </c>
      <c r="C24" s="367"/>
      <c r="D24" s="337">
        <f t="shared" ref="D24:AI24" si="6">SUM(D20:D23)</f>
        <v>0</v>
      </c>
      <c r="E24" s="337">
        <f t="shared" si="6"/>
        <v>0</v>
      </c>
      <c r="F24" s="337">
        <f t="shared" si="6"/>
        <v>0</v>
      </c>
      <c r="G24" s="337">
        <f t="shared" si="6"/>
        <v>0</v>
      </c>
      <c r="H24" s="337">
        <f t="shared" si="6"/>
        <v>0</v>
      </c>
      <c r="I24" s="337">
        <f t="shared" si="6"/>
        <v>0</v>
      </c>
      <c r="J24" s="337">
        <f t="shared" si="6"/>
        <v>0</v>
      </c>
      <c r="K24" s="337">
        <f t="shared" si="6"/>
        <v>0</v>
      </c>
      <c r="L24" s="337">
        <f t="shared" si="6"/>
        <v>0</v>
      </c>
      <c r="M24" s="337">
        <f t="shared" si="6"/>
        <v>0</v>
      </c>
      <c r="N24" s="337">
        <f t="shared" si="6"/>
        <v>0</v>
      </c>
      <c r="O24" s="337">
        <f t="shared" si="6"/>
        <v>0</v>
      </c>
      <c r="P24" s="337">
        <f t="shared" si="6"/>
        <v>0</v>
      </c>
      <c r="Q24" s="337">
        <f t="shared" si="6"/>
        <v>0</v>
      </c>
      <c r="R24" s="337">
        <f t="shared" si="6"/>
        <v>0</v>
      </c>
      <c r="S24" s="337">
        <f t="shared" si="6"/>
        <v>0</v>
      </c>
      <c r="T24" s="337">
        <f t="shared" si="6"/>
        <v>0</v>
      </c>
      <c r="U24" s="337">
        <f t="shared" si="6"/>
        <v>0</v>
      </c>
      <c r="V24" s="337">
        <f t="shared" si="6"/>
        <v>0</v>
      </c>
      <c r="W24" s="337">
        <f t="shared" si="6"/>
        <v>0</v>
      </c>
      <c r="X24" s="337">
        <f t="shared" si="6"/>
        <v>0</v>
      </c>
      <c r="Y24" s="337">
        <f t="shared" si="6"/>
        <v>0</v>
      </c>
      <c r="Z24" s="337">
        <f t="shared" si="6"/>
        <v>0</v>
      </c>
      <c r="AA24" s="337">
        <f t="shared" si="6"/>
        <v>0</v>
      </c>
      <c r="AB24" s="337">
        <f t="shared" si="6"/>
        <v>0</v>
      </c>
      <c r="AC24" s="337">
        <f t="shared" si="6"/>
        <v>0</v>
      </c>
      <c r="AD24" s="337">
        <f t="shared" si="6"/>
        <v>0</v>
      </c>
      <c r="AE24" s="337">
        <f t="shared" si="6"/>
        <v>0</v>
      </c>
      <c r="AF24" s="337">
        <f t="shared" si="6"/>
        <v>0</v>
      </c>
      <c r="AG24" s="337">
        <f t="shared" si="6"/>
        <v>0</v>
      </c>
      <c r="AH24" s="337">
        <f t="shared" si="6"/>
        <v>196.93959001068183</v>
      </c>
      <c r="AI24" s="337">
        <f t="shared" si="6"/>
        <v>227.75813604082006</v>
      </c>
      <c r="AJ24" s="337">
        <f t="shared" ref="AJ24:BO24" si="7">SUM(AJ20:AJ23)</f>
        <v>307.35323341022615</v>
      </c>
      <c r="AK24" s="337">
        <f t="shared" si="7"/>
        <v>454.80552867942873</v>
      </c>
      <c r="AL24" s="337">
        <f t="shared" si="7"/>
        <v>551.35929177961918</v>
      </c>
      <c r="AM24" s="337">
        <f t="shared" si="7"/>
        <v>618.08662477447024</v>
      </c>
      <c r="AN24" s="337">
        <f t="shared" si="7"/>
        <v>686.40222253039815</v>
      </c>
      <c r="AO24" s="337">
        <f t="shared" si="7"/>
        <v>748.45588650300476</v>
      </c>
      <c r="AP24" s="337">
        <f t="shared" si="7"/>
        <v>829.39150543190704</v>
      </c>
      <c r="AQ24" s="337">
        <f t="shared" si="7"/>
        <v>862.81164007812663</v>
      </c>
      <c r="AR24" s="337">
        <f t="shared" si="7"/>
        <v>604.86500000000012</v>
      </c>
      <c r="AS24" s="337">
        <f t="shared" si="7"/>
        <v>763.36878807806625</v>
      </c>
      <c r="AT24" s="337">
        <f t="shared" si="7"/>
        <v>960.69299999999987</v>
      </c>
      <c r="AU24" s="337">
        <f t="shared" si="7"/>
        <v>733.84</v>
      </c>
      <c r="AV24" s="337">
        <f t="shared" si="7"/>
        <v>968.37500000000023</v>
      </c>
      <c r="AW24" s="337">
        <f t="shared" si="7"/>
        <v>998.42199999999991</v>
      </c>
      <c r="AX24" s="337">
        <f t="shared" si="7"/>
        <v>1103.9621309999998</v>
      </c>
      <c r="AY24" s="337">
        <f t="shared" si="7"/>
        <v>1197.1680269999999</v>
      </c>
      <c r="AZ24" s="337">
        <f t="shared" si="7"/>
        <v>1275.5067700000002</v>
      </c>
      <c r="BA24" s="337">
        <f t="shared" si="7"/>
        <v>1315.1345980000001</v>
      </c>
      <c r="BB24" s="337">
        <f t="shared" si="7"/>
        <v>1327.6819739999989</v>
      </c>
      <c r="BC24" s="337">
        <f t="shared" si="7"/>
        <v>1347.1518148446023</v>
      </c>
      <c r="BD24" s="337">
        <f t="shared" si="7"/>
        <v>1345.1564549999996</v>
      </c>
      <c r="BE24" s="337">
        <f t="shared" si="7"/>
        <v>1336.3771304102056</v>
      </c>
      <c r="BF24" s="337">
        <f t="shared" si="7"/>
        <v>1403.0935666124119</v>
      </c>
      <c r="BG24" s="337">
        <f t="shared" si="7"/>
        <v>1613.6138907605705</v>
      </c>
      <c r="BH24" s="337">
        <f t="shared" si="7"/>
        <v>1728.4576144734931</v>
      </c>
      <c r="BI24" s="337">
        <f t="shared" si="7"/>
        <v>1930.7936408840555</v>
      </c>
      <c r="BJ24" s="337">
        <f t="shared" si="7"/>
        <v>1937.0327149637794</v>
      </c>
      <c r="BK24" s="337">
        <f t="shared" si="7"/>
        <v>1980.0739629037898</v>
      </c>
      <c r="BL24" s="337">
        <f t="shared" si="7"/>
        <v>2071.6184511615079</v>
      </c>
      <c r="BM24" s="337">
        <f t="shared" si="7"/>
        <v>2457.9322396321481</v>
      </c>
      <c r="BN24" s="337">
        <f t="shared" si="7"/>
        <v>2651.7587673972803</v>
      </c>
      <c r="BO24" s="337">
        <f t="shared" si="7"/>
        <v>2691.2493936043297</v>
      </c>
      <c r="BP24" s="337">
        <f t="shared" ref="BP24:CD24" si="8">SUM(BP20:BP23)</f>
        <v>2775.3624294480583</v>
      </c>
      <c r="BQ24" s="337">
        <f t="shared" si="8"/>
        <v>0</v>
      </c>
      <c r="BR24" s="337">
        <f t="shared" si="8"/>
        <v>0</v>
      </c>
      <c r="BS24" s="337">
        <f t="shared" si="8"/>
        <v>0</v>
      </c>
      <c r="BT24" s="337">
        <f t="shared" si="8"/>
        <v>0</v>
      </c>
      <c r="BU24" s="337">
        <f t="shared" si="8"/>
        <v>0</v>
      </c>
      <c r="BV24" s="337">
        <f t="shared" si="8"/>
        <v>0</v>
      </c>
      <c r="BW24" s="337">
        <f t="shared" si="8"/>
        <v>0</v>
      </c>
      <c r="BX24" s="337">
        <f t="shared" si="8"/>
        <v>0</v>
      </c>
      <c r="BY24" s="337">
        <f t="shared" si="8"/>
        <v>0</v>
      </c>
      <c r="BZ24" s="337">
        <f t="shared" si="8"/>
        <v>0</v>
      </c>
      <c r="CA24" s="337">
        <f t="shared" si="8"/>
        <v>0</v>
      </c>
      <c r="CB24" s="337">
        <f t="shared" si="8"/>
        <v>0</v>
      </c>
      <c r="CC24" s="337">
        <f t="shared" si="8"/>
        <v>0</v>
      </c>
      <c r="CD24" s="338">
        <f t="shared" si="8"/>
        <v>0</v>
      </c>
    </row>
    <row r="25" spans="1:82" s="1" customFormat="1" ht="26.25" customHeight="1" x14ac:dyDescent="0.4">
      <c r="A25" s="73"/>
      <c r="B25" s="56" t="s">
        <v>580</v>
      </c>
      <c r="C25" s="36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c r="BL25" s="337"/>
      <c r="BM25" s="337"/>
      <c r="BN25" s="337"/>
      <c r="BO25" s="337"/>
      <c r="BP25" s="337"/>
      <c r="BQ25" s="337"/>
      <c r="BR25" s="337"/>
      <c r="BS25" s="337"/>
      <c r="BT25" s="337"/>
      <c r="BU25" s="337"/>
      <c r="BV25" s="337"/>
      <c r="BW25" s="337"/>
      <c r="BX25" s="337"/>
      <c r="BY25" s="337"/>
      <c r="BZ25" s="337"/>
      <c r="CA25" s="337"/>
      <c r="CB25" s="337"/>
      <c r="CC25" s="337"/>
      <c r="CD25" s="338"/>
    </row>
    <row r="26" spans="1:82" s="1" customFormat="1" x14ac:dyDescent="0.4">
      <c r="A26" s="368"/>
      <c r="B26" s="71" t="s">
        <v>23</v>
      </c>
      <c r="C26" s="367"/>
      <c r="D26" s="337">
        <f t="shared" ref="D26:AI26" si="9">SUM(D27:D29)</f>
        <v>0</v>
      </c>
      <c r="E26" s="337">
        <f t="shared" si="9"/>
        <v>0</v>
      </c>
      <c r="F26" s="337">
        <f t="shared" si="9"/>
        <v>0</v>
      </c>
      <c r="G26" s="337">
        <f t="shared" si="9"/>
        <v>0</v>
      </c>
      <c r="H26" s="337">
        <f t="shared" si="9"/>
        <v>0</v>
      </c>
      <c r="I26" s="337">
        <f t="shared" si="9"/>
        <v>0</v>
      </c>
      <c r="J26" s="337">
        <f t="shared" si="9"/>
        <v>0</v>
      </c>
      <c r="K26" s="337">
        <f t="shared" si="9"/>
        <v>0</v>
      </c>
      <c r="L26" s="337">
        <f t="shared" si="9"/>
        <v>0</v>
      </c>
      <c r="M26" s="337">
        <f t="shared" si="9"/>
        <v>0</v>
      </c>
      <c r="N26" s="337">
        <f t="shared" si="9"/>
        <v>0</v>
      </c>
      <c r="O26" s="337">
        <f t="shared" si="9"/>
        <v>0</v>
      </c>
      <c r="P26" s="337">
        <f t="shared" si="9"/>
        <v>0</v>
      </c>
      <c r="Q26" s="337">
        <f t="shared" si="9"/>
        <v>0</v>
      </c>
      <c r="R26" s="337">
        <f t="shared" si="9"/>
        <v>0</v>
      </c>
      <c r="S26" s="337">
        <f t="shared" si="9"/>
        <v>0</v>
      </c>
      <c r="T26" s="337">
        <f t="shared" si="9"/>
        <v>0</v>
      </c>
      <c r="U26" s="337">
        <f t="shared" si="9"/>
        <v>0</v>
      </c>
      <c r="V26" s="337">
        <f t="shared" si="9"/>
        <v>0</v>
      </c>
      <c r="W26" s="337">
        <f t="shared" si="9"/>
        <v>0</v>
      </c>
      <c r="X26" s="337">
        <f t="shared" si="9"/>
        <v>0</v>
      </c>
      <c r="Y26" s="337">
        <f t="shared" si="9"/>
        <v>0</v>
      </c>
      <c r="Z26" s="337">
        <f t="shared" si="9"/>
        <v>0</v>
      </c>
      <c r="AA26" s="337">
        <f t="shared" si="9"/>
        <v>0</v>
      </c>
      <c r="AB26" s="337">
        <f t="shared" si="9"/>
        <v>0</v>
      </c>
      <c r="AC26" s="337">
        <f t="shared" si="9"/>
        <v>0</v>
      </c>
      <c r="AD26" s="337">
        <f t="shared" si="9"/>
        <v>0</v>
      </c>
      <c r="AE26" s="337">
        <f t="shared" si="9"/>
        <v>0</v>
      </c>
      <c r="AF26" s="337">
        <f t="shared" si="9"/>
        <v>0</v>
      </c>
      <c r="AG26" s="337">
        <f t="shared" si="9"/>
        <v>0</v>
      </c>
      <c r="AH26" s="337">
        <f t="shared" si="9"/>
        <v>0</v>
      </c>
      <c r="AI26" s="337">
        <f t="shared" si="9"/>
        <v>0</v>
      </c>
      <c r="AJ26" s="337">
        <f t="shared" ref="AJ26:BO26" si="10">SUM(AJ27:AJ29)</f>
        <v>0</v>
      </c>
      <c r="AK26" s="337">
        <f t="shared" si="10"/>
        <v>0</v>
      </c>
      <c r="AL26" s="337">
        <f t="shared" si="10"/>
        <v>0</v>
      </c>
      <c r="AM26" s="337">
        <f t="shared" si="10"/>
        <v>0</v>
      </c>
      <c r="AN26" s="337">
        <f t="shared" si="10"/>
        <v>0</v>
      </c>
      <c r="AO26" s="337">
        <f t="shared" si="10"/>
        <v>0</v>
      </c>
      <c r="AP26" s="337">
        <f t="shared" si="10"/>
        <v>0</v>
      </c>
      <c r="AQ26" s="337">
        <f t="shared" si="10"/>
        <v>0</v>
      </c>
      <c r="AR26" s="337">
        <f t="shared" si="10"/>
        <v>0</v>
      </c>
      <c r="AS26" s="337">
        <f t="shared" si="10"/>
        <v>0</v>
      </c>
      <c r="AT26" s="337">
        <f t="shared" si="10"/>
        <v>0</v>
      </c>
      <c r="AU26" s="337">
        <f t="shared" si="10"/>
        <v>0</v>
      </c>
      <c r="AV26" s="337">
        <f t="shared" si="10"/>
        <v>0</v>
      </c>
      <c r="AW26" s="337">
        <f t="shared" si="10"/>
        <v>1939.9</v>
      </c>
      <c r="AX26" s="337">
        <f t="shared" si="10"/>
        <v>2077.2112939999997</v>
      </c>
      <c r="AY26" s="337">
        <f t="shared" si="10"/>
        <v>2188.6709320000004</v>
      </c>
      <c r="AZ26" s="337">
        <f t="shared" si="10"/>
        <v>2310.6117920000002</v>
      </c>
      <c r="BA26" s="337">
        <f t="shared" si="10"/>
        <v>2394.6786249999996</v>
      </c>
      <c r="BB26" s="337">
        <f t="shared" si="10"/>
        <v>2452.4046149999999</v>
      </c>
      <c r="BC26" s="337">
        <f t="shared" si="10"/>
        <v>2510.8873257930918</v>
      </c>
      <c r="BD26" s="337">
        <f t="shared" si="10"/>
        <v>2574.5184790181661</v>
      </c>
      <c r="BE26" s="337">
        <f t="shared" si="10"/>
        <v>2685.8228541801273</v>
      </c>
      <c r="BF26" s="337">
        <f t="shared" si="10"/>
        <v>2833.9392983749799</v>
      </c>
      <c r="BG26" s="337">
        <f t="shared" si="10"/>
        <v>3226.1309952600004</v>
      </c>
      <c r="BH26" s="337">
        <f t="shared" si="10"/>
        <v>3556.9849629183477</v>
      </c>
      <c r="BI26" s="337">
        <f t="shared" si="10"/>
        <v>3774.0895750000004</v>
      </c>
      <c r="BJ26" s="337">
        <f t="shared" si="10"/>
        <v>3941.0267050000002</v>
      </c>
      <c r="BK26" s="337">
        <f t="shared" si="10"/>
        <v>4026.6875789999999</v>
      </c>
      <c r="BL26" s="337">
        <f t="shared" si="10"/>
        <v>4234.4436619999997</v>
      </c>
      <c r="BM26" s="337">
        <f t="shared" si="10"/>
        <v>4697.6782249999997</v>
      </c>
      <c r="BN26" s="337">
        <f t="shared" si="10"/>
        <v>4924.7733250000001</v>
      </c>
      <c r="BO26" s="337">
        <f t="shared" si="10"/>
        <v>4918.3788950000007</v>
      </c>
      <c r="BP26" s="337">
        <f t="shared" ref="BP26:CD26" si="11">SUM(BP27:BP29)</f>
        <v>4911.948089999999</v>
      </c>
      <c r="BQ26" s="337">
        <f t="shared" si="11"/>
        <v>0</v>
      </c>
      <c r="BR26" s="337">
        <f t="shared" si="11"/>
        <v>0</v>
      </c>
      <c r="BS26" s="337">
        <f t="shared" si="11"/>
        <v>0</v>
      </c>
      <c r="BT26" s="337">
        <f t="shared" si="11"/>
        <v>0</v>
      </c>
      <c r="BU26" s="337">
        <f t="shared" si="11"/>
        <v>0</v>
      </c>
      <c r="BV26" s="337">
        <f t="shared" si="11"/>
        <v>0</v>
      </c>
      <c r="BW26" s="337">
        <f t="shared" si="11"/>
        <v>0</v>
      </c>
      <c r="BX26" s="337">
        <f t="shared" si="11"/>
        <v>0</v>
      </c>
      <c r="BY26" s="337">
        <f t="shared" si="11"/>
        <v>0</v>
      </c>
      <c r="BZ26" s="337">
        <f t="shared" si="11"/>
        <v>0</v>
      </c>
      <c r="CA26" s="337">
        <f t="shared" si="11"/>
        <v>0</v>
      </c>
      <c r="CB26" s="337">
        <f t="shared" si="11"/>
        <v>0</v>
      </c>
      <c r="CC26" s="337">
        <f t="shared" si="11"/>
        <v>0</v>
      </c>
      <c r="CD26" s="338">
        <f t="shared" si="11"/>
        <v>0</v>
      </c>
    </row>
    <row r="27" spans="1:82" s="1" customFormat="1" x14ac:dyDescent="0.4">
      <c r="A27" s="368"/>
      <c r="B27" s="196" t="s">
        <v>581</v>
      </c>
      <c r="C27" s="367"/>
      <c r="D27" s="337">
        <v>0</v>
      </c>
      <c r="E27" s="337">
        <v>0</v>
      </c>
      <c r="F27" s="337">
        <v>0</v>
      </c>
      <c r="G27" s="337">
        <v>0</v>
      </c>
      <c r="H27" s="337">
        <v>0</v>
      </c>
      <c r="I27" s="337">
        <v>0</v>
      </c>
      <c r="J27" s="337">
        <v>0</v>
      </c>
      <c r="K27" s="337">
        <v>0</v>
      </c>
      <c r="L27" s="337">
        <v>0</v>
      </c>
      <c r="M27" s="337">
        <v>0</v>
      </c>
      <c r="N27" s="337">
        <v>0</v>
      </c>
      <c r="O27" s="337">
        <v>0</v>
      </c>
      <c r="P27" s="337">
        <v>0</v>
      </c>
      <c r="Q27" s="337">
        <v>0</v>
      </c>
      <c r="R27" s="337">
        <v>0</v>
      </c>
      <c r="S27" s="337">
        <v>0</v>
      </c>
      <c r="T27" s="337">
        <v>0</v>
      </c>
      <c r="U27" s="337">
        <v>0</v>
      </c>
      <c r="V27" s="337">
        <v>0</v>
      </c>
      <c r="W27" s="337">
        <v>0</v>
      </c>
      <c r="X27" s="337">
        <v>0</v>
      </c>
      <c r="Y27" s="337">
        <v>0</v>
      </c>
      <c r="Z27" s="337">
        <v>0</v>
      </c>
      <c r="AA27" s="337">
        <v>0</v>
      </c>
      <c r="AB27" s="337">
        <v>0</v>
      </c>
      <c r="AC27" s="337">
        <v>0</v>
      </c>
      <c r="AD27" s="337">
        <v>0</v>
      </c>
      <c r="AE27" s="337">
        <v>0</v>
      </c>
      <c r="AF27" s="337">
        <v>0</v>
      </c>
      <c r="AG27" s="337">
        <v>0</v>
      </c>
      <c r="AH27" s="337">
        <v>0</v>
      </c>
      <c r="AI27" s="337">
        <v>0</v>
      </c>
      <c r="AJ27" s="337">
        <v>0</v>
      </c>
      <c r="AK27" s="337">
        <v>0</v>
      </c>
      <c r="AL27" s="337">
        <v>0</v>
      </c>
      <c r="AM27" s="337">
        <v>0</v>
      </c>
      <c r="AN27" s="337">
        <v>0</v>
      </c>
      <c r="AO27" s="337">
        <v>0</v>
      </c>
      <c r="AP27" s="337">
        <v>0</v>
      </c>
      <c r="AQ27" s="337">
        <v>0</v>
      </c>
      <c r="AR27" s="337">
        <v>0</v>
      </c>
      <c r="AS27" s="337">
        <v>0</v>
      </c>
      <c r="AT27" s="337">
        <v>0</v>
      </c>
      <c r="AU27" s="337">
        <v>0</v>
      </c>
      <c r="AV27" s="337">
        <v>0</v>
      </c>
      <c r="AW27" s="337">
        <v>1697.3629265066443</v>
      </c>
      <c r="AX27" s="337">
        <v>1808.6742359999998</v>
      </c>
      <c r="AY27" s="337">
        <v>1902.2181960000007</v>
      </c>
      <c r="AZ27" s="337">
        <v>1977.2827580000003</v>
      </c>
      <c r="BA27" s="337">
        <v>2013.6534619999995</v>
      </c>
      <c r="BB27" s="337">
        <v>2046.3778799999998</v>
      </c>
      <c r="BC27" s="337">
        <v>2096.1272547930917</v>
      </c>
      <c r="BD27" s="337">
        <v>2145.6562128556334</v>
      </c>
      <c r="BE27" s="337">
        <v>2246.2732761801276</v>
      </c>
      <c r="BF27" s="337">
        <v>2381.3558843749797</v>
      </c>
      <c r="BG27" s="337">
        <v>2743.7872092600001</v>
      </c>
      <c r="BH27" s="337">
        <v>3038.9946899183474</v>
      </c>
      <c r="BI27" s="337">
        <v>3229.8402160000005</v>
      </c>
      <c r="BJ27" s="337">
        <v>3384.656673</v>
      </c>
      <c r="BK27" s="337">
        <v>3471.3048880000001</v>
      </c>
      <c r="BL27" s="337">
        <v>3671.6925609999998</v>
      </c>
      <c r="BM27" s="337">
        <v>4094.947136911996</v>
      </c>
      <c r="BN27" s="337">
        <v>4299.4764100000002</v>
      </c>
      <c r="BO27" s="337">
        <v>4288.8172760000007</v>
      </c>
      <c r="BP27" s="337">
        <v>4281.2685299999994</v>
      </c>
      <c r="BQ27" s="337">
        <v>0</v>
      </c>
      <c r="BR27" s="337">
        <v>0</v>
      </c>
      <c r="BS27" s="337">
        <v>0</v>
      </c>
      <c r="BT27" s="337">
        <v>0</v>
      </c>
      <c r="BU27" s="337">
        <v>0</v>
      </c>
      <c r="BV27" s="337">
        <v>0</v>
      </c>
      <c r="BW27" s="337">
        <v>0</v>
      </c>
      <c r="BX27" s="337">
        <v>0</v>
      </c>
      <c r="BY27" s="337">
        <v>0</v>
      </c>
      <c r="BZ27" s="337">
        <v>0</v>
      </c>
      <c r="CA27" s="337">
        <v>0</v>
      </c>
      <c r="CB27" s="337">
        <v>0</v>
      </c>
      <c r="CC27" s="337">
        <v>0</v>
      </c>
      <c r="CD27" s="338">
        <v>0</v>
      </c>
    </row>
    <row r="28" spans="1:82" s="1" customFormat="1" x14ac:dyDescent="0.4">
      <c r="A28" s="368"/>
      <c r="B28" s="196" t="s">
        <v>582</v>
      </c>
      <c r="C28" s="367"/>
      <c r="D28" s="337">
        <v>0</v>
      </c>
      <c r="E28" s="337">
        <v>0</v>
      </c>
      <c r="F28" s="337">
        <v>0</v>
      </c>
      <c r="G28" s="337">
        <v>0</v>
      </c>
      <c r="H28" s="337">
        <v>0</v>
      </c>
      <c r="I28" s="337">
        <v>0</v>
      </c>
      <c r="J28" s="337">
        <v>0</v>
      </c>
      <c r="K28" s="337">
        <v>0</v>
      </c>
      <c r="L28" s="337">
        <v>0</v>
      </c>
      <c r="M28" s="337">
        <v>0</v>
      </c>
      <c r="N28" s="337">
        <v>0</v>
      </c>
      <c r="O28" s="337">
        <v>0</v>
      </c>
      <c r="P28" s="337">
        <v>0</v>
      </c>
      <c r="Q28" s="337">
        <v>0</v>
      </c>
      <c r="R28" s="337">
        <v>0</v>
      </c>
      <c r="S28" s="337">
        <v>0</v>
      </c>
      <c r="T28" s="337">
        <v>0</v>
      </c>
      <c r="U28" s="337">
        <v>0</v>
      </c>
      <c r="V28" s="337">
        <v>0</v>
      </c>
      <c r="W28" s="337">
        <v>0</v>
      </c>
      <c r="X28" s="337">
        <v>0</v>
      </c>
      <c r="Y28" s="337">
        <v>0</v>
      </c>
      <c r="Z28" s="337">
        <v>0</v>
      </c>
      <c r="AA28" s="337">
        <v>0</v>
      </c>
      <c r="AB28" s="337">
        <v>0</v>
      </c>
      <c r="AC28" s="337">
        <v>0</v>
      </c>
      <c r="AD28" s="337">
        <v>0</v>
      </c>
      <c r="AE28" s="337">
        <v>0</v>
      </c>
      <c r="AF28" s="337">
        <v>0</v>
      </c>
      <c r="AG28" s="337">
        <v>0</v>
      </c>
      <c r="AH28" s="337">
        <v>0</v>
      </c>
      <c r="AI28" s="337">
        <v>0</v>
      </c>
      <c r="AJ28" s="337">
        <v>0</v>
      </c>
      <c r="AK28" s="337">
        <v>0</v>
      </c>
      <c r="AL28" s="337">
        <v>0</v>
      </c>
      <c r="AM28" s="337">
        <v>0</v>
      </c>
      <c r="AN28" s="337">
        <v>0</v>
      </c>
      <c r="AO28" s="337">
        <v>0</v>
      </c>
      <c r="AP28" s="337">
        <v>0</v>
      </c>
      <c r="AQ28" s="337">
        <v>0</v>
      </c>
      <c r="AR28" s="337">
        <v>0</v>
      </c>
      <c r="AS28" s="337">
        <v>0</v>
      </c>
      <c r="AT28" s="337">
        <v>0</v>
      </c>
      <c r="AU28" s="337">
        <v>0</v>
      </c>
      <c r="AV28" s="337">
        <v>0</v>
      </c>
      <c r="AW28" s="337">
        <v>57.568125284286531</v>
      </c>
      <c r="AX28" s="337">
        <v>64.45333500000001</v>
      </c>
      <c r="AY28" s="337">
        <v>73.004104999999981</v>
      </c>
      <c r="AZ28" s="337">
        <v>87.356730000000013</v>
      </c>
      <c r="BA28" s="337">
        <v>94.058710999999988</v>
      </c>
      <c r="BB28" s="337">
        <v>103.31371100000001</v>
      </c>
      <c r="BC28" s="337">
        <v>108.169843</v>
      </c>
      <c r="BD28" s="337">
        <v>118.92382939562549</v>
      </c>
      <c r="BE28" s="337">
        <v>123.72467599999997</v>
      </c>
      <c r="BF28" s="337">
        <v>130.99570600000001</v>
      </c>
      <c r="BG28" s="337">
        <v>145.12074899999999</v>
      </c>
      <c r="BH28" s="337">
        <v>160.45740000000004</v>
      </c>
      <c r="BI28" s="337">
        <v>176.47248999999999</v>
      </c>
      <c r="BJ28" s="337">
        <v>183.76244300000005</v>
      </c>
      <c r="BK28" s="337">
        <v>188.90478099999996</v>
      </c>
      <c r="BL28" s="337">
        <v>199.600787</v>
      </c>
      <c r="BM28" s="337">
        <v>223.05064708800333</v>
      </c>
      <c r="BN28" s="337">
        <v>237.858463</v>
      </c>
      <c r="BO28" s="337">
        <v>246.06113200000004</v>
      </c>
      <c r="BP28" s="337">
        <v>251.21643899999995</v>
      </c>
      <c r="BQ28" s="337">
        <v>0</v>
      </c>
      <c r="BR28" s="337">
        <v>0</v>
      </c>
      <c r="BS28" s="337">
        <v>0</v>
      </c>
      <c r="BT28" s="337">
        <v>0</v>
      </c>
      <c r="BU28" s="337">
        <v>0</v>
      </c>
      <c r="BV28" s="337">
        <v>0</v>
      </c>
      <c r="BW28" s="337">
        <v>0</v>
      </c>
      <c r="BX28" s="337">
        <v>0</v>
      </c>
      <c r="BY28" s="337">
        <v>0</v>
      </c>
      <c r="BZ28" s="337">
        <v>0</v>
      </c>
      <c r="CA28" s="337">
        <v>0</v>
      </c>
      <c r="CB28" s="337">
        <v>0</v>
      </c>
      <c r="CC28" s="337">
        <v>0</v>
      </c>
      <c r="CD28" s="338">
        <v>0</v>
      </c>
    </row>
    <row r="29" spans="1:82" s="1" customFormat="1" x14ac:dyDescent="0.4">
      <c r="A29" s="368"/>
      <c r="B29" s="196" t="s">
        <v>583</v>
      </c>
      <c r="C29" s="367"/>
      <c r="D29" s="337">
        <v>0</v>
      </c>
      <c r="E29" s="337">
        <v>0</v>
      </c>
      <c r="F29" s="337">
        <v>0</v>
      </c>
      <c r="G29" s="337">
        <v>0</v>
      </c>
      <c r="H29" s="337">
        <v>0</v>
      </c>
      <c r="I29" s="337">
        <v>0</v>
      </c>
      <c r="J29" s="337">
        <v>0</v>
      </c>
      <c r="K29" s="337">
        <v>0</v>
      </c>
      <c r="L29" s="337">
        <v>0</v>
      </c>
      <c r="M29" s="337">
        <v>0</v>
      </c>
      <c r="N29" s="337">
        <v>0</v>
      </c>
      <c r="O29" s="337">
        <v>0</v>
      </c>
      <c r="P29" s="337">
        <v>0</v>
      </c>
      <c r="Q29" s="337">
        <v>0</v>
      </c>
      <c r="R29" s="337">
        <v>0</v>
      </c>
      <c r="S29" s="337">
        <v>0</v>
      </c>
      <c r="T29" s="337">
        <v>0</v>
      </c>
      <c r="U29" s="337">
        <v>0</v>
      </c>
      <c r="V29" s="337">
        <v>0</v>
      </c>
      <c r="W29" s="337">
        <v>0</v>
      </c>
      <c r="X29" s="337">
        <v>0</v>
      </c>
      <c r="Y29" s="337">
        <v>0</v>
      </c>
      <c r="Z29" s="337">
        <v>0</v>
      </c>
      <c r="AA29" s="337">
        <v>0</v>
      </c>
      <c r="AB29" s="337">
        <v>0</v>
      </c>
      <c r="AC29" s="337">
        <v>0</v>
      </c>
      <c r="AD29" s="337">
        <v>0</v>
      </c>
      <c r="AE29" s="337">
        <v>0</v>
      </c>
      <c r="AF29" s="337">
        <v>0</v>
      </c>
      <c r="AG29" s="337">
        <v>0</v>
      </c>
      <c r="AH29" s="337">
        <v>0</v>
      </c>
      <c r="AI29" s="337">
        <v>0</v>
      </c>
      <c r="AJ29" s="337">
        <v>0</v>
      </c>
      <c r="AK29" s="337">
        <v>0</v>
      </c>
      <c r="AL29" s="337">
        <v>0</v>
      </c>
      <c r="AM29" s="337">
        <v>0</v>
      </c>
      <c r="AN29" s="337">
        <v>0</v>
      </c>
      <c r="AO29" s="337">
        <v>0</v>
      </c>
      <c r="AP29" s="337">
        <v>0</v>
      </c>
      <c r="AQ29" s="337">
        <v>0</v>
      </c>
      <c r="AR29" s="337">
        <v>0</v>
      </c>
      <c r="AS29" s="337">
        <v>0</v>
      </c>
      <c r="AT29" s="337">
        <v>0</v>
      </c>
      <c r="AU29" s="337">
        <v>0</v>
      </c>
      <c r="AV29" s="337">
        <v>0</v>
      </c>
      <c r="AW29" s="337">
        <v>184.96894820906931</v>
      </c>
      <c r="AX29" s="337">
        <v>204.08372300000002</v>
      </c>
      <c r="AY29" s="337">
        <v>213.44863099999995</v>
      </c>
      <c r="AZ29" s="337">
        <v>245.97230400000004</v>
      </c>
      <c r="BA29" s="337">
        <v>286.966452</v>
      </c>
      <c r="BB29" s="337">
        <v>302.71302400000002</v>
      </c>
      <c r="BC29" s="337">
        <v>306.59022800000014</v>
      </c>
      <c r="BD29" s="337">
        <v>309.93843676690722</v>
      </c>
      <c r="BE29" s="337">
        <v>315.82490200000007</v>
      </c>
      <c r="BF29" s="337">
        <v>321.58770799999996</v>
      </c>
      <c r="BG29" s="337">
        <v>337.22303699999998</v>
      </c>
      <c r="BH29" s="337">
        <v>357.53287299999994</v>
      </c>
      <c r="BI29" s="337">
        <v>367.77686899999998</v>
      </c>
      <c r="BJ29" s="337">
        <v>372.60758899999996</v>
      </c>
      <c r="BK29" s="337">
        <v>366.47790999999995</v>
      </c>
      <c r="BL29" s="337">
        <v>363.15031399999992</v>
      </c>
      <c r="BM29" s="337">
        <v>379.68044099999997</v>
      </c>
      <c r="BN29" s="337">
        <v>387.43845199999998</v>
      </c>
      <c r="BO29" s="337">
        <v>383.50048700000008</v>
      </c>
      <c r="BP29" s="337">
        <v>379.46312099999994</v>
      </c>
      <c r="BQ29" s="337">
        <v>0</v>
      </c>
      <c r="BR29" s="337">
        <v>0</v>
      </c>
      <c r="BS29" s="337">
        <v>0</v>
      </c>
      <c r="BT29" s="337">
        <v>0</v>
      </c>
      <c r="BU29" s="337">
        <v>0</v>
      </c>
      <c r="BV29" s="337">
        <v>0</v>
      </c>
      <c r="BW29" s="337">
        <v>0</v>
      </c>
      <c r="BX29" s="337">
        <v>0</v>
      </c>
      <c r="BY29" s="337">
        <v>0</v>
      </c>
      <c r="BZ29" s="337">
        <v>0</v>
      </c>
      <c r="CA29" s="337">
        <v>0</v>
      </c>
      <c r="CB29" s="337">
        <v>0</v>
      </c>
      <c r="CC29" s="337">
        <v>0</v>
      </c>
      <c r="CD29" s="338">
        <v>0</v>
      </c>
    </row>
    <row r="30" spans="1:82" s="1" customFormat="1" ht="26.25" customHeight="1" x14ac:dyDescent="0.4">
      <c r="A30" s="368"/>
      <c r="B30" s="71" t="s">
        <v>584</v>
      </c>
      <c r="C30" s="367"/>
      <c r="D30" s="337">
        <v>0</v>
      </c>
      <c r="E30" s="337">
        <v>0</v>
      </c>
      <c r="F30" s="337">
        <v>0</v>
      </c>
      <c r="G30" s="337">
        <v>0</v>
      </c>
      <c r="H30" s="337">
        <v>0</v>
      </c>
      <c r="I30" s="337">
        <v>0</v>
      </c>
      <c r="J30" s="337">
        <v>0</v>
      </c>
      <c r="K30" s="337">
        <v>0</v>
      </c>
      <c r="L30" s="337">
        <v>0</v>
      </c>
      <c r="M30" s="337">
        <v>0</v>
      </c>
      <c r="N30" s="337">
        <v>0</v>
      </c>
      <c r="O30" s="337">
        <v>0</v>
      </c>
      <c r="P30" s="337">
        <v>0</v>
      </c>
      <c r="Q30" s="337">
        <v>0</v>
      </c>
      <c r="R30" s="337">
        <v>0</v>
      </c>
      <c r="S30" s="337">
        <v>0</v>
      </c>
      <c r="T30" s="337">
        <v>0</v>
      </c>
      <c r="U30" s="337">
        <v>0</v>
      </c>
      <c r="V30" s="337">
        <v>0</v>
      </c>
      <c r="W30" s="337">
        <v>0</v>
      </c>
      <c r="X30" s="337">
        <v>0</v>
      </c>
      <c r="Y30" s="337">
        <v>0</v>
      </c>
      <c r="Z30" s="337">
        <v>0</v>
      </c>
      <c r="AA30" s="337">
        <v>0</v>
      </c>
      <c r="AB30" s="337">
        <v>0</v>
      </c>
      <c r="AC30" s="337">
        <v>0</v>
      </c>
      <c r="AD30" s="337">
        <v>0</v>
      </c>
      <c r="AE30" s="337">
        <v>0</v>
      </c>
      <c r="AF30" s="337">
        <v>0</v>
      </c>
      <c r="AG30" s="337">
        <v>0</v>
      </c>
      <c r="AH30" s="337">
        <v>0</v>
      </c>
      <c r="AI30" s="337">
        <v>0</v>
      </c>
      <c r="AJ30" s="337">
        <v>0</v>
      </c>
      <c r="AK30" s="337">
        <v>0</v>
      </c>
      <c r="AL30" s="337">
        <v>0</v>
      </c>
      <c r="AM30" s="337">
        <v>0</v>
      </c>
      <c r="AN30" s="337">
        <v>0</v>
      </c>
      <c r="AO30" s="337">
        <v>0</v>
      </c>
      <c r="AP30" s="337">
        <v>0</v>
      </c>
      <c r="AQ30" s="337">
        <v>0</v>
      </c>
      <c r="AR30" s="337">
        <v>0</v>
      </c>
      <c r="AS30" s="337">
        <v>206</v>
      </c>
      <c r="AT30" s="337">
        <v>2122.81</v>
      </c>
      <c r="AU30" s="337">
        <v>1404.1669999999999</v>
      </c>
      <c r="AV30" s="337">
        <v>1692.576</v>
      </c>
      <c r="AW30" s="337">
        <v>0</v>
      </c>
      <c r="AX30" s="337">
        <v>0</v>
      </c>
      <c r="AY30" s="337">
        <v>0</v>
      </c>
      <c r="AZ30" s="337">
        <v>0</v>
      </c>
      <c r="BA30" s="337">
        <v>0</v>
      </c>
      <c r="BB30" s="337">
        <v>0</v>
      </c>
      <c r="BC30" s="337">
        <v>0</v>
      </c>
      <c r="BD30" s="337">
        <v>0</v>
      </c>
      <c r="BE30" s="337">
        <v>0</v>
      </c>
      <c r="BF30" s="337">
        <v>0</v>
      </c>
      <c r="BG30" s="337">
        <v>0</v>
      </c>
      <c r="BH30" s="337">
        <v>0</v>
      </c>
      <c r="BI30" s="337">
        <v>0</v>
      </c>
      <c r="BJ30" s="337">
        <v>0</v>
      </c>
      <c r="BK30" s="337">
        <v>0</v>
      </c>
      <c r="BL30" s="337">
        <v>0</v>
      </c>
      <c r="BM30" s="337">
        <v>0</v>
      </c>
      <c r="BN30" s="337">
        <v>0</v>
      </c>
      <c r="BO30" s="337">
        <v>0</v>
      </c>
      <c r="BP30" s="337">
        <v>0</v>
      </c>
      <c r="BQ30" s="337">
        <v>0</v>
      </c>
      <c r="BR30" s="337">
        <v>0</v>
      </c>
      <c r="BS30" s="337">
        <v>0</v>
      </c>
      <c r="BT30" s="337">
        <v>0</v>
      </c>
      <c r="BU30" s="337">
        <v>0</v>
      </c>
      <c r="BV30" s="337">
        <v>0</v>
      </c>
      <c r="BW30" s="337">
        <v>0</v>
      </c>
      <c r="BX30" s="337">
        <v>0</v>
      </c>
      <c r="BY30" s="337">
        <v>0</v>
      </c>
      <c r="BZ30" s="337">
        <v>0</v>
      </c>
      <c r="CA30" s="337">
        <v>0</v>
      </c>
      <c r="CB30" s="337">
        <v>0</v>
      </c>
      <c r="CC30" s="337">
        <v>0</v>
      </c>
      <c r="CD30" s="338">
        <v>0</v>
      </c>
    </row>
    <row r="31" spans="1:82" s="1" customFormat="1" x14ac:dyDescent="0.4">
      <c r="A31" s="368"/>
      <c r="B31" s="196" t="s">
        <v>581</v>
      </c>
      <c r="C31" s="367"/>
      <c r="D31" s="337">
        <v>0</v>
      </c>
      <c r="E31" s="337">
        <v>0</v>
      </c>
      <c r="F31" s="337">
        <v>0</v>
      </c>
      <c r="G31" s="337">
        <v>0</v>
      </c>
      <c r="H31" s="337">
        <v>0</v>
      </c>
      <c r="I31" s="337">
        <v>0</v>
      </c>
      <c r="J31" s="337">
        <v>0</v>
      </c>
      <c r="K31" s="337">
        <v>0</v>
      </c>
      <c r="L31" s="337">
        <v>0</v>
      </c>
      <c r="M31" s="337">
        <v>0</v>
      </c>
      <c r="N31" s="337">
        <v>0</v>
      </c>
      <c r="O31" s="337">
        <v>0</v>
      </c>
      <c r="P31" s="337">
        <v>0</v>
      </c>
      <c r="Q31" s="337">
        <v>0</v>
      </c>
      <c r="R31" s="337">
        <v>0</v>
      </c>
      <c r="S31" s="337">
        <v>0</v>
      </c>
      <c r="T31" s="337">
        <v>0</v>
      </c>
      <c r="U31" s="337">
        <v>0</v>
      </c>
      <c r="V31" s="337">
        <v>0</v>
      </c>
      <c r="W31" s="337">
        <v>0</v>
      </c>
      <c r="X31" s="337">
        <v>0</v>
      </c>
      <c r="Y31" s="337">
        <v>0</v>
      </c>
      <c r="Z31" s="337">
        <v>0</v>
      </c>
      <c r="AA31" s="337">
        <v>0</v>
      </c>
      <c r="AB31" s="337">
        <v>0</v>
      </c>
      <c r="AC31" s="337">
        <v>0</v>
      </c>
      <c r="AD31" s="337">
        <v>0</v>
      </c>
      <c r="AE31" s="337">
        <v>0</v>
      </c>
      <c r="AF31" s="337">
        <v>0</v>
      </c>
      <c r="AG31" s="337">
        <v>0</v>
      </c>
      <c r="AH31" s="337">
        <v>0</v>
      </c>
      <c r="AI31" s="337">
        <v>0</v>
      </c>
      <c r="AJ31" s="337">
        <v>0</v>
      </c>
      <c r="AK31" s="337">
        <v>0</v>
      </c>
      <c r="AL31" s="337">
        <v>0</v>
      </c>
      <c r="AM31" s="337">
        <v>0</v>
      </c>
      <c r="AN31" s="337">
        <v>0</v>
      </c>
      <c r="AO31" s="337">
        <v>0</v>
      </c>
      <c r="AP31" s="337">
        <v>0</v>
      </c>
      <c r="AQ31" s="337">
        <v>0</v>
      </c>
      <c r="AR31" s="337">
        <v>0</v>
      </c>
      <c r="AS31" s="337">
        <v>0</v>
      </c>
      <c r="AT31" s="337">
        <v>0</v>
      </c>
      <c r="AU31" s="337">
        <v>1244.3508119934597</v>
      </c>
      <c r="AV31" s="337">
        <v>1475.3810084883232</v>
      </c>
      <c r="AW31" s="337">
        <v>0</v>
      </c>
      <c r="AX31" s="337">
        <v>0</v>
      </c>
      <c r="AY31" s="337">
        <v>0</v>
      </c>
      <c r="AZ31" s="337">
        <v>0</v>
      </c>
      <c r="BA31" s="337">
        <v>0</v>
      </c>
      <c r="BB31" s="337">
        <v>0</v>
      </c>
      <c r="BC31" s="337">
        <v>0</v>
      </c>
      <c r="BD31" s="337">
        <v>0</v>
      </c>
      <c r="BE31" s="337">
        <v>0</v>
      </c>
      <c r="BF31" s="337">
        <v>0</v>
      </c>
      <c r="BG31" s="337">
        <v>0</v>
      </c>
      <c r="BH31" s="337">
        <v>0</v>
      </c>
      <c r="BI31" s="337">
        <v>0</v>
      </c>
      <c r="BJ31" s="337">
        <v>0</v>
      </c>
      <c r="BK31" s="337">
        <v>0</v>
      </c>
      <c r="BL31" s="337">
        <v>0</v>
      </c>
      <c r="BM31" s="337">
        <v>0</v>
      </c>
      <c r="BN31" s="337">
        <v>0</v>
      </c>
      <c r="BO31" s="337">
        <v>0</v>
      </c>
      <c r="BP31" s="337">
        <v>0</v>
      </c>
      <c r="BQ31" s="337">
        <v>0</v>
      </c>
      <c r="BR31" s="337">
        <v>0</v>
      </c>
      <c r="BS31" s="337">
        <v>0</v>
      </c>
      <c r="BT31" s="337">
        <v>0</v>
      </c>
      <c r="BU31" s="337">
        <v>0</v>
      </c>
      <c r="BV31" s="337">
        <v>0</v>
      </c>
      <c r="BW31" s="337">
        <v>0</v>
      </c>
      <c r="BX31" s="337">
        <v>0</v>
      </c>
      <c r="BY31" s="337">
        <v>0</v>
      </c>
      <c r="BZ31" s="337">
        <v>0</v>
      </c>
      <c r="CA31" s="337">
        <v>0</v>
      </c>
      <c r="CB31" s="337">
        <v>0</v>
      </c>
      <c r="CC31" s="337">
        <v>0</v>
      </c>
      <c r="CD31" s="338">
        <v>0</v>
      </c>
    </row>
    <row r="32" spans="1:82" s="1" customFormat="1" x14ac:dyDescent="0.4">
      <c r="A32" s="368"/>
      <c r="B32" s="196" t="s">
        <v>582</v>
      </c>
      <c r="C32" s="367"/>
      <c r="D32" s="337">
        <v>0</v>
      </c>
      <c r="E32" s="337">
        <v>0</v>
      </c>
      <c r="F32" s="337">
        <v>0</v>
      </c>
      <c r="G32" s="337">
        <v>0</v>
      </c>
      <c r="H32" s="337">
        <v>0</v>
      </c>
      <c r="I32" s="337">
        <v>0</v>
      </c>
      <c r="J32" s="337">
        <v>0</v>
      </c>
      <c r="K32" s="337">
        <v>0</v>
      </c>
      <c r="L32" s="337">
        <v>0</v>
      </c>
      <c r="M32" s="337">
        <v>0</v>
      </c>
      <c r="N32" s="337">
        <v>0</v>
      </c>
      <c r="O32" s="337">
        <v>0</v>
      </c>
      <c r="P32" s="337">
        <v>0</v>
      </c>
      <c r="Q32" s="337">
        <v>0</v>
      </c>
      <c r="R32" s="337">
        <v>0</v>
      </c>
      <c r="S32" s="337">
        <v>0</v>
      </c>
      <c r="T32" s="337">
        <v>0</v>
      </c>
      <c r="U32" s="337">
        <v>0</v>
      </c>
      <c r="V32" s="337">
        <v>0</v>
      </c>
      <c r="W32" s="337">
        <v>0</v>
      </c>
      <c r="X32" s="337">
        <v>0</v>
      </c>
      <c r="Y32" s="337">
        <v>0</v>
      </c>
      <c r="Z32" s="337">
        <v>0</v>
      </c>
      <c r="AA32" s="337">
        <v>0</v>
      </c>
      <c r="AB32" s="337">
        <v>0</v>
      </c>
      <c r="AC32" s="337">
        <v>0</v>
      </c>
      <c r="AD32" s="337">
        <v>0</v>
      </c>
      <c r="AE32" s="337">
        <v>0</v>
      </c>
      <c r="AF32" s="337">
        <v>0</v>
      </c>
      <c r="AG32" s="337">
        <v>0</v>
      </c>
      <c r="AH32" s="337">
        <v>0</v>
      </c>
      <c r="AI32" s="337">
        <v>0</v>
      </c>
      <c r="AJ32" s="337">
        <v>0</v>
      </c>
      <c r="AK32" s="337">
        <v>0</v>
      </c>
      <c r="AL32" s="337">
        <v>0</v>
      </c>
      <c r="AM32" s="337">
        <v>0</v>
      </c>
      <c r="AN32" s="337">
        <v>0</v>
      </c>
      <c r="AO32" s="337">
        <v>0</v>
      </c>
      <c r="AP32" s="337">
        <v>0</v>
      </c>
      <c r="AQ32" s="337">
        <v>0</v>
      </c>
      <c r="AR32" s="337">
        <v>0</v>
      </c>
      <c r="AS32" s="337">
        <v>0</v>
      </c>
      <c r="AT32" s="337">
        <v>0</v>
      </c>
      <c r="AU32" s="337">
        <v>29.407042073381728</v>
      </c>
      <c r="AV32" s="337">
        <v>45.400550983141173</v>
      </c>
      <c r="AW32" s="337">
        <v>0</v>
      </c>
      <c r="AX32" s="337">
        <v>0</v>
      </c>
      <c r="AY32" s="337">
        <v>0</v>
      </c>
      <c r="AZ32" s="337">
        <v>0</v>
      </c>
      <c r="BA32" s="337">
        <v>0</v>
      </c>
      <c r="BB32" s="337">
        <v>0</v>
      </c>
      <c r="BC32" s="337">
        <v>0</v>
      </c>
      <c r="BD32" s="337">
        <v>0</v>
      </c>
      <c r="BE32" s="337">
        <v>0</v>
      </c>
      <c r="BF32" s="337">
        <v>0</v>
      </c>
      <c r="BG32" s="337">
        <v>0</v>
      </c>
      <c r="BH32" s="337">
        <v>0</v>
      </c>
      <c r="BI32" s="337">
        <v>0</v>
      </c>
      <c r="BJ32" s="337">
        <v>0</v>
      </c>
      <c r="BK32" s="337">
        <v>0</v>
      </c>
      <c r="BL32" s="337">
        <v>0</v>
      </c>
      <c r="BM32" s="337">
        <v>0</v>
      </c>
      <c r="BN32" s="337">
        <v>0</v>
      </c>
      <c r="BO32" s="337">
        <v>0</v>
      </c>
      <c r="BP32" s="337">
        <v>0</v>
      </c>
      <c r="BQ32" s="337">
        <v>0</v>
      </c>
      <c r="BR32" s="337">
        <v>0</v>
      </c>
      <c r="BS32" s="337">
        <v>0</v>
      </c>
      <c r="BT32" s="337">
        <v>0</v>
      </c>
      <c r="BU32" s="337">
        <v>0</v>
      </c>
      <c r="BV32" s="337">
        <v>0</v>
      </c>
      <c r="BW32" s="337">
        <v>0</v>
      </c>
      <c r="BX32" s="337">
        <v>0</v>
      </c>
      <c r="BY32" s="337">
        <v>0</v>
      </c>
      <c r="BZ32" s="337">
        <v>0</v>
      </c>
      <c r="CA32" s="337">
        <v>0</v>
      </c>
      <c r="CB32" s="337">
        <v>0</v>
      </c>
      <c r="CC32" s="337">
        <v>0</v>
      </c>
      <c r="CD32" s="338">
        <v>0</v>
      </c>
    </row>
    <row r="33" spans="1:82" s="1" customFormat="1" x14ac:dyDescent="0.4">
      <c r="A33" s="368"/>
      <c r="B33" s="196" t="s">
        <v>583</v>
      </c>
      <c r="C33" s="367"/>
      <c r="D33" s="337">
        <v>0</v>
      </c>
      <c r="E33" s="337">
        <v>0</v>
      </c>
      <c r="F33" s="337">
        <v>0</v>
      </c>
      <c r="G33" s="337">
        <v>0</v>
      </c>
      <c r="H33" s="337">
        <v>0</v>
      </c>
      <c r="I33" s="337">
        <v>0</v>
      </c>
      <c r="J33" s="337">
        <v>0</v>
      </c>
      <c r="K33" s="337">
        <v>0</v>
      </c>
      <c r="L33" s="337">
        <v>0</v>
      </c>
      <c r="M33" s="337">
        <v>0</v>
      </c>
      <c r="N33" s="337">
        <v>0</v>
      </c>
      <c r="O33" s="337">
        <v>0</v>
      </c>
      <c r="P33" s="337">
        <v>0</v>
      </c>
      <c r="Q33" s="337">
        <v>0</v>
      </c>
      <c r="R33" s="337">
        <v>0</v>
      </c>
      <c r="S33" s="337">
        <v>0</v>
      </c>
      <c r="T33" s="337">
        <v>0</v>
      </c>
      <c r="U33" s="337">
        <v>0</v>
      </c>
      <c r="V33" s="337">
        <v>0</v>
      </c>
      <c r="W33" s="337">
        <v>0</v>
      </c>
      <c r="X33" s="337">
        <v>0</v>
      </c>
      <c r="Y33" s="337">
        <v>0</v>
      </c>
      <c r="Z33" s="337">
        <v>0</v>
      </c>
      <c r="AA33" s="337">
        <v>0</v>
      </c>
      <c r="AB33" s="337">
        <v>0</v>
      </c>
      <c r="AC33" s="337">
        <v>0</v>
      </c>
      <c r="AD33" s="337">
        <v>0</v>
      </c>
      <c r="AE33" s="337">
        <v>0</v>
      </c>
      <c r="AF33" s="337">
        <v>0</v>
      </c>
      <c r="AG33" s="337">
        <v>0</v>
      </c>
      <c r="AH33" s="337">
        <v>0</v>
      </c>
      <c r="AI33" s="337">
        <v>0</v>
      </c>
      <c r="AJ33" s="337">
        <v>0</v>
      </c>
      <c r="AK33" s="337">
        <v>0</v>
      </c>
      <c r="AL33" s="337">
        <v>0</v>
      </c>
      <c r="AM33" s="337">
        <v>0</v>
      </c>
      <c r="AN33" s="337">
        <v>0</v>
      </c>
      <c r="AO33" s="337">
        <v>0</v>
      </c>
      <c r="AP33" s="337">
        <v>0</v>
      </c>
      <c r="AQ33" s="337">
        <v>0</v>
      </c>
      <c r="AR33" s="337">
        <v>0</v>
      </c>
      <c r="AS33" s="337">
        <v>0</v>
      </c>
      <c r="AT33" s="337">
        <v>0</v>
      </c>
      <c r="AU33" s="337">
        <v>130.40914593315847</v>
      </c>
      <c r="AV33" s="337">
        <v>171.79444052853557</v>
      </c>
      <c r="AW33" s="337">
        <v>0</v>
      </c>
      <c r="AX33" s="337">
        <v>0</v>
      </c>
      <c r="AY33" s="337">
        <v>0</v>
      </c>
      <c r="AZ33" s="337">
        <v>0</v>
      </c>
      <c r="BA33" s="337">
        <v>0</v>
      </c>
      <c r="BB33" s="337">
        <v>0</v>
      </c>
      <c r="BC33" s="337">
        <v>0</v>
      </c>
      <c r="BD33" s="337">
        <v>0</v>
      </c>
      <c r="BE33" s="337">
        <v>0</v>
      </c>
      <c r="BF33" s="337">
        <v>0</v>
      </c>
      <c r="BG33" s="337">
        <v>0</v>
      </c>
      <c r="BH33" s="337">
        <v>0</v>
      </c>
      <c r="BI33" s="337">
        <v>0</v>
      </c>
      <c r="BJ33" s="337">
        <v>0</v>
      </c>
      <c r="BK33" s="337">
        <v>0</v>
      </c>
      <c r="BL33" s="337">
        <v>0</v>
      </c>
      <c r="BM33" s="337">
        <v>0</v>
      </c>
      <c r="BN33" s="337">
        <v>0</v>
      </c>
      <c r="BO33" s="337">
        <v>0</v>
      </c>
      <c r="BP33" s="337">
        <v>0</v>
      </c>
      <c r="BQ33" s="337">
        <v>0</v>
      </c>
      <c r="BR33" s="337">
        <v>0</v>
      </c>
      <c r="BS33" s="337">
        <v>0</v>
      </c>
      <c r="BT33" s="337">
        <v>0</v>
      </c>
      <c r="BU33" s="337">
        <v>0</v>
      </c>
      <c r="BV33" s="337">
        <v>0</v>
      </c>
      <c r="BW33" s="337">
        <v>0</v>
      </c>
      <c r="BX33" s="337">
        <v>0</v>
      </c>
      <c r="BY33" s="337">
        <v>0</v>
      </c>
      <c r="BZ33" s="337">
        <v>0</v>
      </c>
      <c r="CA33" s="337">
        <v>0</v>
      </c>
      <c r="CB33" s="337">
        <v>0</v>
      </c>
      <c r="CC33" s="337">
        <v>0</v>
      </c>
      <c r="CD33" s="338">
        <v>0</v>
      </c>
    </row>
    <row r="34" spans="1:82" s="1" customFormat="1" ht="26.25" customHeight="1" x14ac:dyDescent="0.4">
      <c r="A34" s="368"/>
      <c r="B34" s="71" t="s">
        <v>585</v>
      </c>
      <c r="C34" s="367"/>
      <c r="D34" s="337">
        <v>0</v>
      </c>
      <c r="E34" s="337">
        <v>0</v>
      </c>
      <c r="F34" s="337">
        <v>0</v>
      </c>
      <c r="G34" s="337">
        <v>0</v>
      </c>
      <c r="H34" s="337">
        <v>0</v>
      </c>
      <c r="I34" s="337">
        <v>0</v>
      </c>
      <c r="J34" s="337">
        <v>0</v>
      </c>
      <c r="K34" s="337">
        <v>0</v>
      </c>
      <c r="L34" s="337">
        <v>0</v>
      </c>
      <c r="M34" s="337">
        <v>0</v>
      </c>
      <c r="N34" s="337">
        <v>0</v>
      </c>
      <c r="O34" s="337">
        <v>0</v>
      </c>
      <c r="P34" s="337">
        <v>0</v>
      </c>
      <c r="Q34" s="337">
        <v>0</v>
      </c>
      <c r="R34" s="337">
        <v>0</v>
      </c>
      <c r="S34" s="337">
        <v>0</v>
      </c>
      <c r="T34" s="337">
        <v>0</v>
      </c>
      <c r="U34" s="337">
        <v>0</v>
      </c>
      <c r="V34" s="337">
        <v>0</v>
      </c>
      <c r="W34" s="337">
        <v>0</v>
      </c>
      <c r="X34" s="337">
        <v>0</v>
      </c>
      <c r="Y34" s="337">
        <v>0</v>
      </c>
      <c r="Z34" s="337">
        <v>18</v>
      </c>
      <c r="AA34" s="337">
        <v>21</v>
      </c>
      <c r="AB34" s="337">
        <v>27</v>
      </c>
      <c r="AC34" s="337">
        <v>33</v>
      </c>
      <c r="AD34" s="337">
        <v>99</v>
      </c>
      <c r="AE34" s="337">
        <v>137</v>
      </c>
      <c r="AF34" s="337">
        <v>148</v>
      </c>
      <c r="AG34" s="337">
        <v>369</v>
      </c>
      <c r="AH34" s="337">
        <v>386</v>
      </c>
      <c r="AI34" s="337">
        <v>445</v>
      </c>
      <c r="AJ34" s="337">
        <v>599</v>
      </c>
      <c r="AK34" s="337">
        <v>890.6</v>
      </c>
      <c r="AL34" s="337">
        <v>1083</v>
      </c>
      <c r="AM34" s="337">
        <v>1218</v>
      </c>
      <c r="AN34" s="337">
        <v>1354</v>
      </c>
      <c r="AO34" s="337">
        <v>1479</v>
      </c>
      <c r="AP34" s="337">
        <v>1635</v>
      </c>
      <c r="AQ34" s="337">
        <v>1701</v>
      </c>
      <c r="AR34" s="337">
        <v>1365.134</v>
      </c>
      <c r="AS34" s="337">
        <v>1493.6620000000003</v>
      </c>
      <c r="AT34" s="337">
        <v>0</v>
      </c>
      <c r="AU34" s="337">
        <v>0</v>
      </c>
      <c r="AV34" s="337">
        <v>0</v>
      </c>
      <c r="AW34" s="337">
        <v>0</v>
      </c>
      <c r="AX34" s="337">
        <v>0</v>
      </c>
      <c r="AY34" s="337">
        <v>0</v>
      </c>
      <c r="AZ34" s="337">
        <v>0</v>
      </c>
      <c r="BA34" s="337">
        <v>0</v>
      </c>
      <c r="BB34" s="337">
        <v>0</v>
      </c>
      <c r="BC34" s="337">
        <v>0</v>
      </c>
      <c r="BD34" s="337">
        <v>0</v>
      </c>
      <c r="BE34" s="337">
        <v>0</v>
      </c>
      <c r="BF34" s="337">
        <v>0</v>
      </c>
      <c r="BG34" s="337">
        <v>0</v>
      </c>
      <c r="BH34" s="337">
        <v>0</v>
      </c>
      <c r="BI34" s="337">
        <v>0</v>
      </c>
      <c r="BJ34" s="337">
        <v>0</v>
      </c>
      <c r="BK34" s="337">
        <v>0</v>
      </c>
      <c r="BL34" s="337">
        <v>0</v>
      </c>
      <c r="BM34" s="337">
        <v>0</v>
      </c>
      <c r="BN34" s="337">
        <v>0</v>
      </c>
      <c r="BO34" s="337">
        <v>0</v>
      </c>
      <c r="BP34" s="337">
        <v>0</v>
      </c>
      <c r="BQ34" s="337">
        <v>0</v>
      </c>
      <c r="BR34" s="337">
        <v>0</v>
      </c>
      <c r="BS34" s="337">
        <v>0</v>
      </c>
      <c r="BT34" s="337">
        <v>0</v>
      </c>
      <c r="BU34" s="337">
        <v>0</v>
      </c>
      <c r="BV34" s="337">
        <v>0</v>
      </c>
      <c r="BW34" s="337">
        <v>0</v>
      </c>
      <c r="BX34" s="337">
        <v>0</v>
      </c>
      <c r="BY34" s="337">
        <v>0</v>
      </c>
      <c r="BZ34" s="337">
        <v>0</v>
      </c>
      <c r="CA34" s="337">
        <v>0</v>
      </c>
      <c r="CB34" s="337">
        <v>0</v>
      </c>
      <c r="CC34" s="337">
        <v>0</v>
      </c>
      <c r="CD34" s="338">
        <v>0</v>
      </c>
    </row>
    <row r="35" spans="1:82" s="1" customFormat="1" ht="26.25" customHeight="1" x14ac:dyDescent="0.4">
      <c r="A35" s="56"/>
      <c r="B35" s="56" t="s">
        <v>586</v>
      </c>
      <c r="C35" s="367"/>
      <c r="D35" s="337"/>
      <c r="E35" s="337"/>
      <c r="F35" s="337"/>
      <c r="G35" s="337"/>
      <c r="H35" s="337"/>
      <c r="I35" s="337"/>
      <c r="J35" s="337"/>
      <c r="K35" s="337"/>
      <c r="L35" s="337"/>
      <c r="M35" s="337"/>
      <c r="N35" s="337"/>
      <c r="O35" s="337"/>
      <c r="P35" s="337"/>
      <c r="Q35" s="337"/>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c r="BB35" s="337"/>
      <c r="BC35" s="337"/>
      <c r="BD35" s="337"/>
      <c r="BE35" s="337"/>
      <c r="BF35" s="337"/>
      <c r="BG35" s="337"/>
      <c r="BH35" s="337"/>
      <c r="BI35" s="337"/>
      <c r="BJ35" s="337"/>
      <c r="BK35" s="337"/>
      <c r="BL35" s="337"/>
      <c r="BM35" s="337"/>
      <c r="BN35" s="337"/>
      <c r="BO35" s="337"/>
      <c r="BP35" s="337"/>
      <c r="BQ35" s="337"/>
      <c r="BR35" s="337"/>
      <c r="BS35" s="337"/>
      <c r="BT35" s="337"/>
      <c r="BU35" s="337"/>
      <c r="BV35" s="337"/>
      <c r="BW35" s="337"/>
      <c r="BX35" s="337"/>
      <c r="BY35" s="337"/>
      <c r="BZ35" s="337"/>
      <c r="CA35" s="337"/>
      <c r="CB35" s="337"/>
      <c r="CC35" s="337"/>
      <c r="CD35" s="338"/>
    </row>
    <row r="36" spans="1:82" s="1" customFormat="1" x14ac:dyDescent="0.4">
      <c r="A36" s="368"/>
      <c r="B36" s="71" t="s">
        <v>587</v>
      </c>
      <c r="C36" s="367"/>
      <c r="D36" s="337" t="s">
        <v>446</v>
      </c>
      <c r="E36" s="337" t="s">
        <v>446</v>
      </c>
      <c r="F36" s="337" t="s">
        <v>446</v>
      </c>
      <c r="G36" s="337" t="s">
        <v>446</v>
      </c>
      <c r="H36" s="337" t="s">
        <v>446</v>
      </c>
      <c r="I36" s="337" t="s">
        <v>446</v>
      </c>
      <c r="J36" s="337" t="s">
        <v>446</v>
      </c>
      <c r="K36" s="337" t="s">
        <v>446</v>
      </c>
      <c r="L36" s="337" t="s">
        <v>446</v>
      </c>
      <c r="M36" s="337" t="s">
        <v>446</v>
      </c>
      <c r="N36" s="337" t="s">
        <v>446</v>
      </c>
      <c r="O36" s="337" t="s">
        <v>446</v>
      </c>
      <c r="P36" s="337" t="s">
        <v>446</v>
      </c>
      <c r="Q36" s="337" t="s">
        <v>446</v>
      </c>
      <c r="R36" s="337" t="s">
        <v>446</v>
      </c>
      <c r="S36" s="337" t="s">
        <v>446</v>
      </c>
      <c r="T36" s="337" t="s">
        <v>446</v>
      </c>
      <c r="U36" s="337" t="s">
        <v>446</v>
      </c>
      <c r="V36" s="337" t="s">
        <v>446</v>
      </c>
      <c r="W36" s="337" t="s">
        <v>446</v>
      </c>
      <c r="X36" s="337" t="s">
        <v>446</v>
      </c>
      <c r="Y36" s="337" t="s">
        <v>446</v>
      </c>
      <c r="Z36" s="337" t="s">
        <v>446</v>
      </c>
      <c r="AA36" s="337" t="s">
        <v>446</v>
      </c>
      <c r="AB36" s="337" t="s">
        <v>446</v>
      </c>
      <c r="AC36" s="337" t="s">
        <v>446</v>
      </c>
      <c r="AD36" s="337" t="s">
        <v>446</v>
      </c>
      <c r="AE36" s="337" t="s">
        <v>446</v>
      </c>
      <c r="AF36" s="337" t="s">
        <v>446</v>
      </c>
      <c r="AG36" s="337" t="s">
        <v>446</v>
      </c>
      <c r="AH36" s="337" t="s">
        <v>446</v>
      </c>
      <c r="AI36" s="337" t="s">
        <v>446</v>
      </c>
      <c r="AJ36" s="337" t="s">
        <v>446</v>
      </c>
      <c r="AK36" s="337" t="s">
        <v>446</v>
      </c>
      <c r="AL36" s="337" t="s">
        <v>446</v>
      </c>
      <c r="AM36" s="337" t="s">
        <v>446</v>
      </c>
      <c r="AN36" s="337" t="s">
        <v>446</v>
      </c>
      <c r="AO36" s="337" t="s">
        <v>446</v>
      </c>
      <c r="AP36" s="337" t="s">
        <v>446</v>
      </c>
      <c r="AQ36" s="337" t="s">
        <v>446</v>
      </c>
      <c r="AR36" s="337" t="s">
        <v>446</v>
      </c>
      <c r="AS36" s="337" t="s">
        <v>446</v>
      </c>
      <c r="AT36" s="337" t="s">
        <v>446</v>
      </c>
      <c r="AU36" s="337">
        <v>1074</v>
      </c>
      <c r="AV36" s="337">
        <v>1467</v>
      </c>
      <c r="AW36" s="337">
        <v>1761.354</v>
      </c>
      <c r="AX36" s="337">
        <v>1895.0971347</v>
      </c>
      <c r="AY36" s="337">
        <v>2000.7013923499997</v>
      </c>
      <c r="AZ36" s="337">
        <v>2119.6110000000003</v>
      </c>
      <c r="BA36" s="337">
        <v>2196.8490000000002</v>
      </c>
      <c r="BB36" s="337">
        <v>2241.7669999999989</v>
      </c>
      <c r="BC36" s="337">
        <v>2265.7673767930914</v>
      </c>
      <c r="BD36" s="337">
        <v>2297.6929199581655</v>
      </c>
      <c r="BE36" s="337">
        <v>2377.8325881801275</v>
      </c>
      <c r="BF36" s="337">
        <v>2598.0192173749792</v>
      </c>
      <c r="BG36" s="337">
        <v>2955.6031452049692</v>
      </c>
      <c r="BH36" s="337">
        <v>3448.9196739083468</v>
      </c>
      <c r="BI36" s="337">
        <v>3641.8223280000002</v>
      </c>
      <c r="BJ36" s="337">
        <v>3811.5277370000003</v>
      </c>
      <c r="BK36" s="337">
        <v>3911.4053540000004</v>
      </c>
      <c r="BL36" s="337">
        <v>4128.4742460000007</v>
      </c>
      <c r="BM36" s="337">
        <v>4582.3780900000011</v>
      </c>
      <c r="BN36" s="337">
        <v>4798.5646799999995</v>
      </c>
      <c r="BO36" s="337">
        <v>4823.8635100000001</v>
      </c>
      <c r="BP36" s="337">
        <v>4816.0338059999995</v>
      </c>
      <c r="BQ36" s="337">
        <v>0</v>
      </c>
      <c r="BR36" s="337">
        <v>0</v>
      </c>
      <c r="BS36" s="337">
        <v>0</v>
      </c>
      <c r="BT36" s="337">
        <v>0</v>
      </c>
      <c r="BU36" s="337">
        <v>0</v>
      </c>
      <c r="BV36" s="337">
        <v>0</v>
      </c>
      <c r="BW36" s="337">
        <v>0</v>
      </c>
      <c r="BX36" s="337">
        <v>0</v>
      </c>
      <c r="BY36" s="337">
        <v>0</v>
      </c>
      <c r="BZ36" s="337">
        <v>0</v>
      </c>
      <c r="CA36" s="337">
        <v>0</v>
      </c>
      <c r="CB36" s="337">
        <v>0</v>
      </c>
      <c r="CC36" s="337">
        <v>0</v>
      </c>
      <c r="CD36" s="338">
        <v>0</v>
      </c>
    </row>
    <row r="37" spans="1:82" s="1" customFormat="1" x14ac:dyDescent="0.4">
      <c r="A37" s="368"/>
      <c r="B37" s="196" t="s">
        <v>581</v>
      </c>
      <c r="C37" s="367"/>
      <c r="D37" s="337">
        <v>0</v>
      </c>
      <c r="E37" s="337">
        <v>0</v>
      </c>
      <c r="F37" s="337">
        <v>0</v>
      </c>
      <c r="G37" s="337">
        <v>0</v>
      </c>
      <c r="H37" s="337">
        <v>0</v>
      </c>
      <c r="I37" s="337">
        <v>0</v>
      </c>
      <c r="J37" s="337">
        <v>0</v>
      </c>
      <c r="K37" s="337">
        <v>0</v>
      </c>
      <c r="L37" s="337">
        <v>0</v>
      </c>
      <c r="M37" s="337">
        <v>0</v>
      </c>
      <c r="N37" s="337">
        <v>0</v>
      </c>
      <c r="O37" s="337">
        <v>0</v>
      </c>
      <c r="P37" s="337">
        <v>0</v>
      </c>
      <c r="Q37" s="337">
        <v>0</v>
      </c>
      <c r="R37" s="337">
        <v>0</v>
      </c>
      <c r="S37" s="337">
        <v>0</v>
      </c>
      <c r="T37" s="337">
        <v>0</v>
      </c>
      <c r="U37" s="337">
        <v>0</v>
      </c>
      <c r="V37" s="337">
        <v>0</v>
      </c>
      <c r="W37" s="337">
        <v>0</v>
      </c>
      <c r="X37" s="337">
        <v>0</v>
      </c>
      <c r="Y37" s="337">
        <v>0</v>
      </c>
      <c r="Z37" s="337">
        <v>0</v>
      </c>
      <c r="AA37" s="337">
        <v>0</v>
      </c>
      <c r="AB37" s="337">
        <v>0</v>
      </c>
      <c r="AC37" s="337">
        <v>0</v>
      </c>
      <c r="AD37" s="337">
        <v>0</v>
      </c>
      <c r="AE37" s="337">
        <v>0</v>
      </c>
      <c r="AF37" s="337">
        <v>0</v>
      </c>
      <c r="AG37" s="337">
        <v>0</v>
      </c>
      <c r="AH37" s="337">
        <v>0</v>
      </c>
      <c r="AI37" s="337">
        <v>0</v>
      </c>
      <c r="AJ37" s="337">
        <v>0</v>
      </c>
      <c r="AK37" s="337">
        <v>0</v>
      </c>
      <c r="AL37" s="337">
        <v>0</v>
      </c>
      <c r="AM37" s="337">
        <v>0</v>
      </c>
      <c r="AN37" s="337">
        <v>0</v>
      </c>
      <c r="AO37" s="337">
        <v>0</v>
      </c>
      <c r="AP37" s="337">
        <v>0</v>
      </c>
      <c r="AQ37" s="337">
        <v>0</v>
      </c>
      <c r="AR37" s="337">
        <v>0</v>
      </c>
      <c r="AS37" s="337">
        <v>0</v>
      </c>
      <c r="AT37" s="337">
        <v>0</v>
      </c>
      <c r="AU37" s="337">
        <v>0</v>
      </c>
      <c r="AV37" s="337">
        <v>0</v>
      </c>
      <c r="AW37" s="337">
        <v>0</v>
      </c>
      <c r="AX37" s="337">
        <v>1648.6480053999999</v>
      </c>
      <c r="AY37" s="337">
        <v>1737.3765572499997</v>
      </c>
      <c r="AZ37" s="337">
        <v>1813.2495899999999</v>
      </c>
      <c r="BA37" s="337">
        <v>1847.0662776000001</v>
      </c>
      <c r="BB37" s="337">
        <v>1873.9394869</v>
      </c>
      <c r="BC37" s="337">
        <v>1888.1157537930912</v>
      </c>
      <c r="BD37" s="337">
        <v>1909.0346487956333</v>
      </c>
      <c r="BE37" s="337">
        <v>1978.2198331801276</v>
      </c>
      <c r="BF37" s="337">
        <v>2184.4064373749793</v>
      </c>
      <c r="BG37" s="337">
        <v>2518.3832842049678</v>
      </c>
      <c r="BH37" s="337">
        <v>2948.3689439083469</v>
      </c>
      <c r="BI37" s="337">
        <v>3117.8052739999998</v>
      </c>
      <c r="BJ37" s="337">
        <v>3275.1103619999999</v>
      </c>
      <c r="BK37" s="337">
        <v>3374.9266170000001</v>
      </c>
      <c r="BL37" s="337">
        <v>3583.558086</v>
      </c>
      <c r="BM37" s="337">
        <v>3996.1454942944661</v>
      </c>
      <c r="BN37" s="337">
        <v>4189.8204910000004</v>
      </c>
      <c r="BO37" s="337">
        <v>4206.5381749999997</v>
      </c>
      <c r="BP37" s="337">
        <v>4197.8565689999996</v>
      </c>
      <c r="BQ37" s="337">
        <v>0</v>
      </c>
      <c r="BR37" s="337">
        <v>0</v>
      </c>
      <c r="BS37" s="337">
        <v>0</v>
      </c>
      <c r="BT37" s="337">
        <v>0</v>
      </c>
      <c r="BU37" s="337">
        <v>0</v>
      </c>
      <c r="BV37" s="337">
        <v>0</v>
      </c>
      <c r="BW37" s="337">
        <v>0</v>
      </c>
      <c r="BX37" s="337">
        <v>0</v>
      </c>
      <c r="BY37" s="337">
        <v>0</v>
      </c>
      <c r="BZ37" s="337">
        <v>0</v>
      </c>
      <c r="CA37" s="337">
        <v>0</v>
      </c>
      <c r="CB37" s="337">
        <v>0</v>
      </c>
      <c r="CC37" s="337">
        <v>0</v>
      </c>
      <c r="CD37" s="338">
        <v>0</v>
      </c>
    </row>
    <row r="38" spans="1:82" s="1" customFormat="1" x14ac:dyDescent="0.4">
      <c r="A38" s="368"/>
      <c r="B38" s="196" t="s">
        <v>582</v>
      </c>
      <c r="C38" s="367"/>
      <c r="D38" s="337">
        <v>0</v>
      </c>
      <c r="E38" s="337">
        <v>0</v>
      </c>
      <c r="F38" s="337">
        <v>0</v>
      </c>
      <c r="G38" s="337">
        <v>0</v>
      </c>
      <c r="H38" s="337">
        <v>0</v>
      </c>
      <c r="I38" s="337">
        <v>0</v>
      </c>
      <c r="J38" s="337">
        <v>0</v>
      </c>
      <c r="K38" s="337">
        <v>0</v>
      </c>
      <c r="L38" s="337">
        <v>0</v>
      </c>
      <c r="M38" s="337">
        <v>0</v>
      </c>
      <c r="N38" s="337">
        <v>0</v>
      </c>
      <c r="O38" s="337">
        <v>0</v>
      </c>
      <c r="P38" s="337">
        <v>0</v>
      </c>
      <c r="Q38" s="337">
        <v>0</v>
      </c>
      <c r="R38" s="337">
        <v>0</v>
      </c>
      <c r="S38" s="337">
        <v>0</v>
      </c>
      <c r="T38" s="337">
        <v>0</v>
      </c>
      <c r="U38" s="337">
        <v>0</v>
      </c>
      <c r="V38" s="337">
        <v>0</v>
      </c>
      <c r="W38" s="337">
        <v>0</v>
      </c>
      <c r="X38" s="337">
        <v>0</v>
      </c>
      <c r="Y38" s="337">
        <v>0</v>
      </c>
      <c r="Z38" s="337">
        <v>0</v>
      </c>
      <c r="AA38" s="337">
        <v>0</v>
      </c>
      <c r="AB38" s="337">
        <v>0</v>
      </c>
      <c r="AC38" s="337">
        <v>0</v>
      </c>
      <c r="AD38" s="337">
        <v>0</v>
      </c>
      <c r="AE38" s="337">
        <v>0</v>
      </c>
      <c r="AF38" s="337">
        <v>0</v>
      </c>
      <c r="AG38" s="337">
        <v>0</v>
      </c>
      <c r="AH38" s="337">
        <v>0</v>
      </c>
      <c r="AI38" s="337">
        <v>0</v>
      </c>
      <c r="AJ38" s="337">
        <v>0</v>
      </c>
      <c r="AK38" s="337">
        <v>0</v>
      </c>
      <c r="AL38" s="337">
        <v>0</v>
      </c>
      <c r="AM38" s="337">
        <v>0</v>
      </c>
      <c r="AN38" s="337">
        <v>0</v>
      </c>
      <c r="AO38" s="337">
        <v>0</v>
      </c>
      <c r="AP38" s="337">
        <v>0</v>
      </c>
      <c r="AQ38" s="337">
        <v>0</v>
      </c>
      <c r="AR38" s="337">
        <v>0</v>
      </c>
      <c r="AS38" s="337">
        <v>0</v>
      </c>
      <c r="AT38" s="337">
        <v>0</v>
      </c>
      <c r="AU38" s="337">
        <v>0</v>
      </c>
      <c r="AV38" s="337">
        <v>0</v>
      </c>
      <c r="AW38" s="337">
        <v>0</v>
      </c>
      <c r="AX38" s="337">
        <v>58.91362749999999</v>
      </c>
      <c r="AY38" s="337">
        <v>67.022252499999993</v>
      </c>
      <c r="AZ38" s="337">
        <v>80.040999999999997</v>
      </c>
      <c r="BA38" s="337">
        <v>84.993651249999999</v>
      </c>
      <c r="BB38" s="337">
        <v>93.386817649999998</v>
      </c>
      <c r="BC38" s="337">
        <v>98.976178000000004</v>
      </c>
      <c r="BD38" s="337">
        <v>108.60597139562549</v>
      </c>
      <c r="BE38" s="337">
        <v>113.284626</v>
      </c>
      <c r="BF38" s="337">
        <v>120.025907</v>
      </c>
      <c r="BG38" s="337">
        <v>129.921313</v>
      </c>
      <c r="BH38" s="337">
        <v>155.52628799999999</v>
      </c>
      <c r="BI38" s="337">
        <v>170.191858</v>
      </c>
      <c r="BJ38" s="337">
        <v>177.78376700000001</v>
      </c>
      <c r="BK38" s="337">
        <v>183.493774</v>
      </c>
      <c r="BL38" s="337">
        <v>194.99431200000001</v>
      </c>
      <c r="BM38" s="337">
        <v>218.01888170553451</v>
      </c>
      <c r="BN38" s="337">
        <v>232.68308099999999</v>
      </c>
      <c r="BO38" s="337">
        <v>241.97063399999999</v>
      </c>
      <c r="BP38" s="337">
        <v>246.946744</v>
      </c>
      <c r="BQ38" s="337">
        <v>0</v>
      </c>
      <c r="BR38" s="337">
        <v>0</v>
      </c>
      <c r="BS38" s="337">
        <v>0</v>
      </c>
      <c r="BT38" s="337">
        <v>0</v>
      </c>
      <c r="BU38" s="337">
        <v>0</v>
      </c>
      <c r="BV38" s="337">
        <v>0</v>
      </c>
      <c r="BW38" s="337">
        <v>0</v>
      </c>
      <c r="BX38" s="337">
        <v>0</v>
      </c>
      <c r="BY38" s="337">
        <v>0</v>
      </c>
      <c r="BZ38" s="337">
        <v>0</v>
      </c>
      <c r="CA38" s="337">
        <v>0</v>
      </c>
      <c r="CB38" s="337">
        <v>0</v>
      </c>
      <c r="CC38" s="337">
        <v>0</v>
      </c>
      <c r="CD38" s="338">
        <v>0</v>
      </c>
    </row>
    <row r="39" spans="1:82" s="1" customFormat="1" x14ac:dyDescent="0.4">
      <c r="A39" s="368"/>
      <c r="B39" s="196" t="s">
        <v>583</v>
      </c>
      <c r="C39" s="367"/>
      <c r="D39" s="337">
        <v>0</v>
      </c>
      <c r="E39" s="337">
        <v>0</v>
      </c>
      <c r="F39" s="337">
        <v>0</v>
      </c>
      <c r="G39" s="337">
        <v>0</v>
      </c>
      <c r="H39" s="337">
        <v>0</v>
      </c>
      <c r="I39" s="337">
        <v>0</v>
      </c>
      <c r="J39" s="337">
        <v>0</v>
      </c>
      <c r="K39" s="337">
        <v>0</v>
      </c>
      <c r="L39" s="337">
        <v>0</v>
      </c>
      <c r="M39" s="337">
        <v>0</v>
      </c>
      <c r="N39" s="337">
        <v>0</v>
      </c>
      <c r="O39" s="337">
        <v>0</v>
      </c>
      <c r="P39" s="337">
        <v>0</v>
      </c>
      <c r="Q39" s="337">
        <v>0</v>
      </c>
      <c r="R39" s="337">
        <v>0</v>
      </c>
      <c r="S39" s="337">
        <v>0</v>
      </c>
      <c r="T39" s="337">
        <v>0</v>
      </c>
      <c r="U39" s="337">
        <v>0</v>
      </c>
      <c r="V39" s="337">
        <v>0</v>
      </c>
      <c r="W39" s="337">
        <v>0</v>
      </c>
      <c r="X39" s="337">
        <v>0</v>
      </c>
      <c r="Y39" s="337">
        <v>0</v>
      </c>
      <c r="Z39" s="337">
        <v>0</v>
      </c>
      <c r="AA39" s="337">
        <v>0</v>
      </c>
      <c r="AB39" s="337">
        <v>0</v>
      </c>
      <c r="AC39" s="337">
        <v>0</v>
      </c>
      <c r="AD39" s="337">
        <v>0</v>
      </c>
      <c r="AE39" s="337">
        <v>0</v>
      </c>
      <c r="AF39" s="337">
        <v>0</v>
      </c>
      <c r="AG39" s="337">
        <v>0</v>
      </c>
      <c r="AH39" s="337">
        <v>0</v>
      </c>
      <c r="AI39" s="337">
        <v>0</v>
      </c>
      <c r="AJ39" s="337">
        <v>0</v>
      </c>
      <c r="AK39" s="337">
        <v>0</v>
      </c>
      <c r="AL39" s="337">
        <v>0</v>
      </c>
      <c r="AM39" s="337">
        <v>0</v>
      </c>
      <c r="AN39" s="337">
        <v>0</v>
      </c>
      <c r="AO39" s="337">
        <v>0</v>
      </c>
      <c r="AP39" s="337">
        <v>0</v>
      </c>
      <c r="AQ39" s="337">
        <v>0</v>
      </c>
      <c r="AR39" s="337">
        <v>0</v>
      </c>
      <c r="AS39" s="337">
        <v>0</v>
      </c>
      <c r="AT39" s="337">
        <v>0</v>
      </c>
      <c r="AU39" s="337">
        <v>0</v>
      </c>
      <c r="AV39" s="337">
        <v>0</v>
      </c>
      <c r="AW39" s="337">
        <v>0</v>
      </c>
      <c r="AX39" s="337">
        <v>187.53550179999999</v>
      </c>
      <c r="AY39" s="337">
        <v>196.30258259999999</v>
      </c>
      <c r="AZ39" s="337">
        <v>226.32</v>
      </c>
      <c r="BA39" s="337">
        <v>264.78886645</v>
      </c>
      <c r="BB39" s="337">
        <v>274.80888385000003</v>
      </c>
      <c r="BC39" s="337">
        <v>278.16376500000001</v>
      </c>
      <c r="BD39" s="337">
        <v>280.05229976690725</v>
      </c>
      <c r="BE39" s="337">
        <v>286.32812899999999</v>
      </c>
      <c r="BF39" s="337">
        <v>293.58687300000003</v>
      </c>
      <c r="BG39" s="337">
        <v>307.29854799999998</v>
      </c>
      <c r="BH39" s="337">
        <v>345.02444200000002</v>
      </c>
      <c r="BI39" s="337">
        <v>353.82519600000001</v>
      </c>
      <c r="BJ39" s="337">
        <v>358.63360799999998</v>
      </c>
      <c r="BK39" s="337">
        <v>352.98496299999999</v>
      </c>
      <c r="BL39" s="337">
        <v>349.92184800000001</v>
      </c>
      <c r="BM39" s="337">
        <v>368.21371399999998</v>
      </c>
      <c r="BN39" s="337">
        <v>376.06110799999999</v>
      </c>
      <c r="BO39" s="337">
        <v>375.35470099999998</v>
      </c>
      <c r="BP39" s="337">
        <v>371.23049300000002</v>
      </c>
      <c r="BQ39" s="337">
        <v>0</v>
      </c>
      <c r="BR39" s="337">
        <v>0</v>
      </c>
      <c r="BS39" s="337">
        <v>0</v>
      </c>
      <c r="BT39" s="337">
        <v>0</v>
      </c>
      <c r="BU39" s="337">
        <v>0</v>
      </c>
      <c r="BV39" s="337">
        <v>0</v>
      </c>
      <c r="BW39" s="337">
        <v>0</v>
      </c>
      <c r="BX39" s="337">
        <v>0</v>
      </c>
      <c r="BY39" s="337">
        <v>0</v>
      </c>
      <c r="BZ39" s="337">
        <v>0</v>
      </c>
      <c r="CA39" s="337">
        <v>0</v>
      </c>
      <c r="CB39" s="337">
        <v>0</v>
      </c>
      <c r="CC39" s="337">
        <v>0</v>
      </c>
      <c r="CD39" s="338">
        <v>0</v>
      </c>
    </row>
    <row r="40" spans="1:82" s="310" customFormat="1" ht="26.25" customHeight="1" thickBot="1" x14ac:dyDescent="0.4">
      <c r="A40" s="369"/>
      <c r="B40" s="370" t="s">
        <v>588</v>
      </c>
      <c r="C40" s="371"/>
      <c r="D40" s="340" t="s">
        <v>446</v>
      </c>
      <c r="E40" s="340" t="s">
        <v>446</v>
      </c>
      <c r="F40" s="340" t="s">
        <v>446</v>
      </c>
      <c r="G40" s="340" t="s">
        <v>446</v>
      </c>
      <c r="H40" s="340" t="s">
        <v>446</v>
      </c>
      <c r="I40" s="340" t="s">
        <v>446</v>
      </c>
      <c r="J40" s="340" t="s">
        <v>446</v>
      </c>
      <c r="K40" s="340" t="s">
        <v>446</v>
      </c>
      <c r="L40" s="340" t="s">
        <v>446</v>
      </c>
      <c r="M40" s="340" t="s">
        <v>446</v>
      </c>
      <c r="N40" s="340" t="s">
        <v>446</v>
      </c>
      <c r="O40" s="340" t="s">
        <v>446</v>
      </c>
      <c r="P40" s="340" t="s">
        <v>446</v>
      </c>
      <c r="Q40" s="340" t="s">
        <v>446</v>
      </c>
      <c r="R40" s="340" t="s">
        <v>446</v>
      </c>
      <c r="S40" s="340" t="s">
        <v>446</v>
      </c>
      <c r="T40" s="340" t="s">
        <v>446</v>
      </c>
      <c r="U40" s="340" t="s">
        <v>446</v>
      </c>
      <c r="V40" s="340" t="s">
        <v>446</v>
      </c>
      <c r="W40" s="340" t="s">
        <v>446</v>
      </c>
      <c r="X40" s="340" t="s">
        <v>446</v>
      </c>
      <c r="Y40" s="340" t="s">
        <v>446</v>
      </c>
      <c r="Z40" s="340" t="s">
        <v>446</v>
      </c>
      <c r="AA40" s="340" t="s">
        <v>446</v>
      </c>
      <c r="AB40" s="340" t="s">
        <v>446</v>
      </c>
      <c r="AC40" s="340" t="s">
        <v>446</v>
      </c>
      <c r="AD40" s="340" t="s">
        <v>446</v>
      </c>
      <c r="AE40" s="340" t="s">
        <v>446</v>
      </c>
      <c r="AF40" s="340" t="s">
        <v>446</v>
      </c>
      <c r="AG40" s="340" t="s">
        <v>446</v>
      </c>
      <c r="AH40" s="340" t="s">
        <v>446</v>
      </c>
      <c r="AI40" s="340" t="s">
        <v>446</v>
      </c>
      <c r="AJ40" s="340" t="s">
        <v>446</v>
      </c>
      <c r="AK40" s="340" t="s">
        <v>446</v>
      </c>
      <c r="AL40" s="340" t="s">
        <v>446</v>
      </c>
      <c r="AM40" s="340" t="s">
        <v>446</v>
      </c>
      <c r="AN40" s="340" t="s">
        <v>446</v>
      </c>
      <c r="AO40" s="340" t="s">
        <v>446</v>
      </c>
      <c r="AP40" s="340" t="s">
        <v>446</v>
      </c>
      <c r="AQ40" s="340" t="s">
        <v>446</v>
      </c>
      <c r="AR40" s="340" t="s">
        <v>446</v>
      </c>
      <c r="AS40" s="340" t="s">
        <v>446</v>
      </c>
      <c r="AT40" s="340" t="s">
        <v>446</v>
      </c>
      <c r="AU40" s="340">
        <v>330.16699999999992</v>
      </c>
      <c r="AV40" s="340">
        <v>225.57600000000002</v>
      </c>
      <c r="AW40" s="340">
        <v>178.54600000000005</v>
      </c>
      <c r="AX40" s="340">
        <v>182.11415929999976</v>
      </c>
      <c r="AY40" s="340">
        <v>187.96953965000034</v>
      </c>
      <c r="AZ40" s="340">
        <v>191.00079200000008</v>
      </c>
      <c r="BA40" s="340">
        <v>197.82962499999996</v>
      </c>
      <c r="BB40" s="340">
        <v>210.63761499999998</v>
      </c>
      <c r="BC40" s="340">
        <v>245.11994899999974</v>
      </c>
      <c r="BD40" s="340">
        <v>276.82555906000005</v>
      </c>
      <c r="BE40" s="340">
        <v>307.99026600000002</v>
      </c>
      <c r="BF40" s="340">
        <v>235.92008099999998</v>
      </c>
      <c r="BG40" s="340">
        <v>270.52785005503068</v>
      </c>
      <c r="BH40" s="340">
        <v>108.06528901000044</v>
      </c>
      <c r="BI40" s="340">
        <v>132.26724699999974</v>
      </c>
      <c r="BJ40" s="340">
        <v>129.49896799999988</v>
      </c>
      <c r="BK40" s="340">
        <v>115.282225</v>
      </c>
      <c r="BL40" s="340">
        <v>105.96941599999904</v>
      </c>
      <c r="BM40" s="340">
        <v>115.30013499999859</v>
      </c>
      <c r="BN40" s="340">
        <v>126.20864500000062</v>
      </c>
      <c r="BO40" s="340">
        <v>94.515385000000606</v>
      </c>
      <c r="BP40" s="340">
        <v>95.914283999999498</v>
      </c>
      <c r="BQ40" s="340">
        <v>0</v>
      </c>
      <c r="BR40" s="340">
        <v>0</v>
      </c>
      <c r="BS40" s="340">
        <v>0</v>
      </c>
      <c r="BT40" s="340">
        <v>0</v>
      </c>
      <c r="BU40" s="340">
        <v>0</v>
      </c>
      <c r="BV40" s="340">
        <v>0</v>
      </c>
      <c r="BW40" s="340">
        <v>0</v>
      </c>
      <c r="BX40" s="340">
        <v>0</v>
      </c>
      <c r="BY40" s="340">
        <v>0</v>
      </c>
      <c r="BZ40" s="340">
        <v>0</v>
      </c>
      <c r="CA40" s="340">
        <v>0</v>
      </c>
      <c r="CB40" s="340">
        <v>0</v>
      </c>
      <c r="CC40" s="340">
        <v>0</v>
      </c>
      <c r="CD40" s="341">
        <v>0</v>
      </c>
    </row>
    <row r="41" spans="1:82" s="1" customFormat="1" ht="26.25" customHeight="1" x14ac:dyDescent="0.4">
      <c r="A41" s="342"/>
      <c r="B41" s="106" t="s">
        <v>589</v>
      </c>
      <c r="C41" s="314"/>
      <c r="D41" s="49" t="s">
        <v>144</v>
      </c>
      <c r="E41" s="49" t="s">
        <v>145</v>
      </c>
      <c r="F41" s="49" t="s">
        <v>146</v>
      </c>
      <c r="G41" s="49" t="s">
        <v>147</v>
      </c>
      <c r="H41" s="49" t="s">
        <v>148</v>
      </c>
      <c r="I41" s="49" t="s">
        <v>149</v>
      </c>
      <c r="J41" s="49" t="s">
        <v>150</v>
      </c>
      <c r="K41" s="49" t="s">
        <v>151</v>
      </c>
      <c r="L41" s="49" t="s">
        <v>152</v>
      </c>
      <c r="M41" s="49" t="s">
        <v>153</v>
      </c>
      <c r="N41" s="49" t="s">
        <v>154</v>
      </c>
      <c r="O41" s="49" t="s">
        <v>155</v>
      </c>
      <c r="P41" s="49" t="s">
        <v>156</v>
      </c>
      <c r="Q41" s="49" t="s">
        <v>157</v>
      </c>
      <c r="R41" s="49" t="s">
        <v>158</v>
      </c>
      <c r="S41" s="49" t="s">
        <v>159</v>
      </c>
      <c r="T41" s="49" t="s">
        <v>160</v>
      </c>
      <c r="U41" s="49" t="s">
        <v>161</v>
      </c>
      <c r="V41" s="49" t="s">
        <v>162</v>
      </c>
      <c r="W41" s="49" t="s">
        <v>163</v>
      </c>
      <c r="X41" s="49" t="s">
        <v>164</v>
      </c>
      <c r="Y41" s="49" t="s">
        <v>165</v>
      </c>
      <c r="Z41" s="49" t="s">
        <v>166</v>
      </c>
      <c r="AA41" s="49" t="s">
        <v>167</v>
      </c>
      <c r="AB41" s="49" t="s">
        <v>168</v>
      </c>
      <c r="AC41" s="49" t="s">
        <v>169</v>
      </c>
      <c r="AD41" s="49" t="s">
        <v>170</v>
      </c>
      <c r="AE41" s="49" t="s">
        <v>171</v>
      </c>
      <c r="AF41" s="49" t="s">
        <v>172</v>
      </c>
      <c r="AG41" s="49" t="s">
        <v>173</v>
      </c>
      <c r="AH41" s="49" t="s">
        <v>174</v>
      </c>
      <c r="AI41" s="49" t="s">
        <v>175</v>
      </c>
      <c r="AJ41" s="49" t="s">
        <v>176</v>
      </c>
      <c r="AK41" s="49" t="s">
        <v>177</v>
      </c>
      <c r="AL41" s="49" t="s">
        <v>178</v>
      </c>
      <c r="AM41" s="49" t="s">
        <v>179</v>
      </c>
      <c r="AN41" s="49" t="s">
        <v>180</v>
      </c>
      <c r="AO41" s="49" t="s">
        <v>181</v>
      </c>
      <c r="AP41" s="49" t="s">
        <v>182</v>
      </c>
      <c r="AQ41" s="49" t="s">
        <v>183</v>
      </c>
      <c r="AR41" s="49" t="s">
        <v>184</v>
      </c>
      <c r="AS41" s="49" t="s">
        <v>185</v>
      </c>
      <c r="AT41" s="49" t="s">
        <v>186</v>
      </c>
      <c r="AU41" s="49" t="s">
        <v>187</v>
      </c>
      <c r="AV41" s="49" t="s">
        <v>188</v>
      </c>
      <c r="AW41" s="49" t="s">
        <v>189</v>
      </c>
      <c r="AX41" s="49" t="s">
        <v>190</v>
      </c>
      <c r="AY41" s="49" t="s">
        <v>90</v>
      </c>
      <c r="AZ41" s="49" t="s">
        <v>91</v>
      </c>
      <c r="BA41" s="49" t="s">
        <v>92</v>
      </c>
      <c r="BB41" s="49" t="s">
        <v>93</v>
      </c>
      <c r="BC41" s="49" t="s">
        <v>94</v>
      </c>
      <c r="BD41" s="49" t="s">
        <v>95</v>
      </c>
      <c r="BE41" s="49" t="s">
        <v>96</v>
      </c>
      <c r="BF41" s="49" t="s">
        <v>97</v>
      </c>
      <c r="BG41" s="49" t="s">
        <v>98</v>
      </c>
      <c r="BH41" s="49" t="s">
        <v>99</v>
      </c>
      <c r="BI41" s="49" t="s">
        <v>100</v>
      </c>
      <c r="BJ41" s="49" t="s">
        <v>101</v>
      </c>
      <c r="BK41" s="49" t="s">
        <v>102</v>
      </c>
      <c r="BL41" s="49" t="s">
        <v>103</v>
      </c>
      <c r="BM41" s="49" t="s">
        <v>104</v>
      </c>
      <c r="BN41" s="49" t="s">
        <v>105</v>
      </c>
      <c r="BO41" s="49" t="s">
        <v>106</v>
      </c>
      <c r="BP41" s="49" t="s">
        <v>107</v>
      </c>
      <c r="BQ41" s="49" t="s">
        <v>108</v>
      </c>
      <c r="BR41" s="49" t="s">
        <v>109</v>
      </c>
      <c r="BS41" s="49" t="s">
        <v>110</v>
      </c>
      <c r="BT41" s="49" t="s">
        <v>111</v>
      </c>
      <c r="BU41" s="49" t="s">
        <v>112</v>
      </c>
      <c r="BV41" s="49" t="s">
        <v>113</v>
      </c>
      <c r="BW41" s="49" t="s">
        <v>114</v>
      </c>
      <c r="BX41" s="49" t="s">
        <v>115</v>
      </c>
      <c r="BY41" s="49" t="s">
        <v>116</v>
      </c>
      <c r="BZ41" s="49" t="s">
        <v>117</v>
      </c>
      <c r="CA41" s="49" t="s">
        <v>118</v>
      </c>
      <c r="CB41" s="49" t="s">
        <v>119</v>
      </c>
      <c r="CC41" s="49" t="s">
        <v>120</v>
      </c>
      <c r="CD41" s="50" t="s">
        <v>121</v>
      </c>
    </row>
    <row r="42" spans="1:82" s="1" customFormat="1" x14ac:dyDescent="0.4">
      <c r="A42" s="342"/>
      <c r="B42" s="322" t="s">
        <v>304</v>
      </c>
      <c r="C42" s="343"/>
      <c r="D42" s="269" t="s">
        <v>123</v>
      </c>
      <c r="E42" s="269" t="s">
        <v>123</v>
      </c>
      <c r="F42" s="269" t="s">
        <v>123</v>
      </c>
      <c r="G42" s="269" t="s">
        <v>123</v>
      </c>
      <c r="H42" s="269" t="s">
        <v>123</v>
      </c>
      <c r="I42" s="269" t="s">
        <v>123</v>
      </c>
      <c r="J42" s="269" t="s">
        <v>123</v>
      </c>
      <c r="K42" s="269" t="s">
        <v>123</v>
      </c>
      <c r="L42" s="269" t="s">
        <v>123</v>
      </c>
      <c r="M42" s="269" t="s">
        <v>123</v>
      </c>
      <c r="N42" s="269" t="s">
        <v>123</v>
      </c>
      <c r="O42" s="269" t="s">
        <v>123</v>
      </c>
      <c r="P42" s="269" t="s">
        <v>123</v>
      </c>
      <c r="Q42" s="269" t="s">
        <v>123</v>
      </c>
      <c r="R42" s="269" t="s">
        <v>123</v>
      </c>
      <c r="S42" s="269" t="s">
        <v>123</v>
      </c>
      <c r="T42" s="269" t="s">
        <v>123</v>
      </c>
      <c r="U42" s="269" t="s">
        <v>123</v>
      </c>
      <c r="V42" s="269" t="s">
        <v>123</v>
      </c>
      <c r="W42" s="269" t="s">
        <v>123</v>
      </c>
      <c r="X42" s="269" t="s">
        <v>123</v>
      </c>
      <c r="Y42" s="269" t="s">
        <v>123</v>
      </c>
      <c r="Z42" s="269" t="s">
        <v>123</v>
      </c>
      <c r="AA42" s="269" t="s">
        <v>123</v>
      </c>
      <c r="AB42" s="269" t="s">
        <v>123</v>
      </c>
      <c r="AC42" s="269" t="s">
        <v>123</v>
      </c>
      <c r="AD42" s="269" t="s">
        <v>123</v>
      </c>
      <c r="AE42" s="269" t="s">
        <v>123</v>
      </c>
      <c r="AF42" s="269" t="s">
        <v>123</v>
      </c>
      <c r="AG42" s="269" t="s">
        <v>123</v>
      </c>
      <c r="AH42" s="269" t="s">
        <v>123</v>
      </c>
      <c r="AI42" s="269" t="s">
        <v>123</v>
      </c>
      <c r="AJ42" s="269" t="s">
        <v>123</v>
      </c>
      <c r="AK42" s="269" t="s">
        <v>123</v>
      </c>
      <c r="AL42" s="269" t="s">
        <v>123</v>
      </c>
      <c r="AM42" s="269" t="s">
        <v>123</v>
      </c>
      <c r="AN42" s="269" t="s">
        <v>123</v>
      </c>
      <c r="AO42" s="269" t="s">
        <v>123</v>
      </c>
      <c r="AP42" s="269" t="s">
        <v>123</v>
      </c>
      <c r="AQ42" s="269" t="s">
        <v>123</v>
      </c>
      <c r="AR42" s="269" t="s">
        <v>123</v>
      </c>
      <c r="AS42" s="269" t="s">
        <v>123</v>
      </c>
      <c r="AT42" s="269" t="s">
        <v>123</v>
      </c>
      <c r="AU42" s="269" t="s">
        <v>123</v>
      </c>
      <c r="AV42" s="269" t="s">
        <v>123</v>
      </c>
      <c r="AW42" s="269" t="s">
        <v>123</v>
      </c>
      <c r="AX42" s="269" t="s">
        <v>123</v>
      </c>
      <c r="AY42" s="269" t="s">
        <v>123</v>
      </c>
      <c r="AZ42" s="269" t="s">
        <v>123</v>
      </c>
      <c r="BA42" s="269" t="s">
        <v>123</v>
      </c>
      <c r="BB42" s="269" t="s">
        <v>123</v>
      </c>
      <c r="BC42" s="269" t="s">
        <v>123</v>
      </c>
      <c r="BD42" s="269" t="s">
        <v>123</v>
      </c>
      <c r="BE42" s="269" t="s">
        <v>123</v>
      </c>
      <c r="BF42" s="269" t="s">
        <v>123</v>
      </c>
      <c r="BG42" s="269" t="s">
        <v>123</v>
      </c>
      <c r="BH42" s="269" t="s">
        <v>123</v>
      </c>
      <c r="BI42" s="269" t="s">
        <v>123</v>
      </c>
      <c r="BJ42" s="269" t="s">
        <v>123</v>
      </c>
      <c r="BK42" s="269" t="s">
        <v>123</v>
      </c>
      <c r="BL42" s="269" t="s">
        <v>123</v>
      </c>
      <c r="BM42" s="269" t="s">
        <v>123</v>
      </c>
      <c r="BN42" s="269" t="s">
        <v>123</v>
      </c>
      <c r="BO42" s="269" t="s">
        <v>123</v>
      </c>
      <c r="BP42" s="269" t="s">
        <v>123</v>
      </c>
      <c r="BQ42" s="269" t="s">
        <v>123</v>
      </c>
      <c r="BR42" s="269" t="s">
        <v>123</v>
      </c>
      <c r="BS42" s="269" t="s">
        <v>123</v>
      </c>
      <c r="BT42" s="269" t="s">
        <v>123</v>
      </c>
      <c r="BU42" s="269" t="s">
        <v>123</v>
      </c>
      <c r="BV42" s="269" t="s">
        <v>123</v>
      </c>
      <c r="BW42" s="269" t="s">
        <v>123</v>
      </c>
      <c r="BX42" s="269" t="s">
        <v>123</v>
      </c>
      <c r="BY42" s="269" t="s">
        <v>124</v>
      </c>
      <c r="BZ42" s="269" t="s">
        <v>124</v>
      </c>
      <c r="CA42" s="269" t="s">
        <v>124</v>
      </c>
      <c r="CB42" s="269" t="s">
        <v>124</v>
      </c>
      <c r="CC42" s="269" t="s">
        <v>124</v>
      </c>
      <c r="CD42" s="270" t="s">
        <v>124</v>
      </c>
    </row>
    <row r="43" spans="1:82" s="238" customFormat="1" ht="26.25" customHeight="1" x14ac:dyDescent="0.4">
      <c r="A43" s="372"/>
      <c r="B43" s="106" t="s">
        <v>136</v>
      </c>
      <c r="C43" s="303"/>
      <c r="D43" s="334">
        <v>0</v>
      </c>
      <c r="E43" s="334">
        <v>0</v>
      </c>
      <c r="F43" s="334">
        <v>0</v>
      </c>
      <c r="G43" s="334">
        <v>0</v>
      </c>
      <c r="H43" s="334">
        <v>0</v>
      </c>
      <c r="I43" s="334">
        <v>0</v>
      </c>
      <c r="J43" s="334">
        <v>0</v>
      </c>
      <c r="K43" s="334">
        <v>0</v>
      </c>
      <c r="L43" s="334">
        <v>0</v>
      </c>
      <c r="M43" s="334">
        <v>0</v>
      </c>
      <c r="N43" s="334">
        <v>0</v>
      </c>
      <c r="O43" s="334">
        <v>0</v>
      </c>
      <c r="P43" s="334">
        <v>0</v>
      </c>
      <c r="Q43" s="334">
        <v>0</v>
      </c>
      <c r="R43" s="334">
        <v>0</v>
      </c>
      <c r="S43" s="334">
        <v>0</v>
      </c>
      <c r="T43" s="334">
        <v>0</v>
      </c>
      <c r="U43" s="334">
        <v>0</v>
      </c>
      <c r="V43" s="334">
        <v>0</v>
      </c>
      <c r="W43" s="334">
        <v>0</v>
      </c>
      <c r="X43" s="334">
        <v>0</v>
      </c>
      <c r="Y43" s="334">
        <v>0</v>
      </c>
      <c r="Z43" s="334">
        <v>269.07708805122377</v>
      </c>
      <c r="AA43" s="334">
        <v>291.86761488115292</v>
      </c>
      <c r="AB43" s="334">
        <v>345.88233924577872</v>
      </c>
      <c r="AC43" s="334">
        <v>388.57122456158032</v>
      </c>
      <c r="AD43" s="334">
        <v>969.05400828973461</v>
      </c>
      <c r="AE43" s="334">
        <v>1077.1058224269325</v>
      </c>
      <c r="AF43" s="334">
        <v>1021.4122759800366</v>
      </c>
      <c r="AG43" s="334">
        <v>2238.5616168611768</v>
      </c>
      <c r="AH43" s="334">
        <v>2104.7351322411669</v>
      </c>
      <c r="AI43" s="334">
        <v>2076.3365826121189</v>
      </c>
      <c r="AJ43" s="334">
        <v>2346.2919003041893</v>
      </c>
      <c r="AK43" s="334">
        <v>3156.0475852237505</v>
      </c>
      <c r="AL43" s="334">
        <v>3574.8771067370121</v>
      </c>
      <c r="AM43" s="334">
        <v>3837.2600117005836</v>
      </c>
      <c r="AN43" s="334">
        <v>4036.0075397428686</v>
      </c>
      <c r="AO43" s="334">
        <v>4176.1477861022458</v>
      </c>
      <c r="AP43" s="334">
        <v>4432.1820133369065</v>
      </c>
      <c r="AQ43" s="334">
        <v>4362.1612354288791</v>
      </c>
      <c r="AR43" s="334">
        <v>3280.5528532032204</v>
      </c>
      <c r="AS43" s="334">
        <v>3784.919288082795</v>
      </c>
      <c r="AT43" s="334">
        <v>4361.6168118928526</v>
      </c>
      <c r="AU43" s="334">
        <v>2723.2077976225605</v>
      </c>
      <c r="AV43" s="334">
        <v>3194.970331627977</v>
      </c>
      <c r="AW43" s="334">
        <v>3568.6655429011439</v>
      </c>
      <c r="AX43" s="334">
        <v>3768.0266188307837</v>
      </c>
      <c r="AY43" s="334">
        <v>3851.5087893525179</v>
      </c>
      <c r="AZ43" s="334">
        <v>3925.950891674408</v>
      </c>
      <c r="BA43" s="334">
        <v>4086.0656948576338</v>
      </c>
      <c r="BB43" s="334">
        <v>4091.124191878183</v>
      </c>
      <c r="BC43" s="334">
        <v>4165.0447712449222</v>
      </c>
      <c r="BD43" s="334">
        <v>4187.3934423592136</v>
      </c>
      <c r="BE43" s="334">
        <v>4279.0946811078602</v>
      </c>
      <c r="BF43" s="334">
        <v>4421.3661994817339</v>
      </c>
      <c r="BG43" s="334">
        <v>4908.4198984128889</v>
      </c>
      <c r="BH43" s="334">
        <v>5255.7824491192523</v>
      </c>
      <c r="BI43" s="334">
        <v>5416.0451154235398</v>
      </c>
      <c r="BJ43" s="334">
        <v>5492.7033234648361</v>
      </c>
      <c r="BK43" s="334">
        <v>5459.4924669909524</v>
      </c>
      <c r="BL43" s="334">
        <f t="shared" ref="BL43:CD43" si="12">SUM(BL45:BL54)</f>
        <v>5575.9927995566486</v>
      </c>
      <c r="BM43" s="334">
        <f t="shared" si="12"/>
        <v>6090.2901962591341</v>
      </c>
      <c r="BN43" s="334">
        <f t="shared" si="12"/>
        <v>6279.9823981339587</v>
      </c>
      <c r="BO43" s="334">
        <f t="shared" si="12"/>
        <v>6178.5013114280509</v>
      </c>
      <c r="BP43" s="334">
        <f t="shared" si="12"/>
        <v>6048.4616666063775</v>
      </c>
      <c r="BQ43" s="334">
        <f t="shared" si="12"/>
        <v>0</v>
      </c>
      <c r="BR43" s="334">
        <f t="shared" si="12"/>
        <v>0</v>
      </c>
      <c r="BS43" s="334">
        <f t="shared" si="12"/>
        <v>0</v>
      </c>
      <c r="BT43" s="334">
        <f t="shared" si="12"/>
        <v>0</v>
      </c>
      <c r="BU43" s="334">
        <f t="shared" si="12"/>
        <v>0</v>
      </c>
      <c r="BV43" s="334">
        <f t="shared" si="12"/>
        <v>0</v>
      </c>
      <c r="BW43" s="334">
        <f t="shared" si="12"/>
        <v>0</v>
      </c>
      <c r="BX43" s="334">
        <f t="shared" si="12"/>
        <v>0</v>
      </c>
      <c r="BY43" s="334">
        <f t="shared" si="12"/>
        <v>0</v>
      </c>
      <c r="BZ43" s="334">
        <f t="shared" si="12"/>
        <v>0</v>
      </c>
      <c r="CA43" s="334">
        <f t="shared" si="12"/>
        <v>0</v>
      </c>
      <c r="CB43" s="334">
        <f t="shared" si="12"/>
        <v>0</v>
      </c>
      <c r="CC43" s="334">
        <f t="shared" si="12"/>
        <v>0</v>
      </c>
      <c r="CD43" s="335">
        <f t="shared" si="12"/>
        <v>0</v>
      </c>
    </row>
    <row r="44" spans="1:82" s="1" customFormat="1" ht="26.25" customHeight="1" x14ac:dyDescent="0.4">
      <c r="A44" s="73"/>
      <c r="B44" s="56" t="s">
        <v>567</v>
      </c>
      <c r="C44" s="367"/>
      <c r="D44" s="337"/>
      <c r="E44" s="337"/>
      <c r="F44" s="337"/>
      <c r="G44" s="337"/>
      <c r="H44" s="337"/>
      <c r="I44" s="337"/>
      <c r="J44" s="337"/>
      <c r="K44" s="337"/>
      <c r="L44" s="337"/>
      <c r="M44" s="337"/>
      <c r="N44" s="337"/>
      <c r="O44" s="337"/>
      <c r="P44" s="337"/>
      <c r="Q44" s="337"/>
      <c r="R44" s="337"/>
      <c r="S44" s="337"/>
      <c r="T44" s="337"/>
      <c r="U44" s="337"/>
      <c r="V44" s="337"/>
      <c r="W44" s="337"/>
      <c r="X44" s="337"/>
      <c r="Y44" s="337"/>
      <c r="Z44" s="337"/>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c r="BB44" s="337"/>
      <c r="BC44" s="337"/>
      <c r="BD44" s="337"/>
      <c r="BE44" s="337"/>
      <c r="BF44" s="337"/>
      <c r="BG44" s="337"/>
      <c r="BH44" s="337"/>
      <c r="BI44" s="337"/>
      <c r="BJ44" s="337"/>
      <c r="BK44" s="337"/>
      <c r="BL44" s="337"/>
      <c r="BM44" s="337"/>
      <c r="BN44" s="337"/>
      <c r="BO44" s="337"/>
      <c r="BP44" s="337"/>
      <c r="BQ44" s="337"/>
      <c r="BR44" s="337"/>
      <c r="BS44" s="337"/>
      <c r="BT44" s="337"/>
      <c r="BU44" s="337"/>
      <c r="BV44" s="337"/>
      <c r="BW44" s="337"/>
      <c r="BX44" s="337"/>
      <c r="BY44" s="337"/>
      <c r="BZ44" s="337"/>
      <c r="CA44" s="337"/>
      <c r="CB44" s="337"/>
      <c r="CC44" s="337"/>
      <c r="CD44" s="338"/>
    </row>
    <row r="45" spans="1:82" s="1" customFormat="1" x14ac:dyDescent="0.4">
      <c r="A45" s="368"/>
      <c r="B45" s="71" t="s">
        <v>568</v>
      </c>
      <c r="C45" s="367"/>
      <c r="D45" s="337">
        <v>0</v>
      </c>
      <c r="E45" s="337">
        <v>0</v>
      </c>
      <c r="F45" s="337">
        <v>0</v>
      </c>
      <c r="G45" s="337">
        <v>0</v>
      </c>
      <c r="H45" s="337">
        <v>0</v>
      </c>
      <c r="I45" s="337">
        <v>0</v>
      </c>
      <c r="J45" s="337">
        <v>0</v>
      </c>
      <c r="K45" s="337">
        <v>0</v>
      </c>
      <c r="L45" s="337">
        <v>0</v>
      </c>
      <c r="M45" s="337">
        <v>0</v>
      </c>
      <c r="N45" s="337">
        <v>0</v>
      </c>
      <c r="O45" s="337">
        <v>0</v>
      </c>
      <c r="P45" s="337">
        <v>0</v>
      </c>
      <c r="Q45" s="337">
        <v>0</v>
      </c>
      <c r="R45" s="337">
        <v>0</v>
      </c>
      <c r="S45" s="337">
        <v>0</v>
      </c>
      <c r="T45" s="337">
        <v>0</v>
      </c>
      <c r="U45" s="337">
        <v>0</v>
      </c>
      <c r="V45" s="337">
        <v>0</v>
      </c>
      <c r="W45" s="337">
        <v>0</v>
      </c>
      <c r="X45" s="337">
        <v>0</v>
      </c>
      <c r="Y45" s="337">
        <v>0</v>
      </c>
      <c r="Z45" s="337">
        <v>0</v>
      </c>
      <c r="AA45" s="337">
        <v>0</v>
      </c>
      <c r="AB45" s="337">
        <v>0</v>
      </c>
      <c r="AC45" s="337">
        <v>0</v>
      </c>
      <c r="AD45" s="337">
        <v>0</v>
      </c>
      <c r="AE45" s="337">
        <v>0</v>
      </c>
      <c r="AF45" s="337">
        <v>0</v>
      </c>
      <c r="AG45" s="337">
        <v>0</v>
      </c>
      <c r="AH45" s="337">
        <v>0</v>
      </c>
      <c r="AI45" s="337">
        <v>0</v>
      </c>
      <c r="AJ45" s="337">
        <v>0</v>
      </c>
      <c r="AK45" s="337">
        <v>0</v>
      </c>
      <c r="AL45" s="337">
        <v>0</v>
      </c>
      <c r="AM45" s="337">
        <v>0</v>
      </c>
      <c r="AN45" s="337">
        <v>0</v>
      </c>
      <c r="AO45" s="337">
        <v>0</v>
      </c>
      <c r="AP45" s="337">
        <v>0</v>
      </c>
      <c r="AQ45" s="337">
        <v>0</v>
      </c>
      <c r="AR45" s="337">
        <v>0</v>
      </c>
      <c r="AS45" s="337">
        <v>0</v>
      </c>
      <c r="AT45" s="337">
        <v>0</v>
      </c>
      <c r="AU45" s="337">
        <v>0</v>
      </c>
      <c r="AV45" s="337">
        <v>0</v>
      </c>
      <c r="AW45" s="337">
        <v>0</v>
      </c>
      <c r="AX45" s="337">
        <v>0</v>
      </c>
      <c r="AY45" s="337">
        <v>0</v>
      </c>
      <c r="AZ45" s="337">
        <v>0</v>
      </c>
      <c r="BA45" s="337">
        <v>0</v>
      </c>
      <c r="BB45" s="337">
        <v>0</v>
      </c>
      <c r="BC45" s="337">
        <v>0</v>
      </c>
      <c r="BD45" s="337">
        <v>0</v>
      </c>
      <c r="BE45" s="337">
        <v>0</v>
      </c>
      <c r="BF45" s="337">
        <v>0</v>
      </c>
      <c r="BG45" s="337">
        <v>0</v>
      </c>
      <c r="BH45" s="337">
        <v>0</v>
      </c>
      <c r="BI45" s="337">
        <v>0</v>
      </c>
      <c r="BJ45" s="337">
        <v>0</v>
      </c>
      <c r="BK45" s="337">
        <v>0</v>
      </c>
      <c r="BL45" s="337">
        <v>405.61630720303168</v>
      </c>
      <c r="BM45" s="337">
        <v>668.29558716357189</v>
      </c>
      <c r="BN45" s="337">
        <v>713.65417339917337</v>
      </c>
      <c r="BO45" s="337">
        <v>738.94847591002781</v>
      </c>
      <c r="BP45" s="337">
        <v>764.64508807895368</v>
      </c>
      <c r="BQ45" s="337">
        <v>0</v>
      </c>
      <c r="BR45" s="337">
        <v>0</v>
      </c>
      <c r="BS45" s="337">
        <v>0</v>
      </c>
      <c r="BT45" s="337">
        <v>0</v>
      </c>
      <c r="BU45" s="337">
        <v>0</v>
      </c>
      <c r="BV45" s="337">
        <v>0</v>
      </c>
      <c r="BW45" s="337">
        <v>0</v>
      </c>
      <c r="BX45" s="337">
        <v>0</v>
      </c>
      <c r="BY45" s="337">
        <v>0</v>
      </c>
      <c r="BZ45" s="337">
        <v>0</v>
      </c>
      <c r="CA45" s="337">
        <v>0</v>
      </c>
      <c r="CB45" s="337">
        <v>0</v>
      </c>
      <c r="CC45" s="337">
        <v>0</v>
      </c>
      <c r="CD45" s="338">
        <v>0</v>
      </c>
    </row>
    <row r="46" spans="1:82" s="1" customFormat="1" x14ac:dyDescent="0.4">
      <c r="A46" s="368"/>
      <c r="B46" s="71" t="s">
        <v>26</v>
      </c>
      <c r="C46" s="367"/>
      <c r="D46" s="337">
        <v>0</v>
      </c>
      <c r="E46" s="337">
        <v>0</v>
      </c>
      <c r="F46" s="337">
        <v>0</v>
      </c>
      <c r="G46" s="337">
        <v>0</v>
      </c>
      <c r="H46" s="337">
        <v>0</v>
      </c>
      <c r="I46" s="337">
        <v>0</v>
      </c>
      <c r="J46" s="337">
        <v>0</v>
      </c>
      <c r="K46" s="337">
        <v>0</v>
      </c>
      <c r="L46" s="337">
        <v>0</v>
      </c>
      <c r="M46" s="337">
        <v>0</v>
      </c>
      <c r="N46" s="337">
        <v>0</v>
      </c>
      <c r="O46" s="337">
        <v>0</v>
      </c>
      <c r="P46" s="337">
        <v>0</v>
      </c>
      <c r="Q46" s="337">
        <v>0</v>
      </c>
      <c r="R46" s="337">
        <v>0</v>
      </c>
      <c r="S46" s="337">
        <v>0</v>
      </c>
      <c r="T46" s="337">
        <v>0</v>
      </c>
      <c r="U46" s="337">
        <v>0</v>
      </c>
      <c r="V46" s="337">
        <v>0</v>
      </c>
      <c r="W46" s="337">
        <v>0</v>
      </c>
      <c r="X46" s="337">
        <v>0</v>
      </c>
      <c r="Y46" s="337">
        <v>0</v>
      </c>
      <c r="Z46" s="337">
        <v>0</v>
      </c>
      <c r="AA46" s="337">
        <v>0</v>
      </c>
      <c r="AB46" s="337">
        <v>0</v>
      </c>
      <c r="AC46" s="337">
        <v>0</v>
      </c>
      <c r="AD46" s="337">
        <v>0</v>
      </c>
      <c r="AE46" s="337">
        <v>0</v>
      </c>
      <c r="AF46" s="337">
        <v>0</v>
      </c>
      <c r="AG46" s="337">
        <v>0</v>
      </c>
      <c r="AH46" s="337">
        <v>0</v>
      </c>
      <c r="AI46" s="337">
        <v>0</v>
      </c>
      <c r="AJ46" s="337">
        <v>0</v>
      </c>
      <c r="AK46" s="337">
        <v>0</v>
      </c>
      <c r="AL46" s="337">
        <v>0</v>
      </c>
      <c r="AM46" s="337">
        <v>0</v>
      </c>
      <c r="AN46" s="337">
        <v>0</v>
      </c>
      <c r="AO46" s="337">
        <v>0</v>
      </c>
      <c r="AP46" s="337">
        <v>0</v>
      </c>
      <c r="AQ46" s="337">
        <v>0</v>
      </c>
      <c r="AR46" s="337">
        <v>0</v>
      </c>
      <c r="AS46" s="337">
        <v>0</v>
      </c>
      <c r="AT46" s="337">
        <v>0</v>
      </c>
      <c r="AU46" s="337">
        <v>0</v>
      </c>
      <c r="AV46" s="337">
        <v>0</v>
      </c>
      <c r="AW46" s="337">
        <v>0</v>
      </c>
      <c r="AX46" s="337">
        <v>0</v>
      </c>
      <c r="AY46" s="337">
        <v>0</v>
      </c>
      <c r="AZ46" s="337">
        <v>0</v>
      </c>
      <c r="BA46" s="337">
        <v>0</v>
      </c>
      <c r="BB46" s="337">
        <v>0</v>
      </c>
      <c r="BC46" s="337">
        <v>0</v>
      </c>
      <c r="BD46" s="337">
        <v>0</v>
      </c>
      <c r="BE46" s="337">
        <v>0</v>
      </c>
      <c r="BF46" s="337">
        <v>0</v>
      </c>
      <c r="BG46" s="337">
        <v>0</v>
      </c>
      <c r="BH46" s="337">
        <v>0</v>
      </c>
      <c r="BI46" s="337">
        <v>0</v>
      </c>
      <c r="BJ46" s="337">
        <v>0</v>
      </c>
      <c r="BK46" s="337">
        <v>0</v>
      </c>
      <c r="BL46" s="337">
        <v>1243.3571391918965</v>
      </c>
      <c r="BM46" s="337">
        <v>1330.5556494564175</v>
      </c>
      <c r="BN46" s="337">
        <v>1382.242376278552</v>
      </c>
      <c r="BO46" s="337">
        <v>1378.4678275203214</v>
      </c>
      <c r="BP46" s="337">
        <v>1368.0126789969365</v>
      </c>
      <c r="BQ46" s="337">
        <v>0</v>
      </c>
      <c r="BR46" s="337">
        <v>0</v>
      </c>
      <c r="BS46" s="337">
        <v>0</v>
      </c>
      <c r="BT46" s="337">
        <v>0</v>
      </c>
      <c r="BU46" s="337">
        <v>0</v>
      </c>
      <c r="BV46" s="337">
        <v>0</v>
      </c>
      <c r="BW46" s="337">
        <v>0</v>
      </c>
      <c r="BX46" s="337">
        <v>0</v>
      </c>
      <c r="BY46" s="337">
        <v>0</v>
      </c>
      <c r="BZ46" s="337">
        <v>0</v>
      </c>
      <c r="CA46" s="337">
        <v>0</v>
      </c>
      <c r="CB46" s="337">
        <v>0</v>
      </c>
      <c r="CC46" s="337">
        <v>0</v>
      </c>
      <c r="CD46" s="338">
        <v>0</v>
      </c>
    </row>
    <row r="47" spans="1:82" s="1" customFormat="1" x14ac:dyDescent="0.4">
      <c r="A47" s="368"/>
      <c r="B47" s="71" t="s">
        <v>569</v>
      </c>
      <c r="C47" s="367"/>
      <c r="D47" s="337">
        <v>0</v>
      </c>
      <c r="E47" s="337">
        <v>0</v>
      </c>
      <c r="F47" s="337">
        <v>0</v>
      </c>
      <c r="G47" s="337">
        <v>0</v>
      </c>
      <c r="H47" s="337">
        <v>0</v>
      </c>
      <c r="I47" s="337">
        <v>0</v>
      </c>
      <c r="J47" s="337">
        <v>0</v>
      </c>
      <c r="K47" s="337">
        <v>0</v>
      </c>
      <c r="L47" s="337">
        <v>0</v>
      </c>
      <c r="M47" s="337">
        <v>0</v>
      </c>
      <c r="N47" s="337">
        <v>0</v>
      </c>
      <c r="O47" s="337">
        <v>0</v>
      </c>
      <c r="P47" s="337">
        <v>0</v>
      </c>
      <c r="Q47" s="337">
        <v>0</v>
      </c>
      <c r="R47" s="337">
        <v>0</v>
      </c>
      <c r="S47" s="337">
        <v>0</v>
      </c>
      <c r="T47" s="337">
        <v>0</v>
      </c>
      <c r="U47" s="337">
        <v>0</v>
      </c>
      <c r="V47" s="337">
        <v>0</v>
      </c>
      <c r="W47" s="337">
        <v>0</v>
      </c>
      <c r="X47" s="337">
        <v>0</v>
      </c>
      <c r="Y47" s="337">
        <v>0</v>
      </c>
      <c r="Z47" s="337">
        <v>0</v>
      </c>
      <c r="AA47" s="337">
        <v>0</v>
      </c>
      <c r="AB47" s="337">
        <v>0</v>
      </c>
      <c r="AC47" s="337">
        <v>0</v>
      </c>
      <c r="AD47" s="337">
        <v>0</v>
      </c>
      <c r="AE47" s="337">
        <v>0</v>
      </c>
      <c r="AF47" s="337">
        <v>0</v>
      </c>
      <c r="AG47" s="337">
        <v>0</v>
      </c>
      <c r="AH47" s="337">
        <v>0</v>
      </c>
      <c r="AI47" s="337">
        <v>0</v>
      </c>
      <c r="AJ47" s="337">
        <v>0</v>
      </c>
      <c r="AK47" s="337">
        <v>0</v>
      </c>
      <c r="AL47" s="337">
        <v>0</v>
      </c>
      <c r="AM47" s="337">
        <v>0</v>
      </c>
      <c r="AN47" s="337">
        <v>0</v>
      </c>
      <c r="AO47" s="337">
        <v>0</v>
      </c>
      <c r="AP47" s="337">
        <v>0</v>
      </c>
      <c r="AQ47" s="337">
        <v>0</v>
      </c>
      <c r="AR47" s="337">
        <v>0</v>
      </c>
      <c r="AS47" s="337">
        <v>0</v>
      </c>
      <c r="AT47" s="337">
        <v>0</v>
      </c>
      <c r="AU47" s="337">
        <v>0</v>
      </c>
      <c r="AV47" s="337">
        <v>0</v>
      </c>
      <c r="AW47" s="337">
        <v>0</v>
      </c>
      <c r="AX47" s="337">
        <v>0</v>
      </c>
      <c r="AY47" s="337">
        <v>0</v>
      </c>
      <c r="AZ47" s="337">
        <v>0</v>
      </c>
      <c r="BA47" s="337">
        <v>0</v>
      </c>
      <c r="BB47" s="337">
        <v>0</v>
      </c>
      <c r="BC47" s="337">
        <v>0</v>
      </c>
      <c r="BD47" s="337">
        <v>0</v>
      </c>
      <c r="BE47" s="337">
        <v>0</v>
      </c>
      <c r="BF47" s="337">
        <v>0</v>
      </c>
      <c r="BG47" s="337">
        <v>0</v>
      </c>
      <c r="BH47" s="337">
        <v>0</v>
      </c>
      <c r="BI47" s="337">
        <v>0</v>
      </c>
      <c r="BJ47" s="337">
        <v>0</v>
      </c>
      <c r="BK47" s="337">
        <v>0</v>
      </c>
      <c r="BL47" s="337">
        <v>722.56947468315138</v>
      </c>
      <c r="BM47" s="337">
        <v>699.80923833096153</v>
      </c>
      <c r="BN47" s="337">
        <v>643.69020828384873</v>
      </c>
      <c r="BO47" s="337">
        <v>557.42842037734613</v>
      </c>
      <c r="BP47" s="337">
        <v>492.33440278655763</v>
      </c>
      <c r="BQ47" s="337">
        <v>0</v>
      </c>
      <c r="BR47" s="337">
        <v>0</v>
      </c>
      <c r="BS47" s="337">
        <v>0</v>
      </c>
      <c r="BT47" s="337">
        <v>0</v>
      </c>
      <c r="BU47" s="337">
        <v>0</v>
      </c>
      <c r="BV47" s="337">
        <v>0</v>
      </c>
      <c r="BW47" s="337">
        <v>0</v>
      </c>
      <c r="BX47" s="337">
        <v>0</v>
      </c>
      <c r="BY47" s="337">
        <v>0</v>
      </c>
      <c r="BZ47" s="337">
        <v>0</v>
      </c>
      <c r="CA47" s="337">
        <v>0</v>
      </c>
      <c r="CB47" s="337">
        <v>0</v>
      </c>
      <c r="CC47" s="337">
        <v>0</v>
      </c>
      <c r="CD47" s="338">
        <v>0</v>
      </c>
    </row>
    <row r="48" spans="1:82" s="1" customFormat="1" x14ac:dyDescent="0.4">
      <c r="A48" s="368"/>
      <c r="B48" s="71" t="s">
        <v>445</v>
      </c>
      <c r="C48" s="367"/>
      <c r="D48" s="337">
        <v>0</v>
      </c>
      <c r="E48" s="337">
        <v>0</v>
      </c>
      <c r="F48" s="337">
        <v>0</v>
      </c>
      <c r="G48" s="337">
        <v>0</v>
      </c>
      <c r="H48" s="337">
        <v>0</v>
      </c>
      <c r="I48" s="337">
        <v>0</v>
      </c>
      <c r="J48" s="337">
        <v>0</v>
      </c>
      <c r="K48" s="337">
        <v>0</v>
      </c>
      <c r="L48" s="337">
        <v>0</v>
      </c>
      <c r="M48" s="337">
        <v>0</v>
      </c>
      <c r="N48" s="337">
        <v>0</v>
      </c>
      <c r="O48" s="337">
        <v>0</v>
      </c>
      <c r="P48" s="337">
        <v>0</v>
      </c>
      <c r="Q48" s="337">
        <v>0</v>
      </c>
      <c r="R48" s="337">
        <v>0</v>
      </c>
      <c r="S48" s="337">
        <v>0</v>
      </c>
      <c r="T48" s="337">
        <v>0</v>
      </c>
      <c r="U48" s="337">
        <v>0</v>
      </c>
      <c r="V48" s="337">
        <v>0</v>
      </c>
      <c r="W48" s="337">
        <v>0</v>
      </c>
      <c r="X48" s="337">
        <v>0</v>
      </c>
      <c r="Y48" s="337">
        <v>0</v>
      </c>
      <c r="Z48" s="337">
        <v>0</v>
      </c>
      <c r="AA48" s="337">
        <v>0</v>
      </c>
      <c r="AB48" s="337">
        <v>0</v>
      </c>
      <c r="AC48" s="337">
        <v>0</v>
      </c>
      <c r="AD48" s="337">
        <v>0</v>
      </c>
      <c r="AE48" s="337">
        <v>0</v>
      </c>
      <c r="AF48" s="337">
        <v>0</v>
      </c>
      <c r="AG48" s="337">
        <v>0</v>
      </c>
      <c r="AH48" s="337">
        <v>0</v>
      </c>
      <c r="AI48" s="337">
        <v>0</v>
      </c>
      <c r="AJ48" s="337">
        <v>0</v>
      </c>
      <c r="AK48" s="337">
        <v>0</v>
      </c>
      <c r="AL48" s="337">
        <v>0</v>
      </c>
      <c r="AM48" s="337">
        <v>0</v>
      </c>
      <c r="AN48" s="337">
        <v>0</v>
      </c>
      <c r="AO48" s="337">
        <v>0</v>
      </c>
      <c r="AP48" s="337">
        <v>0</v>
      </c>
      <c r="AQ48" s="337">
        <v>0</v>
      </c>
      <c r="AR48" s="337">
        <v>0</v>
      </c>
      <c r="AS48" s="337">
        <v>0</v>
      </c>
      <c r="AT48" s="337">
        <v>0</v>
      </c>
      <c r="AU48" s="337">
        <v>0</v>
      </c>
      <c r="AV48" s="337">
        <v>0</v>
      </c>
      <c r="AW48" s="337">
        <v>0</v>
      </c>
      <c r="AX48" s="337">
        <v>0</v>
      </c>
      <c r="AY48" s="337">
        <v>0</v>
      </c>
      <c r="AZ48" s="337">
        <v>0</v>
      </c>
      <c r="BA48" s="337">
        <v>0</v>
      </c>
      <c r="BB48" s="337">
        <v>0</v>
      </c>
      <c r="BC48" s="337">
        <v>0</v>
      </c>
      <c r="BD48" s="337">
        <v>0</v>
      </c>
      <c r="BE48" s="337">
        <v>0</v>
      </c>
      <c r="BF48" s="337">
        <v>0</v>
      </c>
      <c r="BG48" s="337">
        <v>0</v>
      </c>
      <c r="BH48" s="337">
        <v>0</v>
      </c>
      <c r="BI48" s="337">
        <v>0</v>
      </c>
      <c r="BJ48" s="337">
        <v>0</v>
      </c>
      <c r="BK48" s="337">
        <v>0</v>
      </c>
      <c r="BL48" s="337">
        <v>119.82228225817215</v>
      </c>
      <c r="BM48" s="337">
        <v>137.89569508670874</v>
      </c>
      <c r="BN48" s="337">
        <v>157.88653084894935</v>
      </c>
      <c r="BO48" s="337">
        <v>169.15276745815905</v>
      </c>
      <c r="BP48" s="337">
        <v>183.38197198527047</v>
      </c>
      <c r="BQ48" s="337">
        <v>0</v>
      </c>
      <c r="BR48" s="337">
        <v>0</v>
      </c>
      <c r="BS48" s="337">
        <v>0</v>
      </c>
      <c r="BT48" s="337">
        <v>0</v>
      </c>
      <c r="BU48" s="337">
        <v>0</v>
      </c>
      <c r="BV48" s="337">
        <v>0</v>
      </c>
      <c r="BW48" s="337">
        <v>0</v>
      </c>
      <c r="BX48" s="337">
        <v>0</v>
      </c>
      <c r="BY48" s="337">
        <v>0</v>
      </c>
      <c r="BZ48" s="337">
        <v>0</v>
      </c>
      <c r="CA48" s="337">
        <v>0</v>
      </c>
      <c r="CB48" s="337">
        <v>0</v>
      </c>
      <c r="CC48" s="337">
        <v>0</v>
      </c>
      <c r="CD48" s="338">
        <v>0</v>
      </c>
    </row>
    <row r="49" spans="1:82" s="1" customFormat="1" x14ac:dyDescent="0.4">
      <c r="A49" s="368"/>
      <c r="B49" s="71" t="s">
        <v>570</v>
      </c>
      <c r="C49" s="367"/>
      <c r="D49" s="337">
        <v>0</v>
      </c>
      <c r="E49" s="337">
        <v>0</v>
      </c>
      <c r="F49" s="337">
        <v>0</v>
      </c>
      <c r="G49" s="337">
        <v>0</v>
      </c>
      <c r="H49" s="337">
        <v>0</v>
      </c>
      <c r="I49" s="337">
        <v>0</v>
      </c>
      <c r="J49" s="337">
        <v>0</v>
      </c>
      <c r="K49" s="337">
        <v>0</v>
      </c>
      <c r="L49" s="337">
        <v>0</v>
      </c>
      <c r="M49" s="337">
        <v>0</v>
      </c>
      <c r="N49" s="337">
        <v>0</v>
      </c>
      <c r="O49" s="337">
        <v>0</v>
      </c>
      <c r="P49" s="337">
        <v>0</v>
      </c>
      <c r="Q49" s="337">
        <v>0</v>
      </c>
      <c r="R49" s="337">
        <v>0</v>
      </c>
      <c r="S49" s="337">
        <v>0</v>
      </c>
      <c r="T49" s="337">
        <v>0</v>
      </c>
      <c r="U49" s="337">
        <v>0</v>
      </c>
      <c r="V49" s="337">
        <v>0</v>
      </c>
      <c r="W49" s="337">
        <v>0</v>
      </c>
      <c r="X49" s="337">
        <v>0</v>
      </c>
      <c r="Y49" s="337">
        <v>0</v>
      </c>
      <c r="Z49" s="337">
        <v>0</v>
      </c>
      <c r="AA49" s="337">
        <v>0</v>
      </c>
      <c r="AB49" s="337">
        <v>0</v>
      </c>
      <c r="AC49" s="337">
        <v>0</v>
      </c>
      <c r="AD49" s="337">
        <v>0</v>
      </c>
      <c r="AE49" s="337">
        <v>0</v>
      </c>
      <c r="AF49" s="337">
        <v>0</v>
      </c>
      <c r="AG49" s="337">
        <v>0</v>
      </c>
      <c r="AH49" s="337">
        <v>0</v>
      </c>
      <c r="AI49" s="337">
        <v>0</v>
      </c>
      <c r="AJ49" s="337">
        <v>0</v>
      </c>
      <c r="AK49" s="337">
        <v>0</v>
      </c>
      <c r="AL49" s="337">
        <v>0</v>
      </c>
      <c r="AM49" s="337">
        <v>0</v>
      </c>
      <c r="AN49" s="337">
        <v>0</v>
      </c>
      <c r="AO49" s="337">
        <v>0</v>
      </c>
      <c r="AP49" s="337">
        <v>0</v>
      </c>
      <c r="AQ49" s="337">
        <v>0</v>
      </c>
      <c r="AR49" s="337">
        <v>0</v>
      </c>
      <c r="AS49" s="337">
        <v>0</v>
      </c>
      <c r="AT49" s="337">
        <v>0</v>
      </c>
      <c r="AU49" s="337">
        <v>0</v>
      </c>
      <c r="AV49" s="337">
        <v>0</v>
      </c>
      <c r="AW49" s="337">
        <v>0</v>
      </c>
      <c r="AX49" s="337">
        <v>0</v>
      </c>
      <c r="AY49" s="337">
        <v>0</v>
      </c>
      <c r="AZ49" s="337">
        <v>0</v>
      </c>
      <c r="BA49" s="337">
        <v>0</v>
      </c>
      <c r="BB49" s="337">
        <v>0</v>
      </c>
      <c r="BC49" s="337">
        <v>0</v>
      </c>
      <c r="BD49" s="337">
        <v>0</v>
      </c>
      <c r="BE49" s="337">
        <v>0</v>
      </c>
      <c r="BF49" s="337">
        <v>0</v>
      </c>
      <c r="BG49" s="337">
        <v>0</v>
      </c>
      <c r="BH49" s="337">
        <v>0</v>
      </c>
      <c r="BI49" s="337">
        <v>0</v>
      </c>
      <c r="BJ49" s="337">
        <v>0</v>
      </c>
      <c r="BK49" s="337">
        <v>0</v>
      </c>
      <c r="BL49" s="337">
        <v>210.82748319878974</v>
      </c>
      <c r="BM49" s="337">
        <v>220.27617580877558</v>
      </c>
      <c r="BN49" s="337">
        <v>216.43698643884181</v>
      </c>
      <c r="BO49" s="337">
        <v>193.89945777155145</v>
      </c>
      <c r="BP49" s="337">
        <v>159.89662039324784</v>
      </c>
      <c r="BQ49" s="337">
        <v>0</v>
      </c>
      <c r="BR49" s="337">
        <v>0</v>
      </c>
      <c r="BS49" s="337">
        <v>0</v>
      </c>
      <c r="BT49" s="337">
        <v>0</v>
      </c>
      <c r="BU49" s="337">
        <v>0</v>
      </c>
      <c r="BV49" s="337">
        <v>0</v>
      </c>
      <c r="BW49" s="337">
        <v>0</v>
      </c>
      <c r="BX49" s="337">
        <v>0</v>
      </c>
      <c r="BY49" s="337">
        <v>0</v>
      </c>
      <c r="BZ49" s="337">
        <v>0</v>
      </c>
      <c r="CA49" s="337">
        <v>0</v>
      </c>
      <c r="CB49" s="337">
        <v>0</v>
      </c>
      <c r="CC49" s="337">
        <v>0</v>
      </c>
      <c r="CD49" s="338">
        <v>0</v>
      </c>
    </row>
    <row r="50" spans="1:82" s="1" customFormat="1" ht="26.25" customHeight="1" x14ac:dyDescent="0.4">
      <c r="A50" s="368"/>
      <c r="B50" s="71" t="s">
        <v>571</v>
      </c>
      <c r="C50" s="367"/>
      <c r="D50" s="337">
        <v>0</v>
      </c>
      <c r="E50" s="337">
        <v>0</v>
      </c>
      <c r="F50" s="337">
        <v>0</v>
      </c>
      <c r="G50" s="337">
        <v>0</v>
      </c>
      <c r="H50" s="337">
        <v>0</v>
      </c>
      <c r="I50" s="337">
        <v>0</v>
      </c>
      <c r="J50" s="337">
        <v>0</v>
      </c>
      <c r="K50" s="337">
        <v>0</v>
      </c>
      <c r="L50" s="337">
        <v>0</v>
      </c>
      <c r="M50" s="337">
        <v>0</v>
      </c>
      <c r="N50" s="337">
        <v>0</v>
      </c>
      <c r="O50" s="337">
        <v>0</v>
      </c>
      <c r="P50" s="337">
        <v>0</v>
      </c>
      <c r="Q50" s="337">
        <v>0</v>
      </c>
      <c r="R50" s="337">
        <v>0</v>
      </c>
      <c r="S50" s="337">
        <v>0</v>
      </c>
      <c r="T50" s="337">
        <v>0</v>
      </c>
      <c r="U50" s="337">
        <v>0</v>
      </c>
      <c r="V50" s="337">
        <v>0</v>
      </c>
      <c r="W50" s="337">
        <v>0</v>
      </c>
      <c r="X50" s="337">
        <v>0</v>
      </c>
      <c r="Y50" s="337">
        <v>0</v>
      </c>
      <c r="Z50" s="337">
        <v>0</v>
      </c>
      <c r="AA50" s="337">
        <v>0</v>
      </c>
      <c r="AB50" s="337">
        <v>0</v>
      </c>
      <c r="AC50" s="337">
        <v>0</v>
      </c>
      <c r="AD50" s="337">
        <v>0</v>
      </c>
      <c r="AE50" s="337">
        <v>0</v>
      </c>
      <c r="AF50" s="337">
        <v>0</v>
      </c>
      <c r="AG50" s="337">
        <v>0</v>
      </c>
      <c r="AH50" s="337">
        <v>0</v>
      </c>
      <c r="AI50" s="337">
        <v>0</v>
      </c>
      <c r="AJ50" s="337">
        <v>0</v>
      </c>
      <c r="AK50" s="337">
        <v>0</v>
      </c>
      <c r="AL50" s="337">
        <v>0</v>
      </c>
      <c r="AM50" s="337">
        <v>0</v>
      </c>
      <c r="AN50" s="337">
        <v>0</v>
      </c>
      <c r="AO50" s="337">
        <v>0</v>
      </c>
      <c r="AP50" s="337">
        <v>0</v>
      </c>
      <c r="AQ50" s="337">
        <v>0</v>
      </c>
      <c r="AR50" s="337">
        <v>0</v>
      </c>
      <c r="AS50" s="337">
        <v>0</v>
      </c>
      <c r="AT50" s="337">
        <v>0</v>
      </c>
      <c r="AU50" s="337">
        <v>0</v>
      </c>
      <c r="AV50" s="337">
        <v>0</v>
      </c>
      <c r="AW50" s="337">
        <v>0</v>
      </c>
      <c r="AX50" s="337">
        <v>0</v>
      </c>
      <c r="AY50" s="337">
        <v>0</v>
      </c>
      <c r="AZ50" s="337">
        <v>0</v>
      </c>
      <c r="BA50" s="337">
        <v>0</v>
      </c>
      <c r="BB50" s="337">
        <v>0</v>
      </c>
      <c r="BC50" s="337">
        <v>0</v>
      </c>
      <c r="BD50" s="337">
        <v>0</v>
      </c>
      <c r="BE50" s="337">
        <v>0</v>
      </c>
      <c r="BF50" s="337">
        <v>0</v>
      </c>
      <c r="BG50" s="337">
        <v>0</v>
      </c>
      <c r="BH50" s="337">
        <v>0</v>
      </c>
      <c r="BI50" s="337">
        <v>0</v>
      </c>
      <c r="BJ50" s="337">
        <v>0</v>
      </c>
      <c r="BK50" s="337">
        <v>0</v>
      </c>
      <c r="BL50" s="337">
        <v>2160.2850764420577</v>
      </c>
      <c r="BM50" s="337">
        <v>2184.1165807662474</v>
      </c>
      <c r="BN50" s="337">
        <v>2173.9080853328837</v>
      </c>
      <c r="BO50" s="337">
        <v>2086.5136812209048</v>
      </c>
      <c r="BP50" s="337">
        <v>1958.6001754815072</v>
      </c>
      <c r="BQ50" s="337">
        <v>0</v>
      </c>
      <c r="BR50" s="337">
        <v>0</v>
      </c>
      <c r="BS50" s="337">
        <v>0</v>
      </c>
      <c r="BT50" s="337">
        <v>0</v>
      </c>
      <c r="BU50" s="337">
        <v>0</v>
      </c>
      <c r="BV50" s="337">
        <v>0</v>
      </c>
      <c r="BW50" s="337">
        <v>0</v>
      </c>
      <c r="BX50" s="337">
        <v>0</v>
      </c>
      <c r="BY50" s="337">
        <v>0</v>
      </c>
      <c r="BZ50" s="337">
        <v>0</v>
      </c>
      <c r="CA50" s="337">
        <v>0</v>
      </c>
      <c r="CB50" s="337">
        <v>0</v>
      </c>
      <c r="CC50" s="337">
        <v>0</v>
      </c>
      <c r="CD50" s="338">
        <v>0</v>
      </c>
    </row>
    <row r="51" spans="1:82" s="1" customFormat="1" x14ac:dyDescent="0.4">
      <c r="A51" s="368"/>
      <c r="B51" s="71" t="s">
        <v>447</v>
      </c>
      <c r="C51" s="367"/>
      <c r="D51" s="337">
        <v>0</v>
      </c>
      <c r="E51" s="337">
        <v>0</v>
      </c>
      <c r="F51" s="337">
        <v>0</v>
      </c>
      <c r="G51" s="337">
        <v>0</v>
      </c>
      <c r="H51" s="337">
        <v>0</v>
      </c>
      <c r="I51" s="337">
        <v>0</v>
      </c>
      <c r="J51" s="337">
        <v>0</v>
      </c>
      <c r="K51" s="337">
        <v>0</v>
      </c>
      <c r="L51" s="337">
        <v>0</v>
      </c>
      <c r="M51" s="337">
        <v>0</v>
      </c>
      <c r="N51" s="337">
        <v>0</v>
      </c>
      <c r="O51" s="337">
        <v>0</v>
      </c>
      <c r="P51" s="337">
        <v>0</v>
      </c>
      <c r="Q51" s="337">
        <v>0</v>
      </c>
      <c r="R51" s="337">
        <v>0</v>
      </c>
      <c r="S51" s="337">
        <v>0</v>
      </c>
      <c r="T51" s="337">
        <v>0</v>
      </c>
      <c r="U51" s="337">
        <v>0</v>
      </c>
      <c r="V51" s="337">
        <v>0</v>
      </c>
      <c r="W51" s="337">
        <v>0</v>
      </c>
      <c r="X51" s="337">
        <v>0</v>
      </c>
      <c r="Y51" s="337">
        <v>0</v>
      </c>
      <c r="Z51" s="337">
        <v>0</v>
      </c>
      <c r="AA51" s="337">
        <v>0</v>
      </c>
      <c r="AB51" s="337">
        <v>0</v>
      </c>
      <c r="AC51" s="337">
        <v>0</v>
      </c>
      <c r="AD51" s="337">
        <v>0</v>
      </c>
      <c r="AE51" s="337">
        <v>0</v>
      </c>
      <c r="AF51" s="337">
        <v>0</v>
      </c>
      <c r="AG51" s="337">
        <v>0</v>
      </c>
      <c r="AH51" s="337">
        <v>0</v>
      </c>
      <c r="AI51" s="337">
        <v>0</v>
      </c>
      <c r="AJ51" s="337">
        <v>0</v>
      </c>
      <c r="AK51" s="337">
        <v>0</v>
      </c>
      <c r="AL51" s="337">
        <v>0</v>
      </c>
      <c r="AM51" s="337">
        <v>0</v>
      </c>
      <c r="AN51" s="337">
        <v>0</v>
      </c>
      <c r="AO51" s="337">
        <v>0</v>
      </c>
      <c r="AP51" s="337">
        <v>0</v>
      </c>
      <c r="AQ51" s="337">
        <v>0</v>
      </c>
      <c r="AR51" s="337">
        <v>0</v>
      </c>
      <c r="AS51" s="337">
        <v>0</v>
      </c>
      <c r="AT51" s="337">
        <v>0</v>
      </c>
      <c r="AU51" s="337">
        <v>0</v>
      </c>
      <c r="AV51" s="337">
        <v>0</v>
      </c>
      <c r="AW51" s="337">
        <v>0</v>
      </c>
      <c r="AX51" s="337">
        <v>0</v>
      </c>
      <c r="AY51" s="337">
        <v>0</v>
      </c>
      <c r="AZ51" s="337">
        <v>0</v>
      </c>
      <c r="BA51" s="337">
        <v>0</v>
      </c>
      <c r="BB51" s="337">
        <v>0</v>
      </c>
      <c r="BC51" s="337">
        <v>0</v>
      </c>
      <c r="BD51" s="337">
        <v>0</v>
      </c>
      <c r="BE51" s="337">
        <v>0</v>
      </c>
      <c r="BF51" s="337">
        <v>0</v>
      </c>
      <c r="BG51" s="337">
        <v>0</v>
      </c>
      <c r="BH51" s="337">
        <v>0</v>
      </c>
      <c r="BI51" s="337">
        <v>0</v>
      </c>
      <c r="BJ51" s="337">
        <v>0</v>
      </c>
      <c r="BK51" s="337">
        <v>0</v>
      </c>
      <c r="BL51" s="337">
        <v>30.395911216178494</v>
      </c>
      <c r="BM51" s="337">
        <v>36.85524319029399</v>
      </c>
      <c r="BN51" s="337">
        <v>43.891026657748618</v>
      </c>
      <c r="BO51" s="337">
        <v>47.967294586478403</v>
      </c>
      <c r="BP51" s="337">
        <v>56.447881013968612</v>
      </c>
      <c r="BQ51" s="337">
        <v>0</v>
      </c>
      <c r="BR51" s="337">
        <v>0</v>
      </c>
      <c r="BS51" s="337">
        <v>0</v>
      </c>
      <c r="BT51" s="337">
        <v>0</v>
      </c>
      <c r="BU51" s="337">
        <v>0</v>
      </c>
      <c r="BV51" s="337">
        <v>0</v>
      </c>
      <c r="BW51" s="337">
        <v>0</v>
      </c>
      <c r="BX51" s="337">
        <v>0</v>
      </c>
      <c r="BY51" s="337">
        <v>0</v>
      </c>
      <c r="BZ51" s="337">
        <v>0</v>
      </c>
      <c r="CA51" s="337">
        <v>0</v>
      </c>
      <c r="CB51" s="337">
        <v>0</v>
      </c>
      <c r="CC51" s="337">
        <v>0</v>
      </c>
      <c r="CD51" s="338">
        <v>0</v>
      </c>
    </row>
    <row r="52" spans="1:82" s="1" customFormat="1" x14ac:dyDescent="0.4">
      <c r="A52" s="368"/>
      <c r="B52" s="71" t="s">
        <v>572</v>
      </c>
      <c r="C52" s="367"/>
      <c r="D52" s="337">
        <v>0</v>
      </c>
      <c r="E52" s="337">
        <v>0</v>
      </c>
      <c r="F52" s="337">
        <v>0</v>
      </c>
      <c r="G52" s="337">
        <v>0</v>
      </c>
      <c r="H52" s="337">
        <v>0</v>
      </c>
      <c r="I52" s="337">
        <v>0</v>
      </c>
      <c r="J52" s="337">
        <v>0</v>
      </c>
      <c r="K52" s="337">
        <v>0</v>
      </c>
      <c r="L52" s="337">
        <v>0</v>
      </c>
      <c r="M52" s="337">
        <v>0</v>
      </c>
      <c r="N52" s="337">
        <v>0</v>
      </c>
      <c r="O52" s="337">
        <v>0</v>
      </c>
      <c r="P52" s="337">
        <v>0</v>
      </c>
      <c r="Q52" s="337">
        <v>0</v>
      </c>
      <c r="R52" s="337">
        <v>0</v>
      </c>
      <c r="S52" s="337">
        <v>0</v>
      </c>
      <c r="T52" s="337">
        <v>0</v>
      </c>
      <c r="U52" s="337">
        <v>0</v>
      </c>
      <c r="V52" s="337">
        <v>0</v>
      </c>
      <c r="W52" s="337">
        <v>0</v>
      </c>
      <c r="X52" s="337">
        <v>0</v>
      </c>
      <c r="Y52" s="337">
        <v>0</v>
      </c>
      <c r="Z52" s="337">
        <v>0</v>
      </c>
      <c r="AA52" s="337">
        <v>0</v>
      </c>
      <c r="AB52" s="337">
        <v>0</v>
      </c>
      <c r="AC52" s="337">
        <v>0</v>
      </c>
      <c r="AD52" s="337">
        <v>0</v>
      </c>
      <c r="AE52" s="337">
        <v>0</v>
      </c>
      <c r="AF52" s="337">
        <v>0</v>
      </c>
      <c r="AG52" s="337">
        <v>0</v>
      </c>
      <c r="AH52" s="337">
        <v>0</v>
      </c>
      <c r="AI52" s="337">
        <v>0</v>
      </c>
      <c r="AJ52" s="337">
        <v>0</v>
      </c>
      <c r="AK52" s="337">
        <v>0</v>
      </c>
      <c r="AL52" s="337">
        <v>0</v>
      </c>
      <c r="AM52" s="337">
        <v>0</v>
      </c>
      <c r="AN52" s="337">
        <v>0</v>
      </c>
      <c r="AO52" s="337">
        <v>0</v>
      </c>
      <c r="AP52" s="337">
        <v>0</v>
      </c>
      <c r="AQ52" s="337">
        <v>0</v>
      </c>
      <c r="AR52" s="337">
        <v>0</v>
      </c>
      <c r="AS52" s="337">
        <v>0</v>
      </c>
      <c r="AT52" s="337">
        <v>0</v>
      </c>
      <c r="AU52" s="337">
        <v>0</v>
      </c>
      <c r="AV52" s="337">
        <v>0</v>
      </c>
      <c r="AW52" s="337">
        <v>0</v>
      </c>
      <c r="AX52" s="337">
        <v>0</v>
      </c>
      <c r="AY52" s="337">
        <v>0</v>
      </c>
      <c r="AZ52" s="337">
        <v>0</v>
      </c>
      <c r="BA52" s="337">
        <v>0</v>
      </c>
      <c r="BB52" s="337">
        <v>0</v>
      </c>
      <c r="BC52" s="337">
        <v>0</v>
      </c>
      <c r="BD52" s="337">
        <v>0</v>
      </c>
      <c r="BE52" s="337">
        <v>0</v>
      </c>
      <c r="BF52" s="337">
        <v>0</v>
      </c>
      <c r="BG52" s="337">
        <v>0</v>
      </c>
      <c r="BH52" s="337">
        <v>0</v>
      </c>
      <c r="BI52" s="337">
        <v>0</v>
      </c>
      <c r="BJ52" s="337">
        <v>0</v>
      </c>
      <c r="BK52" s="337">
        <v>0</v>
      </c>
      <c r="BL52" s="337">
        <v>7.1973867533132427</v>
      </c>
      <c r="BM52" s="337">
        <v>7.904436293329443</v>
      </c>
      <c r="BN52" s="337">
        <v>8.7932102267911461</v>
      </c>
      <c r="BO52" s="337">
        <v>8.5288664152087321</v>
      </c>
      <c r="BP52" s="337">
        <v>8.2657895056683248</v>
      </c>
      <c r="BQ52" s="337">
        <v>0</v>
      </c>
      <c r="BR52" s="337">
        <v>0</v>
      </c>
      <c r="BS52" s="337">
        <v>0</v>
      </c>
      <c r="BT52" s="337">
        <v>0</v>
      </c>
      <c r="BU52" s="337">
        <v>0</v>
      </c>
      <c r="BV52" s="337">
        <v>0</v>
      </c>
      <c r="BW52" s="337">
        <v>0</v>
      </c>
      <c r="BX52" s="337">
        <v>0</v>
      </c>
      <c r="BY52" s="337">
        <v>0</v>
      </c>
      <c r="BZ52" s="337">
        <v>0</v>
      </c>
      <c r="CA52" s="337">
        <v>0</v>
      </c>
      <c r="CB52" s="337">
        <v>0</v>
      </c>
      <c r="CC52" s="337">
        <v>0</v>
      </c>
      <c r="CD52" s="338">
        <v>0</v>
      </c>
    </row>
    <row r="53" spans="1:82" s="1" customFormat="1" x14ac:dyDescent="0.4">
      <c r="A53" s="368"/>
      <c r="B53" s="71" t="s">
        <v>33</v>
      </c>
      <c r="C53" s="367"/>
      <c r="D53" s="337">
        <v>0</v>
      </c>
      <c r="E53" s="337">
        <v>0</v>
      </c>
      <c r="F53" s="337">
        <v>0</v>
      </c>
      <c r="G53" s="337">
        <v>0</v>
      </c>
      <c r="H53" s="337">
        <v>0</v>
      </c>
      <c r="I53" s="337">
        <v>0</v>
      </c>
      <c r="J53" s="337">
        <v>0</v>
      </c>
      <c r="K53" s="337">
        <v>0</v>
      </c>
      <c r="L53" s="337">
        <v>0</v>
      </c>
      <c r="M53" s="337">
        <v>0</v>
      </c>
      <c r="N53" s="337">
        <v>0</v>
      </c>
      <c r="O53" s="337">
        <v>0</v>
      </c>
      <c r="P53" s="337">
        <v>0</v>
      </c>
      <c r="Q53" s="337">
        <v>0</v>
      </c>
      <c r="R53" s="337">
        <v>0</v>
      </c>
      <c r="S53" s="337">
        <v>0</v>
      </c>
      <c r="T53" s="337">
        <v>0</v>
      </c>
      <c r="U53" s="337">
        <v>0</v>
      </c>
      <c r="V53" s="337">
        <v>0</v>
      </c>
      <c r="W53" s="337">
        <v>0</v>
      </c>
      <c r="X53" s="337">
        <v>0</v>
      </c>
      <c r="Y53" s="337">
        <v>0</v>
      </c>
      <c r="Z53" s="337">
        <v>0</v>
      </c>
      <c r="AA53" s="337">
        <v>0</v>
      </c>
      <c r="AB53" s="337">
        <v>0</v>
      </c>
      <c r="AC53" s="337">
        <v>0</v>
      </c>
      <c r="AD53" s="337">
        <v>0</v>
      </c>
      <c r="AE53" s="337">
        <v>0</v>
      </c>
      <c r="AF53" s="337">
        <v>0</v>
      </c>
      <c r="AG53" s="337">
        <v>0</v>
      </c>
      <c r="AH53" s="337">
        <v>0</v>
      </c>
      <c r="AI53" s="337">
        <v>0</v>
      </c>
      <c r="AJ53" s="337">
        <v>0</v>
      </c>
      <c r="AK53" s="337">
        <v>0</v>
      </c>
      <c r="AL53" s="337">
        <v>0</v>
      </c>
      <c r="AM53" s="337">
        <v>0</v>
      </c>
      <c r="AN53" s="337">
        <v>0</v>
      </c>
      <c r="AO53" s="337">
        <v>0</v>
      </c>
      <c r="AP53" s="337">
        <v>0</v>
      </c>
      <c r="AQ53" s="337">
        <v>0</v>
      </c>
      <c r="AR53" s="337">
        <v>0</v>
      </c>
      <c r="AS53" s="337">
        <v>0</v>
      </c>
      <c r="AT53" s="337">
        <v>0</v>
      </c>
      <c r="AU53" s="337">
        <v>0</v>
      </c>
      <c r="AV53" s="337">
        <v>0</v>
      </c>
      <c r="AW53" s="337">
        <v>0</v>
      </c>
      <c r="AX53" s="337">
        <v>0</v>
      </c>
      <c r="AY53" s="337">
        <v>0</v>
      </c>
      <c r="AZ53" s="337">
        <v>0</v>
      </c>
      <c r="BA53" s="337">
        <v>0</v>
      </c>
      <c r="BB53" s="337">
        <v>0</v>
      </c>
      <c r="BC53" s="337">
        <v>0</v>
      </c>
      <c r="BD53" s="337">
        <v>0</v>
      </c>
      <c r="BE53" s="337">
        <v>0</v>
      </c>
      <c r="BF53" s="337">
        <v>0</v>
      </c>
      <c r="BG53" s="337">
        <v>0</v>
      </c>
      <c r="BH53" s="337">
        <v>0</v>
      </c>
      <c r="BI53" s="337">
        <v>0</v>
      </c>
      <c r="BJ53" s="337">
        <v>0</v>
      </c>
      <c r="BK53" s="337">
        <v>0</v>
      </c>
      <c r="BL53" s="337">
        <v>409.66638865459026</v>
      </c>
      <c r="BM53" s="337">
        <v>417.57960551391341</v>
      </c>
      <c r="BN53" s="337">
        <v>419.20016771296315</v>
      </c>
      <c r="BO53" s="337">
        <v>404.27208487331632</v>
      </c>
      <c r="BP53" s="337">
        <v>406.94908831782641</v>
      </c>
      <c r="BQ53" s="337">
        <v>0</v>
      </c>
      <c r="BR53" s="337">
        <v>0</v>
      </c>
      <c r="BS53" s="337">
        <v>0</v>
      </c>
      <c r="BT53" s="337">
        <v>0</v>
      </c>
      <c r="BU53" s="337">
        <v>0</v>
      </c>
      <c r="BV53" s="337">
        <v>0</v>
      </c>
      <c r="BW53" s="337">
        <v>0</v>
      </c>
      <c r="BX53" s="337">
        <v>0</v>
      </c>
      <c r="BY53" s="337">
        <v>0</v>
      </c>
      <c r="BZ53" s="337">
        <v>0</v>
      </c>
      <c r="CA53" s="337">
        <v>0</v>
      </c>
      <c r="CB53" s="337">
        <v>0</v>
      </c>
      <c r="CC53" s="337">
        <v>0</v>
      </c>
      <c r="CD53" s="338">
        <v>0</v>
      </c>
    </row>
    <row r="54" spans="1:82" s="1" customFormat="1" x14ac:dyDescent="0.4">
      <c r="A54" s="368"/>
      <c r="B54" s="71" t="s">
        <v>573</v>
      </c>
      <c r="C54" s="367"/>
      <c r="D54" s="337">
        <v>0</v>
      </c>
      <c r="E54" s="337">
        <v>0</v>
      </c>
      <c r="F54" s="337">
        <v>0</v>
      </c>
      <c r="G54" s="337">
        <v>0</v>
      </c>
      <c r="H54" s="337">
        <v>0</v>
      </c>
      <c r="I54" s="337">
        <v>0</v>
      </c>
      <c r="J54" s="337">
        <v>0</v>
      </c>
      <c r="K54" s="337">
        <v>0</v>
      </c>
      <c r="L54" s="337">
        <v>0</v>
      </c>
      <c r="M54" s="337">
        <v>0</v>
      </c>
      <c r="N54" s="337">
        <v>0</v>
      </c>
      <c r="O54" s="337">
        <v>0</v>
      </c>
      <c r="P54" s="337">
        <v>0</v>
      </c>
      <c r="Q54" s="337">
        <v>0</v>
      </c>
      <c r="R54" s="337">
        <v>0</v>
      </c>
      <c r="S54" s="337">
        <v>0</v>
      </c>
      <c r="T54" s="337">
        <v>0</v>
      </c>
      <c r="U54" s="337">
        <v>0</v>
      </c>
      <c r="V54" s="337">
        <v>0</v>
      </c>
      <c r="W54" s="337">
        <v>0</v>
      </c>
      <c r="X54" s="337">
        <v>0</v>
      </c>
      <c r="Y54" s="337">
        <v>0</v>
      </c>
      <c r="Z54" s="337">
        <v>0</v>
      </c>
      <c r="AA54" s="337">
        <v>0</v>
      </c>
      <c r="AB54" s="337">
        <v>0</v>
      </c>
      <c r="AC54" s="337">
        <v>0</v>
      </c>
      <c r="AD54" s="337">
        <v>0</v>
      </c>
      <c r="AE54" s="337">
        <v>0</v>
      </c>
      <c r="AF54" s="337">
        <v>0</v>
      </c>
      <c r="AG54" s="337">
        <v>0</v>
      </c>
      <c r="AH54" s="337">
        <v>0</v>
      </c>
      <c r="AI54" s="337">
        <v>0</v>
      </c>
      <c r="AJ54" s="337">
        <v>0</v>
      </c>
      <c r="AK54" s="337">
        <v>0</v>
      </c>
      <c r="AL54" s="337">
        <v>0</v>
      </c>
      <c r="AM54" s="337">
        <v>0</v>
      </c>
      <c r="AN54" s="337">
        <v>0</v>
      </c>
      <c r="AO54" s="337">
        <v>0</v>
      </c>
      <c r="AP54" s="337">
        <v>0</v>
      </c>
      <c r="AQ54" s="337">
        <v>0</v>
      </c>
      <c r="AR54" s="337">
        <v>0</v>
      </c>
      <c r="AS54" s="337">
        <v>0</v>
      </c>
      <c r="AT54" s="337">
        <v>0</v>
      </c>
      <c r="AU54" s="337">
        <v>0</v>
      </c>
      <c r="AV54" s="337">
        <v>0</v>
      </c>
      <c r="AW54" s="337">
        <v>0</v>
      </c>
      <c r="AX54" s="337">
        <v>0</v>
      </c>
      <c r="AY54" s="337">
        <v>0</v>
      </c>
      <c r="AZ54" s="337">
        <v>0</v>
      </c>
      <c r="BA54" s="337">
        <v>0</v>
      </c>
      <c r="BB54" s="337">
        <v>0</v>
      </c>
      <c r="BC54" s="337">
        <v>0</v>
      </c>
      <c r="BD54" s="337">
        <v>0</v>
      </c>
      <c r="BE54" s="337">
        <v>0</v>
      </c>
      <c r="BF54" s="337">
        <v>0</v>
      </c>
      <c r="BG54" s="337">
        <v>0</v>
      </c>
      <c r="BH54" s="337">
        <v>0</v>
      </c>
      <c r="BI54" s="337">
        <v>0</v>
      </c>
      <c r="BJ54" s="337">
        <v>0</v>
      </c>
      <c r="BK54" s="337">
        <v>0</v>
      </c>
      <c r="BL54" s="337">
        <v>266.25534995546752</v>
      </c>
      <c r="BM54" s="337">
        <v>387.00198464891588</v>
      </c>
      <c r="BN54" s="337">
        <v>520.27963295420727</v>
      </c>
      <c r="BO54" s="337">
        <v>593.32243529473703</v>
      </c>
      <c r="BP54" s="337">
        <v>649.92797004644171</v>
      </c>
      <c r="BQ54" s="337">
        <v>0</v>
      </c>
      <c r="BR54" s="337">
        <v>0</v>
      </c>
      <c r="BS54" s="337">
        <v>0</v>
      </c>
      <c r="BT54" s="337">
        <v>0</v>
      </c>
      <c r="BU54" s="337">
        <v>0</v>
      </c>
      <c r="BV54" s="337">
        <v>0</v>
      </c>
      <c r="BW54" s="337">
        <v>0</v>
      </c>
      <c r="BX54" s="337">
        <v>0</v>
      </c>
      <c r="BY54" s="337">
        <v>0</v>
      </c>
      <c r="BZ54" s="337">
        <v>0</v>
      </c>
      <c r="CA54" s="337">
        <v>0</v>
      </c>
      <c r="CB54" s="337">
        <v>0</v>
      </c>
      <c r="CC54" s="337">
        <v>0</v>
      </c>
      <c r="CD54" s="338">
        <v>0</v>
      </c>
    </row>
    <row r="55" spans="1:82" s="1" customFormat="1" ht="26.25" customHeight="1" x14ac:dyDescent="0.4">
      <c r="A55" s="368"/>
      <c r="B55" s="71" t="s">
        <v>574</v>
      </c>
      <c r="C55" s="56"/>
      <c r="D55" s="337">
        <v>0</v>
      </c>
      <c r="E55" s="337">
        <v>0</v>
      </c>
      <c r="F55" s="337">
        <v>0</v>
      </c>
      <c r="G55" s="337">
        <v>0</v>
      </c>
      <c r="H55" s="337">
        <v>0</v>
      </c>
      <c r="I55" s="337">
        <v>0</v>
      </c>
      <c r="J55" s="337">
        <v>0</v>
      </c>
      <c r="K55" s="337">
        <v>0</v>
      </c>
      <c r="L55" s="337">
        <v>0</v>
      </c>
      <c r="M55" s="337">
        <v>0</v>
      </c>
      <c r="N55" s="337">
        <v>0</v>
      </c>
      <c r="O55" s="337">
        <v>0</v>
      </c>
      <c r="P55" s="337">
        <v>0</v>
      </c>
      <c r="Q55" s="337">
        <v>0</v>
      </c>
      <c r="R55" s="337">
        <v>0</v>
      </c>
      <c r="S55" s="337">
        <v>0</v>
      </c>
      <c r="T55" s="337">
        <v>0</v>
      </c>
      <c r="U55" s="337">
        <v>0</v>
      </c>
      <c r="V55" s="337">
        <v>0</v>
      </c>
      <c r="W55" s="337">
        <v>0</v>
      </c>
      <c r="X55" s="337">
        <v>0</v>
      </c>
      <c r="Y55" s="337">
        <v>0</v>
      </c>
      <c r="Z55" s="337">
        <v>0</v>
      </c>
      <c r="AA55" s="337">
        <v>0</v>
      </c>
      <c r="AB55" s="337">
        <v>0</v>
      </c>
      <c r="AC55" s="337">
        <v>0</v>
      </c>
      <c r="AD55" s="337">
        <v>0</v>
      </c>
      <c r="AE55" s="337">
        <v>0</v>
      </c>
      <c r="AF55" s="337">
        <v>0</v>
      </c>
      <c r="AG55" s="337">
        <v>0</v>
      </c>
      <c r="AH55" s="337">
        <v>1030.8862358042406</v>
      </c>
      <c r="AI55" s="337">
        <v>1013.6342234006532</v>
      </c>
      <c r="AJ55" s="337">
        <v>1142.3847181961482</v>
      </c>
      <c r="AK55" s="337">
        <v>1544.3387478836175</v>
      </c>
      <c r="AL55" s="337">
        <v>1754.8939952229832</v>
      </c>
      <c r="AM55" s="337">
        <v>1890.002959964904</v>
      </c>
      <c r="AN55" s="337">
        <v>1989.977594817499</v>
      </c>
      <c r="AO55" s="337">
        <v>2062.7857892025054</v>
      </c>
      <c r="AP55" s="337">
        <v>2183.8553390924303</v>
      </c>
      <c r="AQ55" s="337">
        <v>2149.5078022568518</v>
      </c>
      <c r="AR55" s="337">
        <v>1827.0020651100617</v>
      </c>
      <c r="AS55" s="337">
        <v>2084.9993922934786</v>
      </c>
      <c r="AT55" s="337">
        <v>2387.7356167468993</v>
      </c>
      <c r="AU55" s="337">
        <v>1300.0161044640261</v>
      </c>
      <c r="AV55" s="337">
        <v>1367.0291373240036</v>
      </c>
      <c r="AW55" s="337">
        <v>1731.9553059433388</v>
      </c>
      <c r="AX55" s="337">
        <v>1765.4577382337204</v>
      </c>
      <c r="AY55" s="337">
        <v>1744.7950248905004</v>
      </c>
      <c r="AZ55" s="337">
        <v>1758.7426404415914</v>
      </c>
      <c r="BA55" s="337">
        <v>1842.0374946192051</v>
      </c>
      <c r="BB55" s="337">
        <v>1876.2727722840384</v>
      </c>
      <c r="BC55" s="337">
        <v>1930.3974555915452</v>
      </c>
      <c r="BD55" s="337">
        <v>1999.5282689220869</v>
      </c>
      <c r="BE55" s="337">
        <v>2149.9578834994727</v>
      </c>
      <c r="BF55" s="337">
        <v>2232.3318494208074</v>
      </c>
      <c r="BG55" s="337">
        <v>2453.3755925860214</v>
      </c>
      <c r="BH55" s="337">
        <v>2701.8224833332361</v>
      </c>
      <c r="BI55" s="337">
        <v>2645.2403266683814</v>
      </c>
      <c r="BJ55" s="337">
        <v>2793.0144282733313</v>
      </c>
      <c r="BK55" s="337">
        <v>2774.8543686851485</v>
      </c>
      <c r="BL55" s="337">
        <v>2848.0477637619401</v>
      </c>
      <c r="BM55" s="337">
        <v>2903.7116557289501</v>
      </c>
      <c r="BN55" s="337">
        <v>2898.5072957540287</v>
      </c>
      <c r="BO55" s="337">
        <v>2797.7353593237676</v>
      </c>
      <c r="BP55" s="337">
        <v>2630.9432079664512</v>
      </c>
      <c r="BQ55" s="337">
        <v>0</v>
      </c>
      <c r="BR55" s="337">
        <v>0</v>
      </c>
      <c r="BS55" s="337">
        <v>0</v>
      </c>
      <c r="BT55" s="337">
        <v>0</v>
      </c>
      <c r="BU55" s="337">
        <v>0</v>
      </c>
      <c r="BV55" s="337">
        <v>0</v>
      </c>
      <c r="BW55" s="337">
        <v>0</v>
      </c>
      <c r="BX55" s="337">
        <v>0</v>
      </c>
      <c r="BY55" s="337">
        <v>0</v>
      </c>
      <c r="BZ55" s="337">
        <v>0</v>
      </c>
      <c r="CA55" s="337">
        <v>0</v>
      </c>
      <c r="CB55" s="337">
        <v>0</v>
      </c>
      <c r="CC55" s="337">
        <v>0</v>
      </c>
      <c r="CD55" s="338">
        <v>0</v>
      </c>
    </row>
    <row r="56" spans="1:82" s="1" customFormat="1" x14ac:dyDescent="0.4">
      <c r="A56" s="368"/>
      <c r="B56" s="71" t="s">
        <v>575</v>
      </c>
      <c r="C56" s="56"/>
      <c r="D56" s="337">
        <v>0</v>
      </c>
      <c r="E56" s="337">
        <v>0</v>
      </c>
      <c r="F56" s="337">
        <v>0</v>
      </c>
      <c r="G56" s="337">
        <v>0</v>
      </c>
      <c r="H56" s="337">
        <v>0</v>
      </c>
      <c r="I56" s="337">
        <v>0</v>
      </c>
      <c r="J56" s="337">
        <v>0</v>
      </c>
      <c r="K56" s="337">
        <v>0</v>
      </c>
      <c r="L56" s="337">
        <v>0</v>
      </c>
      <c r="M56" s="337">
        <v>0</v>
      </c>
      <c r="N56" s="337">
        <v>0</v>
      </c>
      <c r="O56" s="337">
        <v>0</v>
      </c>
      <c r="P56" s="337">
        <v>0</v>
      </c>
      <c r="Q56" s="337">
        <v>0</v>
      </c>
      <c r="R56" s="337">
        <v>0</v>
      </c>
      <c r="S56" s="337">
        <v>0</v>
      </c>
      <c r="T56" s="337">
        <v>0</v>
      </c>
      <c r="U56" s="337">
        <v>0</v>
      </c>
      <c r="V56" s="337">
        <v>0</v>
      </c>
      <c r="W56" s="337">
        <v>0</v>
      </c>
      <c r="X56" s="337">
        <v>0</v>
      </c>
      <c r="Y56" s="337">
        <v>0</v>
      </c>
      <c r="Z56" s="337">
        <v>0</v>
      </c>
      <c r="AA56" s="337">
        <v>0</v>
      </c>
      <c r="AB56" s="337">
        <v>0</v>
      </c>
      <c r="AC56" s="337">
        <v>0</v>
      </c>
      <c r="AD56" s="337">
        <v>0</v>
      </c>
      <c r="AE56" s="337">
        <v>0</v>
      </c>
      <c r="AF56" s="337">
        <v>0</v>
      </c>
      <c r="AG56" s="337">
        <v>0</v>
      </c>
      <c r="AH56" s="337">
        <v>1073.8488964369265</v>
      </c>
      <c r="AI56" s="337">
        <v>1062.702359211466</v>
      </c>
      <c r="AJ56" s="337">
        <v>1203.9071821080411</v>
      </c>
      <c r="AK56" s="337">
        <v>1611.7088373401327</v>
      </c>
      <c r="AL56" s="337">
        <v>1819.9831115140287</v>
      </c>
      <c r="AM56" s="337">
        <v>1947.2570517356799</v>
      </c>
      <c r="AN56" s="337">
        <v>2046.0299449253687</v>
      </c>
      <c r="AO56" s="337">
        <v>2113.3619968997414</v>
      </c>
      <c r="AP56" s="337">
        <v>2248.3266742444757</v>
      </c>
      <c r="AQ56" s="337">
        <v>2212.6534331720272</v>
      </c>
      <c r="AR56" s="337">
        <v>1453.5507880931589</v>
      </c>
      <c r="AS56" s="337">
        <v>1699.9198957893159</v>
      </c>
      <c r="AT56" s="337">
        <v>1973.8811951459525</v>
      </c>
      <c r="AU56" s="337">
        <v>1423.1916931585345</v>
      </c>
      <c r="AV56" s="337">
        <v>1827.941194303974</v>
      </c>
      <c r="AW56" s="337">
        <v>1836.7102369578047</v>
      </c>
      <c r="AX56" s="337">
        <v>2002.5688805970628</v>
      </c>
      <c r="AY56" s="337">
        <v>2106.7137644620175</v>
      </c>
      <c r="AZ56" s="337">
        <v>2167.2082512328161</v>
      </c>
      <c r="BA56" s="337">
        <v>2244.0282002384288</v>
      </c>
      <c r="BB56" s="337">
        <v>2214.8514195941434</v>
      </c>
      <c r="BC56" s="337">
        <v>2234.6473156533775</v>
      </c>
      <c r="BD56" s="337">
        <v>2187.865173437126</v>
      </c>
      <c r="BE56" s="337">
        <v>2129.136797608388</v>
      </c>
      <c r="BF56" s="337">
        <v>2189.034350060926</v>
      </c>
      <c r="BG56" s="337">
        <v>2455.044305826867</v>
      </c>
      <c r="BH56" s="337">
        <v>2553.9599657860163</v>
      </c>
      <c r="BI56" s="337">
        <v>2770.8047887551588</v>
      </c>
      <c r="BJ56" s="337">
        <v>2699.6888951915043</v>
      </c>
      <c r="BK56" s="337">
        <v>2684.6380983058039</v>
      </c>
      <c r="BL56" s="337">
        <v>2727.9450357947085</v>
      </c>
      <c r="BM56" s="337">
        <v>3186.5785405301858</v>
      </c>
      <c r="BN56" s="337">
        <v>3381.4751023799299</v>
      </c>
      <c r="BO56" s="337">
        <v>3380.7659521042842</v>
      </c>
      <c r="BP56" s="337">
        <v>3417.5184586399268</v>
      </c>
      <c r="BQ56" s="337">
        <v>0</v>
      </c>
      <c r="BR56" s="337">
        <v>0</v>
      </c>
      <c r="BS56" s="337">
        <v>0</v>
      </c>
      <c r="BT56" s="337">
        <v>0</v>
      </c>
      <c r="BU56" s="337">
        <v>0</v>
      </c>
      <c r="BV56" s="337">
        <v>0</v>
      </c>
      <c r="BW56" s="337">
        <v>0</v>
      </c>
      <c r="BX56" s="337">
        <v>0</v>
      </c>
      <c r="BY56" s="337">
        <v>0</v>
      </c>
      <c r="BZ56" s="337">
        <v>0</v>
      </c>
      <c r="CA56" s="337">
        <v>0</v>
      </c>
      <c r="CB56" s="337">
        <v>0</v>
      </c>
      <c r="CC56" s="337">
        <v>0</v>
      </c>
      <c r="CD56" s="338">
        <v>0</v>
      </c>
    </row>
    <row r="57" spans="1:82" s="1" customFormat="1" ht="26.25" customHeight="1" x14ac:dyDescent="0.4">
      <c r="A57" s="73"/>
      <c r="B57" s="56" t="s">
        <v>576</v>
      </c>
      <c r="C57" s="367"/>
      <c r="D57" s="337"/>
      <c r="E57" s="337"/>
      <c r="F57" s="337"/>
      <c r="G57" s="337"/>
      <c r="H57" s="337"/>
      <c r="I57" s="337"/>
      <c r="J57" s="337"/>
      <c r="K57" s="337"/>
      <c r="L57" s="337"/>
      <c r="M57" s="337"/>
      <c r="N57" s="337"/>
      <c r="O57" s="337"/>
      <c r="P57" s="337"/>
      <c r="Q57" s="337"/>
      <c r="R57" s="337"/>
      <c r="S57" s="337"/>
      <c r="T57" s="337"/>
      <c r="U57" s="337"/>
      <c r="V57" s="337"/>
      <c r="W57" s="337"/>
      <c r="X57" s="337"/>
      <c r="Y57" s="337"/>
      <c r="Z57" s="337"/>
      <c r="AA57" s="337"/>
      <c r="AB57" s="337"/>
      <c r="AC57" s="337"/>
      <c r="AD57" s="337"/>
      <c r="AE57" s="337"/>
      <c r="AF57" s="337"/>
      <c r="AG57" s="337"/>
      <c r="AH57" s="337"/>
      <c r="AI57" s="337"/>
      <c r="AJ57" s="337"/>
      <c r="AK57" s="337"/>
      <c r="AL57" s="337"/>
      <c r="AM57" s="337"/>
      <c r="AN57" s="337"/>
      <c r="AO57" s="337"/>
      <c r="AP57" s="337"/>
      <c r="AQ57" s="337"/>
      <c r="AR57" s="337"/>
      <c r="AS57" s="337"/>
      <c r="AT57" s="337"/>
      <c r="AU57" s="337"/>
      <c r="AV57" s="337"/>
      <c r="AW57" s="337"/>
      <c r="AX57" s="337"/>
      <c r="AY57" s="337"/>
      <c r="AZ57" s="337"/>
      <c r="BA57" s="337"/>
      <c r="BB57" s="337"/>
      <c r="BC57" s="337"/>
      <c r="BD57" s="337"/>
      <c r="BE57" s="337"/>
      <c r="BF57" s="337"/>
      <c r="BG57" s="337"/>
      <c r="BH57" s="337"/>
      <c r="BI57" s="337"/>
      <c r="BJ57" s="337"/>
      <c r="BK57" s="337"/>
      <c r="BL57" s="337"/>
      <c r="BM57" s="337"/>
      <c r="BN57" s="337"/>
      <c r="BO57" s="337"/>
      <c r="BP57" s="337"/>
      <c r="BQ57" s="337"/>
      <c r="BR57" s="337"/>
      <c r="BS57" s="337"/>
      <c r="BT57" s="337"/>
      <c r="BU57" s="337"/>
      <c r="BV57" s="337"/>
      <c r="BW57" s="337"/>
      <c r="BX57" s="337"/>
      <c r="BY57" s="337"/>
      <c r="BZ57" s="337"/>
      <c r="CA57" s="337"/>
      <c r="CB57" s="337"/>
      <c r="CC57" s="337"/>
      <c r="CD57" s="338"/>
    </row>
    <row r="58" spans="1:82" s="1" customFormat="1" x14ac:dyDescent="0.4">
      <c r="A58" s="368"/>
      <c r="B58" s="71" t="s">
        <v>577</v>
      </c>
      <c r="C58" s="367"/>
      <c r="D58" s="337">
        <v>0</v>
      </c>
      <c r="E58" s="337">
        <v>0</v>
      </c>
      <c r="F58" s="337">
        <v>0</v>
      </c>
      <c r="G58" s="337">
        <v>0</v>
      </c>
      <c r="H58" s="337">
        <v>0</v>
      </c>
      <c r="I58" s="337">
        <v>0</v>
      </c>
      <c r="J58" s="337">
        <v>0</v>
      </c>
      <c r="K58" s="337">
        <v>0</v>
      </c>
      <c r="L58" s="337">
        <v>0</v>
      </c>
      <c r="M58" s="337">
        <v>0</v>
      </c>
      <c r="N58" s="337">
        <v>0</v>
      </c>
      <c r="O58" s="337">
        <v>0</v>
      </c>
      <c r="P58" s="337">
        <v>0</v>
      </c>
      <c r="Q58" s="337">
        <v>0</v>
      </c>
      <c r="R58" s="337">
        <v>0</v>
      </c>
      <c r="S58" s="337">
        <v>0</v>
      </c>
      <c r="T58" s="337">
        <v>0</v>
      </c>
      <c r="U58" s="337">
        <v>0</v>
      </c>
      <c r="V58" s="337">
        <v>0</v>
      </c>
      <c r="W58" s="337">
        <v>0</v>
      </c>
      <c r="X58" s="337">
        <v>0</v>
      </c>
      <c r="Y58" s="337">
        <v>0</v>
      </c>
      <c r="Z58" s="337">
        <v>0</v>
      </c>
      <c r="AA58" s="337">
        <v>0</v>
      </c>
      <c r="AB58" s="337">
        <v>0</v>
      </c>
      <c r="AC58" s="337">
        <v>0</v>
      </c>
      <c r="AD58" s="337">
        <v>0</v>
      </c>
      <c r="AE58" s="337">
        <v>0</v>
      </c>
      <c r="AF58" s="337">
        <v>0</v>
      </c>
      <c r="AG58" s="337">
        <v>0</v>
      </c>
      <c r="AH58" s="337">
        <v>1030.8862358042406</v>
      </c>
      <c r="AI58" s="337">
        <v>1013.6342234006532</v>
      </c>
      <c r="AJ58" s="337">
        <v>1142.3847181961482</v>
      </c>
      <c r="AK58" s="337">
        <v>1544.3387478836175</v>
      </c>
      <c r="AL58" s="337">
        <v>1754.8939952229832</v>
      </c>
      <c r="AM58" s="337">
        <v>1890.002959964904</v>
      </c>
      <c r="AN58" s="337">
        <v>1989.977594817499</v>
      </c>
      <c r="AO58" s="337">
        <v>2062.7857892025054</v>
      </c>
      <c r="AP58" s="337">
        <v>2183.8553390924303</v>
      </c>
      <c r="AQ58" s="337">
        <v>2149.5078022568518</v>
      </c>
      <c r="AR58" s="337">
        <v>1827.0020651100617</v>
      </c>
      <c r="AS58" s="337">
        <v>2084.9993922934786</v>
      </c>
      <c r="AT58" s="337">
        <v>2387.7356167468993</v>
      </c>
      <c r="AU58" s="337">
        <v>1300.0161044640261</v>
      </c>
      <c r="AV58" s="337">
        <v>1367.0291373240036</v>
      </c>
      <c r="AW58" s="337">
        <v>1731.9553059433388</v>
      </c>
      <c r="AX58" s="337">
        <v>1765.4577382337204</v>
      </c>
      <c r="AY58" s="337">
        <v>1744.7950248905004</v>
      </c>
      <c r="AZ58" s="337">
        <v>1758.7426404415914</v>
      </c>
      <c r="BA58" s="337">
        <v>1842.0374946192051</v>
      </c>
      <c r="BB58" s="337">
        <v>1876.2727722840384</v>
      </c>
      <c r="BC58" s="337">
        <v>1930.3974555915452</v>
      </c>
      <c r="BD58" s="337">
        <v>1999.5282689220869</v>
      </c>
      <c r="BE58" s="337">
        <v>2149.9578834994727</v>
      </c>
      <c r="BF58" s="337">
        <v>2232.3318494208074</v>
      </c>
      <c r="BG58" s="337">
        <v>2453.3755925860214</v>
      </c>
      <c r="BH58" s="337">
        <v>2701.8224833332361</v>
      </c>
      <c r="BI58" s="337">
        <v>2645.2403266683814</v>
      </c>
      <c r="BJ58" s="337">
        <v>2793.0144282733313</v>
      </c>
      <c r="BK58" s="337">
        <v>2774.8543686851485</v>
      </c>
      <c r="BL58" s="337">
        <v>2848.0477637619401</v>
      </c>
      <c r="BM58" s="337">
        <v>2903.7116557289501</v>
      </c>
      <c r="BN58" s="337">
        <v>2898.5072957540287</v>
      </c>
      <c r="BO58" s="337">
        <v>2797.7353593237676</v>
      </c>
      <c r="BP58" s="337">
        <v>2630.9432079664512</v>
      </c>
      <c r="BQ58" s="337">
        <v>0</v>
      </c>
      <c r="BR58" s="337">
        <v>0</v>
      </c>
      <c r="BS58" s="337">
        <v>0</v>
      </c>
      <c r="BT58" s="337">
        <v>0</v>
      </c>
      <c r="BU58" s="337">
        <v>0</v>
      </c>
      <c r="BV58" s="337">
        <v>0</v>
      </c>
      <c r="BW58" s="337">
        <v>0</v>
      </c>
      <c r="BX58" s="337">
        <v>0</v>
      </c>
      <c r="BY58" s="337">
        <v>0</v>
      </c>
      <c r="BZ58" s="337">
        <v>0</v>
      </c>
      <c r="CA58" s="337">
        <v>0</v>
      </c>
      <c r="CB58" s="337">
        <v>0</v>
      </c>
      <c r="CC58" s="337">
        <v>0</v>
      </c>
      <c r="CD58" s="338">
        <v>0</v>
      </c>
    </row>
    <row r="59" spans="1:82" s="1" customFormat="1" x14ac:dyDescent="0.4">
      <c r="A59" s="368"/>
      <c r="B59" s="71" t="s">
        <v>450</v>
      </c>
      <c r="C59" s="367"/>
      <c r="D59" s="337">
        <v>0</v>
      </c>
      <c r="E59" s="337">
        <v>0</v>
      </c>
      <c r="F59" s="337">
        <v>0</v>
      </c>
      <c r="G59" s="337">
        <v>0</v>
      </c>
      <c r="H59" s="337">
        <v>0</v>
      </c>
      <c r="I59" s="337">
        <v>0</v>
      </c>
      <c r="J59" s="337">
        <v>0</v>
      </c>
      <c r="K59" s="337">
        <v>0</v>
      </c>
      <c r="L59" s="337">
        <v>0</v>
      </c>
      <c r="M59" s="337">
        <v>0</v>
      </c>
      <c r="N59" s="337">
        <v>0</v>
      </c>
      <c r="O59" s="337">
        <v>0</v>
      </c>
      <c r="P59" s="337">
        <v>0</v>
      </c>
      <c r="Q59" s="337">
        <v>0</v>
      </c>
      <c r="R59" s="337">
        <v>0</v>
      </c>
      <c r="S59" s="337">
        <v>0</v>
      </c>
      <c r="T59" s="337">
        <v>0</v>
      </c>
      <c r="U59" s="337">
        <v>0</v>
      </c>
      <c r="V59" s="337">
        <v>0</v>
      </c>
      <c r="W59" s="337">
        <v>0</v>
      </c>
      <c r="X59" s="337">
        <v>0</v>
      </c>
      <c r="Y59" s="337">
        <v>0</v>
      </c>
      <c r="Z59" s="337">
        <v>0</v>
      </c>
      <c r="AA59" s="337">
        <v>0</v>
      </c>
      <c r="AB59" s="337">
        <v>0</v>
      </c>
      <c r="AC59" s="337">
        <v>0</v>
      </c>
      <c r="AD59" s="337">
        <v>0</v>
      </c>
      <c r="AE59" s="337">
        <v>0</v>
      </c>
      <c r="AF59" s="337">
        <v>0</v>
      </c>
      <c r="AG59" s="337">
        <v>0</v>
      </c>
      <c r="AH59" s="337">
        <v>149.96416268586287</v>
      </c>
      <c r="AI59" s="337">
        <v>147.37721368845604</v>
      </c>
      <c r="AJ59" s="337">
        <v>166.02103794401134</v>
      </c>
      <c r="AK59" s="337">
        <v>224.01019510572547</v>
      </c>
      <c r="AL59" s="337">
        <v>253.43131060184774</v>
      </c>
      <c r="AM59" s="337">
        <v>271.86869835556735</v>
      </c>
      <c r="AN59" s="337">
        <v>286.75269973474605</v>
      </c>
      <c r="AO59" s="337">
        <v>295.46785371325797</v>
      </c>
      <c r="AP59" s="337">
        <v>314.5470292414318</v>
      </c>
      <c r="AQ59" s="337">
        <v>309.33378346149692</v>
      </c>
      <c r="AR59" s="337">
        <v>199.59904260988756</v>
      </c>
      <c r="AS59" s="337">
        <v>255.70747847270209</v>
      </c>
      <c r="AT59" s="337">
        <v>342.54392528221587</v>
      </c>
      <c r="AU59" s="337">
        <v>217.75119932975454</v>
      </c>
      <c r="AV59" s="337">
        <v>275.87259246050633</v>
      </c>
      <c r="AW59" s="337">
        <v>347.42382000911454</v>
      </c>
      <c r="AX59" s="337">
        <v>431.54061429996023</v>
      </c>
      <c r="AY59" s="337">
        <v>491.73308704205789</v>
      </c>
      <c r="AZ59" s="337">
        <v>541.63431192512553</v>
      </c>
      <c r="BA59" s="337">
        <v>625.82669981681397</v>
      </c>
      <c r="BB59" s="337">
        <v>681.87132046680199</v>
      </c>
      <c r="BC59" s="337">
        <v>737.99842727262785</v>
      </c>
      <c r="BD59" s="337">
        <v>790.98817003442036</v>
      </c>
      <c r="BE59" s="337">
        <v>842.43625138100629</v>
      </c>
      <c r="BF59" s="337">
        <v>925.85263726569201</v>
      </c>
      <c r="BG59" s="337">
        <v>1066.1017736547844</v>
      </c>
      <c r="BH59" s="337">
        <v>1108.2359035190368</v>
      </c>
      <c r="BI59" s="337">
        <v>1205.3949282091312</v>
      </c>
      <c r="BJ59" s="337">
        <v>1122.3791497023476</v>
      </c>
      <c r="BK59" s="337">
        <v>1122.7524191383263</v>
      </c>
      <c r="BL59" s="337">
        <v>1145.3965502292801</v>
      </c>
      <c r="BM59" s="337">
        <v>1232.8751689513272</v>
      </c>
      <c r="BN59" s="337">
        <v>1286.0750117818543</v>
      </c>
      <c r="BO59" s="337">
        <v>1282.3225173369581</v>
      </c>
      <c r="BP59" s="337">
        <v>1275.6403064851715</v>
      </c>
      <c r="BQ59" s="337">
        <v>0</v>
      </c>
      <c r="BR59" s="337">
        <v>0</v>
      </c>
      <c r="BS59" s="337">
        <v>0</v>
      </c>
      <c r="BT59" s="337">
        <v>0</v>
      </c>
      <c r="BU59" s="337">
        <v>0</v>
      </c>
      <c r="BV59" s="337">
        <v>0</v>
      </c>
      <c r="BW59" s="337">
        <v>0</v>
      </c>
      <c r="BX59" s="337">
        <v>0</v>
      </c>
      <c r="BY59" s="337">
        <v>0</v>
      </c>
      <c r="BZ59" s="337">
        <v>0</v>
      </c>
      <c r="CA59" s="337">
        <v>0</v>
      </c>
      <c r="CB59" s="337">
        <v>0</v>
      </c>
      <c r="CC59" s="337">
        <v>0</v>
      </c>
      <c r="CD59" s="338">
        <v>0</v>
      </c>
    </row>
    <row r="60" spans="1:82" s="1" customFormat="1" x14ac:dyDescent="0.4">
      <c r="A60" s="368"/>
      <c r="B60" s="71" t="s">
        <v>578</v>
      </c>
      <c r="C60" s="367"/>
      <c r="D60" s="337">
        <v>0</v>
      </c>
      <c r="E60" s="337">
        <v>0</v>
      </c>
      <c r="F60" s="337">
        <v>0</v>
      </c>
      <c r="G60" s="337">
        <v>0</v>
      </c>
      <c r="H60" s="337">
        <v>0</v>
      </c>
      <c r="I60" s="337">
        <v>0</v>
      </c>
      <c r="J60" s="337">
        <v>0</v>
      </c>
      <c r="K60" s="337">
        <v>0</v>
      </c>
      <c r="L60" s="337">
        <v>0</v>
      </c>
      <c r="M60" s="337">
        <v>0</v>
      </c>
      <c r="N60" s="337">
        <v>0</v>
      </c>
      <c r="O60" s="337">
        <v>0</v>
      </c>
      <c r="P60" s="337">
        <v>0</v>
      </c>
      <c r="Q60" s="337">
        <v>0</v>
      </c>
      <c r="R60" s="337">
        <v>0</v>
      </c>
      <c r="S60" s="337">
        <v>0</v>
      </c>
      <c r="T60" s="337">
        <v>0</v>
      </c>
      <c r="U60" s="337">
        <v>0</v>
      </c>
      <c r="V60" s="337">
        <v>0</v>
      </c>
      <c r="W60" s="337">
        <v>0</v>
      </c>
      <c r="X60" s="337">
        <v>0</v>
      </c>
      <c r="Y60" s="337">
        <v>0</v>
      </c>
      <c r="Z60" s="337">
        <v>0</v>
      </c>
      <c r="AA60" s="337">
        <v>0</v>
      </c>
      <c r="AB60" s="337">
        <v>0</v>
      </c>
      <c r="AC60" s="337">
        <v>0</v>
      </c>
      <c r="AD60" s="337">
        <v>0</v>
      </c>
      <c r="AE60" s="337">
        <v>0</v>
      </c>
      <c r="AF60" s="337">
        <v>0</v>
      </c>
      <c r="AG60" s="337">
        <v>0</v>
      </c>
      <c r="AH60" s="337">
        <v>484.99222325149287</v>
      </c>
      <c r="AI60" s="337">
        <v>478.91005238410213</v>
      </c>
      <c r="AJ60" s="337">
        <v>542.05881070713667</v>
      </c>
      <c r="AK60" s="337">
        <v>728.29908501735349</v>
      </c>
      <c r="AL60" s="337">
        <v>825.20080681067145</v>
      </c>
      <c r="AM60" s="337">
        <v>885.46000599592833</v>
      </c>
      <c r="AN60" s="337">
        <v>930.74553625456269</v>
      </c>
      <c r="AO60" s="337">
        <v>963.38306649305184</v>
      </c>
      <c r="AP60" s="337">
        <v>1022.8012926870217</v>
      </c>
      <c r="AQ60" s="337">
        <v>1005.9824821619571</v>
      </c>
      <c r="AR60" s="337">
        <v>520.00670403392257</v>
      </c>
      <c r="AS60" s="337">
        <v>541.45643917191671</v>
      </c>
      <c r="AT60" s="337">
        <v>457.89158608071631</v>
      </c>
      <c r="AU60" s="337">
        <v>360.5610307768207</v>
      </c>
      <c r="AV60" s="337">
        <v>413.47194535456924</v>
      </c>
      <c r="AW60" s="337">
        <v>564.52392588051794</v>
      </c>
      <c r="AX60" s="337">
        <v>627.09509510370833</v>
      </c>
      <c r="AY60" s="337">
        <v>675.25310452073336</v>
      </c>
      <c r="AZ60" s="337">
        <v>694.41117207719174</v>
      </c>
      <c r="BA60" s="337">
        <v>722.9616102885808</v>
      </c>
      <c r="BB60" s="337">
        <v>737.79435225386135</v>
      </c>
      <c r="BC60" s="337">
        <v>760.36817174536145</v>
      </c>
      <c r="BD60" s="337">
        <v>731.28588953306962</v>
      </c>
      <c r="BE60" s="337">
        <v>713.21470253758844</v>
      </c>
      <c r="BF60" s="337">
        <v>712.63676839124037</v>
      </c>
      <c r="BG60" s="337">
        <v>798.09070648390093</v>
      </c>
      <c r="BH60" s="337">
        <v>844.31171347362533</v>
      </c>
      <c r="BI60" s="337">
        <v>907.80317909429778</v>
      </c>
      <c r="BJ60" s="337">
        <v>868.96468566615897</v>
      </c>
      <c r="BK60" s="337">
        <v>839.16315681032722</v>
      </c>
      <c r="BL60" s="337">
        <v>831.70614574773413</v>
      </c>
      <c r="BM60" s="337">
        <v>879.9340898108228</v>
      </c>
      <c r="BN60" s="337">
        <v>947.68777527440056</v>
      </c>
      <c r="BO60" s="337">
        <v>942.62754765919453</v>
      </c>
      <c r="BP60" s="337">
        <v>931.82747390653765</v>
      </c>
      <c r="BQ60" s="337">
        <v>0</v>
      </c>
      <c r="BR60" s="337">
        <v>0</v>
      </c>
      <c r="BS60" s="337">
        <v>0</v>
      </c>
      <c r="BT60" s="337">
        <v>0</v>
      </c>
      <c r="BU60" s="337">
        <v>0</v>
      </c>
      <c r="BV60" s="337">
        <v>0</v>
      </c>
      <c r="BW60" s="337">
        <v>0</v>
      </c>
      <c r="BX60" s="337">
        <v>0</v>
      </c>
      <c r="BY60" s="337">
        <v>0</v>
      </c>
      <c r="BZ60" s="337">
        <v>0</v>
      </c>
      <c r="CA60" s="337">
        <v>0</v>
      </c>
      <c r="CB60" s="337">
        <v>0</v>
      </c>
      <c r="CC60" s="337">
        <v>0</v>
      </c>
      <c r="CD60" s="338">
        <v>0</v>
      </c>
    </row>
    <row r="61" spans="1:82" s="1" customFormat="1" x14ac:dyDescent="0.4">
      <c r="A61" s="368"/>
      <c r="B61" s="71" t="s">
        <v>407</v>
      </c>
      <c r="C61" s="367"/>
      <c r="D61" s="337">
        <v>0</v>
      </c>
      <c r="E61" s="337">
        <v>0</v>
      </c>
      <c r="F61" s="337">
        <v>0</v>
      </c>
      <c r="G61" s="337">
        <v>0</v>
      </c>
      <c r="H61" s="337">
        <v>0</v>
      </c>
      <c r="I61" s="337">
        <v>0</v>
      </c>
      <c r="J61" s="337">
        <v>0</v>
      </c>
      <c r="K61" s="337">
        <v>0</v>
      </c>
      <c r="L61" s="337">
        <v>0</v>
      </c>
      <c r="M61" s="337">
        <v>0</v>
      </c>
      <c r="N61" s="337">
        <v>0</v>
      </c>
      <c r="O61" s="337">
        <v>0</v>
      </c>
      <c r="P61" s="337">
        <v>0</v>
      </c>
      <c r="Q61" s="337">
        <v>0</v>
      </c>
      <c r="R61" s="337">
        <v>0</v>
      </c>
      <c r="S61" s="337">
        <v>0</v>
      </c>
      <c r="T61" s="337">
        <v>0</v>
      </c>
      <c r="U61" s="337">
        <v>0</v>
      </c>
      <c r="V61" s="337">
        <v>0</v>
      </c>
      <c r="W61" s="337">
        <v>0</v>
      </c>
      <c r="X61" s="337">
        <v>0</v>
      </c>
      <c r="Y61" s="337">
        <v>0</v>
      </c>
      <c r="Z61" s="337">
        <v>0</v>
      </c>
      <c r="AA61" s="337">
        <v>0</v>
      </c>
      <c r="AB61" s="337">
        <v>0</v>
      </c>
      <c r="AC61" s="337">
        <v>0</v>
      </c>
      <c r="AD61" s="337">
        <v>0</v>
      </c>
      <c r="AE61" s="337">
        <v>0</v>
      </c>
      <c r="AF61" s="337">
        <v>0</v>
      </c>
      <c r="AG61" s="337">
        <v>0</v>
      </c>
      <c r="AH61" s="337">
        <v>399.36964500293567</v>
      </c>
      <c r="AI61" s="337">
        <v>397.38787439616902</v>
      </c>
      <c r="AJ61" s="337">
        <v>451.65401182461022</v>
      </c>
      <c r="AK61" s="337">
        <v>600.04918952355592</v>
      </c>
      <c r="AL61" s="337">
        <v>674.10393542366228</v>
      </c>
      <c r="AM61" s="337">
        <v>717.77066105056326</v>
      </c>
      <c r="AN61" s="337">
        <v>752.68362544646743</v>
      </c>
      <c r="AO61" s="337">
        <v>776.00330371622135</v>
      </c>
      <c r="AP61" s="337">
        <v>827.62848404464648</v>
      </c>
      <c r="AQ61" s="337">
        <v>815.35789359670855</v>
      </c>
      <c r="AR61" s="337">
        <v>536.77072625001688</v>
      </c>
      <c r="AS61" s="337">
        <v>638.30828631428369</v>
      </c>
      <c r="AT61" s="337">
        <v>766.17844779874622</v>
      </c>
      <c r="AU61" s="337">
        <v>636.02612086846455</v>
      </c>
      <c r="AV61" s="337">
        <v>906.72678733333032</v>
      </c>
      <c r="AW61" s="337">
        <v>699.08978793406493</v>
      </c>
      <c r="AX61" s="337">
        <v>693.45255099061637</v>
      </c>
      <c r="AY61" s="337">
        <v>645.64389123853596</v>
      </c>
      <c r="AZ61" s="337">
        <v>614.96271286445403</v>
      </c>
      <c r="BA61" s="337">
        <v>537.37217394924699</v>
      </c>
      <c r="BB61" s="337">
        <v>451.79845121694507</v>
      </c>
      <c r="BC61" s="337">
        <v>414.58388274505859</v>
      </c>
      <c r="BD61" s="337">
        <v>367.79890342642557</v>
      </c>
      <c r="BE61" s="337">
        <v>306.86738988154588</v>
      </c>
      <c r="BF61" s="337">
        <v>299.62741495271575</v>
      </c>
      <c r="BG61" s="337">
        <v>260.65020551294418</v>
      </c>
      <c r="BH61" s="337">
        <v>321.89877867295564</v>
      </c>
      <c r="BI61" s="337">
        <v>346.04392392382073</v>
      </c>
      <c r="BJ61" s="337">
        <v>339.37968364962165</v>
      </c>
      <c r="BK61" s="337">
        <v>328.91500979569292</v>
      </c>
      <c r="BL61" s="337">
        <v>376.30210100771984</v>
      </c>
      <c r="BM61" s="337">
        <v>596.93583564078119</v>
      </c>
      <c r="BN61" s="337">
        <v>580.92594266582341</v>
      </c>
      <c r="BO61" s="337">
        <v>567.40039236034772</v>
      </c>
      <c r="BP61" s="337">
        <v>571.1287749857662</v>
      </c>
      <c r="BQ61" s="337">
        <v>0</v>
      </c>
      <c r="BR61" s="337">
        <v>0</v>
      </c>
      <c r="BS61" s="337">
        <v>0</v>
      </c>
      <c r="BT61" s="337">
        <v>0</v>
      </c>
      <c r="BU61" s="337">
        <v>0</v>
      </c>
      <c r="BV61" s="337">
        <v>0</v>
      </c>
      <c r="BW61" s="337">
        <v>0</v>
      </c>
      <c r="BX61" s="337">
        <v>0</v>
      </c>
      <c r="BY61" s="337">
        <v>0</v>
      </c>
      <c r="BZ61" s="337">
        <v>0</v>
      </c>
      <c r="CA61" s="337">
        <v>0</v>
      </c>
      <c r="CB61" s="337">
        <v>0</v>
      </c>
      <c r="CC61" s="337">
        <v>0</v>
      </c>
      <c r="CD61" s="338">
        <v>0</v>
      </c>
    </row>
    <row r="62" spans="1:82" s="1" customFormat="1" x14ac:dyDescent="0.4">
      <c r="A62" s="56"/>
      <c r="B62" s="71" t="s">
        <v>579</v>
      </c>
      <c r="C62" s="367"/>
      <c r="D62" s="337">
        <v>0</v>
      </c>
      <c r="E62" s="337">
        <v>0</v>
      </c>
      <c r="F62" s="337">
        <v>0</v>
      </c>
      <c r="G62" s="337">
        <v>0</v>
      </c>
      <c r="H62" s="337">
        <v>0</v>
      </c>
      <c r="I62" s="337">
        <v>0</v>
      </c>
      <c r="J62" s="337">
        <v>0</v>
      </c>
      <c r="K62" s="337">
        <v>0</v>
      </c>
      <c r="L62" s="337">
        <v>0</v>
      </c>
      <c r="M62" s="337">
        <v>0</v>
      </c>
      <c r="N62" s="337">
        <v>0</v>
      </c>
      <c r="O62" s="337">
        <v>0</v>
      </c>
      <c r="P62" s="337">
        <v>0</v>
      </c>
      <c r="Q62" s="337">
        <v>0</v>
      </c>
      <c r="R62" s="337">
        <v>0</v>
      </c>
      <c r="S62" s="337">
        <v>0</v>
      </c>
      <c r="T62" s="337">
        <v>0</v>
      </c>
      <c r="U62" s="337">
        <v>0</v>
      </c>
      <c r="V62" s="337">
        <v>0</v>
      </c>
      <c r="W62" s="337">
        <v>0</v>
      </c>
      <c r="X62" s="337">
        <v>0</v>
      </c>
      <c r="Y62" s="337">
        <v>0</v>
      </c>
      <c r="Z62" s="337">
        <v>0</v>
      </c>
      <c r="AA62" s="337">
        <v>0</v>
      </c>
      <c r="AB62" s="337">
        <v>0</v>
      </c>
      <c r="AC62" s="337">
        <v>0</v>
      </c>
      <c r="AD62" s="337">
        <v>0</v>
      </c>
      <c r="AE62" s="337">
        <v>0</v>
      </c>
      <c r="AF62" s="337">
        <v>0</v>
      </c>
      <c r="AG62" s="337">
        <v>0</v>
      </c>
      <c r="AH62" s="337">
        <v>39.522865496634914</v>
      </c>
      <c r="AI62" s="337">
        <v>39.027218742738889</v>
      </c>
      <c r="AJ62" s="337">
        <v>44.173321632282679</v>
      </c>
      <c r="AK62" s="337">
        <v>59.350367693497965</v>
      </c>
      <c r="AL62" s="337">
        <v>67.247058677847349</v>
      </c>
      <c r="AM62" s="337">
        <v>72.157686333620802</v>
      </c>
      <c r="AN62" s="337">
        <v>75.84808348959271</v>
      </c>
      <c r="AO62" s="337">
        <v>78.507772977210152</v>
      </c>
      <c r="AP62" s="337">
        <v>83.349868271375584</v>
      </c>
      <c r="AQ62" s="337">
        <v>81.979273951864641</v>
      </c>
      <c r="AR62" s="337">
        <v>197.17431519933197</v>
      </c>
      <c r="AS62" s="337">
        <v>264.44769183041348</v>
      </c>
      <c r="AT62" s="337">
        <v>407.26723598427401</v>
      </c>
      <c r="AU62" s="337">
        <v>208.85334218349473</v>
      </c>
      <c r="AV62" s="337">
        <v>231.86986915556813</v>
      </c>
      <c r="AW62" s="337">
        <v>225.67270313410734</v>
      </c>
      <c r="AX62" s="337">
        <v>250.48062020277794</v>
      </c>
      <c r="AY62" s="337">
        <v>294.08368166069022</v>
      </c>
      <c r="AZ62" s="337">
        <v>316.20005436604498</v>
      </c>
      <c r="BA62" s="337">
        <v>357.86771618378685</v>
      </c>
      <c r="BB62" s="337">
        <v>343.38729565653534</v>
      </c>
      <c r="BC62" s="337">
        <v>321.69683389032929</v>
      </c>
      <c r="BD62" s="337">
        <v>297.79221044321065</v>
      </c>
      <c r="BE62" s="337">
        <v>266.61845380824747</v>
      </c>
      <c r="BF62" s="337">
        <v>250.91752945127809</v>
      </c>
      <c r="BG62" s="337">
        <v>330.20162017523768</v>
      </c>
      <c r="BH62" s="337">
        <v>279.51357012039836</v>
      </c>
      <c r="BI62" s="337">
        <v>311.56275752790918</v>
      </c>
      <c r="BJ62" s="337">
        <v>368.96537617337623</v>
      </c>
      <c r="BK62" s="337">
        <v>393.80751256145788</v>
      </c>
      <c r="BL62" s="337">
        <v>374.54023880997443</v>
      </c>
      <c r="BM62" s="337">
        <v>476.83344612725455</v>
      </c>
      <c r="BN62" s="337">
        <v>566.7863726578513</v>
      </c>
      <c r="BO62" s="337">
        <v>588.41549474778469</v>
      </c>
      <c r="BP62" s="337">
        <v>638.92190326245168</v>
      </c>
      <c r="BQ62" s="337">
        <v>0</v>
      </c>
      <c r="BR62" s="337">
        <v>0</v>
      </c>
      <c r="BS62" s="337">
        <v>0</v>
      </c>
      <c r="BT62" s="337">
        <v>0</v>
      </c>
      <c r="BU62" s="337">
        <v>0</v>
      </c>
      <c r="BV62" s="337">
        <v>0</v>
      </c>
      <c r="BW62" s="337">
        <v>0</v>
      </c>
      <c r="BX62" s="337">
        <v>0</v>
      </c>
      <c r="BY62" s="337">
        <v>0</v>
      </c>
      <c r="BZ62" s="337">
        <v>0</v>
      </c>
      <c r="CA62" s="337">
        <v>0</v>
      </c>
      <c r="CB62" s="337">
        <v>0</v>
      </c>
      <c r="CC62" s="337">
        <v>0</v>
      </c>
      <c r="CD62" s="338">
        <v>0</v>
      </c>
    </row>
    <row r="63" spans="1:82" s="1" customFormat="1" ht="26.25" customHeight="1" x14ac:dyDescent="0.4">
      <c r="A63" s="368"/>
      <c r="B63" s="71" t="s">
        <v>575</v>
      </c>
      <c r="C63" s="367"/>
      <c r="D63" s="337">
        <v>0</v>
      </c>
      <c r="E63" s="337">
        <v>0</v>
      </c>
      <c r="F63" s="337">
        <v>0</v>
      </c>
      <c r="G63" s="337">
        <v>0</v>
      </c>
      <c r="H63" s="337">
        <v>0</v>
      </c>
      <c r="I63" s="337">
        <v>0</v>
      </c>
      <c r="J63" s="337">
        <v>0</v>
      </c>
      <c r="K63" s="337">
        <v>0</v>
      </c>
      <c r="L63" s="337">
        <v>0</v>
      </c>
      <c r="M63" s="337">
        <v>0</v>
      </c>
      <c r="N63" s="337">
        <v>0</v>
      </c>
      <c r="O63" s="337">
        <v>0</v>
      </c>
      <c r="P63" s="337">
        <v>0</v>
      </c>
      <c r="Q63" s="337">
        <v>0</v>
      </c>
      <c r="R63" s="337">
        <v>0</v>
      </c>
      <c r="S63" s="337">
        <v>0</v>
      </c>
      <c r="T63" s="337">
        <v>0</v>
      </c>
      <c r="U63" s="337">
        <v>0</v>
      </c>
      <c r="V63" s="337">
        <v>0</v>
      </c>
      <c r="W63" s="337">
        <v>0</v>
      </c>
      <c r="X63" s="337">
        <v>0</v>
      </c>
      <c r="Y63" s="337">
        <v>0</v>
      </c>
      <c r="Z63" s="337">
        <v>0</v>
      </c>
      <c r="AA63" s="337">
        <v>0</v>
      </c>
      <c r="AB63" s="337">
        <v>0</v>
      </c>
      <c r="AC63" s="337">
        <v>0</v>
      </c>
      <c r="AD63" s="337">
        <v>0</v>
      </c>
      <c r="AE63" s="337">
        <v>0</v>
      </c>
      <c r="AF63" s="337">
        <v>0</v>
      </c>
      <c r="AG63" s="337">
        <v>0</v>
      </c>
      <c r="AH63" s="337">
        <v>1073.8488964369265</v>
      </c>
      <c r="AI63" s="337">
        <v>1062.702359211466</v>
      </c>
      <c r="AJ63" s="337">
        <v>1203.9071821080411</v>
      </c>
      <c r="AK63" s="337">
        <v>1611.7088373401327</v>
      </c>
      <c r="AL63" s="337">
        <v>1819.9831115140287</v>
      </c>
      <c r="AM63" s="337">
        <v>1947.2570517356799</v>
      </c>
      <c r="AN63" s="337">
        <v>2046.0299449253687</v>
      </c>
      <c r="AO63" s="337">
        <v>2113.3619968997414</v>
      </c>
      <c r="AP63" s="337">
        <v>2248.3266742444757</v>
      </c>
      <c r="AQ63" s="337">
        <v>2212.6534331720272</v>
      </c>
      <c r="AR63" s="337">
        <v>1453.5507880931589</v>
      </c>
      <c r="AS63" s="337">
        <v>1699.9198957893159</v>
      </c>
      <c r="AT63" s="337">
        <v>1973.8811951459525</v>
      </c>
      <c r="AU63" s="337">
        <v>1423.1916931585345</v>
      </c>
      <c r="AV63" s="337">
        <v>1827.941194303974</v>
      </c>
      <c r="AW63" s="337">
        <v>1836.7102369578047</v>
      </c>
      <c r="AX63" s="337">
        <v>2002.5688805970628</v>
      </c>
      <c r="AY63" s="337">
        <v>2106.7137644620175</v>
      </c>
      <c r="AZ63" s="337">
        <v>2167.2082512328161</v>
      </c>
      <c r="BA63" s="337">
        <v>2244.0282002384288</v>
      </c>
      <c r="BB63" s="337">
        <v>2214.8514195941434</v>
      </c>
      <c r="BC63" s="337">
        <v>2234.6473156533775</v>
      </c>
      <c r="BD63" s="337">
        <v>2187.865173437126</v>
      </c>
      <c r="BE63" s="337">
        <v>2129.136797608388</v>
      </c>
      <c r="BF63" s="337">
        <v>2189.034350060926</v>
      </c>
      <c r="BG63" s="337">
        <v>2455.044305826867</v>
      </c>
      <c r="BH63" s="337">
        <v>2553.9599657860163</v>
      </c>
      <c r="BI63" s="337">
        <v>2770.8047887551588</v>
      </c>
      <c r="BJ63" s="337">
        <v>2699.6888951915043</v>
      </c>
      <c r="BK63" s="337">
        <v>2684.6380983058039</v>
      </c>
      <c r="BL63" s="337">
        <v>2727.9450357947085</v>
      </c>
      <c r="BM63" s="337">
        <v>3186.5785405301858</v>
      </c>
      <c r="BN63" s="337">
        <v>3381.4751023799299</v>
      </c>
      <c r="BO63" s="337">
        <v>3380.7659521042851</v>
      </c>
      <c r="BP63" s="337">
        <v>3417.5184586399268</v>
      </c>
      <c r="BQ63" s="337">
        <v>0</v>
      </c>
      <c r="BR63" s="337">
        <v>0</v>
      </c>
      <c r="BS63" s="337">
        <v>0</v>
      </c>
      <c r="BT63" s="337">
        <v>0</v>
      </c>
      <c r="BU63" s="337">
        <v>0</v>
      </c>
      <c r="BV63" s="337">
        <v>0</v>
      </c>
      <c r="BW63" s="337">
        <v>0</v>
      </c>
      <c r="BX63" s="337">
        <v>0</v>
      </c>
      <c r="BY63" s="337">
        <v>0</v>
      </c>
      <c r="BZ63" s="337">
        <v>0</v>
      </c>
      <c r="CA63" s="337">
        <v>0</v>
      </c>
      <c r="CB63" s="337">
        <v>0</v>
      </c>
      <c r="CC63" s="337">
        <v>0</v>
      </c>
      <c r="CD63" s="338">
        <v>0</v>
      </c>
    </row>
    <row r="64" spans="1:82" s="1" customFormat="1" ht="26.25" customHeight="1" x14ac:dyDescent="0.4">
      <c r="A64" s="73"/>
      <c r="B64" s="56" t="s">
        <v>580</v>
      </c>
      <c r="C64" s="367"/>
      <c r="D64" s="337"/>
      <c r="E64" s="337"/>
      <c r="F64" s="337"/>
      <c r="G64" s="337"/>
      <c r="H64" s="337"/>
      <c r="I64" s="337"/>
      <c r="J64" s="337"/>
      <c r="K64" s="337"/>
      <c r="L64" s="337"/>
      <c r="M64" s="337"/>
      <c r="N64" s="337"/>
      <c r="O64" s="337"/>
      <c r="P64" s="337"/>
      <c r="Q64" s="337"/>
      <c r="R64" s="337"/>
      <c r="S64" s="337"/>
      <c r="T64" s="337"/>
      <c r="U64" s="337"/>
      <c r="V64" s="337"/>
      <c r="W64" s="337"/>
      <c r="X64" s="337"/>
      <c r="Y64" s="337"/>
      <c r="Z64" s="337"/>
      <c r="AA64" s="337"/>
      <c r="AB64" s="337"/>
      <c r="AC64" s="337"/>
      <c r="AD64" s="337"/>
      <c r="AE64" s="337"/>
      <c r="AF64" s="337"/>
      <c r="AG64" s="337"/>
      <c r="AH64" s="337"/>
      <c r="AI64" s="337"/>
      <c r="AJ64" s="337"/>
      <c r="AK64" s="337"/>
      <c r="AL64" s="337"/>
      <c r="AM64" s="337"/>
      <c r="AN64" s="337"/>
      <c r="AO64" s="337"/>
      <c r="AP64" s="337"/>
      <c r="AQ64" s="337"/>
      <c r="AR64" s="337"/>
      <c r="AS64" s="337"/>
      <c r="AT64" s="337"/>
      <c r="AU64" s="337"/>
      <c r="AV64" s="337"/>
      <c r="AW64" s="337"/>
      <c r="AX64" s="337"/>
      <c r="AY64" s="337"/>
      <c r="AZ64" s="337"/>
      <c r="BA64" s="337"/>
      <c r="BB64" s="337"/>
      <c r="BC64" s="337"/>
      <c r="BD64" s="337"/>
      <c r="BE64" s="337"/>
      <c r="BF64" s="337"/>
      <c r="BG64" s="337"/>
      <c r="BH64" s="337"/>
      <c r="BI64" s="337"/>
      <c r="BJ64" s="337"/>
      <c r="BK64" s="337"/>
      <c r="BL64" s="337"/>
      <c r="BM64" s="337"/>
      <c r="BN64" s="337"/>
      <c r="BO64" s="337"/>
      <c r="BP64" s="337"/>
      <c r="BQ64" s="337"/>
      <c r="BR64" s="337"/>
      <c r="BS64" s="337"/>
      <c r="BT64" s="337"/>
      <c r="BU64" s="337"/>
      <c r="BV64" s="337"/>
      <c r="BW64" s="337"/>
      <c r="BX64" s="337"/>
      <c r="BY64" s="337"/>
      <c r="BZ64" s="337"/>
      <c r="CA64" s="337"/>
      <c r="CB64" s="337"/>
      <c r="CC64" s="337"/>
      <c r="CD64" s="338"/>
    </row>
    <row r="65" spans="1:82" s="1" customFormat="1" x14ac:dyDescent="0.4">
      <c r="A65" s="368"/>
      <c r="B65" s="71" t="s">
        <v>23</v>
      </c>
      <c r="C65" s="367"/>
      <c r="D65" s="337">
        <v>0</v>
      </c>
      <c r="E65" s="337">
        <v>0</v>
      </c>
      <c r="F65" s="337">
        <v>0</v>
      </c>
      <c r="G65" s="337">
        <v>0</v>
      </c>
      <c r="H65" s="337">
        <v>0</v>
      </c>
      <c r="I65" s="337">
        <v>0</v>
      </c>
      <c r="J65" s="337">
        <v>0</v>
      </c>
      <c r="K65" s="337">
        <v>0</v>
      </c>
      <c r="L65" s="337">
        <v>0</v>
      </c>
      <c r="M65" s="337">
        <v>0</v>
      </c>
      <c r="N65" s="337">
        <v>0</v>
      </c>
      <c r="O65" s="337">
        <v>0</v>
      </c>
      <c r="P65" s="337">
        <v>0</v>
      </c>
      <c r="Q65" s="337">
        <v>0</v>
      </c>
      <c r="R65" s="337">
        <v>0</v>
      </c>
      <c r="S65" s="337">
        <v>0</v>
      </c>
      <c r="T65" s="337">
        <v>0</v>
      </c>
      <c r="U65" s="337">
        <v>0</v>
      </c>
      <c r="V65" s="337">
        <v>0</v>
      </c>
      <c r="W65" s="337">
        <v>0</v>
      </c>
      <c r="X65" s="337">
        <v>0</v>
      </c>
      <c r="Y65" s="337">
        <v>0</v>
      </c>
      <c r="Z65" s="337">
        <v>0</v>
      </c>
      <c r="AA65" s="337">
        <v>0</v>
      </c>
      <c r="AB65" s="337">
        <v>0</v>
      </c>
      <c r="AC65" s="337">
        <v>0</v>
      </c>
      <c r="AD65" s="337">
        <v>0</v>
      </c>
      <c r="AE65" s="337">
        <v>0</v>
      </c>
      <c r="AF65" s="337">
        <v>0</v>
      </c>
      <c r="AG65" s="337">
        <v>0</v>
      </c>
      <c r="AH65" s="337">
        <v>0</v>
      </c>
      <c r="AI65" s="337">
        <v>0</v>
      </c>
      <c r="AJ65" s="337">
        <v>0</v>
      </c>
      <c r="AK65" s="337">
        <v>0</v>
      </c>
      <c r="AL65" s="337">
        <v>0</v>
      </c>
      <c r="AM65" s="337">
        <v>0</v>
      </c>
      <c r="AN65" s="337">
        <v>0</v>
      </c>
      <c r="AO65" s="337">
        <v>0</v>
      </c>
      <c r="AP65" s="337">
        <v>0</v>
      </c>
      <c r="AQ65" s="337">
        <v>0</v>
      </c>
      <c r="AR65" s="337">
        <v>0</v>
      </c>
      <c r="AS65" s="337">
        <v>0</v>
      </c>
      <c r="AT65" s="337">
        <v>0</v>
      </c>
      <c r="AU65" s="337">
        <v>0</v>
      </c>
      <c r="AV65" s="337">
        <v>0</v>
      </c>
      <c r="AW65" s="337">
        <v>3568.6655429011439</v>
      </c>
      <c r="AX65" s="337">
        <v>3768.0266188307837</v>
      </c>
      <c r="AY65" s="337">
        <v>3851.5087893525183</v>
      </c>
      <c r="AZ65" s="337">
        <v>3925.9508916744076</v>
      </c>
      <c r="BA65" s="337">
        <v>4086.0656948576329</v>
      </c>
      <c r="BB65" s="337">
        <v>4091.1241918781843</v>
      </c>
      <c r="BC65" s="337">
        <v>4165.0447712449231</v>
      </c>
      <c r="BD65" s="337">
        <v>4187.3934423592145</v>
      </c>
      <c r="BE65" s="337">
        <v>4279.0946811078602</v>
      </c>
      <c r="BF65" s="337">
        <v>4421.3661994817348</v>
      </c>
      <c r="BG65" s="337">
        <v>4908.4198984128898</v>
      </c>
      <c r="BH65" s="337">
        <v>5255.7824491192532</v>
      </c>
      <c r="BI65" s="337">
        <v>5416.0451154235407</v>
      </c>
      <c r="BJ65" s="337">
        <v>5492.7033234648361</v>
      </c>
      <c r="BK65" s="337">
        <v>5459.4924669909515</v>
      </c>
      <c r="BL65" s="337">
        <v>5575.9927995566486</v>
      </c>
      <c r="BM65" s="337">
        <v>6090.2901962591359</v>
      </c>
      <c r="BN65" s="337">
        <v>6279.9823981339587</v>
      </c>
      <c r="BO65" s="337">
        <v>6178.5013114280518</v>
      </c>
      <c r="BP65" s="337">
        <v>6048.4616666063785</v>
      </c>
      <c r="BQ65" s="337">
        <v>0</v>
      </c>
      <c r="BR65" s="337">
        <v>0</v>
      </c>
      <c r="BS65" s="337">
        <v>0</v>
      </c>
      <c r="BT65" s="337">
        <v>0</v>
      </c>
      <c r="BU65" s="337">
        <v>0</v>
      </c>
      <c r="BV65" s="337">
        <v>0</v>
      </c>
      <c r="BW65" s="337">
        <v>0</v>
      </c>
      <c r="BX65" s="337">
        <v>0</v>
      </c>
      <c r="BY65" s="337">
        <v>0</v>
      </c>
      <c r="BZ65" s="337">
        <v>0</v>
      </c>
      <c r="CA65" s="337">
        <v>0</v>
      </c>
      <c r="CB65" s="337">
        <v>0</v>
      </c>
      <c r="CC65" s="337">
        <v>0</v>
      </c>
      <c r="CD65" s="338">
        <v>0</v>
      </c>
    </row>
    <row r="66" spans="1:82" s="1" customFormat="1" x14ac:dyDescent="0.4">
      <c r="A66" s="368"/>
      <c r="B66" s="196" t="s">
        <v>581</v>
      </c>
      <c r="C66" s="367"/>
      <c r="D66" s="337">
        <v>0</v>
      </c>
      <c r="E66" s="337">
        <v>0</v>
      </c>
      <c r="F66" s="337">
        <v>0</v>
      </c>
      <c r="G66" s="337">
        <v>0</v>
      </c>
      <c r="H66" s="337">
        <v>0</v>
      </c>
      <c r="I66" s="337">
        <v>0</v>
      </c>
      <c r="J66" s="337">
        <v>0</v>
      </c>
      <c r="K66" s="337">
        <v>0</v>
      </c>
      <c r="L66" s="337">
        <v>0</v>
      </c>
      <c r="M66" s="337">
        <v>0</v>
      </c>
      <c r="N66" s="337">
        <v>0</v>
      </c>
      <c r="O66" s="337">
        <v>0</v>
      </c>
      <c r="P66" s="337">
        <v>0</v>
      </c>
      <c r="Q66" s="337">
        <v>0</v>
      </c>
      <c r="R66" s="337">
        <v>0</v>
      </c>
      <c r="S66" s="337">
        <v>0</v>
      </c>
      <c r="T66" s="337">
        <v>0</v>
      </c>
      <c r="U66" s="337">
        <v>0</v>
      </c>
      <c r="V66" s="337">
        <v>0</v>
      </c>
      <c r="W66" s="337">
        <v>0</v>
      </c>
      <c r="X66" s="337">
        <v>0</v>
      </c>
      <c r="Y66" s="337">
        <v>0</v>
      </c>
      <c r="Z66" s="337">
        <v>0</v>
      </c>
      <c r="AA66" s="337">
        <v>0</v>
      </c>
      <c r="AB66" s="337">
        <v>0</v>
      </c>
      <c r="AC66" s="337">
        <v>0</v>
      </c>
      <c r="AD66" s="337">
        <v>0</v>
      </c>
      <c r="AE66" s="337">
        <v>0</v>
      </c>
      <c r="AF66" s="337">
        <v>0</v>
      </c>
      <c r="AG66" s="337">
        <v>0</v>
      </c>
      <c r="AH66" s="337">
        <v>0</v>
      </c>
      <c r="AI66" s="337">
        <v>0</v>
      </c>
      <c r="AJ66" s="337">
        <v>0</v>
      </c>
      <c r="AK66" s="337">
        <v>0</v>
      </c>
      <c r="AL66" s="337">
        <v>0</v>
      </c>
      <c r="AM66" s="337">
        <v>0</v>
      </c>
      <c r="AN66" s="337">
        <v>0</v>
      </c>
      <c r="AO66" s="337">
        <v>0</v>
      </c>
      <c r="AP66" s="337">
        <v>0</v>
      </c>
      <c r="AQ66" s="337">
        <v>0</v>
      </c>
      <c r="AR66" s="337">
        <v>0</v>
      </c>
      <c r="AS66" s="337">
        <v>0</v>
      </c>
      <c r="AT66" s="337">
        <v>0</v>
      </c>
      <c r="AU66" s="337">
        <v>0</v>
      </c>
      <c r="AV66" s="337">
        <v>0</v>
      </c>
      <c r="AW66" s="337">
        <v>3122.4911539884056</v>
      </c>
      <c r="AX66" s="337">
        <v>3280.904877480139</v>
      </c>
      <c r="AY66" s="337">
        <v>3347.4242262930975</v>
      </c>
      <c r="AZ66" s="337">
        <v>3359.5929154950545</v>
      </c>
      <c r="BA66" s="337">
        <v>3435.918392769513</v>
      </c>
      <c r="BB66" s="337">
        <v>3413.7866155468769</v>
      </c>
      <c r="BC66" s="337">
        <v>3477.0432638518841</v>
      </c>
      <c r="BD66" s="337">
        <v>3489.8591051074718</v>
      </c>
      <c r="BE66" s="337">
        <v>3578.7974673971084</v>
      </c>
      <c r="BF66" s="337">
        <v>3715.2688563759484</v>
      </c>
      <c r="BG66" s="337">
        <v>4174.5545220358199</v>
      </c>
      <c r="BH66" s="337">
        <v>4490.4027204924987</v>
      </c>
      <c r="BI66" s="337">
        <v>4635.0146115610714</v>
      </c>
      <c r="BJ66" s="337">
        <v>4717.2770823877318</v>
      </c>
      <c r="BK66" s="337">
        <v>4706.4895189537801</v>
      </c>
      <c r="BL66" s="337">
        <v>4834.9518653536197</v>
      </c>
      <c r="BM66" s="337">
        <v>5308.881368121919</v>
      </c>
      <c r="BN66" s="337">
        <v>5482.6150147717071</v>
      </c>
      <c r="BO66" s="337">
        <v>5387.6416864059602</v>
      </c>
      <c r="BP66" s="337">
        <v>5271.857135638671</v>
      </c>
      <c r="BQ66" s="337">
        <v>0</v>
      </c>
      <c r="BR66" s="337">
        <v>0</v>
      </c>
      <c r="BS66" s="337">
        <v>0</v>
      </c>
      <c r="BT66" s="337">
        <v>0</v>
      </c>
      <c r="BU66" s="337">
        <v>0</v>
      </c>
      <c r="BV66" s="337">
        <v>0</v>
      </c>
      <c r="BW66" s="337">
        <v>0</v>
      </c>
      <c r="BX66" s="337">
        <v>0</v>
      </c>
      <c r="BY66" s="337">
        <v>0</v>
      </c>
      <c r="BZ66" s="337">
        <v>0</v>
      </c>
      <c r="CA66" s="337">
        <v>0</v>
      </c>
      <c r="CB66" s="337">
        <v>0</v>
      </c>
      <c r="CC66" s="337">
        <v>0</v>
      </c>
      <c r="CD66" s="338">
        <v>0</v>
      </c>
    </row>
    <row r="67" spans="1:82" s="1" customFormat="1" x14ac:dyDescent="0.4">
      <c r="A67" s="368"/>
      <c r="B67" s="196" t="s">
        <v>582</v>
      </c>
      <c r="C67" s="367"/>
      <c r="D67" s="337">
        <v>0</v>
      </c>
      <c r="E67" s="337">
        <v>0</v>
      </c>
      <c r="F67" s="337">
        <v>0</v>
      </c>
      <c r="G67" s="337">
        <v>0</v>
      </c>
      <c r="H67" s="337">
        <v>0</v>
      </c>
      <c r="I67" s="337">
        <v>0</v>
      </c>
      <c r="J67" s="337">
        <v>0</v>
      </c>
      <c r="K67" s="337">
        <v>0</v>
      </c>
      <c r="L67" s="337">
        <v>0</v>
      </c>
      <c r="M67" s="337">
        <v>0</v>
      </c>
      <c r="N67" s="337">
        <v>0</v>
      </c>
      <c r="O67" s="337">
        <v>0</v>
      </c>
      <c r="P67" s="337">
        <v>0</v>
      </c>
      <c r="Q67" s="337">
        <v>0</v>
      </c>
      <c r="R67" s="337">
        <v>0</v>
      </c>
      <c r="S67" s="337">
        <v>0</v>
      </c>
      <c r="T67" s="337">
        <v>0</v>
      </c>
      <c r="U67" s="337">
        <v>0</v>
      </c>
      <c r="V67" s="337">
        <v>0</v>
      </c>
      <c r="W67" s="337">
        <v>0</v>
      </c>
      <c r="X67" s="337">
        <v>0</v>
      </c>
      <c r="Y67" s="337">
        <v>0</v>
      </c>
      <c r="Z67" s="337">
        <v>0</v>
      </c>
      <c r="AA67" s="337">
        <v>0</v>
      </c>
      <c r="AB67" s="337">
        <v>0</v>
      </c>
      <c r="AC67" s="337">
        <v>0</v>
      </c>
      <c r="AD67" s="337">
        <v>0</v>
      </c>
      <c r="AE67" s="337">
        <v>0</v>
      </c>
      <c r="AF67" s="337">
        <v>0</v>
      </c>
      <c r="AG67" s="337">
        <v>0</v>
      </c>
      <c r="AH67" s="337">
        <v>0</v>
      </c>
      <c r="AI67" s="337">
        <v>0</v>
      </c>
      <c r="AJ67" s="337">
        <v>0</v>
      </c>
      <c r="AK67" s="337">
        <v>0</v>
      </c>
      <c r="AL67" s="337">
        <v>0</v>
      </c>
      <c r="AM67" s="337">
        <v>0</v>
      </c>
      <c r="AN67" s="337">
        <v>0</v>
      </c>
      <c r="AO67" s="337">
        <v>0</v>
      </c>
      <c r="AP67" s="337">
        <v>0</v>
      </c>
      <c r="AQ67" s="337">
        <v>0</v>
      </c>
      <c r="AR67" s="337">
        <v>0</v>
      </c>
      <c r="AS67" s="337">
        <v>0</v>
      </c>
      <c r="AT67" s="337">
        <v>0</v>
      </c>
      <c r="AU67" s="337">
        <v>0</v>
      </c>
      <c r="AV67" s="337">
        <v>0</v>
      </c>
      <c r="AW67" s="337">
        <v>105.90308009250448</v>
      </c>
      <c r="AX67" s="337">
        <v>116.9172739691535</v>
      </c>
      <c r="AY67" s="337">
        <v>128.46881089126376</v>
      </c>
      <c r="AZ67" s="337">
        <v>148.42745684267697</v>
      </c>
      <c r="BA67" s="337">
        <v>160.49338241352879</v>
      </c>
      <c r="BB67" s="337">
        <v>172.34889375088349</v>
      </c>
      <c r="BC67" s="337">
        <v>179.43148398792789</v>
      </c>
      <c r="BD67" s="337">
        <v>193.42679705348286</v>
      </c>
      <c r="BE67" s="337">
        <v>197.12007520131354</v>
      </c>
      <c r="BF67" s="337">
        <v>204.3727567198622</v>
      </c>
      <c r="BG67" s="337">
        <v>220.79499348003867</v>
      </c>
      <c r="BH67" s="337">
        <v>237.09101824804841</v>
      </c>
      <c r="BI67" s="337">
        <v>253.24861757451254</v>
      </c>
      <c r="BJ67" s="337">
        <v>256.11411871773089</v>
      </c>
      <c r="BK67" s="337">
        <v>256.12223660624733</v>
      </c>
      <c r="BL67" s="337">
        <v>262.83796407204164</v>
      </c>
      <c r="BM67" s="337">
        <v>289.1733116159362</v>
      </c>
      <c r="BN67" s="337">
        <v>303.31283539576867</v>
      </c>
      <c r="BO67" s="337">
        <v>309.10368217035688</v>
      </c>
      <c r="BP67" s="337">
        <v>309.34223519305544</v>
      </c>
      <c r="BQ67" s="337">
        <v>0</v>
      </c>
      <c r="BR67" s="337">
        <v>0</v>
      </c>
      <c r="BS67" s="337">
        <v>0</v>
      </c>
      <c r="BT67" s="337">
        <v>0</v>
      </c>
      <c r="BU67" s="337">
        <v>0</v>
      </c>
      <c r="BV67" s="337">
        <v>0</v>
      </c>
      <c r="BW67" s="337">
        <v>0</v>
      </c>
      <c r="BX67" s="337">
        <v>0</v>
      </c>
      <c r="BY67" s="337">
        <v>0</v>
      </c>
      <c r="BZ67" s="337">
        <v>0</v>
      </c>
      <c r="CA67" s="337">
        <v>0</v>
      </c>
      <c r="CB67" s="337">
        <v>0</v>
      </c>
      <c r="CC67" s="337">
        <v>0</v>
      </c>
      <c r="CD67" s="338">
        <v>0</v>
      </c>
    </row>
    <row r="68" spans="1:82" s="1" customFormat="1" x14ac:dyDescent="0.4">
      <c r="A68" s="368"/>
      <c r="B68" s="196" t="s">
        <v>583</v>
      </c>
      <c r="C68" s="367"/>
      <c r="D68" s="337">
        <v>0</v>
      </c>
      <c r="E68" s="337">
        <v>0</v>
      </c>
      <c r="F68" s="337">
        <v>0</v>
      </c>
      <c r="G68" s="337">
        <v>0</v>
      </c>
      <c r="H68" s="337">
        <v>0</v>
      </c>
      <c r="I68" s="337">
        <v>0</v>
      </c>
      <c r="J68" s="337">
        <v>0</v>
      </c>
      <c r="K68" s="337">
        <v>0</v>
      </c>
      <c r="L68" s="337">
        <v>0</v>
      </c>
      <c r="M68" s="337">
        <v>0</v>
      </c>
      <c r="N68" s="337">
        <v>0</v>
      </c>
      <c r="O68" s="337">
        <v>0</v>
      </c>
      <c r="P68" s="337">
        <v>0</v>
      </c>
      <c r="Q68" s="337">
        <v>0</v>
      </c>
      <c r="R68" s="337">
        <v>0</v>
      </c>
      <c r="S68" s="337">
        <v>0</v>
      </c>
      <c r="T68" s="337">
        <v>0</v>
      </c>
      <c r="U68" s="337">
        <v>0</v>
      </c>
      <c r="V68" s="337">
        <v>0</v>
      </c>
      <c r="W68" s="337">
        <v>0</v>
      </c>
      <c r="X68" s="337">
        <v>0</v>
      </c>
      <c r="Y68" s="337">
        <v>0</v>
      </c>
      <c r="Z68" s="337">
        <v>0</v>
      </c>
      <c r="AA68" s="337">
        <v>0</v>
      </c>
      <c r="AB68" s="337">
        <v>0</v>
      </c>
      <c r="AC68" s="337">
        <v>0</v>
      </c>
      <c r="AD68" s="337">
        <v>0</v>
      </c>
      <c r="AE68" s="337">
        <v>0</v>
      </c>
      <c r="AF68" s="337">
        <v>0</v>
      </c>
      <c r="AG68" s="337">
        <v>0</v>
      </c>
      <c r="AH68" s="337">
        <v>0</v>
      </c>
      <c r="AI68" s="337">
        <v>0</v>
      </c>
      <c r="AJ68" s="337">
        <v>0</v>
      </c>
      <c r="AK68" s="337">
        <v>0</v>
      </c>
      <c r="AL68" s="337">
        <v>0</v>
      </c>
      <c r="AM68" s="337">
        <v>0</v>
      </c>
      <c r="AN68" s="337">
        <v>0</v>
      </c>
      <c r="AO68" s="337">
        <v>0</v>
      </c>
      <c r="AP68" s="337">
        <v>0</v>
      </c>
      <c r="AQ68" s="337">
        <v>0</v>
      </c>
      <c r="AR68" s="337">
        <v>0</v>
      </c>
      <c r="AS68" s="337">
        <v>0</v>
      </c>
      <c r="AT68" s="337">
        <v>0</v>
      </c>
      <c r="AU68" s="337">
        <v>0</v>
      </c>
      <c r="AV68" s="337">
        <v>0</v>
      </c>
      <c r="AW68" s="337">
        <v>340.27130882023397</v>
      </c>
      <c r="AX68" s="337">
        <v>370.20446738149133</v>
      </c>
      <c r="AY68" s="337">
        <v>375.61575216815743</v>
      </c>
      <c r="AZ68" s="337">
        <v>417.93051933667641</v>
      </c>
      <c r="BA68" s="337">
        <v>489.6539196745909</v>
      </c>
      <c r="BB68" s="337">
        <v>504.98868258042387</v>
      </c>
      <c r="BC68" s="337">
        <v>508.57002340511104</v>
      </c>
      <c r="BD68" s="337">
        <v>504.10754019826004</v>
      </c>
      <c r="BE68" s="337">
        <v>503.17713850943937</v>
      </c>
      <c r="BF68" s="337">
        <v>501.72458638592371</v>
      </c>
      <c r="BG68" s="337">
        <v>513.07038289703041</v>
      </c>
      <c r="BH68" s="337">
        <v>528.28871037870579</v>
      </c>
      <c r="BI68" s="337">
        <v>527.78188628795681</v>
      </c>
      <c r="BJ68" s="337">
        <v>519.31212235937369</v>
      </c>
      <c r="BK68" s="337">
        <v>496.88071143092469</v>
      </c>
      <c r="BL68" s="337">
        <v>478.20297013098758</v>
      </c>
      <c r="BM68" s="337">
        <v>492.23551652128009</v>
      </c>
      <c r="BN68" s="337">
        <v>494.05454796648303</v>
      </c>
      <c r="BO68" s="337">
        <v>481.7559428517344</v>
      </c>
      <c r="BP68" s="337">
        <v>467.26229577465216</v>
      </c>
      <c r="BQ68" s="337">
        <v>0</v>
      </c>
      <c r="BR68" s="337">
        <v>0</v>
      </c>
      <c r="BS68" s="337">
        <v>0</v>
      </c>
      <c r="BT68" s="337">
        <v>0</v>
      </c>
      <c r="BU68" s="337">
        <v>0</v>
      </c>
      <c r="BV68" s="337">
        <v>0</v>
      </c>
      <c r="BW68" s="337">
        <v>0</v>
      </c>
      <c r="BX68" s="337">
        <v>0</v>
      </c>
      <c r="BY68" s="337">
        <v>0</v>
      </c>
      <c r="BZ68" s="337">
        <v>0</v>
      </c>
      <c r="CA68" s="337">
        <v>0</v>
      </c>
      <c r="CB68" s="337">
        <v>0</v>
      </c>
      <c r="CC68" s="337">
        <v>0</v>
      </c>
      <c r="CD68" s="338">
        <v>0</v>
      </c>
    </row>
    <row r="69" spans="1:82" s="1" customFormat="1" ht="26.25" customHeight="1" x14ac:dyDescent="0.4">
      <c r="A69" s="368"/>
      <c r="B69" s="71" t="s">
        <v>590</v>
      </c>
      <c r="C69" s="367"/>
      <c r="D69" s="337">
        <v>0</v>
      </c>
      <c r="E69" s="337">
        <v>0</v>
      </c>
      <c r="F69" s="337">
        <v>0</v>
      </c>
      <c r="G69" s="337">
        <v>0</v>
      </c>
      <c r="H69" s="337">
        <v>0</v>
      </c>
      <c r="I69" s="337">
        <v>0</v>
      </c>
      <c r="J69" s="337">
        <v>0</v>
      </c>
      <c r="K69" s="337">
        <v>0</v>
      </c>
      <c r="L69" s="337">
        <v>0</v>
      </c>
      <c r="M69" s="337">
        <v>0</v>
      </c>
      <c r="N69" s="337">
        <v>0</v>
      </c>
      <c r="O69" s="337">
        <v>0</v>
      </c>
      <c r="P69" s="337">
        <v>0</v>
      </c>
      <c r="Q69" s="337">
        <v>0</v>
      </c>
      <c r="R69" s="337">
        <v>0</v>
      </c>
      <c r="S69" s="337">
        <v>0</v>
      </c>
      <c r="T69" s="337">
        <v>0</v>
      </c>
      <c r="U69" s="337">
        <v>0</v>
      </c>
      <c r="V69" s="337">
        <v>0</v>
      </c>
      <c r="W69" s="337">
        <v>0</v>
      </c>
      <c r="X69" s="337">
        <v>0</v>
      </c>
      <c r="Y69" s="337">
        <v>0</v>
      </c>
      <c r="Z69" s="337">
        <v>0</v>
      </c>
      <c r="AA69" s="337">
        <v>0</v>
      </c>
      <c r="AB69" s="337">
        <v>0</v>
      </c>
      <c r="AC69" s="337">
        <v>0</v>
      </c>
      <c r="AD69" s="337">
        <v>0</v>
      </c>
      <c r="AE69" s="337">
        <v>0</v>
      </c>
      <c r="AF69" s="337">
        <v>0</v>
      </c>
      <c r="AG69" s="337">
        <v>0</v>
      </c>
      <c r="AH69" s="337">
        <v>0</v>
      </c>
      <c r="AI69" s="337">
        <v>0</v>
      </c>
      <c r="AJ69" s="337">
        <v>0</v>
      </c>
      <c r="AK69" s="337">
        <v>0</v>
      </c>
      <c r="AL69" s="337">
        <v>0</v>
      </c>
      <c r="AM69" s="337">
        <v>0</v>
      </c>
      <c r="AN69" s="337">
        <v>0</v>
      </c>
      <c r="AO69" s="337">
        <v>0</v>
      </c>
      <c r="AP69" s="337">
        <v>0</v>
      </c>
      <c r="AQ69" s="337">
        <v>0</v>
      </c>
      <c r="AR69" s="337">
        <v>0</v>
      </c>
      <c r="AS69" s="337">
        <v>458.73436797731296</v>
      </c>
      <c r="AT69" s="337">
        <v>4361.6168118928526</v>
      </c>
      <c r="AU69" s="337">
        <v>2723.2077976225605</v>
      </c>
      <c r="AV69" s="337">
        <v>3194.970331627977</v>
      </c>
      <c r="AW69" s="337">
        <v>0</v>
      </c>
      <c r="AX69" s="337">
        <v>0</v>
      </c>
      <c r="AY69" s="337">
        <v>0</v>
      </c>
      <c r="AZ69" s="337">
        <v>0</v>
      </c>
      <c r="BA69" s="337">
        <v>0</v>
      </c>
      <c r="BB69" s="337">
        <v>0</v>
      </c>
      <c r="BC69" s="337">
        <v>0</v>
      </c>
      <c r="BD69" s="337">
        <v>0</v>
      </c>
      <c r="BE69" s="337">
        <v>0</v>
      </c>
      <c r="BF69" s="337">
        <v>0</v>
      </c>
      <c r="BG69" s="337">
        <v>0</v>
      </c>
      <c r="BH69" s="337">
        <v>0</v>
      </c>
      <c r="BI69" s="337">
        <v>0</v>
      </c>
      <c r="BJ69" s="337">
        <v>0</v>
      </c>
      <c r="BK69" s="337">
        <v>0</v>
      </c>
      <c r="BL69" s="337">
        <v>0</v>
      </c>
      <c r="BM69" s="337">
        <v>0</v>
      </c>
      <c r="BN69" s="337">
        <v>0</v>
      </c>
      <c r="BO69" s="337">
        <v>0</v>
      </c>
      <c r="BP69" s="337">
        <v>0</v>
      </c>
      <c r="BQ69" s="337">
        <v>0</v>
      </c>
      <c r="BR69" s="337">
        <v>0</v>
      </c>
      <c r="BS69" s="337">
        <v>0</v>
      </c>
      <c r="BT69" s="337">
        <v>0</v>
      </c>
      <c r="BU69" s="337">
        <v>0</v>
      </c>
      <c r="BV69" s="337">
        <v>0</v>
      </c>
      <c r="BW69" s="337">
        <v>0</v>
      </c>
      <c r="BX69" s="337">
        <v>0</v>
      </c>
      <c r="BY69" s="337">
        <v>0</v>
      </c>
      <c r="BZ69" s="337">
        <v>0</v>
      </c>
      <c r="CA69" s="337">
        <v>0</v>
      </c>
      <c r="CB69" s="337">
        <v>0</v>
      </c>
      <c r="CC69" s="337">
        <v>0</v>
      </c>
      <c r="CD69" s="338">
        <v>0</v>
      </c>
    </row>
    <row r="70" spans="1:82" s="1" customFormat="1" x14ac:dyDescent="0.4">
      <c r="A70" s="368"/>
      <c r="B70" s="196" t="s">
        <v>581</v>
      </c>
      <c r="C70" s="367"/>
      <c r="D70" s="337">
        <v>0</v>
      </c>
      <c r="E70" s="337">
        <v>0</v>
      </c>
      <c r="F70" s="337">
        <v>0</v>
      </c>
      <c r="G70" s="337">
        <v>0</v>
      </c>
      <c r="H70" s="337">
        <v>0</v>
      </c>
      <c r="I70" s="337">
        <v>0</v>
      </c>
      <c r="J70" s="337">
        <v>0</v>
      </c>
      <c r="K70" s="337">
        <v>0</v>
      </c>
      <c r="L70" s="337">
        <v>0</v>
      </c>
      <c r="M70" s="337">
        <v>0</v>
      </c>
      <c r="N70" s="337">
        <v>0</v>
      </c>
      <c r="O70" s="337">
        <v>0</v>
      </c>
      <c r="P70" s="337">
        <v>0</v>
      </c>
      <c r="Q70" s="337">
        <v>0</v>
      </c>
      <c r="R70" s="337">
        <v>0</v>
      </c>
      <c r="S70" s="337">
        <v>0</v>
      </c>
      <c r="T70" s="337">
        <v>0</v>
      </c>
      <c r="U70" s="337">
        <v>0</v>
      </c>
      <c r="V70" s="337">
        <v>0</v>
      </c>
      <c r="W70" s="337">
        <v>0</v>
      </c>
      <c r="X70" s="337">
        <v>0</v>
      </c>
      <c r="Y70" s="337">
        <v>0</v>
      </c>
      <c r="Z70" s="337">
        <v>0</v>
      </c>
      <c r="AA70" s="337">
        <v>0</v>
      </c>
      <c r="AB70" s="337">
        <v>0</v>
      </c>
      <c r="AC70" s="337">
        <v>0</v>
      </c>
      <c r="AD70" s="337">
        <v>0</v>
      </c>
      <c r="AE70" s="337">
        <v>0</v>
      </c>
      <c r="AF70" s="337">
        <v>0</v>
      </c>
      <c r="AG70" s="337">
        <v>0</v>
      </c>
      <c r="AH70" s="337">
        <v>0</v>
      </c>
      <c r="AI70" s="337">
        <v>0</v>
      </c>
      <c r="AJ70" s="337">
        <v>0</v>
      </c>
      <c r="AK70" s="337">
        <v>0</v>
      </c>
      <c r="AL70" s="337">
        <v>0</v>
      </c>
      <c r="AM70" s="337">
        <v>0</v>
      </c>
      <c r="AN70" s="337">
        <v>0</v>
      </c>
      <c r="AO70" s="337">
        <v>0</v>
      </c>
      <c r="AP70" s="337">
        <v>0</v>
      </c>
      <c r="AQ70" s="337">
        <v>0</v>
      </c>
      <c r="AR70" s="337">
        <v>0</v>
      </c>
      <c r="AS70" s="337">
        <v>0</v>
      </c>
      <c r="AT70" s="337">
        <v>0</v>
      </c>
      <c r="AU70" s="337">
        <v>2413.2641161617917</v>
      </c>
      <c r="AV70" s="337">
        <v>2784.9848691979309</v>
      </c>
      <c r="AW70" s="337">
        <v>0</v>
      </c>
      <c r="AX70" s="337">
        <v>0</v>
      </c>
      <c r="AY70" s="337">
        <v>0</v>
      </c>
      <c r="AZ70" s="337">
        <v>0</v>
      </c>
      <c r="BA70" s="337">
        <v>0</v>
      </c>
      <c r="BB70" s="337">
        <v>0</v>
      </c>
      <c r="BC70" s="337">
        <v>0</v>
      </c>
      <c r="BD70" s="337">
        <v>0</v>
      </c>
      <c r="BE70" s="337">
        <v>0</v>
      </c>
      <c r="BF70" s="337">
        <v>0</v>
      </c>
      <c r="BG70" s="337">
        <v>0</v>
      </c>
      <c r="BH70" s="337">
        <v>0</v>
      </c>
      <c r="BI70" s="337">
        <v>0</v>
      </c>
      <c r="BJ70" s="337">
        <v>0</v>
      </c>
      <c r="BK70" s="337">
        <v>0</v>
      </c>
      <c r="BL70" s="337">
        <v>0</v>
      </c>
      <c r="BM70" s="337">
        <v>0</v>
      </c>
      <c r="BN70" s="337">
        <v>0</v>
      </c>
      <c r="BO70" s="337">
        <v>0</v>
      </c>
      <c r="BP70" s="337">
        <v>0</v>
      </c>
      <c r="BQ70" s="337">
        <v>0</v>
      </c>
      <c r="BR70" s="337">
        <v>0</v>
      </c>
      <c r="BS70" s="337">
        <v>0</v>
      </c>
      <c r="BT70" s="337">
        <v>0</v>
      </c>
      <c r="BU70" s="337">
        <v>0</v>
      </c>
      <c r="BV70" s="337">
        <v>0</v>
      </c>
      <c r="BW70" s="337">
        <v>0</v>
      </c>
      <c r="BX70" s="337">
        <v>0</v>
      </c>
      <c r="BY70" s="337">
        <v>0</v>
      </c>
      <c r="BZ70" s="337">
        <v>0</v>
      </c>
      <c r="CA70" s="337">
        <v>0</v>
      </c>
      <c r="CB70" s="337">
        <v>0</v>
      </c>
      <c r="CC70" s="337">
        <v>0</v>
      </c>
      <c r="CD70" s="338">
        <v>0</v>
      </c>
    </row>
    <row r="71" spans="1:82" s="1" customFormat="1" x14ac:dyDescent="0.4">
      <c r="A71" s="368"/>
      <c r="B71" s="196" t="s">
        <v>582</v>
      </c>
      <c r="C71" s="367"/>
      <c r="D71" s="337">
        <v>0</v>
      </c>
      <c r="E71" s="337">
        <v>0</v>
      </c>
      <c r="F71" s="337">
        <v>0</v>
      </c>
      <c r="G71" s="337">
        <v>0</v>
      </c>
      <c r="H71" s="337">
        <v>0</v>
      </c>
      <c r="I71" s="337">
        <v>0</v>
      </c>
      <c r="J71" s="337">
        <v>0</v>
      </c>
      <c r="K71" s="337">
        <v>0</v>
      </c>
      <c r="L71" s="337">
        <v>0</v>
      </c>
      <c r="M71" s="337">
        <v>0</v>
      </c>
      <c r="N71" s="337">
        <v>0</v>
      </c>
      <c r="O71" s="337">
        <v>0</v>
      </c>
      <c r="P71" s="337">
        <v>0</v>
      </c>
      <c r="Q71" s="337">
        <v>0</v>
      </c>
      <c r="R71" s="337">
        <v>0</v>
      </c>
      <c r="S71" s="337">
        <v>0</v>
      </c>
      <c r="T71" s="337">
        <v>0</v>
      </c>
      <c r="U71" s="337">
        <v>0</v>
      </c>
      <c r="V71" s="337">
        <v>0</v>
      </c>
      <c r="W71" s="337">
        <v>0</v>
      </c>
      <c r="X71" s="337">
        <v>0</v>
      </c>
      <c r="Y71" s="337">
        <v>0</v>
      </c>
      <c r="Z71" s="337">
        <v>0</v>
      </c>
      <c r="AA71" s="337">
        <v>0</v>
      </c>
      <c r="AB71" s="337">
        <v>0</v>
      </c>
      <c r="AC71" s="337">
        <v>0</v>
      </c>
      <c r="AD71" s="337">
        <v>0</v>
      </c>
      <c r="AE71" s="337">
        <v>0</v>
      </c>
      <c r="AF71" s="337">
        <v>0</v>
      </c>
      <c r="AG71" s="337">
        <v>0</v>
      </c>
      <c r="AH71" s="337">
        <v>0</v>
      </c>
      <c r="AI71" s="337">
        <v>0</v>
      </c>
      <c r="AJ71" s="337">
        <v>0</v>
      </c>
      <c r="AK71" s="337">
        <v>0</v>
      </c>
      <c r="AL71" s="337">
        <v>0</v>
      </c>
      <c r="AM71" s="337">
        <v>0</v>
      </c>
      <c r="AN71" s="337">
        <v>0</v>
      </c>
      <c r="AO71" s="337">
        <v>0</v>
      </c>
      <c r="AP71" s="337">
        <v>0</v>
      </c>
      <c r="AQ71" s="337">
        <v>0</v>
      </c>
      <c r="AR71" s="337">
        <v>0</v>
      </c>
      <c r="AS71" s="337">
        <v>0</v>
      </c>
      <c r="AT71" s="337">
        <v>0</v>
      </c>
      <c r="AU71" s="337">
        <v>57.031312001526764</v>
      </c>
      <c r="AV71" s="337">
        <v>85.699793350903846</v>
      </c>
      <c r="AW71" s="337">
        <v>0</v>
      </c>
      <c r="AX71" s="337">
        <v>0</v>
      </c>
      <c r="AY71" s="337">
        <v>0</v>
      </c>
      <c r="AZ71" s="337">
        <v>0</v>
      </c>
      <c r="BA71" s="337">
        <v>0</v>
      </c>
      <c r="BB71" s="337">
        <v>0</v>
      </c>
      <c r="BC71" s="337">
        <v>0</v>
      </c>
      <c r="BD71" s="337">
        <v>0</v>
      </c>
      <c r="BE71" s="337">
        <v>0</v>
      </c>
      <c r="BF71" s="337">
        <v>0</v>
      </c>
      <c r="BG71" s="337">
        <v>0</v>
      </c>
      <c r="BH71" s="337">
        <v>0</v>
      </c>
      <c r="BI71" s="337">
        <v>0</v>
      </c>
      <c r="BJ71" s="337">
        <v>0</v>
      </c>
      <c r="BK71" s="337">
        <v>0</v>
      </c>
      <c r="BL71" s="337">
        <v>0</v>
      </c>
      <c r="BM71" s="337">
        <v>0</v>
      </c>
      <c r="BN71" s="337">
        <v>0</v>
      </c>
      <c r="BO71" s="337">
        <v>0</v>
      </c>
      <c r="BP71" s="337">
        <v>0</v>
      </c>
      <c r="BQ71" s="337">
        <v>0</v>
      </c>
      <c r="BR71" s="337">
        <v>0</v>
      </c>
      <c r="BS71" s="337">
        <v>0</v>
      </c>
      <c r="BT71" s="337">
        <v>0</v>
      </c>
      <c r="BU71" s="337">
        <v>0</v>
      </c>
      <c r="BV71" s="337">
        <v>0</v>
      </c>
      <c r="BW71" s="337">
        <v>0</v>
      </c>
      <c r="BX71" s="337">
        <v>0</v>
      </c>
      <c r="BY71" s="337">
        <v>0</v>
      </c>
      <c r="BZ71" s="337">
        <v>0</v>
      </c>
      <c r="CA71" s="337">
        <v>0</v>
      </c>
      <c r="CB71" s="337">
        <v>0</v>
      </c>
      <c r="CC71" s="337">
        <v>0</v>
      </c>
      <c r="CD71" s="338">
        <v>0</v>
      </c>
    </row>
    <row r="72" spans="1:82" s="1" customFormat="1" x14ac:dyDescent="0.4">
      <c r="A72" s="368"/>
      <c r="B72" s="196" t="s">
        <v>583</v>
      </c>
      <c r="C72" s="367"/>
      <c r="D72" s="337">
        <v>0</v>
      </c>
      <c r="E72" s="337">
        <v>0</v>
      </c>
      <c r="F72" s="337">
        <v>0</v>
      </c>
      <c r="G72" s="337">
        <v>0</v>
      </c>
      <c r="H72" s="337">
        <v>0</v>
      </c>
      <c r="I72" s="337">
        <v>0</v>
      </c>
      <c r="J72" s="337">
        <v>0</v>
      </c>
      <c r="K72" s="337">
        <v>0</v>
      </c>
      <c r="L72" s="337">
        <v>0</v>
      </c>
      <c r="M72" s="337">
        <v>0</v>
      </c>
      <c r="N72" s="337">
        <v>0</v>
      </c>
      <c r="O72" s="337">
        <v>0</v>
      </c>
      <c r="P72" s="337">
        <v>0</v>
      </c>
      <c r="Q72" s="337">
        <v>0</v>
      </c>
      <c r="R72" s="337">
        <v>0</v>
      </c>
      <c r="S72" s="337">
        <v>0</v>
      </c>
      <c r="T72" s="337">
        <v>0</v>
      </c>
      <c r="U72" s="337">
        <v>0</v>
      </c>
      <c r="V72" s="337">
        <v>0</v>
      </c>
      <c r="W72" s="337">
        <v>0</v>
      </c>
      <c r="X72" s="337">
        <v>0</v>
      </c>
      <c r="Y72" s="337">
        <v>0</v>
      </c>
      <c r="Z72" s="337">
        <v>0</v>
      </c>
      <c r="AA72" s="337">
        <v>0</v>
      </c>
      <c r="AB72" s="337">
        <v>0</v>
      </c>
      <c r="AC72" s="337">
        <v>0</v>
      </c>
      <c r="AD72" s="337">
        <v>0</v>
      </c>
      <c r="AE72" s="337">
        <v>0</v>
      </c>
      <c r="AF72" s="337">
        <v>0</v>
      </c>
      <c r="AG72" s="337">
        <v>0</v>
      </c>
      <c r="AH72" s="337">
        <v>0</v>
      </c>
      <c r="AI72" s="337">
        <v>0</v>
      </c>
      <c r="AJ72" s="337">
        <v>0</v>
      </c>
      <c r="AK72" s="337">
        <v>0</v>
      </c>
      <c r="AL72" s="337">
        <v>0</v>
      </c>
      <c r="AM72" s="337">
        <v>0</v>
      </c>
      <c r="AN72" s="337">
        <v>0</v>
      </c>
      <c r="AO72" s="337">
        <v>0</v>
      </c>
      <c r="AP72" s="337">
        <v>0</v>
      </c>
      <c r="AQ72" s="337">
        <v>0</v>
      </c>
      <c r="AR72" s="337">
        <v>0</v>
      </c>
      <c r="AS72" s="337">
        <v>0</v>
      </c>
      <c r="AT72" s="337">
        <v>0</v>
      </c>
      <c r="AU72" s="337">
        <v>252.91236945924209</v>
      </c>
      <c r="AV72" s="337">
        <v>324.28566907914211</v>
      </c>
      <c r="AW72" s="337">
        <v>0</v>
      </c>
      <c r="AX72" s="337">
        <v>0</v>
      </c>
      <c r="AY72" s="337">
        <v>0</v>
      </c>
      <c r="AZ72" s="337">
        <v>0</v>
      </c>
      <c r="BA72" s="337">
        <v>0</v>
      </c>
      <c r="BB72" s="337">
        <v>0</v>
      </c>
      <c r="BC72" s="337">
        <v>0</v>
      </c>
      <c r="BD72" s="337">
        <v>0</v>
      </c>
      <c r="BE72" s="337">
        <v>0</v>
      </c>
      <c r="BF72" s="337">
        <v>0</v>
      </c>
      <c r="BG72" s="337">
        <v>0</v>
      </c>
      <c r="BH72" s="337">
        <v>0</v>
      </c>
      <c r="BI72" s="337">
        <v>0</v>
      </c>
      <c r="BJ72" s="337">
        <v>0</v>
      </c>
      <c r="BK72" s="337">
        <v>0</v>
      </c>
      <c r="BL72" s="337">
        <v>0</v>
      </c>
      <c r="BM72" s="337">
        <v>0</v>
      </c>
      <c r="BN72" s="337">
        <v>0</v>
      </c>
      <c r="BO72" s="337">
        <v>0</v>
      </c>
      <c r="BP72" s="337">
        <v>0</v>
      </c>
      <c r="BQ72" s="337">
        <v>0</v>
      </c>
      <c r="BR72" s="337">
        <v>0</v>
      </c>
      <c r="BS72" s="337">
        <v>0</v>
      </c>
      <c r="BT72" s="337">
        <v>0</v>
      </c>
      <c r="BU72" s="337">
        <v>0</v>
      </c>
      <c r="BV72" s="337">
        <v>0</v>
      </c>
      <c r="BW72" s="337">
        <v>0</v>
      </c>
      <c r="BX72" s="337">
        <v>0</v>
      </c>
      <c r="BY72" s="337">
        <v>0</v>
      </c>
      <c r="BZ72" s="337">
        <v>0</v>
      </c>
      <c r="CA72" s="337">
        <v>0</v>
      </c>
      <c r="CB72" s="337">
        <v>0</v>
      </c>
      <c r="CC72" s="337">
        <v>0</v>
      </c>
      <c r="CD72" s="338">
        <v>0</v>
      </c>
    </row>
    <row r="73" spans="1:82" s="1" customFormat="1" ht="26.25" customHeight="1" x14ac:dyDescent="0.4">
      <c r="A73" s="368"/>
      <c r="B73" s="71" t="s">
        <v>585</v>
      </c>
      <c r="C73" s="367"/>
      <c r="D73" s="337">
        <v>0</v>
      </c>
      <c r="E73" s="337">
        <v>0</v>
      </c>
      <c r="F73" s="337">
        <v>0</v>
      </c>
      <c r="G73" s="337">
        <v>0</v>
      </c>
      <c r="H73" s="337">
        <v>0</v>
      </c>
      <c r="I73" s="337">
        <v>0</v>
      </c>
      <c r="J73" s="337">
        <v>0</v>
      </c>
      <c r="K73" s="337">
        <v>0</v>
      </c>
      <c r="L73" s="337">
        <v>0</v>
      </c>
      <c r="M73" s="337">
        <v>0</v>
      </c>
      <c r="N73" s="337">
        <v>0</v>
      </c>
      <c r="O73" s="337">
        <v>0</v>
      </c>
      <c r="P73" s="337">
        <v>0</v>
      </c>
      <c r="Q73" s="337">
        <v>0</v>
      </c>
      <c r="R73" s="337">
        <v>0</v>
      </c>
      <c r="S73" s="337">
        <v>0</v>
      </c>
      <c r="T73" s="337">
        <v>0</v>
      </c>
      <c r="U73" s="337">
        <v>0</v>
      </c>
      <c r="V73" s="337">
        <v>0</v>
      </c>
      <c r="W73" s="337">
        <v>0</v>
      </c>
      <c r="X73" s="337">
        <v>0</v>
      </c>
      <c r="Y73" s="337">
        <v>0</v>
      </c>
      <c r="Z73" s="337">
        <v>269.07708805122377</v>
      </c>
      <c r="AA73" s="337">
        <v>291.86761488115292</v>
      </c>
      <c r="AB73" s="337">
        <v>345.88233924577872</v>
      </c>
      <c r="AC73" s="337">
        <v>388.57122456158032</v>
      </c>
      <c r="AD73" s="337">
        <v>969.05400828973461</v>
      </c>
      <c r="AE73" s="337">
        <v>1077.1058224269325</v>
      </c>
      <c r="AF73" s="337">
        <v>1021.4122759800366</v>
      </c>
      <c r="AG73" s="337">
        <v>2238.5616168611768</v>
      </c>
      <c r="AH73" s="337">
        <v>2104.7351322411669</v>
      </c>
      <c r="AI73" s="337">
        <v>2076.3365826121189</v>
      </c>
      <c r="AJ73" s="337">
        <v>2346.2919003041893</v>
      </c>
      <c r="AK73" s="337">
        <v>3156.0475852237505</v>
      </c>
      <c r="AL73" s="337">
        <v>3574.8771067370121</v>
      </c>
      <c r="AM73" s="337">
        <v>3837.2600117005836</v>
      </c>
      <c r="AN73" s="337">
        <v>4036.0075397428686</v>
      </c>
      <c r="AO73" s="337">
        <v>4176.1477861022458</v>
      </c>
      <c r="AP73" s="337">
        <v>4432.1820133369065</v>
      </c>
      <c r="AQ73" s="337">
        <v>4362.1612354288791</v>
      </c>
      <c r="AR73" s="337">
        <v>3280.5528532032204</v>
      </c>
      <c r="AS73" s="337">
        <v>3326.1849201054824</v>
      </c>
      <c r="AT73" s="337">
        <v>0</v>
      </c>
      <c r="AU73" s="337">
        <v>0</v>
      </c>
      <c r="AV73" s="337">
        <v>0</v>
      </c>
      <c r="AW73" s="337">
        <v>0</v>
      </c>
      <c r="AX73" s="337">
        <v>0</v>
      </c>
      <c r="AY73" s="337">
        <v>0</v>
      </c>
      <c r="AZ73" s="337">
        <v>0</v>
      </c>
      <c r="BA73" s="337">
        <v>0</v>
      </c>
      <c r="BB73" s="337">
        <v>0</v>
      </c>
      <c r="BC73" s="337">
        <v>0</v>
      </c>
      <c r="BD73" s="337">
        <v>0</v>
      </c>
      <c r="BE73" s="337">
        <v>0</v>
      </c>
      <c r="BF73" s="337">
        <v>0</v>
      </c>
      <c r="BG73" s="337">
        <v>0</v>
      </c>
      <c r="BH73" s="337">
        <v>0</v>
      </c>
      <c r="BI73" s="337">
        <v>0</v>
      </c>
      <c r="BJ73" s="337">
        <v>0</v>
      </c>
      <c r="BK73" s="337">
        <v>0</v>
      </c>
      <c r="BL73" s="337">
        <v>0</v>
      </c>
      <c r="BM73" s="337">
        <v>0</v>
      </c>
      <c r="BN73" s="337">
        <v>0</v>
      </c>
      <c r="BO73" s="337">
        <v>0</v>
      </c>
      <c r="BP73" s="337">
        <v>0</v>
      </c>
      <c r="BQ73" s="337">
        <v>0</v>
      </c>
      <c r="BR73" s="337">
        <v>0</v>
      </c>
      <c r="BS73" s="337">
        <v>0</v>
      </c>
      <c r="BT73" s="337">
        <v>0</v>
      </c>
      <c r="BU73" s="337">
        <v>0</v>
      </c>
      <c r="BV73" s="337">
        <v>0</v>
      </c>
      <c r="BW73" s="337">
        <v>0</v>
      </c>
      <c r="BX73" s="337">
        <v>0</v>
      </c>
      <c r="BY73" s="337">
        <v>0</v>
      </c>
      <c r="BZ73" s="337">
        <v>0</v>
      </c>
      <c r="CA73" s="337">
        <v>0</v>
      </c>
      <c r="CB73" s="337">
        <v>0</v>
      </c>
      <c r="CC73" s="337">
        <v>0</v>
      </c>
      <c r="CD73" s="338">
        <v>0</v>
      </c>
    </row>
    <row r="74" spans="1:82" s="1" customFormat="1" ht="26.25" customHeight="1" x14ac:dyDescent="0.4">
      <c r="A74" s="56"/>
      <c r="B74" s="56" t="s">
        <v>586</v>
      </c>
      <c r="C74" s="367"/>
      <c r="D74" s="337"/>
      <c r="E74" s="337"/>
      <c r="F74" s="337"/>
      <c r="G74" s="337"/>
      <c r="H74" s="337"/>
      <c r="I74" s="337"/>
      <c r="J74" s="337"/>
      <c r="K74" s="337"/>
      <c r="L74" s="337"/>
      <c r="M74" s="337"/>
      <c r="N74" s="337"/>
      <c r="O74" s="337"/>
      <c r="P74" s="337"/>
      <c r="Q74" s="337"/>
      <c r="R74" s="337"/>
      <c r="S74" s="337"/>
      <c r="T74" s="337"/>
      <c r="U74" s="337"/>
      <c r="V74" s="337"/>
      <c r="W74" s="337"/>
      <c r="X74" s="337"/>
      <c r="Y74" s="337"/>
      <c r="Z74" s="337"/>
      <c r="AA74" s="337"/>
      <c r="AB74" s="337"/>
      <c r="AC74" s="337"/>
      <c r="AD74" s="337"/>
      <c r="AE74" s="337"/>
      <c r="AF74" s="337"/>
      <c r="AG74" s="337"/>
      <c r="AH74" s="337"/>
      <c r="AI74" s="337"/>
      <c r="AJ74" s="337"/>
      <c r="AK74" s="337"/>
      <c r="AL74" s="337"/>
      <c r="AM74" s="337"/>
      <c r="AN74" s="337"/>
      <c r="AO74" s="337"/>
      <c r="AP74" s="337"/>
      <c r="AQ74" s="337"/>
      <c r="AR74" s="337"/>
      <c r="AS74" s="337"/>
      <c r="AT74" s="337"/>
      <c r="AU74" s="337"/>
      <c r="AV74" s="337"/>
      <c r="AW74" s="337"/>
      <c r="AX74" s="337"/>
      <c r="AY74" s="337"/>
      <c r="AZ74" s="337"/>
      <c r="BA74" s="337"/>
      <c r="BB74" s="337"/>
      <c r="BC74" s="337"/>
      <c r="BD74" s="337"/>
      <c r="BE74" s="337"/>
      <c r="BF74" s="337"/>
      <c r="BG74" s="337"/>
      <c r="BH74" s="337"/>
      <c r="BI74" s="337"/>
      <c r="BJ74" s="337"/>
      <c r="BK74" s="337"/>
      <c r="BL74" s="337"/>
      <c r="BM74" s="337"/>
      <c r="BN74" s="337"/>
      <c r="BO74" s="337"/>
      <c r="BP74" s="337"/>
      <c r="BQ74" s="337"/>
      <c r="BR74" s="337"/>
      <c r="BS74" s="337"/>
      <c r="BT74" s="337"/>
      <c r="BU74" s="337"/>
      <c r="BV74" s="337"/>
      <c r="BW74" s="337"/>
      <c r="BX74" s="337"/>
      <c r="BY74" s="337"/>
      <c r="BZ74" s="337"/>
      <c r="CA74" s="337"/>
      <c r="CB74" s="337"/>
      <c r="CC74" s="337"/>
      <c r="CD74" s="338"/>
    </row>
    <row r="75" spans="1:82" s="1" customFormat="1" x14ac:dyDescent="0.4">
      <c r="A75" s="368"/>
      <c r="B75" s="71" t="s">
        <v>591</v>
      </c>
      <c r="C75" s="367"/>
      <c r="D75" s="337" t="s">
        <v>446</v>
      </c>
      <c r="E75" s="337" t="s">
        <v>446</v>
      </c>
      <c r="F75" s="337" t="s">
        <v>446</v>
      </c>
      <c r="G75" s="337" t="s">
        <v>446</v>
      </c>
      <c r="H75" s="337" t="s">
        <v>446</v>
      </c>
      <c r="I75" s="337" t="s">
        <v>446</v>
      </c>
      <c r="J75" s="337" t="s">
        <v>446</v>
      </c>
      <c r="K75" s="337" t="s">
        <v>446</v>
      </c>
      <c r="L75" s="337" t="s">
        <v>446</v>
      </c>
      <c r="M75" s="337" t="s">
        <v>446</v>
      </c>
      <c r="N75" s="337" t="s">
        <v>446</v>
      </c>
      <c r="O75" s="337" t="s">
        <v>446</v>
      </c>
      <c r="P75" s="337" t="s">
        <v>446</v>
      </c>
      <c r="Q75" s="337" t="s">
        <v>446</v>
      </c>
      <c r="R75" s="337" t="s">
        <v>446</v>
      </c>
      <c r="S75" s="337" t="s">
        <v>446</v>
      </c>
      <c r="T75" s="337" t="s">
        <v>446</v>
      </c>
      <c r="U75" s="337" t="s">
        <v>446</v>
      </c>
      <c r="V75" s="337" t="s">
        <v>446</v>
      </c>
      <c r="W75" s="337" t="s">
        <v>446</v>
      </c>
      <c r="X75" s="337" t="s">
        <v>446</v>
      </c>
      <c r="Y75" s="337" t="s">
        <v>446</v>
      </c>
      <c r="Z75" s="337" t="s">
        <v>446</v>
      </c>
      <c r="AA75" s="337" t="s">
        <v>446</v>
      </c>
      <c r="AB75" s="337" t="s">
        <v>446</v>
      </c>
      <c r="AC75" s="337" t="s">
        <v>446</v>
      </c>
      <c r="AD75" s="337" t="s">
        <v>446</v>
      </c>
      <c r="AE75" s="337" t="s">
        <v>446</v>
      </c>
      <c r="AF75" s="337" t="s">
        <v>446</v>
      </c>
      <c r="AG75" s="337" t="s">
        <v>446</v>
      </c>
      <c r="AH75" s="337" t="s">
        <v>446</v>
      </c>
      <c r="AI75" s="337" t="s">
        <v>446</v>
      </c>
      <c r="AJ75" s="337" t="s">
        <v>446</v>
      </c>
      <c r="AK75" s="337" t="s">
        <v>446</v>
      </c>
      <c r="AL75" s="337" t="s">
        <v>446</v>
      </c>
      <c r="AM75" s="337" t="s">
        <v>446</v>
      </c>
      <c r="AN75" s="337" t="s">
        <v>446</v>
      </c>
      <c r="AO75" s="337" t="s">
        <v>446</v>
      </c>
      <c r="AP75" s="337" t="s">
        <v>446</v>
      </c>
      <c r="AQ75" s="337" t="s">
        <v>446</v>
      </c>
      <c r="AR75" s="337" t="s">
        <v>446</v>
      </c>
      <c r="AS75" s="337" t="s">
        <v>446</v>
      </c>
      <c r="AT75" s="337" t="s">
        <v>446</v>
      </c>
      <c r="AU75" s="337">
        <v>2082.8898376379948</v>
      </c>
      <c r="AV75" s="337">
        <v>2769.1645612948796</v>
      </c>
      <c r="AW75" s="337">
        <v>3240.2099740456215</v>
      </c>
      <c r="AX75" s="337">
        <v>3437.6745733308862</v>
      </c>
      <c r="AY75" s="337">
        <v>3520.7298113400648</v>
      </c>
      <c r="AZ75" s="337">
        <v>3601.4222398865363</v>
      </c>
      <c r="BA75" s="337">
        <v>3748.50689439895</v>
      </c>
      <c r="BB75" s="337">
        <v>3739.7365631095822</v>
      </c>
      <c r="BC75" s="337">
        <v>3758.4412763677487</v>
      </c>
      <c r="BD75" s="337">
        <v>3737.1432149351954</v>
      </c>
      <c r="BE75" s="337">
        <v>3788.3998063425993</v>
      </c>
      <c r="BF75" s="337">
        <v>4053.2958344917301</v>
      </c>
      <c r="BG75" s="337">
        <v>4496.8233810253623</v>
      </c>
      <c r="BH75" s="337">
        <v>5096.1057411042239</v>
      </c>
      <c r="BI75" s="337">
        <v>5226.2336753903855</v>
      </c>
      <c r="BJ75" s="337">
        <v>5312.2175097005102</v>
      </c>
      <c r="BK75" s="337">
        <v>5303.1896929074073</v>
      </c>
      <c r="BL75" s="337">
        <v>5436.4503359523196</v>
      </c>
      <c r="BM75" s="337">
        <v>5940.8096979821712</v>
      </c>
      <c r="BN75" s="337">
        <v>6119.0434032224839</v>
      </c>
      <c r="BO75" s="337">
        <v>6059.7704363492148</v>
      </c>
      <c r="BP75" s="337">
        <v>5930.3549888841399</v>
      </c>
      <c r="BQ75" s="337">
        <v>0</v>
      </c>
      <c r="BR75" s="337">
        <v>0</v>
      </c>
      <c r="BS75" s="337">
        <v>0</v>
      </c>
      <c r="BT75" s="337">
        <v>0</v>
      </c>
      <c r="BU75" s="337">
        <v>0</v>
      </c>
      <c r="BV75" s="337">
        <v>0</v>
      </c>
      <c r="BW75" s="337">
        <v>0</v>
      </c>
      <c r="BX75" s="337">
        <v>0</v>
      </c>
      <c r="BY75" s="337">
        <v>0</v>
      </c>
      <c r="BZ75" s="337">
        <v>0</v>
      </c>
      <c r="CA75" s="337">
        <v>0</v>
      </c>
      <c r="CB75" s="337">
        <v>0</v>
      </c>
      <c r="CC75" s="337">
        <v>0</v>
      </c>
      <c r="CD75" s="338">
        <v>0</v>
      </c>
    </row>
    <row r="76" spans="1:82" s="1" customFormat="1" x14ac:dyDescent="0.4">
      <c r="A76" s="368"/>
      <c r="B76" s="196" t="s">
        <v>581</v>
      </c>
      <c r="C76" s="367"/>
      <c r="D76" s="337">
        <v>0</v>
      </c>
      <c r="E76" s="337">
        <v>0</v>
      </c>
      <c r="F76" s="337">
        <v>0</v>
      </c>
      <c r="G76" s="337">
        <v>0</v>
      </c>
      <c r="H76" s="337">
        <v>0</v>
      </c>
      <c r="I76" s="337">
        <v>0</v>
      </c>
      <c r="J76" s="337">
        <v>0</v>
      </c>
      <c r="K76" s="337">
        <v>0</v>
      </c>
      <c r="L76" s="337">
        <v>0</v>
      </c>
      <c r="M76" s="337">
        <v>0</v>
      </c>
      <c r="N76" s="337">
        <v>0</v>
      </c>
      <c r="O76" s="337">
        <v>0</v>
      </c>
      <c r="P76" s="337">
        <v>0</v>
      </c>
      <c r="Q76" s="337">
        <v>0</v>
      </c>
      <c r="R76" s="337">
        <v>0</v>
      </c>
      <c r="S76" s="337">
        <v>0</v>
      </c>
      <c r="T76" s="337">
        <v>0</v>
      </c>
      <c r="U76" s="337">
        <v>0</v>
      </c>
      <c r="V76" s="337">
        <v>0</v>
      </c>
      <c r="W76" s="337">
        <v>0</v>
      </c>
      <c r="X76" s="337">
        <v>0</v>
      </c>
      <c r="Y76" s="337">
        <v>0</v>
      </c>
      <c r="Z76" s="337">
        <v>0</v>
      </c>
      <c r="AA76" s="337">
        <v>0</v>
      </c>
      <c r="AB76" s="337">
        <v>0</v>
      </c>
      <c r="AC76" s="337">
        <v>0</v>
      </c>
      <c r="AD76" s="337">
        <v>0</v>
      </c>
      <c r="AE76" s="337">
        <v>0</v>
      </c>
      <c r="AF76" s="337">
        <v>0</v>
      </c>
      <c r="AG76" s="337">
        <v>0</v>
      </c>
      <c r="AH76" s="337">
        <v>0</v>
      </c>
      <c r="AI76" s="337">
        <v>0</v>
      </c>
      <c r="AJ76" s="337">
        <v>0</v>
      </c>
      <c r="AK76" s="337">
        <v>0</v>
      </c>
      <c r="AL76" s="337">
        <v>0</v>
      </c>
      <c r="AM76" s="337">
        <v>0</v>
      </c>
      <c r="AN76" s="337">
        <v>0</v>
      </c>
      <c r="AO76" s="337">
        <v>0</v>
      </c>
      <c r="AP76" s="337">
        <v>0</v>
      </c>
      <c r="AQ76" s="337">
        <v>0</v>
      </c>
      <c r="AR76" s="337">
        <v>0</v>
      </c>
      <c r="AS76" s="337">
        <v>0</v>
      </c>
      <c r="AT76" s="337">
        <v>0</v>
      </c>
      <c r="AU76" s="337">
        <v>0</v>
      </c>
      <c r="AV76" s="337">
        <v>0</v>
      </c>
      <c r="AW76" s="337">
        <v>0</v>
      </c>
      <c r="AX76" s="337">
        <v>2990.6199659963327</v>
      </c>
      <c r="AY76" s="337">
        <v>3057.3445202877997</v>
      </c>
      <c r="AZ76" s="337">
        <v>3080.8848415540124</v>
      </c>
      <c r="BA76" s="337">
        <v>3151.6689021391117</v>
      </c>
      <c r="BB76" s="337">
        <v>3126.1232840945304</v>
      </c>
      <c r="BC76" s="337">
        <v>3131.9950389877099</v>
      </c>
      <c r="BD76" s="337">
        <v>3104.9997250949837</v>
      </c>
      <c r="BE76" s="337">
        <v>3151.7305592394259</v>
      </c>
      <c r="BF76" s="337">
        <v>3407.9984683080947</v>
      </c>
      <c r="BG76" s="337">
        <v>3831.6121205815598</v>
      </c>
      <c r="BH76" s="337">
        <v>4356.4945903532835</v>
      </c>
      <c r="BI76" s="337">
        <v>4474.237743837718</v>
      </c>
      <c r="BJ76" s="337">
        <v>4564.5997646370988</v>
      </c>
      <c r="BK76" s="337">
        <v>4575.817239522361</v>
      </c>
      <c r="BL76" s="337">
        <v>4718.8947779957516</v>
      </c>
      <c r="BM76" s="337">
        <v>5180.7902885316726</v>
      </c>
      <c r="BN76" s="337">
        <v>5342.7837584425233</v>
      </c>
      <c r="BO76" s="337">
        <v>5284.2821152374145</v>
      </c>
      <c r="BP76" s="337">
        <v>5169.1455353935298</v>
      </c>
      <c r="BQ76" s="337">
        <v>0</v>
      </c>
      <c r="BR76" s="337">
        <v>0</v>
      </c>
      <c r="BS76" s="337">
        <v>0</v>
      </c>
      <c r="BT76" s="337">
        <v>0</v>
      </c>
      <c r="BU76" s="337">
        <v>0</v>
      </c>
      <c r="BV76" s="337">
        <v>0</v>
      </c>
      <c r="BW76" s="337">
        <v>0</v>
      </c>
      <c r="BX76" s="337">
        <v>0</v>
      </c>
      <c r="BY76" s="337">
        <v>0</v>
      </c>
      <c r="BZ76" s="337">
        <v>0</v>
      </c>
      <c r="CA76" s="337">
        <v>0</v>
      </c>
      <c r="CB76" s="337">
        <v>0</v>
      </c>
      <c r="CC76" s="337">
        <v>0</v>
      </c>
      <c r="CD76" s="338">
        <v>0</v>
      </c>
    </row>
    <row r="77" spans="1:82" s="1" customFormat="1" x14ac:dyDescent="0.4">
      <c r="A77" s="368"/>
      <c r="B77" s="196" t="s">
        <v>582</v>
      </c>
      <c r="C77" s="367"/>
      <c r="D77" s="337">
        <v>0</v>
      </c>
      <c r="E77" s="337">
        <v>0</v>
      </c>
      <c r="F77" s="337">
        <v>0</v>
      </c>
      <c r="G77" s="337">
        <v>0</v>
      </c>
      <c r="H77" s="337">
        <v>0</v>
      </c>
      <c r="I77" s="337">
        <v>0</v>
      </c>
      <c r="J77" s="337">
        <v>0</v>
      </c>
      <c r="K77" s="337">
        <v>0</v>
      </c>
      <c r="L77" s="337">
        <v>0</v>
      </c>
      <c r="M77" s="337">
        <v>0</v>
      </c>
      <c r="N77" s="337">
        <v>0</v>
      </c>
      <c r="O77" s="337">
        <v>0</v>
      </c>
      <c r="P77" s="337">
        <v>0</v>
      </c>
      <c r="Q77" s="337">
        <v>0</v>
      </c>
      <c r="R77" s="337">
        <v>0</v>
      </c>
      <c r="S77" s="337">
        <v>0</v>
      </c>
      <c r="T77" s="337">
        <v>0</v>
      </c>
      <c r="U77" s="337">
        <v>0</v>
      </c>
      <c r="V77" s="337">
        <v>0</v>
      </c>
      <c r="W77" s="337">
        <v>0</v>
      </c>
      <c r="X77" s="337">
        <v>0</v>
      </c>
      <c r="Y77" s="337">
        <v>0</v>
      </c>
      <c r="Z77" s="337">
        <v>0</v>
      </c>
      <c r="AA77" s="337">
        <v>0</v>
      </c>
      <c r="AB77" s="337">
        <v>0</v>
      </c>
      <c r="AC77" s="337">
        <v>0</v>
      </c>
      <c r="AD77" s="337">
        <v>0</v>
      </c>
      <c r="AE77" s="337">
        <v>0</v>
      </c>
      <c r="AF77" s="337">
        <v>0</v>
      </c>
      <c r="AG77" s="337">
        <v>0</v>
      </c>
      <c r="AH77" s="337">
        <v>0</v>
      </c>
      <c r="AI77" s="337">
        <v>0</v>
      </c>
      <c r="AJ77" s="337">
        <v>0</v>
      </c>
      <c r="AK77" s="337">
        <v>0</v>
      </c>
      <c r="AL77" s="337">
        <v>0</v>
      </c>
      <c r="AM77" s="337">
        <v>0</v>
      </c>
      <c r="AN77" s="337">
        <v>0</v>
      </c>
      <c r="AO77" s="337">
        <v>0</v>
      </c>
      <c r="AP77" s="337">
        <v>0</v>
      </c>
      <c r="AQ77" s="337">
        <v>0</v>
      </c>
      <c r="AR77" s="337">
        <v>0</v>
      </c>
      <c r="AS77" s="337">
        <v>0</v>
      </c>
      <c r="AT77" s="337">
        <v>0</v>
      </c>
      <c r="AU77" s="337">
        <v>0</v>
      </c>
      <c r="AV77" s="337">
        <v>0</v>
      </c>
      <c r="AW77" s="337">
        <v>0</v>
      </c>
      <c r="AX77" s="337">
        <v>106.86833702141486</v>
      </c>
      <c r="AY77" s="337">
        <v>117.94225930074796</v>
      </c>
      <c r="AZ77" s="337">
        <v>135.99733040768243</v>
      </c>
      <c r="BA77" s="337">
        <v>145.02557421596339</v>
      </c>
      <c r="BB77" s="337">
        <v>155.78875792094024</v>
      </c>
      <c r="BC77" s="337">
        <v>164.18108786561984</v>
      </c>
      <c r="BD77" s="337">
        <v>176.64504493925043</v>
      </c>
      <c r="BE77" s="337">
        <v>180.48682541122747</v>
      </c>
      <c r="BF77" s="337">
        <v>187.25824105556407</v>
      </c>
      <c r="BG77" s="337">
        <v>197.66970370827582</v>
      </c>
      <c r="BH77" s="337">
        <v>229.80483284821531</v>
      </c>
      <c r="BI77" s="337">
        <v>244.23553360038011</v>
      </c>
      <c r="BJ77" s="337">
        <v>247.7814947612739</v>
      </c>
      <c r="BK77" s="337">
        <v>248.78584624177029</v>
      </c>
      <c r="BL77" s="337">
        <v>256.77207360764805</v>
      </c>
      <c r="BM77" s="337">
        <v>282.64989517254497</v>
      </c>
      <c r="BN77" s="337">
        <v>296.71328132114144</v>
      </c>
      <c r="BO77" s="337">
        <v>303.96517051907136</v>
      </c>
      <c r="BP77" s="337">
        <v>304.08462944022256</v>
      </c>
      <c r="BQ77" s="337">
        <v>0</v>
      </c>
      <c r="BR77" s="337">
        <v>0</v>
      </c>
      <c r="BS77" s="337">
        <v>0</v>
      </c>
      <c r="BT77" s="337">
        <v>0</v>
      </c>
      <c r="BU77" s="337">
        <v>0</v>
      </c>
      <c r="BV77" s="337">
        <v>0</v>
      </c>
      <c r="BW77" s="337">
        <v>0</v>
      </c>
      <c r="BX77" s="337">
        <v>0</v>
      </c>
      <c r="BY77" s="337">
        <v>0</v>
      </c>
      <c r="BZ77" s="337">
        <v>0</v>
      </c>
      <c r="CA77" s="337">
        <v>0</v>
      </c>
      <c r="CB77" s="337">
        <v>0</v>
      </c>
      <c r="CC77" s="337">
        <v>0</v>
      </c>
      <c r="CD77" s="338">
        <v>0</v>
      </c>
    </row>
    <row r="78" spans="1:82" s="1" customFormat="1" x14ac:dyDescent="0.4">
      <c r="A78" s="368"/>
      <c r="B78" s="196" t="s">
        <v>583</v>
      </c>
      <c r="C78" s="367"/>
      <c r="D78" s="337">
        <v>0</v>
      </c>
      <c r="E78" s="337">
        <v>0</v>
      </c>
      <c r="F78" s="337">
        <v>0</v>
      </c>
      <c r="G78" s="337">
        <v>0</v>
      </c>
      <c r="H78" s="337">
        <v>0</v>
      </c>
      <c r="I78" s="337">
        <v>0</v>
      </c>
      <c r="J78" s="337">
        <v>0</v>
      </c>
      <c r="K78" s="337">
        <v>0</v>
      </c>
      <c r="L78" s="337">
        <v>0</v>
      </c>
      <c r="M78" s="337">
        <v>0</v>
      </c>
      <c r="N78" s="337">
        <v>0</v>
      </c>
      <c r="O78" s="337">
        <v>0</v>
      </c>
      <c r="P78" s="337">
        <v>0</v>
      </c>
      <c r="Q78" s="337">
        <v>0</v>
      </c>
      <c r="R78" s="337">
        <v>0</v>
      </c>
      <c r="S78" s="337">
        <v>0</v>
      </c>
      <c r="T78" s="337">
        <v>0</v>
      </c>
      <c r="U78" s="337">
        <v>0</v>
      </c>
      <c r="V78" s="337">
        <v>0</v>
      </c>
      <c r="W78" s="337">
        <v>0</v>
      </c>
      <c r="X78" s="337">
        <v>0</v>
      </c>
      <c r="Y78" s="337">
        <v>0</v>
      </c>
      <c r="Z78" s="337">
        <v>0</v>
      </c>
      <c r="AA78" s="337">
        <v>0</v>
      </c>
      <c r="AB78" s="337">
        <v>0</v>
      </c>
      <c r="AC78" s="337">
        <v>0</v>
      </c>
      <c r="AD78" s="337">
        <v>0</v>
      </c>
      <c r="AE78" s="337">
        <v>0</v>
      </c>
      <c r="AF78" s="337">
        <v>0</v>
      </c>
      <c r="AG78" s="337">
        <v>0</v>
      </c>
      <c r="AH78" s="337">
        <v>0</v>
      </c>
      <c r="AI78" s="337">
        <v>0</v>
      </c>
      <c r="AJ78" s="337">
        <v>0</v>
      </c>
      <c r="AK78" s="337">
        <v>0</v>
      </c>
      <c r="AL78" s="337">
        <v>0</v>
      </c>
      <c r="AM78" s="337">
        <v>0</v>
      </c>
      <c r="AN78" s="337">
        <v>0</v>
      </c>
      <c r="AO78" s="337">
        <v>0</v>
      </c>
      <c r="AP78" s="337">
        <v>0</v>
      </c>
      <c r="AQ78" s="337">
        <v>0</v>
      </c>
      <c r="AR78" s="337">
        <v>0</v>
      </c>
      <c r="AS78" s="337">
        <v>0</v>
      </c>
      <c r="AT78" s="337">
        <v>0</v>
      </c>
      <c r="AU78" s="337">
        <v>0</v>
      </c>
      <c r="AV78" s="337">
        <v>0</v>
      </c>
      <c r="AW78" s="337">
        <v>0</v>
      </c>
      <c r="AX78" s="337">
        <v>340.18627031313861</v>
      </c>
      <c r="AY78" s="337">
        <v>345.44303175151714</v>
      </c>
      <c r="AZ78" s="337">
        <v>384.53937129554464</v>
      </c>
      <c r="BA78" s="337">
        <v>451.81206876208051</v>
      </c>
      <c r="BB78" s="337">
        <v>458.43873640801206</v>
      </c>
      <c r="BC78" s="337">
        <v>461.41637781261494</v>
      </c>
      <c r="BD78" s="337">
        <v>455.49844490096194</v>
      </c>
      <c r="BE78" s="337">
        <v>456.18242169194622</v>
      </c>
      <c r="BF78" s="337">
        <v>458.03912512807159</v>
      </c>
      <c r="BG78" s="337">
        <v>467.54155673552475</v>
      </c>
      <c r="BH78" s="337">
        <v>509.80631790272503</v>
      </c>
      <c r="BI78" s="337">
        <v>507.76039795228672</v>
      </c>
      <c r="BJ78" s="337">
        <v>499.8362503021367</v>
      </c>
      <c r="BK78" s="337">
        <v>478.58660714327544</v>
      </c>
      <c r="BL78" s="337">
        <v>460.78348434891899</v>
      </c>
      <c r="BM78" s="337">
        <v>477.36951427795276</v>
      </c>
      <c r="BN78" s="337">
        <v>479.54636345882039</v>
      </c>
      <c r="BO78" s="337">
        <v>471.52315059272871</v>
      </c>
      <c r="BP78" s="337">
        <v>457.1248240503877</v>
      </c>
      <c r="BQ78" s="337">
        <v>0</v>
      </c>
      <c r="BR78" s="337">
        <v>0</v>
      </c>
      <c r="BS78" s="337">
        <v>0</v>
      </c>
      <c r="BT78" s="337">
        <v>0</v>
      </c>
      <c r="BU78" s="337">
        <v>0</v>
      </c>
      <c r="BV78" s="337">
        <v>0</v>
      </c>
      <c r="BW78" s="337">
        <v>0</v>
      </c>
      <c r="BX78" s="337">
        <v>0</v>
      </c>
      <c r="BY78" s="337">
        <v>0</v>
      </c>
      <c r="BZ78" s="337">
        <v>0</v>
      </c>
      <c r="CA78" s="337">
        <v>0</v>
      </c>
      <c r="CB78" s="337">
        <v>0</v>
      </c>
      <c r="CC78" s="337">
        <v>0</v>
      </c>
      <c r="CD78" s="338">
        <v>0</v>
      </c>
    </row>
    <row r="79" spans="1:82" s="310" customFormat="1" ht="26.25" customHeight="1" thickBot="1" x14ac:dyDescent="0.4">
      <c r="A79" s="369"/>
      <c r="B79" s="370" t="s">
        <v>588</v>
      </c>
      <c r="C79" s="371"/>
      <c r="D79" s="340" t="s">
        <v>446</v>
      </c>
      <c r="E79" s="340" t="s">
        <v>446</v>
      </c>
      <c r="F79" s="340" t="s">
        <v>446</v>
      </c>
      <c r="G79" s="340" t="s">
        <v>446</v>
      </c>
      <c r="H79" s="340" t="s">
        <v>446</v>
      </c>
      <c r="I79" s="340" t="s">
        <v>446</v>
      </c>
      <c r="J79" s="340" t="s">
        <v>446</v>
      </c>
      <c r="K79" s="340" t="s">
        <v>446</v>
      </c>
      <c r="L79" s="340" t="s">
        <v>446</v>
      </c>
      <c r="M79" s="340" t="s">
        <v>446</v>
      </c>
      <c r="N79" s="340" t="s">
        <v>446</v>
      </c>
      <c r="O79" s="340" t="s">
        <v>446</v>
      </c>
      <c r="P79" s="340" t="s">
        <v>446</v>
      </c>
      <c r="Q79" s="340" t="s">
        <v>446</v>
      </c>
      <c r="R79" s="340" t="s">
        <v>446</v>
      </c>
      <c r="S79" s="340" t="s">
        <v>446</v>
      </c>
      <c r="T79" s="340" t="s">
        <v>446</v>
      </c>
      <c r="U79" s="340" t="s">
        <v>446</v>
      </c>
      <c r="V79" s="340" t="s">
        <v>446</v>
      </c>
      <c r="W79" s="340" t="s">
        <v>446</v>
      </c>
      <c r="X79" s="340" t="s">
        <v>446</v>
      </c>
      <c r="Y79" s="340" t="s">
        <v>446</v>
      </c>
      <c r="Z79" s="340" t="s">
        <v>446</v>
      </c>
      <c r="AA79" s="340" t="s">
        <v>446</v>
      </c>
      <c r="AB79" s="340" t="s">
        <v>446</v>
      </c>
      <c r="AC79" s="340" t="s">
        <v>446</v>
      </c>
      <c r="AD79" s="340" t="s">
        <v>446</v>
      </c>
      <c r="AE79" s="340" t="s">
        <v>446</v>
      </c>
      <c r="AF79" s="340" t="s">
        <v>446</v>
      </c>
      <c r="AG79" s="340" t="s">
        <v>446</v>
      </c>
      <c r="AH79" s="340" t="s">
        <v>446</v>
      </c>
      <c r="AI79" s="340" t="s">
        <v>446</v>
      </c>
      <c r="AJ79" s="340" t="s">
        <v>446</v>
      </c>
      <c r="AK79" s="340" t="s">
        <v>446</v>
      </c>
      <c r="AL79" s="340" t="s">
        <v>446</v>
      </c>
      <c r="AM79" s="340" t="s">
        <v>446</v>
      </c>
      <c r="AN79" s="340" t="s">
        <v>446</v>
      </c>
      <c r="AO79" s="340" t="s">
        <v>446</v>
      </c>
      <c r="AP79" s="340" t="s">
        <v>446</v>
      </c>
      <c r="AQ79" s="340" t="s">
        <v>446</v>
      </c>
      <c r="AR79" s="340" t="s">
        <v>446</v>
      </c>
      <c r="AS79" s="340" t="s">
        <v>446</v>
      </c>
      <c r="AT79" s="340" t="s">
        <v>446</v>
      </c>
      <c r="AU79" s="340">
        <v>640.31795998456573</v>
      </c>
      <c r="AV79" s="340">
        <v>425.80577033309737</v>
      </c>
      <c r="AW79" s="340">
        <v>328.45556885552236</v>
      </c>
      <c r="AX79" s="340">
        <v>330.35204549989743</v>
      </c>
      <c r="AY79" s="340">
        <v>330.77897801245297</v>
      </c>
      <c r="AZ79" s="340">
        <v>324.52865178787169</v>
      </c>
      <c r="BA79" s="340">
        <v>337.55880045868366</v>
      </c>
      <c r="BB79" s="340">
        <v>351.38762876860068</v>
      </c>
      <c r="BC79" s="340">
        <v>406.60349487717343</v>
      </c>
      <c r="BD79" s="340">
        <v>450.25022742401859</v>
      </c>
      <c r="BE79" s="340">
        <v>490.69487476526172</v>
      </c>
      <c r="BF79" s="340">
        <v>368.07036499000338</v>
      </c>
      <c r="BG79" s="340">
        <v>411.5965173875266</v>
      </c>
      <c r="BH79" s="340">
        <v>159.67670801502851</v>
      </c>
      <c r="BI79" s="340">
        <v>189.81144003315489</v>
      </c>
      <c r="BJ79" s="340">
        <v>180.48581376432611</v>
      </c>
      <c r="BK79" s="340">
        <v>156.30277408354556</v>
      </c>
      <c r="BL79" s="340">
        <v>139.5424636043293</v>
      </c>
      <c r="BM79" s="340">
        <v>149.48049827696454</v>
      </c>
      <c r="BN79" s="340">
        <v>160.93899491147468</v>
      </c>
      <c r="BO79" s="340">
        <v>118.73087507883649</v>
      </c>
      <c r="BP79" s="340">
        <v>118.10667772223842</v>
      </c>
      <c r="BQ79" s="340">
        <v>0</v>
      </c>
      <c r="BR79" s="340">
        <v>0</v>
      </c>
      <c r="BS79" s="340">
        <v>0</v>
      </c>
      <c r="BT79" s="340">
        <v>0</v>
      </c>
      <c r="BU79" s="340">
        <v>0</v>
      </c>
      <c r="BV79" s="340">
        <v>0</v>
      </c>
      <c r="BW79" s="340">
        <v>0</v>
      </c>
      <c r="BX79" s="340">
        <v>0</v>
      </c>
      <c r="BY79" s="340">
        <v>0</v>
      </c>
      <c r="BZ79" s="340">
        <v>0</v>
      </c>
      <c r="CA79" s="340">
        <v>0</v>
      </c>
      <c r="CB79" s="340">
        <v>0</v>
      </c>
      <c r="CC79" s="340">
        <v>0</v>
      </c>
      <c r="CD79" s="341">
        <v>0</v>
      </c>
    </row>
    <row r="80" spans="1:82" s="1" customFormat="1" ht="40.5" customHeight="1" x14ac:dyDescent="0.4">
      <c r="A80" s="344"/>
      <c r="B80" s="373" t="s">
        <v>592</v>
      </c>
      <c r="C80" s="346"/>
      <c r="D80" s="347" t="s">
        <v>482</v>
      </c>
      <c r="E80" s="347" t="s">
        <v>483</v>
      </c>
      <c r="F80" s="347" t="s">
        <v>484</v>
      </c>
      <c r="G80" s="347" t="s">
        <v>485</v>
      </c>
      <c r="H80" s="347" t="s">
        <v>486</v>
      </c>
      <c r="I80" s="347" t="s">
        <v>487</v>
      </c>
      <c r="J80" s="347" t="s">
        <v>488</v>
      </c>
      <c r="K80" s="347" t="s">
        <v>489</v>
      </c>
      <c r="L80" s="347" t="s">
        <v>490</v>
      </c>
      <c r="M80" s="347" t="s">
        <v>491</v>
      </c>
      <c r="N80" s="347" t="s">
        <v>492</v>
      </c>
      <c r="O80" s="347" t="s">
        <v>493</v>
      </c>
      <c r="P80" s="347" t="s">
        <v>494</v>
      </c>
      <c r="Q80" s="347" t="s">
        <v>495</v>
      </c>
      <c r="R80" s="347" t="s">
        <v>496</v>
      </c>
      <c r="S80" s="347" t="s">
        <v>497</v>
      </c>
      <c r="T80" s="347" t="s">
        <v>498</v>
      </c>
      <c r="U80" s="347" t="s">
        <v>499</v>
      </c>
      <c r="V80" s="347" t="s">
        <v>500</v>
      </c>
      <c r="W80" s="347" t="s">
        <v>501</v>
      </c>
      <c r="X80" s="347" t="s">
        <v>502</v>
      </c>
      <c r="Y80" s="347" t="s">
        <v>503</v>
      </c>
      <c r="Z80" s="347" t="s">
        <v>504</v>
      </c>
      <c r="AA80" s="347" t="s">
        <v>505</v>
      </c>
      <c r="AB80" s="347" t="s">
        <v>506</v>
      </c>
      <c r="AC80" s="347" t="s">
        <v>507</v>
      </c>
      <c r="AD80" s="347" t="s">
        <v>508</v>
      </c>
      <c r="AE80" s="347" t="s">
        <v>509</v>
      </c>
      <c r="AF80" s="347" t="s">
        <v>510</v>
      </c>
      <c r="AG80" s="347" t="s">
        <v>511</v>
      </c>
      <c r="AH80" s="347" t="s">
        <v>512</v>
      </c>
      <c r="AI80" s="347" t="s">
        <v>513</v>
      </c>
      <c r="AJ80" s="347" t="s">
        <v>514</v>
      </c>
      <c r="AK80" s="347" t="s">
        <v>515</v>
      </c>
      <c r="AL80" s="347" t="s">
        <v>516</v>
      </c>
      <c r="AM80" s="347" t="s">
        <v>517</v>
      </c>
      <c r="AN80" s="347" t="s">
        <v>518</v>
      </c>
      <c r="AO80" s="347" t="s">
        <v>519</v>
      </c>
      <c r="AP80" s="347" t="s">
        <v>520</v>
      </c>
      <c r="AQ80" s="347" t="s">
        <v>521</v>
      </c>
      <c r="AR80" s="347" t="s">
        <v>522</v>
      </c>
      <c r="AS80" s="347" t="s">
        <v>523</v>
      </c>
      <c r="AT80" s="347" t="s">
        <v>524</v>
      </c>
      <c r="AU80" s="347" t="s">
        <v>525</v>
      </c>
      <c r="AV80" s="347" t="s">
        <v>526</v>
      </c>
      <c r="AW80" s="347" t="s">
        <v>527</v>
      </c>
      <c r="AX80" s="347" t="s">
        <v>528</v>
      </c>
      <c r="AY80" s="347" t="s">
        <v>529</v>
      </c>
      <c r="AZ80" s="347" t="s">
        <v>530</v>
      </c>
      <c r="BA80" s="347" t="s">
        <v>531</v>
      </c>
      <c r="BB80" s="347" t="s">
        <v>532</v>
      </c>
      <c r="BC80" s="347" t="s">
        <v>533</v>
      </c>
      <c r="BD80" s="347" t="s">
        <v>534</v>
      </c>
      <c r="BE80" s="347" t="s">
        <v>535</v>
      </c>
      <c r="BF80" s="347" t="s">
        <v>536</v>
      </c>
      <c r="BG80" s="347" t="s">
        <v>537</v>
      </c>
      <c r="BH80" s="347" t="s">
        <v>538</v>
      </c>
      <c r="BI80" s="347" t="s">
        <v>539</v>
      </c>
      <c r="BJ80" s="347" t="s">
        <v>540</v>
      </c>
      <c r="BK80" s="347" t="s">
        <v>541</v>
      </c>
      <c r="BL80" s="347" t="s">
        <v>542</v>
      </c>
      <c r="BM80" s="347" t="s">
        <v>543</v>
      </c>
      <c r="BN80" s="347" t="s">
        <v>544</v>
      </c>
      <c r="BO80" s="347" t="s">
        <v>545</v>
      </c>
      <c r="BP80" s="347" t="s">
        <v>546</v>
      </c>
      <c r="BQ80" s="347" t="s">
        <v>547</v>
      </c>
      <c r="BR80" s="347" t="s">
        <v>548</v>
      </c>
      <c r="BS80" s="347" t="s">
        <v>549</v>
      </c>
      <c r="BT80" s="347" t="s">
        <v>550</v>
      </c>
      <c r="BU80" s="347" t="s">
        <v>551</v>
      </c>
      <c r="BV80" s="347" t="s">
        <v>552</v>
      </c>
      <c r="BW80" s="347" t="s">
        <v>553</v>
      </c>
      <c r="BX80" s="347" t="s">
        <v>554</v>
      </c>
      <c r="BY80" s="347" t="s">
        <v>555</v>
      </c>
      <c r="BZ80" s="347" t="s">
        <v>556</v>
      </c>
      <c r="CA80" s="347" t="s">
        <v>557</v>
      </c>
      <c r="CB80" s="347" t="s">
        <v>558</v>
      </c>
      <c r="CC80" s="347" t="s">
        <v>559</v>
      </c>
      <c r="CD80" s="348" t="s">
        <v>560</v>
      </c>
    </row>
    <row r="81" spans="1:82" s="238" customFormat="1" ht="26.25" customHeight="1" x14ac:dyDescent="0.4">
      <c r="A81" s="372"/>
      <c r="B81" s="80" t="s">
        <v>136</v>
      </c>
      <c r="D81" s="334">
        <v>0</v>
      </c>
      <c r="E81" s="334">
        <v>0</v>
      </c>
      <c r="F81" s="334">
        <v>0</v>
      </c>
      <c r="G81" s="334">
        <v>0</v>
      </c>
      <c r="H81" s="334">
        <v>0</v>
      </c>
      <c r="I81" s="334">
        <v>0</v>
      </c>
      <c r="J81" s="334">
        <v>0</v>
      </c>
      <c r="K81" s="334">
        <v>0</v>
      </c>
      <c r="L81" s="334">
        <v>0</v>
      </c>
      <c r="M81" s="334">
        <v>0</v>
      </c>
      <c r="N81" s="334">
        <v>0</v>
      </c>
      <c r="O81" s="334">
        <v>0</v>
      </c>
      <c r="P81" s="334">
        <v>0</v>
      </c>
      <c r="Q81" s="334">
        <v>0</v>
      </c>
      <c r="R81" s="334">
        <v>0</v>
      </c>
      <c r="S81" s="334">
        <v>0</v>
      </c>
      <c r="T81" s="334">
        <v>0</v>
      </c>
      <c r="U81" s="334">
        <v>0</v>
      </c>
      <c r="V81" s="334">
        <v>0</v>
      </c>
      <c r="W81" s="334">
        <v>0</v>
      </c>
      <c r="X81" s="334">
        <v>0</v>
      </c>
      <c r="Y81" s="334">
        <v>0</v>
      </c>
      <c r="Z81" s="334">
        <v>0</v>
      </c>
      <c r="AA81" s="334">
        <v>0</v>
      </c>
      <c r="AB81" s="334">
        <v>0</v>
      </c>
      <c r="AC81" s="334">
        <v>0</v>
      </c>
      <c r="AD81" s="334">
        <v>0</v>
      </c>
      <c r="AE81" s="334">
        <v>0</v>
      </c>
      <c r="AF81" s="334">
        <v>0</v>
      </c>
      <c r="AG81" s="334">
        <v>0</v>
      </c>
      <c r="AH81" s="334">
        <v>5460</v>
      </c>
      <c r="AI81" s="334">
        <v>5396</v>
      </c>
      <c r="AJ81" s="334">
        <v>5800</v>
      </c>
      <c r="AK81" s="334">
        <v>6555</v>
      </c>
      <c r="AL81" s="334">
        <v>6950</v>
      </c>
      <c r="AM81" s="334">
        <v>7020</v>
      </c>
      <c r="AN81" s="334">
        <v>7230</v>
      </c>
      <c r="AO81" s="334">
        <v>7020</v>
      </c>
      <c r="AP81" s="334">
        <v>7050</v>
      </c>
      <c r="AQ81" s="334">
        <v>6875</v>
      </c>
      <c r="AR81" s="334">
        <v>5143</v>
      </c>
      <c r="AS81" s="334">
        <v>5201</v>
      </c>
      <c r="AT81" s="334">
        <v>6726</v>
      </c>
      <c r="AU81" s="334">
        <v>6367</v>
      </c>
      <c r="AV81" s="334">
        <v>6704</v>
      </c>
      <c r="AW81" s="334">
        <v>5466</v>
      </c>
      <c r="AX81" s="334">
        <v>5615</v>
      </c>
      <c r="AY81" s="334">
        <v>5690</v>
      </c>
      <c r="AZ81" s="334">
        <v>5618</v>
      </c>
      <c r="BA81" s="334">
        <v>5479</v>
      </c>
      <c r="BB81" s="334">
        <v>5306</v>
      </c>
      <c r="BC81" s="334">
        <v>5051</v>
      </c>
      <c r="BD81" s="334">
        <v>4761</v>
      </c>
      <c r="BE81" s="334">
        <v>4664</v>
      </c>
      <c r="BF81" s="334">
        <v>4625</v>
      </c>
      <c r="BG81" s="334">
        <v>4693</v>
      </c>
      <c r="BH81" s="334">
        <v>4915</v>
      </c>
      <c r="BI81" s="334">
        <v>5029</v>
      </c>
      <c r="BJ81" s="334">
        <v>5080</v>
      </c>
      <c r="BK81" s="334">
        <v>5068</v>
      </c>
      <c r="BL81" s="334">
        <v>5158</v>
      </c>
      <c r="BM81" s="334">
        <v>5571</v>
      </c>
      <c r="BN81" s="334">
        <v>5805</v>
      </c>
      <c r="BO81" s="334">
        <v>5874</v>
      </c>
      <c r="BP81" s="334">
        <v>5911</v>
      </c>
      <c r="BQ81" s="334">
        <v>0</v>
      </c>
      <c r="BR81" s="334">
        <v>0</v>
      </c>
      <c r="BS81" s="334">
        <v>0</v>
      </c>
      <c r="BT81" s="334">
        <v>0</v>
      </c>
      <c r="BU81" s="334">
        <v>0</v>
      </c>
      <c r="BV81" s="334">
        <v>0</v>
      </c>
      <c r="BW81" s="334">
        <v>0</v>
      </c>
      <c r="BX81" s="334">
        <v>0</v>
      </c>
      <c r="BY81" s="334">
        <v>0</v>
      </c>
      <c r="BZ81" s="334">
        <v>0</v>
      </c>
      <c r="CA81" s="334">
        <v>0</v>
      </c>
      <c r="CB81" s="334">
        <v>0</v>
      </c>
      <c r="CC81" s="334">
        <v>0</v>
      </c>
      <c r="CD81" s="335">
        <v>0</v>
      </c>
    </row>
    <row r="82" spans="1:82" s="1" customFormat="1" ht="26.25" customHeight="1" x14ac:dyDescent="0.4">
      <c r="A82" s="73"/>
      <c r="B82" s="56" t="s">
        <v>567</v>
      </c>
      <c r="C82" s="314"/>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215"/>
    </row>
    <row r="83" spans="1:82" s="1" customFormat="1" x14ac:dyDescent="0.4">
      <c r="A83" s="368"/>
      <c r="B83" s="71" t="s">
        <v>568</v>
      </c>
      <c r="C83" s="314"/>
      <c r="D83" s="337"/>
      <c r="E83" s="337"/>
      <c r="F83" s="337"/>
      <c r="G83" s="337"/>
      <c r="H83" s="337"/>
      <c r="I83" s="337"/>
      <c r="J83" s="337"/>
      <c r="K83" s="337"/>
      <c r="L83" s="337"/>
      <c r="M83" s="337"/>
      <c r="N83" s="337"/>
      <c r="O83" s="337"/>
      <c r="P83" s="337"/>
      <c r="Q83" s="337"/>
      <c r="R83" s="337"/>
      <c r="S83" s="337"/>
      <c r="T83" s="337"/>
      <c r="U83" s="337"/>
      <c r="V83" s="337"/>
      <c r="W83" s="337"/>
      <c r="X83" s="337"/>
      <c r="Y83" s="337"/>
      <c r="Z83" s="337"/>
      <c r="AA83" s="337"/>
      <c r="AB83" s="337"/>
      <c r="AC83" s="337"/>
      <c r="AD83" s="337"/>
      <c r="AE83" s="337"/>
      <c r="AF83" s="337"/>
      <c r="AG83" s="337"/>
      <c r="AH83" s="337"/>
      <c r="AI83" s="337"/>
      <c r="AJ83" s="337"/>
      <c r="AK83" s="337"/>
      <c r="AL83" s="337"/>
      <c r="AM83" s="337"/>
      <c r="AN83" s="337"/>
      <c r="AO83" s="337"/>
      <c r="AP83" s="337"/>
      <c r="AQ83" s="337"/>
      <c r="AR83" s="337"/>
      <c r="AS83" s="337"/>
      <c r="AT83" s="337"/>
      <c r="AU83" s="337"/>
      <c r="AV83" s="337"/>
      <c r="AW83" s="337"/>
      <c r="AX83" s="337"/>
      <c r="AY83" s="337"/>
      <c r="AZ83" s="337"/>
      <c r="BA83" s="337"/>
      <c r="BB83" s="337"/>
      <c r="BC83" s="337"/>
      <c r="BD83" s="337"/>
      <c r="BE83" s="337"/>
      <c r="BF83" s="337"/>
      <c r="BG83" s="337"/>
      <c r="BH83" s="337"/>
      <c r="BI83" s="337"/>
      <c r="BJ83" s="337"/>
      <c r="BK83" s="337"/>
      <c r="BL83" s="337">
        <v>368</v>
      </c>
      <c r="BM83" s="337">
        <v>597</v>
      </c>
      <c r="BN83" s="337">
        <v>647</v>
      </c>
      <c r="BO83" s="337">
        <v>691</v>
      </c>
      <c r="BP83" s="337">
        <v>733</v>
      </c>
      <c r="BQ83" s="337">
        <v>0</v>
      </c>
      <c r="BR83" s="337">
        <v>0</v>
      </c>
      <c r="BS83" s="337">
        <v>0</v>
      </c>
      <c r="BT83" s="337">
        <v>0</v>
      </c>
      <c r="BU83" s="337">
        <v>0</v>
      </c>
      <c r="BV83" s="337">
        <v>0</v>
      </c>
      <c r="BW83" s="337">
        <v>0</v>
      </c>
      <c r="BX83" s="337">
        <v>0</v>
      </c>
      <c r="BY83" s="337">
        <v>0</v>
      </c>
      <c r="BZ83" s="337">
        <v>0</v>
      </c>
      <c r="CA83" s="337">
        <v>0</v>
      </c>
      <c r="CB83" s="337">
        <v>0</v>
      </c>
      <c r="CC83" s="337">
        <v>0</v>
      </c>
      <c r="CD83" s="338">
        <v>0</v>
      </c>
    </row>
    <row r="84" spans="1:82" s="1" customFormat="1" x14ac:dyDescent="0.4">
      <c r="A84" s="368"/>
      <c r="B84" s="71" t="s">
        <v>26</v>
      </c>
      <c r="C84" s="314"/>
      <c r="D84" s="337"/>
      <c r="E84" s="337"/>
      <c r="F84" s="337"/>
      <c r="G84" s="337"/>
      <c r="H84" s="337"/>
      <c r="I84" s="337"/>
      <c r="J84" s="337"/>
      <c r="K84" s="337"/>
      <c r="L84" s="337"/>
      <c r="M84" s="337"/>
      <c r="N84" s="337"/>
      <c r="O84" s="337"/>
      <c r="P84" s="337"/>
      <c r="Q84" s="337"/>
      <c r="R84" s="337"/>
      <c r="S84" s="337"/>
      <c r="T84" s="337"/>
      <c r="U84" s="337"/>
      <c r="V84" s="337"/>
      <c r="W84" s="337"/>
      <c r="X84" s="337"/>
      <c r="Y84" s="337"/>
      <c r="Z84" s="337"/>
      <c r="AA84" s="337"/>
      <c r="AB84" s="337"/>
      <c r="AC84" s="337"/>
      <c r="AD84" s="337"/>
      <c r="AE84" s="337"/>
      <c r="AF84" s="337"/>
      <c r="AG84" s="337"/>
      <c r="AH84" s="337"/>
      <c r="AI84" s="337"/>
      <c r="AJ84" s="337"/>
      <c r="AK84" s="337"/>
      <c r="AL84" s="337"/>
      <c r="AM84" s="337"/>
      <c r="AN84" s="337"/>
      <c r="AO84" s="337"/>
      <c r="AP84" s="337"/>
      <c r="AQ84" s="337"/>
      <c r="AR84" s="337"/>
      <c r="AS84" s="337"/>
      <c r="AT84" s="337"/>
      <c r="AU84" s="337"/>
      <c r="AV84" s="337"/>
      <c r="AW84" s="337"/>
      <c r="AX84" s="337"/>
      <c r="AY84" s="337"/>
      <c r="AZ84" s="337"/>
      <c r="BA84" s="337"/>
      <c r="BB84" s="337"/>
      <c r="BC84" s="337"/>
      <c r="BD84" s="337"/>
      <c r="BE84" s="337"/>
      <c r="BF84" s="337"/>
      <c r="BG84" s="337"/>
      <c r="BH84" s="337"/>
      <c r="BI84" s="337"/>
      <c r="BJ84" s="337"/>
      <c r="BK84" s="337"/>
      <c r="BL84" s="337">
        <v>1147</v>
      </c>
      <c r="BM84" s="337">
        <v>1215</v>
      </c>
      <c r="BN84" s="337">
        <v>1266</v>
      </c>
      <c r="BO84" s="337">
        <v>1286</v>
      </c>
      <c r="BP84" s="337">
        <v>1294</v>
      </c>
      <c r="BQ84" s="337">
        <v>0</v>
      </c>
      <c r="BR84" s="337">
        <v>0</v>
      </c>
      <c r="BS84" s="337">
        <v>0</v>
      </c>
      <c r="BT84" s="337">
        <v>0</v>
      </c>
      <c r="BU84" s="337">
        <v>0</v>
      </c>
      <c r="BV84" s="337">
        <v>0</v>
      </c>
      <c r="BW84" s="337">
        <v>0</v>
      </c>
      <c r="BX84" s="337">
        <v>0</v>
      </c>
      <c r="BY84" s="337">
        <v>0</v>
      </c>
      <c r="BZ84" s="337">
        <v>0</v>
      </c>
      <c r="CA84" s="337">
        <v>0</v>
      </c>
      <c r="CB84" s="337">
        <v>0</v>
      </c>
      <c r="CC84" s="337">
        <v>0</v>
      </c>
      <c r="CD84" s="338">
        <v>0</v>
      </c>
    </row>
    <row r="85" spans="1:82" s="1" customFormat="1" x14ac:dyDescent="0.4">
      <c r="A85" s="368"/>
      <c r="B85" s="71" t="s">
        <v>569</v>
      </c>
      <c r="C85" s="314"/>
      <c r="D85" s="337"/>
      <c r="E85" s="337"/>
      <c r="F85" s="337"/>
      <c r="G85" s="337"/>
      <c r="H85" s="337"/>
      <c r="I85" s="337"/>
      <c r="J85" s="337"/>
      <c r="K85" s="337"/>
      <c r="L85" s="337"/>
      <c r="M85" s="337"/>
      <c r="N85" s="337"/>
      <c r="O85" s="337"/>
      <c r="P85" s="337"/>
      <c r="Q85" s="337"/>
      <c r="R85" s="337"/>
      <c r="S85" s="337"/>
      <c r="T85" s="337"/>
      <c r="U85" s="337"/>
      <c r="V85" s="337"/>
      <c r="W85" s="337"/>
      <c r="X85" s="337"/>
      <c r="Y85" s="337"/>
      <c r="Z85" s="337"/>
      <c r="AA85" s="337"/>
      <c r="AB85" s="337"/>
      <c r="AC85" s="337"/>
      <c r="AD85" s="337"/>
      <c r="AE85" s="337"/>
      <c r="AF85" s="337"/>
      <c r="AG85" s="337"/>
      <c r="AH85" s="337"/>
      <c r="AI85" s="337"/>
      <c r="AJ85" s="337"/>
      <c r="AK85" s="337"/>
      <c r="AL85" s="337"/>
      <c r="AM85" s="337"/>
      <c r="AN85" s="337"/>
      <c r="AO85" s="337"/>
      <c r="AP85" s="337"/>
      <c r="AQ85" s="337"/>
      <c r="AR85" s="337"/>
      <c r="AS85" s="337"/>
      <c r="AT85" s="337"/>
      <c r="AU85" s="337"/>
      <c r="AV85" s="337"/>
      <c r="AW85" s="337"/>
      <c r="AX85" s="337"/>
      <c r="AY85" s="337"/>
      <c r="AZ85" s="337"/>
      <c r="BA85" s="337"/>
      <c r="BB85" s="337"/>
      <c r="BC85" s="337"/>
      <c r="BD85" s="337"/>
      <c r="BE85" s="337"/>
      <c r="BF85" s="337"/>
      <c r="BG85" s="337"/>
      <c r="BH85" s="337"/>
      <c r="BI85" s="337"/>
      <c r="BJ85" s="337"/>
      <c r="BK85" s="337"/>
      <c r="BL85" s="337">
        <v>647</v>
      </c>
      <c r="BM85" s="337">
        <v>625</v>
      </c>
      <c r="BN85" s="337">
        <v>581</v>
      </c>
      <c r="BO85" s="337">
        <v>517</v>
      </c>
      <c r="BP85" s="337">
        <v>468</v>
      </c>
      <c r="BQ85" s="337">
        <v>0</v>
      </c>
      <c r="BR85" s="337">
        <v>0</v>
      </c>
      <c r="BS85" s="337">
        <v>0</v>
      </c>
      <c r="BT85" s="337">
        <v>0</v>
      </c>
      <c r="BU85" s="337">
        <v>0</v>
      </c>
      <c r="BV85" s="337">
        <v>0</v>
      </c>
      <c r="BW85" s="337">
        <v>0</v>
      </c>
      <c r="BX85" s="337">
        <v>0</v>
      </c>
      <c r="BY85" s="337">
        <v>0</v>
      </c>
      <c r="BZ85" s="337">
        <v>0</v>
      </c>
      <c r="CA85" s="337">
        <v>0</v>
      </c>
      <c r="CB85" s="337">
        <v>0</v>
      </c>
      <c r="CC85" s="337">
        <v>0</v>
      </c>
      <c r="CD85" s="338">
        <v>0</v>
      </c>
    </row>
    <row r="86" spans="1:82" s="1" customFormat="1" x14ac:dyDescent="0.4">
      <c r="A86" s="368"/>
      <c r="B86" s="71" t="s">
        <v>445</v>
      </c>
      <c r="C86" s="314"/>
      <c r="D86" s="337"/>
      <c r="E86" s="337"/>
      <c r="F86" s="337"/>
      <c r="G86" s="337"/>
      <c r="H86" s="337"/>
      <c r="I86" s="337"/>
      <c r="J86" s="337"/>
      <c r="K86" s="337"/>
      <c r="L86" s="337"/>
      <c r="M86" s="337"/>
      <c r="N86" s="337"/>
      <c r="O86" s="337"/>
      <c r="P86" s="337"/>
      <c r="Q86" s="337"/>
      <c r="R86" s="337"/>
      <c r="S86" s="337"/>
      <c r="T86" s="337"/>
      <c r="U86" s="337"/>
      <c r="V86" s="337"/>
      <c r="W86" s="337"/>
      <c r="X86" s="337"/>
      <c r="Y86" s="337"/>
      <c r="Z86" s="337"/>
      <c r="AA86" s="337"/>
      <c r="AB86" s="337"/>
      <c r="AC86" s="337"/>
      <c r="AD86" s="337"/>
      <c r="AE86" s="337"/>
      <c r="AF86" s="337"/>
      <c r="AG86" s="337"/>
      <c r="AH86" s="337"/>
      <c r="AI86" s="337"/>
      <c r="AJ86" s="337"/>
      <c r="AK86" s="337"/>
      <c r="AL86" s="337"/>
      <c r="AM86" s="337"/>
      <c r="AN86" s="337"/>
      <c r="AO86" s="337"/>
      <c r="AP86" s="337"/>
      <c r="AQ86" s="337"/>
      <c r="AR86" s="337"/>
      <c r="AS86" s="337"/>
      <c r="AT86" s="337"/>
      <c r="AU86" s="337"/>
      <c r="AV86" s="337"/>
      <c r="AW86" s="337"/>
      <c r="AX86" s="337"/>
      <c r="AY86" s="337"/>
      <c r="AZ86" s="337"/>
      <c r="BA86" s="337"/>
      <c r="BB86" s="337"/>
      <c r="BC86" s="337"/>
      <c r="BD86" s="337"/>
      <c r="BE86" s="337"/>
      <c r="BF86" s="337"/>
      <c r="BG86" s="337"/>
      <c r="BH86" s="337"/>
      <c r="BI86" s="337"/>
      <c r="BJ86" s="337"/>
      <c r="BK86" s="337"/>
      <c r="BL86" s="337">
        <v>96</v>
      </c>
      <c r="BM86" s="337">
        <v>109</v>
      </c>
      <c r="BN86" s="337">
        <v>126</v>
      </c>
      <c r="BO86" s="337">
        <v>139</v>
      </c>
      <c r="BP86" s="337">
        <v>154</v>
      </c>
      <c r="BQ86" s="337">
        <v>0</v>
      </c>
      <c r="BR86" s="337">
        <v>0</v>
      </c>
      <c r="BS86" s="337">
        <v>0</v>
      </c>
      <c r="BT86" s="337">
        <v>0</v>
      </c>
      <c r="BU86" s="337">
        <v>0</v>
      </c>
      <c r="BV86" s="337">
        <v>0</v>
      </c>
      <c r="BW86" s="337">
        <v>0</v>
      </c>
      <c r="BX86" s="337">
        <v>0</v>
      </c>
      <c r="BY86" s="337">
        <v>0</v>
      </c>
      <c r="BZ86" s="337">
        <v>0</v>
      </c>
      <c r="CA86" s="337">
        <v>0</v>
      </c>
      <c r="CB86" s="337">
        <v>0</v>
      </c>
      <c r="CC86" s="337">
        <v>0</v>
      </c>
      <c r="CD86" s="338">
        <v>0</v>
      </c>
    </row>
    <row r="87" spans="1:82" s="1" customFormat="1" x14ac:dyDescent="0.4">
      <c r="A87" s="368"/>
      <c r="B87" s="71" t="s">
        <v>570</v>
      </c>
      <c r="C87" s="314"/>
      <c r="D87" s="337"/>
      <c r="E87" s="337"/>
      <c r="F87" s="337"/>
      <c r="G87" s="337"/>
      <c r="H87" s="337"/>
      <c r="I87" s="337"/>
      <c r="J87" s="337"/>
      <c r="K87" s="337"/>
      <c r="L87" s="337"/>
      <c r="M87" s="337"/>
      <c r="N87" s="337"/>
      <c r="O87" s="337"/>
      <c r="P87" s="337"/>
      <c r="Q87" s="337"/>
      <c r="R87" s="337"/>
      <c r="S87" s="337"/>
      <c r="T87" s="337"/>
      <c r="U87" s="337"/>
      <c r="V87" s="337"/>
      <c r="W87" s="337"/>
      <c r="X87" s="337"/>
      <c r="Y87" s="337"/>
      <c r="Z87" s="337"/>
      <c r="AA87" s="337"/>
      <c r="AB87" s="337"/>
      <c r="AC87" s="337"/>
      <c r="AD87" s="337"/>
      <c r="AE87" s="337"/>
      <c r="AF87" s="337"/>
      <c r="AG87" s="337"/>
      <c r="AH87" s="337"/>
      <c r="AI87" s="337"/>
      <c r="AJ87" s="337"/>
      <c r="AK87" s="337"/>
      <c r="AL87" s="337"/>
      <c r="AM87" s="337"/>
      <c r="AN87" s="337"/>
      <c r="AO87" s="337"/>
      <c r="AP87" s="337"/>
      <c r="AQ87" s="337"/>
      <c r="AR87" s="337"/>
      <c r="AS87" s="337"/>
      <c r="AT87" s="337"/>
      <c r="AU87" s="337"/>
      <c r="AV87" s="337"/>
      <c r="AW87" s="337"/>
      <c r="AX87" s="337"/>
      <c r="AY87" s="337"/>
      <c r="AZ87" s="337"/>
      <c r="BA87" s="337"/>
      <c r="BB87" s="337"/>
      <c r="BC87" s="337"/>
      <c r="BD87" s="337"/>
      <c r="BE87" s="337"/>
      <c r="BF87" s="337"/>
      <c r="BG87" s="337"/>
      <c r="BH87" s="337"/>
      <c r="BI87" s="337"/>
      <c r="BJ87" s="337"/>
      <c r="BK87" s="337"/>
      <c r="BL87" s="337">
        <v>170</v>
      </c>
      <c r="BM87" s="337">
        <v>176</v>
      </c>
      <c r="BN87" s="337">
        <v>175</v>
      </c>
      <c r="BO87" s="337">
        <v>161</v>
      </c>
      <c r="BP87" s="337">
        <v>137</v>
      </c>
      <c r="BQ87" s="337">
        <v>0</v>
      </c>
      <c r="BR87" s="337">
        <v>0</v>
      </c>
      <c r="BS87" s="337">
        <v>0</v>
      </c>
      <c r="BT87" s="337">
        <v>0</v>
      </c>
      <c r="BU87" s="337">
        <v>0</v>
      </c>
      <c r="BV87" s="337">
        <v>0</v>
      </c>
      <c r="BW87" s="337">
        <v>0</v>
      </c>
      <c r="BX87" s="337">
        <v>0</v>
      </c>
      <c r="BY87" s="337">
        <v>0</v>
      </c>
      <c r="BZ87" s="337">
        <v>0</v>
      </c>
      <c r="CA87" s="337">
        <v>0</v>
      </c>
      <c r="CB87" s="337">
        <v>0</v>
      </c>
      <c r="CC87" s="337">
        <v>0</v>
      </c>
      <c r="CD87" s="338">
        <v>0</v>
      </c>
    </row>
    <row r="88" spans="1:82" s="1" customFormat="1" ht="26.25" customHeight="1" x14ac:dyDescent="0.4">
      <c r="A88" s="368"/>
      <c r="B88" s="71" t="s">
        <v>571</v>
      </c>
      <c r="C88" s="314"/>
      <c r="D88" s="337"/>
      <c r="E88" s="337"/>
      <c r="F88" s="337"/>
      <c r="G88" s="337"/>
      <c r="H88" s="337"/>
      <c r="I88" s="337"/>
      <c r="J88" s="337"/>
      <c r="K88" s="337"/>
      <c r="L88" s="337"/>
      <c r="M88" s="337"/>
      <c r="N88" s="337"/>
      <c r="O88" s="337"/>
      <c r="P88" s="337"/>
      <c r="Q88" s="337"/>
      <c r="R88" s="337"/>
      <c r="S88" s="337"/>
      <c r="T88" s="337"/>
      <c r="U88" s="337"/>
      <c r="V88" s="337"/>
      <c r="W88" s="337"/>
      <c r="X88" s="337"/>
      <c r="Y88" s="337"/>
      <c r="Z88" s="337"/>
      <c r="AA88" s="337"/>
      <c r="AB88" s="337"/>
      <c r="AC88" s="337"/>
      <c r="AD88" s="337"/>
      <c r="AE88" s="337"/>
      <c r="AF88" s="337"/>
      <c r="AG88" s="337"/>
      <c r="AH88" s="337"/>
      <c r="AI88" s="337"/>
      <c r="AJ88" s="337"/>
      <c r="AK88" s="337"/>
      <c r="AL88" s="337"/>
      <c r="AM88" s="337"/>
      <c r="AN88" s="337"/>
      <c r="AO88" s="337"/>
      <c r="AP88" s="337"/>
      <c r="AQ88" s="337"/>
      <c r="AR88" s="337"/>
      <c r="AS88" s="337"/>
      <c r="AT88" s="337"/>
      <c r="AU88" s="337"/>
      <c r="AV88" s="337"/>
      <c r="AW88" s="337"/>
      <c r="AX88" s="337"/>
      <c r="AY88" s="337"/>
      <c r="AZ88" s="337"/>
      <c r="BA88" s="337"/>
      <c r="BB88" s="337"/>
      <c r="BC88" s="337"/>
      <c r="BD88" s="337"/>
      <c r="BE88" s="337"/>
      <c r="BF88" s="337"/>
      <c r="BG88" s="337"/>
      <c r="BH88" s="337"/>
      <c r="BI88" s="337"/>
      <c r="BJ88" s="337"/>
      <c r="BK88" s="337"/>
      <c r="BL88" s="337">
        <v>1928</v>
      </c>
      <c r="BM88" s="337">
        <v>1939</v>
      </c>
      <c r="BN88" s="337">
        <v>1936</v>
      </c>
      <c r="BO88" s="337">
        <v>1900</v>
      </c>
      <c r="BP88" s="337">
        <v>1817</v>
      </c>
      <c r="BQ88" s="337">
        <v>0</v>
      </c>
      <c r="BR88" s="337">
        <v>0</v>
      </c>
      <c r="BS88" s="337">
        <v>0</v>
      </c>
      <c r="BT88" s="337">
        <v>0</v>
      </c>
      <c r="BU88" s="337">
        <v>0</v>
      </c>
      <c r="BV88" s="337">
        <v>0</v>
      </c>
      <c r="BW88" s="337">
        <v>0</v>
      </c>
      <c r="BX88" s="337">
        <v>0</v>
      </c>
      <c r="BY88" s="337">
        <v>0</v>
      </c>
      <c r="BZ88" s="337">
        <v>0</v>
      </c>
      <c r="CA88" s="337">
        <v>0</v>
      </c>
      <c r="CB88" s="337">
        <v>0</v>
      </c>
      <c r="CC88" s="337">
        <v>0</v>
      </c>
      <c r="CD88" s="338">
        <v>0</v>
      </c>
    </row>
    <row r="89" spans="1:82" s="1" customFormat="1" x14ac:dyDescent="0.4">
      <c r="A89" s="368"/>
      <c r="B89" s="71" t="s">
        <v>447</v>
      </c>
      <c r="C89" s="314"/>
      <c r="D89" s="337"/>
      <c r="E89" s="337"/>
      <c r="F89" s="337"/>
      <c r="G89" s="337"/>
      <c r="H89" s="337"/>
      <c r="I89" s="337"/>
      <c r="J89" s="337"/>
      <c r="K89" s="337"/>
      <c r="L89" s="337"/>
      <c r="M89" s="337"/>
      <c r="N89" s="337"/>
      <c r="O89" s="337"/>
      <c r="P89" s="337"/>
      <c r="Q89" s="337"/>
      <c r="R89" s="337"/>
      <c r="S89" s="337"/>
      <c r="T89" s="337"/>
      <c r="U89" s="337"/>
      <c r="V89" s="337"/>
      <c r="W89" s="337"/>
      <c r="X89" s="337"/>
      <c r="Y89" s="337"/>
      <c r="Z89" s="337"/>
      <c r="AA89" s="337"/>
      <c r="AB89" s="337"/>
      <c r="AC89" s="337"/>
      <c r="AD89" s="337"/>
      <c r="AE89" s="337"/>
      <c r="AF89" s="337"/>
      <c r="AG89" s="337"/>
      <c r="AH89" s="337"/>
      <c r="AI89" s="337"/>
      <c r="AJ89" s="337"/>
      <c r="AK89" s="337"/>
      <c r="AL89" s="337"/>
      <c r="AM89" s="337"/>
      <c r="AN89" s="337"/>
      <c r="AO89" s="337"/>
      <c r="AP89" s="337"/>
      <c r="AQ89" s="337"/>
      <c r="AR89" s="337"/>
      <c r="AS89" s="337"/>
      <c r="AT89" s="337"/>
      <c r="AU89" s="337"/>
      <c r="AV89" s="337"/>
      <c r="AW89" s="337"/>
      <c r="AX89" s="337"/>
      <c r="AY89" s="337"/>
      <c r="AZ89" s="337"/>
      <c r="BA89" s="337"/>
      <c r="BB89" s="337"/>
      <c r="BC89" s="337"/>
      <c r="BD89" s="337"/>
      <c r="BE89" s="337"/>
      <c r="BF89" s="337"/>
      <c r="BG89" s="337"/>
      <c r="BH89" s="337"/>
      <c r="BI89" s="337"/>
      <c r="BJ89" s="337"/>
      <c r="BK89" s="337"/>
      <c r="BL89" s="337">
        <v>29</v>
      </c>
      <c r="BM89" s="337">
        <v>33</v>
      </c>
      <c r="BN89" s="337">
        <v>40</v>
      </c>
      <c r="BO89" s="337">
        <v>44</v>
      </c>
      <c r="BP89" s="337">
        <v>52</v>
      </c>
      <c r="BQ89" s="337">
        <v>0</v>
      </c>
      <c r="BR89" s="337">
        <v>0</v>
      </c>
      <c r="BS89" s="337">
        <v>0</v>
      </c>
      <c r="BT89" s="337">
        <v>0</v>
      </c>
      <c r="BU89" s="337">
        <v>0</v>
      </c>
      <c r="BV89" s="337">
        <v>0</v>
      </c>
      <c r="BW89" s="337">
        <v>0</v>
      </c>
      <c r="BX89" s="337">
        <v>0</v>
      </c>
      <c r="BY89" s="337">
        <v>0</v>
      </c>
      <c r="BZ89" s="337">
        <v>0</v>
      </c>
      <c r="CA89" s="337">
        <v>0</v>
      </c>
      <c r="CB89" s="337">
        <v>0</v>
      </c>
      <c r="CC89" s="337">
        <v>0</v>
      </c>
      <c r="CD89" s="338">
        <v>0</v>
      </c>
    </row>
    <row r="90" spans="1:82" s="1" customFormat="1" x14ac:dyDescent="0.4">
      <c r="A90" s="368"/>
      <c r="B90" s="71" t="s">
        <v>572</v>
      </c>
      <c r="C90" s="314"/>
      <c r="D90" s="337"/>
      <c r="E90" s="337"/>
      <c r="F90" s="337"/>
      <c r="G90" s="337"/>
      <c r="H90" s="337"/>
      <c r="I90" s="337"/>
      <c r="J90" s="337"/>
      <c r="K90" s="337"/>
      <c r="L90" s="337"/>
      <c r="M90" s="337"/>
      <c r="N90" s="337"/>
      <c r="O90" s="337"/>
      <c r="P90" s="337"/>
      <c r="Q90" s="337"/>
      <c r="R90" s="337"/>
      <c r="S90" s="337"/>
      <c r="T90" s="337"/>
      <c r="U90" s="337"/>
      <c r="V90" s="337"/>
      <c r="W90" s="337"/>
      <c r="X90" s="337"/>
      <c r="Y90" s="337"/>
      <c r="Z90" s="337"/>
      <c r="AA90" s="337"/>
      <c r="AB90" s="337"/>
      <c r="AC90" s="337"/>
      <c r="AD90" s="337"/>
      <c r="AE90" s="337"/>
      <c r="AF90" s="337"/>
      <c r="AG90" s="337"/>
      <c r="AH90" s="337"/>
      <c r="AI90" s="337"/>
      <c r="AJ90" s="337"/>
      <c r="AK90" s="337"/>
      <c r="AL90" s="337"/>
      <c r="AM90" s="337"/>
      <c r="AN90" s="337"/>
      <c r="AO90" s="337"/>
      <c r="AP90" s="337"/>
      <c r="AQ90" s="337"/>
      <c r="AR90" s="337"/>
      <c r="AS90" s="337"/>
      <c r="AT90" s="337"/>
      <c r="AU90" s="337"/>
      <c r="AV90" s="337"/>
      <c r="AW90" s="337"/>
      <c r="AX90" s="337"/>
      <c r="AY90" s="337"/>
      <c r="AZ90" s="337"/>
      <c r="BA90" s="337"/>
      <c r="BB90" s="337"/>
      <c r="BC90" s="337"/>
      <c r="BD90" s="337"/>
      <c r="BE90" s="337"/>
      <c r="BF90" s="337"/>
      <c r="BG90" s="337"/>
      <c r="BH90" s="337"/>
      <c r="BI90" s="337"/>
      <c r="BJ90" s="337"/>
      <c r="BK90" s="337"/>
      <c r="BL90" s="337">
        <v>8</v>
      </c>
      <c r="BM90" s="337">
        <v>9</v>
      </c>
      <c r="BN90" s="337">
        <v>9</v>
      </c>
      <c r="BO90" s="337">
        <v>9</v>
      </c>
      <c r="BP90" s="337">
        <v>9</v>
      </c>
      <c r="BQ90" s="337">
        <v>0</v>
      </c>
      <c r="BR90" s="337">
        <v>0</v>
      </c>
      <c r="BS90" s="337">
        <v>0</v>
      </c>
      <c r="BT90" s="337">
        <v>0</v>
      </c>
      <c r="BU90" s="337">
        <v>0</v>
      </c>
      <c r="BV90" s="337">
        <v>0</v>
      </c>
      <c r="BW90" s="337">
        <v>0</v>
      </c>
      <c r="BX90" s="337">
        <v>0</v>
      </c>
      <c r="BY90" s="337">
        <v>0</v>
      </c>
      <c r="BZ90" s="337">
        <v>0</v>
      </c>
      <c r="CA90" s="337">
        <v>0</v>
      </c>
      <c r="CB90" s="337">
        <v>0</v>
      </c>
      <c r="CC90" s="337">
        <v>0</v>
      </c>
      <c r="CD90" s="338">
        <v>0</v>
      </c>
    </row>
    <row r="91" spans="1:82" s="1" customFormat="1" x14ac:dyDescent="0.4">
      <c r="A91" s="368"/>
      <c r="B91" s="71" t="s">
        <v>33</v>
      </c>
      <c r="C91" s="314"/>
      <c r="D91" s="337"/>
      <c r="E91" s="337"/>
      <c r="F91" s="337"/>
      <c r="G91" s="337"/>
      <c r="H91" s="337"/>
      <c r="I91" s="337"/>
      <c r="J91" s="337"/>
      <c r="K91" s="337"/>
      <c r="L91" s="337"/>
      <c r="M91" s="337"/>
      <c r="N91" s="337"/>
      <c r="O91" s="337"/>
      <c r="P91" s="337"/>
      <c r="Q91" s="337"/>
      <c r="R91" s="337"/>
      <c r="S91" s="337"/>
      <c r="T91" s="337"/>
      <c r="U91" s="337"/>
      <c r="V91" s="337"/>
      <c r="W91" s="337"/>
      <c r="X91" s="337"/>
      <c r="Y91" s="337"/>
      <c r="Z91" s="337"/>
      <c r="AA91" s="337"/>
      <c r="AB91" s="337"/>
      <c r="AC91" s="337"/>
      <c r="AD91" s="337"/>
      <c r="AE91" s="337"/>
      <c r="AF91" s="337"/>
      <c r="AG91" s="337"/>
      <c r="AH91" s="337"/>
      <c r="AI91" s="337"/>
      <c r="AJ91" s="337"/>
      <c r="AK91" s="337"/>
      <c r="AL91" s="337"/>
      <c r="AM91" s="337"/>
      <c r="AN91" s="337"/>
      <c r="AO91" s="337"/>
      <c r="AP91" s="337"/>
      <c r="AQ91" s="337"/>
      <c r="AR91" s="337"/>
      <c r="AS91" s="337"/>
      <c r="AT91" s="337"/>
      <c r="AU91" s="337"/>
      <c r="AV91" s="337"/>
      <c r="AW91" s="337"/>
      <c r="AX91" s="337"/>
      <c r="AY91" s="337"/>
      <c r="AZ91" s="337"/>
      <c r="BA91" s="337"/>
      <c r="BB91" s="337"/>
      <c r="BC91" s="337"/>
      <c r="BD91" s="337"/>
      <c r="BE91" s="337"/>
      <c r="BF91" s="337"/>
      <c r="BG91" s="337"/>
      <c r="BH91" s="337"/>
      <c r="BI91" s="337"/>
      <c r="BJ91" s="337"/>
      <c r="BK91" s="337"/>
      <c r="BL91" s="337">
        <v>433</v>
      </c>
      <c r="BM91" s="337">
        <v>444</v>
      </c>
      <c r="BN91" s="337">
        <v>453</v>
      </c>
      <c r="BO91" s="337">
        <v>460</v>
      </c>
      <c r="BP91" s="337">
        <v>496</v>
      </c>
      <c r="BQ91" s="337">
        <v>0</v>
      </c>
      <c r="BR91" s="337">
        <v>0</v>
      </c>
      <c r="BS91" s="337">
        <v>0</v>
      </c>
      <c r="BT91" s="337">
        <v>0</v>
      </c>
      <c r="BU91" s="337">
        <v>0</v>
      </c>
      <c r="BV91" s="337">
        <v>0</v>
      </c>
      <c r="BW91" s="337">
        <v>0</v>
      </c>
      <c r="BX91" s="337">
        <v>0</v>
      </c>
      <c r="BY91" s="337">
        <v>0</v>
      </c>
      <c r="BZ91" s="337">
        <v>0</v>
      </c>
      <c r="CA91" s="337">
        <v>0</v>
      </c>
      <c r="CB91" s="337">
        <v>0</v>
      </c>
      <c r="CC91" s="337">
        <v>0</v>
      </c>
      <c r="CD91" s="338">
        <v>0</v>
      </c>
    </row>
    <row r="92" spans="1:82" s="1" customFormat="1" x14ac:dyDescent="0.4">
      <c r="A92" s="368"/>
      <c r="B92" s="71" t="s">
        <v>573</v>
      </c>
      <c r="C92" s="314"/>
      <c r="D92" s="337"/>
      <c r="E92" s="337"/>
      <c r="F92" s="337"/>
      <c r="G92" s="337"/>
      <c r="H92" s="337"/>
      <c r="I92" s="337"/>
      <c r="J92" s="337"/>
      <c r="K92" s="337"/>
      <c r="L92" s="337"/>
      <c r="M92" s="337"/>
      <c r="N92" s="337"/>
      <c r="O92" s="337"/>
      <c r="P92" s="337"/>
      <c r="Q92" s="337"/>
      <c r="R92" s="337"/>
      <c r="S92" s="337"/>
      <c r="T92" s="337"/>
      <c r="U92" s="337"/>
      <c r="V92" s="337"/>
      <c r="W92" s="337"/>
      <c r="X92" s="337"/>
      <c r="Y92" s="337"/>
      <c r="Z92" s="337"/>
      <c r="AA92" s="337"/>
      <c r="AB92" s="337"/>
      <c r="AC92" s="337"/>
      <c r="AD92" s="337"/>
      <c r="AE92" s="337"/>
      <c r="AF92" s="337"/>
      <c r="AG92" s="337"/>
      <c r="AH92" s="337"/>
      <c r="AI92" s="337"/>
      <c r="AJ92" s="337"/>
      <c r="AK92" s="337"/>
      <c r="AL92" s="337"/>
      <c r="AM92" s="337"/>
      <c r="AN92" s="337"/>
      <c r="AO92" s="337"/>
      <c r="AP92" s="337"/>
      <c r="AQ92" s="337"/>
      <c r="AR92" s="337"/>
      <c r="AS92" s="337"/>
      <c r="AT92" s="337"/>
      <c r="AU92" s="337"/>
      <c r="AV92" s="337"/>
      <c r="AW92" s="337"/>
      <c r="AX92" s="337"/>
      <c r="AY92" s="337"/>
      <c r="AZ92" s="337"/>
      <c r="BA92" s="337"/>
      <c r="BB92" s="337"/>
      <c r="BC92" s="337"/>
      <c r="BD92" s="337"/>
      <c r="BE92" s="337"/>
      <c r="BF92" s="337"/>
      <c r="BG92" s="337"/>
      <c r="BH92" s="337"/>
      <c r="BI92" s="337"/>
      <c r="BJ92" s="337"/>
      <c r="BK92" s="337"/>
      <c r="BL92" s="337">
        <v>332</v>
      </c>
      <c r="BM92" s="337">
        <v>424</v>
      </c>
      <c r="BN92" s="337">
        <v>571</v>
      </c>
      <c r="BO92" s="337">
        <v>667</v>
      </c>
      <c r="BP92" s="337">
        <v>751</v>
      </c>
      <c r="BQ92" s="337">
        <v>0</v>
      </c>
      <c r="BR92" s="337">
        <v>0</v>
      </c>
      <c r="BS92" s="337">
        <v>0</v>
      </c>
      <c r="BT92" s="337">
        <v>0</v>
      </c>
      <c r="BU92" s="337">
        <v>0</v>
      </c>
      <c r="BV92" s="337">
        <v>0</v>
      </c>
      <c r="BW92" s="337">
        <v>0</v>
      </c>
      <c r="BX92" s="337">
        <v>0</v>
      </c>
      <c r="BY92" s="337">
        <v>0</v>
      </c>
      <c r="BZ92" s="337">
        <v>0</v>
      </c>
      <c r="CA92" s="337">
        <v>0</v>
      </c>
      <c r="CB92" s="337">
        <v>0</v>
      </c>
      <c r="CC92" s="337">
        <v>0</v>
      </c>
      <c r="CD92" s="338">
        <v>0</v>
      </c>
    </row>
    <row r="93" spans="1:82" s="1" customFormat="1" ht="26.25" customHeight="1" x14ac:dyDescent="0.4">
      <c r="A93" s="368"/>
      <c r="B93" s="56" t="s">
        <v>574</v>
      </c>
      <c r="C93" s="314"/>
      <c r="D93" s="337"/>
      <c r="E93" s="337"/>
      <c r="F93" s="337"/>
      <c r="G93" s="337"/>
      <c r="H93" s="337"/>
      <c r="I93" s="337"/>
      <c r="J93" s="337"/>
      <c r="K93" s="337"/>
      <c r="L93" s="337"/>
      <c r="M93" s="337"/>
      <c r="N93" s="337"/>
      <c r="O93" s="337"/>
      <c r="P93" s="337"/>
      <c r="Q93" s="337"/>
      <c r="R93" s="337"/>
      <c r="S93" s="337"/>
      <c r="T93" s="337"/>
      <c r="U93" s="337"/>
      <c r="V93" s="337"/>
      <c r="W93" s="337"/>
      <c r="X93" s="337"/>
      <c r="Y93" s="337"/>
      <c r="Z93" s="337"/>
      <c r="AA93" s="337"/>
      <c r="AB93" s="337"/>
      <c r="AC93" s="337"/>
      <c r="AD93" s="337"/>
      <c r="AE93" s="337"/>
      <c r="AF93" s="337"/>
      <c r="AG93" s="337"/>
      <c r="AH93" s="337"/>
      <c r="AI93" s="337"/>
      <c r="AJ93" s="337"/>
      <c r="AK93" s="337"/>
      <c r="AL93" s="337"/>
      <c r="AM93" s="337"/>
      <c r="AN93" s="337"/>
      <c r="AO93" s="337"/>
      <c r="AP93" s="337"/>
      <c r="AQ93" s="337"/>
      <c r="AR93" s="337">
        <v>3013</v>
      </c>
      <c r="AS93" s="337">
        <v>2979</v>
      </c>
      <c r="AT93" s="337">
        <v>3735</v>
      </c>
      <c r="AU93" s="337">
        <v>3159</v>
      </c>
      <c r="AV93" s="337">
        <v>2996</v>
      </c>
      <c r="AW93" s="337">
        <v>2838</v>
      </c>
      <c r="AX93" s="337">
        <v>2801</v>
      </c>
      <c r="AY93" s="337">
        <v>2769</v>
      </c>
      <c r="AZ93" s="337">
        <v>2692</v>
      </c>
      <c r="BA93" s="337">
        <v>2623</v>
      </c>
      <c r="BB93" s="337">
        <v>2567</v>
      </c>
      <c r="BC93" s="337">
        <v>2471</v>
      </c>
      <c r="BD93" s="337">
        <v>2387</v>
      </c>
      <c r="BE93" s="337">
        <v>2371</v>
      </c>
      <c r="BF93" s="337">
        <v>2357</v>
      </c>
      <c r="BG93" s="337">
        <v>2335</v>
      </c>
      <c r="BH93" s="337">
        <v>2442</v>
      </c>
      <c r="BI93" s="337">
        <v>2426</v>
      </c>
      <c r="BJ93" s="337">
        <v>2510</v>
      </c>
      <c r="BK93" s="337">
        <v>2535</v>
      </c>
      <c r="BL93" s="337">
        <v>2592</v>
      </c>
      <c r="BM93" s="337">
        <v>2631</v>
      </c>
      <c r="BN93" s="337">
        <v>2633</v>
      </c>
      <c r="BO93" s="337">
        <v>2620</v>
      </c>
      <c r="BP93" s="337">
        <v>2544</v>
      </c>
      <c r="BQ93" s="337">
        <v>0</v>
      </c>
      <c r="BR93" s="337">
        <v>0</v>
      </c>
      <c r="BS93" s="337">
        <v>0</v>
      </c>
      <c r="BT93" s="337">
        <v>0</v>
      </c>
      <c r="BU93" s="337">
        <v>0</v>
      </c>
      <c r="BV93" s="337">
        <v>0</v>
      </c>
      <c r="BW93" s="337">
        <v>0</v>
      </c>
      <c r="BX93" s="337">
        <v>0</v>
      </c>
      <c r="BY93" s="337">
        <v>0</v>
      </c>
      <c r="BZ93" s="337">
        <v>0</v>
      </c>
      <c r="CA93" s="337">
        <v>0</v>
      </c>
      <c r="CB93" s="337">
        <v>0</v>
      </c>
      <c r="CC93" s="337">
        <v>0</v>
      </c>
      <c r="CD93" s="338">
        <v>0</v>
      </c>
    </row>
    <row r="94" spans="1:82" s="1" customFormat="1" x14ac:dyDescent="0.4">
      <c r="A94" s="368"/>
      <c r="B94" s="56" t="s">
        <v>575</v>
      </c>
      <c r="C94" s="314"/>
      <c r="D94" s="337"/>
      <c r="E94" s="337"/>
      <c r="F94" s="337"/>
      <c r="G94" s="337"/>
      <c r="H94" s="337"/>
      <c r="I94" s="337"/>
      <c r="J94" s="337"/>
      <c r="K94" s="337"/>
      <c r="L94" s="337"/>
      <c r="M94" s="337"/>
      <c r="N94" s="337"/>
      <c r="O94" s="337"/>
      <c r="P94" s="337"/>
      <c r="Q94" s="337"/>
      <c r="R94" s="337"/>
      <c r="S94" s="337"/>
      <c r="T94" s="337"/>
      <c r="U94" s="337"/>
      <c r="V94" s="337"/>
      <c r="W94" s="337"/>
      <c r="X94" s="337"/>
      <c r="Y94" s="337"/>
      <c r="Z94" s="337"/>
      <c r="AA94" s="337"/>
      <c r="AB94" s="337"/>
      <c r="AC94" s="337"/>
      <c r="AD94" s="337"/>
      <c r="AE94" s="337"/>
      <c r="AF94" s="337"/>
      <c r="AG94" s="337"/>
      <c r="AH94" s="337"/>
      <c r="AI94" s="337"/>
      <c r="AJ94" s="337"/>
      <c r="AK94" s="337"/>
      <c r="AL94" s="337"/>
      <c r="AM94" s="337"/>
      <c r="AN94" s="337"/>
      <c r="AO94" s="337"/>
      <c r="AP94" s="337"/>
      <c r="AQ94" s="337"/>
      <c r="AR94" s="337">
        <v>2131</v>
      </c>
      <c r="AS94" s="337">
        <v>2221</v>
      </c>
      <c r="AT94" s="337">
        <v>2991</v>
      </c>
      <c r="AU94" s="337">
        <v>3209</v>
      </c>
      <c r="AV94" s="337">
        <v>3708</v>
      </c>
      <c r="AW94" s="337">
        <v>2628</v>
      </c>
      <c r="AX94" s="337">
        <v>2814</v>
      </c>
      <c r="AY94" s="337">
        <v>2921</v>
      </c>
      <c r="AZ94" s="337">
        <v>2927</v>
      </c>
      <c r="BA94" s="337">
        <v>2856</v>
      </c>
      <c r="BB94" s="337">
        <v>2740</v>
      </c>
      <c r="BC94" s="337">
        <v>2580</v>
      </c>
      <c r="BD94" s="337">
        <v>2374</v>
      </c>
      <c r="BE94" s="337">
        <v>2293</v>
      </c>
      <c r="BF94" s="337">
        <v>2268</v>
      </c>
      <c r="BG94" s="337">
        <v>2358</v>
      </c>
      <c r="BH94" s="337">
        <v>2473</v>
      </c>
      <c r="BI94" s="337">
        <v>2603</v>
      </c>
      <c r="BJ94" s="337">
        <v>2570</v>
      </c>
      <c r="BK94" s="337">
        <v>2533</v>
      </c>
      <c r="BL94" s="337">
        <v>2566</v>
      </c>
      <c r="BM94" s="337">
        <v>2940</v>
      </c>
      <c r="BN94" s="337">
        <v>3172</v>
      </c>
      <c r="BO94" s="337">
        <v>3254</v>
      </c>
      <c r="BP94" s="337">
        <v>3368</v>
      </c>
      <c r="BQ94" s="337">
        <v>0</v>
      </c>
      <c r="BR94" s="337">
        <v>0</v>
      </c>
      <c r="BS94" s="337">
        <v>0</v>
      </c>
      <c r="BT94" s="337">
        <v>0</v>
      </c>
      <c r="BU94" s="337">
        <v>0</v>
      </c>
      <c r="BV94" s="337">
        <v>0</v>
      </c>
      <c r="BW94" s="337">
        <v>0</v>
      </c>
      <c r="BX94" s="337">
        <v>0</v>
      </c>
      <c r="BY94" s="337">
        <v>0</v>
      </c>
      <c r="BZ94" s="337">
        <v>0</v>
      </c>
      <c r="CA94" s="337">
        <v>0</v>
      </c>
      <c r="CB94" s="337">
        <v>0</v>
      </c>
      <c r="CC94" s="337">
        <v>0</v>
      </c>
      <c r="CD94" s="338">
        <v>0</v>
      </c>
    </row>
    <row r="95" spans="1:82" s="1" customFormat="1" ht="26.25" customHeight="1" x14ac:dyDescent="0.4">
      <c r="A95" s="73"/>
      <c r="B95" s="56" t="s">
        <v>576</v>
      </c>
      <c r="C95" s="314"/>
      <c r="D95" s="337"/>
      <c r="E95" s="337"/>
      <c r="F95" s="337"/>
      <c r="G95" s="337"/>
      <c r="H95" s="337"/>
      <c r="I95" s="337"/>
      <c r="J95" s="337"/>
      <c r="K95" s="337"/>
      <c r="L95" s="337"/>
      <c r="M95" s="337"/>
      <c r="N95" s="337"/>
      <c r="O95" s="337"/>
      <c r="P95" s="337"/>
      <c r="Q95" s="337"/>
      <c r="R95" s="337"/>
      <c r="S95" s="337"/>
      <c r="T95" s="337"/>
      <c r="U95" s="337"/>
      <c r="V95" s="337"/>
      <c r="W95" s="337"/>
      <c r="X95" s="337"/>
      <c r="Y95" s="337"/>
      <c r="Z95" s="337"/>
      <c r="AA95" s="337"/>
      <c r="AB95" s="337"/>
      <c r="AC95" s="337"/>
      <c r="AD95" s="337"/>
      <c r="AE95" s="337"/>
      <c r="AF95" s="337"/>
      <c r="AG95" s="337"/>
      <c r="AH95" s="337"/>
      <c r="AI95" s="337"/>
      <c r="AJ95" s="337"/>
      <c r="AK95" s="337"/>
      <c r="AL95" s="337"/>
      <c r="AM95" s="337"/>
      <c r="AN95" s="337"/>
      <c r="AO95" s="337"/>
      <c r="AP95" s="337"/>
      <c r="AQ95" s="337"/>
      <c r="AR95" s="337"/>
      <c r="AS95" s="337"/>
      <c r="AT95" s="337"/>
      <c r="AU95" s="337"/>
      <c r="AV95" s="337"/>
      <c r="AW95" s="337"/>
      <c r="AX95" s="337"/>
      <c r="AY95" s="337"/>
      <c r="AZ95" s="337"/>
      <c r="BA95" s="337"/>
      <c r="BB95" s="337"/>
      <c r="BC95" s="337"/>
      <c r="BD95" s="337"/>
      <c r="BE95" s="337"/>
      <c r="BF95" s="337"/>
      <c r="BG95" s="337"/>
      <c r="BH95" s="337"/>
      <c r="BI95" s="337"/>
      <c r="BJ95" s="337"/>
      <c r="BK95" s="337"/>
      <c r="BL95" s="337"/>
      <c r="BM95" s="337"/>
      <c r="BN95" s="337"/>
      <c r="BO95" s="337"/>
      <c r="BP95" s="337"/>
      <c r="BQ95" s="337"/>
      <c r="BR95" s="337"/>
      <c r="BS95" s="337"/>
      <c r="BT95" s="337"/>
      <c r="BU95" s="337"/>
      <c r="BV95" s="337"/>
      <c r="BW95" s="337"/>
      <c r="BX95" s="337"/>
      <c r="BY95" s="337"/>
      <c r="BZ95" s="337"/>
      <c r="CA95" s="337"/>
      <c r="CB95" s="337"/>
      <c r="CC95" s="337"/>
      <c r="CD95" s="338"/>
    </row>
    <row r="96" spans="1:82" s="1" customFormat="1" x14ac:dyDescent="0.4">
      <c r="A96" s="368"/>
      <c r="B96" s="71" t="s">
        <v>577</v>
      </c>
      <c r="C96" s="314"/>
      <c r="D96" s="337"/>
      <c r="E96" s="337"/>
      <c r="F96" s="337"/>
      <c r="G96" s="337"/>
      <c r="H96" s="337"/>
      <c r="I96" s="337"/>
      <c r="J96" s="337"/>
      <c r="K96" s="337"/>
      <c r="L96" s="337"/>
      <c r="M96" s="337"/>
      <c r="N96" s="337"/>
      <c r="O96" s="337"/>
      <c r="P96" s="337"/>
      <c r="Q96" s="337"/>
      <c r="R96" s="337"/>
      <c r="S96" s="337"/>
      <c r="T96" s="337"/>
      <c r="U96" s="337"/>
      <c r="V96" s="337"/>
      <c r="W96" s="337"/>
      <c r="X96" s="337"/>
      <c r="Y96" s="337"/>
      <c r="Z96" s="337"/>
      <c r="AA96" s="337"/>
      <c r="AB96" s="337"/>
      <c r="AC96" s="337"/>
      <c r="AD96" s="337"/>
      <c r="AE96" s="337"/>
      <c r="AF96" s="337"/>
      <c r="AG96" s="337"/>
      <c r="AH96" s="337"/>
      <c r="AI96" s="337"/>
      <c r="AJ96" s="337"/>
      <c r="AK96" s="337"/>
      <c r="AL96" s="337"/>
      <c r="AM96" s="337"/>
      <c r="AN96" s="337"/>
      <c r="AO96" s="337"/>
      <c r="AP96" s="337"/>
      <c r="AQ96" s="337"/>
      <c r="AR96" s="337">
        <v>3013</v>
      </c>
      <c r="AS96" s="337">
        <v>2979</v>
      </c>
      <c r="AT96" s="337">
        <v>3735</v>
      </c>
      <c r="AU96" s="337">
        <v>3159</v>
      </c>
      <c r="AV96" s="337">
        <v>2996</v>
      </c>
      <c r="AW96" s="337">
        <v>2838</v>
      </c>
      <c r="AX96" s="337">
        <v>2801</v>
      </c>
      <c r="AY96" s="337">
        <v>2769</v>
      </c>
      <c r="AZ96" s="337">
        <v>2692</v>
      </c>
      <c r="BA96" s="337">
        <v>2623</v>
      </c>
      <c r="BB96" s="337">
        <v>2567</v>
      </c>
      <c r="BC96" s="337">
        <v>2471</v>
      </c>
      <c r="BD96" s="337">
        <v>2387</v>
      </c>
      <c r="BE96" s="337">
        <v>2371</v>
      </c>
      <c r="BF96" s="337">
        <v>2357</v>
      </c>
      <c r="BG96" s="337">
        <v>2335</v>
      </c>
      <c r="BH96" s="337">
        <v>2442</v>
      </c>
      <c r="BI96" s="337">
        <v>2426</v>
      </c>
      <c r="BJ96" s="337">
        <v>2510</v>
      </c>
      <c r="BK96" s="337">
        <v>2535</v>
      </c>
      <c r="BL96" s="337">
        <v>2592</v>
      </c>
      <c r="BM96" s="337">
        <v>2631</v>
      </c>
      <c r="BN96" s="337">
        <v>2633</v>
      </c>
      <c r="BO96" s="337">
        <v>2620</v>
      </c>
      <c r="BP96" s="337">
        <v>2544</v>
      </c>
      <c r="BQ96" s="337">
        <v>0</v>
      </c>
      <c r="BR96" s="337">
        <v>0</v>
      </c>
      <c r="BS96" s="337">
        <v>0</v>
      </c>
      <c r="BT96" s="337">
        <v>0</v>
      </c>
      <c r="BU96" s="337">
        <v>0</v>
      </c>
      <c r="BV96" s="337">
        <v>0</v>
      </c>
      <c r="BW96" s="337">
        <v>0</v>
      </c>
      <c r="BX96" s="337">
        <v>0</v>
      </c>
      <c r="BY96" s="337">
        <v>0</v>
      </c>
      <c r="BZ96" s="337">
        <v>0</v>
      </c>
      <c r="CA96" s="337">
        <v>0</v>
      </c>
      <c r="CB96" s="337">
        <v>0</v>
      </c>
      <c r="CC96" s="337">
        <v>0</v>
      </c>
      <c r="CD96" s="338">
        <v>0</v>
      </c>
    </row>
    <row r="97" spans="1:82" s="1" customFormat="1" x14ac:dyDescent="0.4">
      <c r="A97" s="368"/>
      <c r="B97" s="71" t="s">
        <v>450</v>
      </c>
      <c r="C97" s="314"/>
      <c r="D97" s="337"/>
      <c r="E97" s="337"/>
      <c r="F97" s="337"/>
      <c r="G97" s="337"/>
      <c r="H97" s="337"/>
      <c r="I97" s="337"/>
      <c r="J97" s="337"/>
      <c r="K97" s="337"/>
      <c r="L97" s="337"/>
      <c r="M97" s="337"/>
      <c r="N97" s="337"/>
      <c r="O97" s="337"/>
      <c r="P97" s="337"/>
      <c r="Q97" s="337"/>
      <c r="R97" s="337"/>
      <c r="S97" s="337"/>
      <c r="T97" s="337"/>
      <c r="U97" s="337"/>
      <c r="V97" s="337"/>
      <c r="W97" s="337"/>
      <c r="X97" s="337"/>
      <c r="Y97" s="337"/>
      <c r="Z97" s="337"/>
      <c r="AA97" s="337"/>
      <c r="AB97" s="337"/>
      <c r="AC97" s="337"/>
      <c r="AD97" s="337"/>
      <c r="AE97" s="337"/>
      <c r="AF97" s="337"/>
      <c r="AG97" s="337"/>
      <c r="AH97" s="337"/>
      <c r="AI97" s="337"/>
      <c r="AJ97" s="337"/>
      <c r="AK97" s="337"/>
      <c r="AL97" s="337"/>
      <c r="AM97" s="337"/>
      <c r="AN97" s="337"/>
      <c r="AO97" s="337"/>
      <c r="AP97" s="337"/>
      <c r="AQ97" s="337"/>
      <c r="AR97" s="337">
        <v>301</v>
      </c>
      <c r="AS97" s="337">
        <v>324</v>
      </c>
      <c r="AT97" s="337">
        <v>477</v>
      </c>
      <c r="AU97" s="337">
        <v>486</v>
      </c>
      <c r="AV97" s="337">
        <v>546</v>
      </c>
      <c r="AW97" s="337">
        <v>517</v>
      </c>
      <c r="AX97" s="337">
        <v>618</v>
      </c>
      <c r="AY97" s="337">
        <v>682</v>
      </c>
      <c r="AZ97" s="337">
        <v>718</v>
      </c>
      <c r="BA97" s="337">
        <v>766</v>
      </c>
      <c r="BB97" s="337">
        <v>810</v>
      </c>
      <c r="BC97" s="337">
        <v>828</v>
      </c>
      <c r="BD97" s="337">
        <v>843</v>
      </c>
      <c r="BE97" s="337">
        <v>870</v>
      </c>
      <c r="BF97" s="337">
        <v>898</v>
      </c>
      <c r="BG97" s="337">
        <v>952</v>
      </c>
      <c r="BH97" s="337">
        <v>1023</v>
      </c>
      <c r="BI97" s="337">
        <v>1085</v>
      </c>
      <c r="BJ97" s="337">
        <v>1065</v>
      </c>
      <c r="BK97" s="337">
        <v>1039</v>
      </c>
      <c r="BL97" s="337">
        <v>1056</v>
      </c>
      <c r="BM97" s="337">
        <v>1122</v>
      </c>
      <c r="BN97" s="337">
        <v>1168</v>
      </c>
      <c r="BO97" s="337">
        <v>1190</v>
      </c>
      <c r="BP97" s="337">
        <v>1194</v>
      </c>
      <c r="BQ97" s="337">
        <v>0</v>
      </c>
      <c r="BR97" s="337">
        <v>0</v>
      </c>
      <c r="BS97" s="337">
        <v>0</v>
      </c>
      <c r="BT97" s="337">
        <v>0</v>
      </c>
      <c r="BU97" s="337">
        <v>0</v>
      </c>
      <c r="BV97" s="337">
        <v>0</v>
      </c>
      <c r="BW97" s="337">
        <v>0</v>
      </c>
      <c r="BX97" s="337">
        <v>0</v>
      </c>
      <c r="BY97" s="337">
        <v>0</v>
      </c>
      <c r="BZ97" s="337">
        <v>0</v>
      </c>
      <c r="CA97" s="337">
        <v>0</v>
      </c>
      <c r="CB97" s="337">
        <v>0</v>
      </c>
      <c r="CC97" s="337">
        <v>0</v>
      </c>
      <c r="CD97" s="338">
        <v>0</v>
      </c>
    </row>
    <row r="98" spans="1:82" s="1" customFormat="1" x14ac:dyDescent="0.4">
      <c r="A98" s="368"/>
      <c r="B98" s="71" t="s">
        <v>578</v>
      </c>
      <c r="C98" s="314"/>
      <c r="D98" s="337"/>
      <c r="E98" s="337"/>
      <c r="F98" s="337"/>
      <c r="G98" s="337"/>
      <c r="H98" s="337"/>
      <c r="I98" s="337"/>
      <c r="J98" s="337"/>
      <c r="K98" s="337"/>
      <c r="L98" s="337"/>
      <c r="M98" s="337"/>
      <c r="N98" s="337"/>
      <c r="O98" s="337"/>
      <c r="P98" s="337"/>
      <c r="Q98" s="337"/>
      <c r="R98" s="337"/>
      <c r="S98" s="337"/>
      <c r="T98" s="337"/>
      <c r="U98" s="337"/>
      <c r="V98" s="337"/>
      <c r="W98" s="337"/>
      <c r="X98" s="337"/>
      <c r="Y98" s="337"/>
      <c r="Z98" s="337"/>
      <c r="AA98" s="337"/>
      <c r="AB98" s="337"/>
      <c r="AC98" s="337"/>
      <c r="AD98" s="337"/>
      <c r="AE98" s="337"/>
      <c r="AF98" s="337"/>
      <c r="AG98" s="337"/>
      <c r="AH98" s="337"/>
      <c r="AI98" s="337"/>
      <c r="AJ98" s="337"/>
      <c r="AK98" s="337"/>
      <c r="AL98" s="337"/>
      <c r="AM98" s="337"/>
      <c r="AN98" s="337"/>
      <c r="AO98" s="337"/>
      <c r="AP98" s="337"/>
      <c r="AQ98" s="337"/>
      <c r="AR98" s="337">
        <v>653</v>
      </c>
      <c r="AS98" s="337">
        <v>651</v>
      </c>
      <c r="AT98" s="337">
        <v>753</v>
      </c>
      <c r="AU98" s="337">
        <v>828</v>
      </c>
      <c r="AV98" s="337">
        <v>911</v>
      </c>
      <c r="AW98" s="337">
        <v>820</v>
      </c>
      <c r="AX98" s="337">
        <v>894</v>
      </c>
      <c r="AY98" s="337">
        <v>950</v>
      </c>
      <c r="AZ98" s="337">
        <v>942</v>
      </c>
      <c r="BA98" s="337">
        <v>928</v>
      </c>
      <c r="BB98" s="337">
        <v>915</v>
      </c>
      <c r="BC98" s="337">
        <v>877</v>
      </c>
      <c r="BD98" s="337">
        <v>797</v>
      </c>
      <c r="BE98" s="337">
        <v>766</v>
      </c>
      <c r="BF98" s="337">
        <v>742</v>
      </c>
      <c r="BG98" s="337">
        <v>769</v>
      </c>
      <c r="BH98" s="337">
        <v>811</v>
      </c>
      <c r="BI98" s="337">
        <v>848</v>
      </c>
      <c r="BJ98" s="337">
        <v>835</v>
      </c>
      <c r="BK98" s="337">
        <v>811</v>
      </c>
      <c r="BL98" s="337">
        <v>798</v>
      </c>
      <c r="BM98" s="337">
        <v>836</v>
      </c>
      <c r="BN98" s="337">
        <v>931</v>
      </c>
      <c r="BO98" s="337">
        <v>952</v>
      </c>
      <c r="BP98" s="337">
        <v>973</v>
      </c>
      <c r="BQ98" s="337">
        <v>0</v>
      </c>
      <c r="BR98" s="337">
        <v>0</v>
      </c>
      <c r="BS98" s="337">
        <v>0</v>
      </c>
      <c r="BT98" s="337">
        <v>0</v>
      </c>
      <c r="BU98" s="337">
        <v>0</v>
      </c>
      <c r="BV98" s="337">
        <v>0</v>
      </c>
      <c r="BW98" s="337">
        <v>0</v>
      </c>
      <c r="BX98" s="337">
        <v>0</v>
      </c>
      <c r="BY98" s="337">
        <v>0</v>
      </c>
      <c r="BZ98" s="337">
        <v>0</v>
      </c>
      <c r="CA98" s="337">
        <v>0</v>
      </c>
      <c r="CB98" s="337">
        <v>0</v>
      </c>
      <c r="CC98" s="337">
        <v>0</v>
      </c>
      <c r="CD98" s="338">
        <v>0</v>
      </c>
    </row>
    <row r="99" spans="1:82" s="1" customFormat="1" x14ac:dyDescent="0.4">
      <c r="A99" s="56"/>
      <c r="B99" s="71" t="s">
        <v>407</v>
      </c>
      <c r="C99" s="314"/>
      <c r="D99" s="337"/>
      <c r="E99" s="337"/>
      <c r="F99" s="337"/>
      <c r="G99" s="337"/>
      <c r="H99" s="337"/>
      <c r="I99" s="337"/>
      <c r="J99" s="337"/>
      <c r="K99" s="337"/>
      <c r="L99" s="337"/>
      <c r="M99" s="337"/>
      <c r="N99" s="337"/>
      <c r="O99" s="337"/>
      <c r="P99" s="337"/>
      <c r="Q99" s="337"/>
      <c r="R99" s="337"/>
      <c r="S99" s="337"/>
      <c r="T99" s="337"/>
      <c r="U99" s="337"/>
      <c r="V99" s="337"/>
      <c r="W99" s="337"/>
      <c r="X99" s="337"/>
      <c r="Y99" s="337"/>
      <c r="Z99" s="337"/>
      <c r="AA99" s="337"/>
      <c r="AB99" s="337"/>
      <c r="AC99" s="337"/>
      <c r="AD99" s="337"/>
      <c r="AE99" s="337"/>
      <c r="AF99" s="337"/>
      <c r="AG99" s="337"/>
      <c r="AH99" s="337"/>
      <c r="AI99" s="337"/>
      <c r="AJ99" s="337"/>
      <c r="AK99" s="337"/>
      <c r="AL99" s="337"/>
      <c r="AM99" s="337"/>
      <c r="AN99" s="337"/>
      <c r="AO99" s="337"/>
      <c r="AP99" s="337"/>
      <c r="AQ99" s="337"/>
      <c r="AR99" s="337">
        <v>797</v>
      </c>
      <c r="AS99" s="337">
        <v>822</v>
      </c>
      <c r="AT99" s="337">
        <v>1005</v>
      </c>
      <c r="AU99" s="337">
        <v>1344</v>
      </c>
      <c r="AV99" s="337">
        <v>1720</v>
      </c>
      <c r="AW99" s="337">
        <v>885</v>
      </c>
      <c r="AX99" s="337">
        <v>874</v>
      </c>
      <c r="AY99" s="337">
        <v>815</v>
      </c>
      <c r="AZ99" s="337">
        <v>758</v>
      </c>
      <c r="BA99" s="337">
        <v>625</v>
      </c>
      <c r="BB99" s="337">
        <v>513</v>
      </c>
      <c r="BC99" s="337">
        <v>431</v>
      </c>
      <c r="BD99" s="337">
        <v>361</v>
      </c>
      <c r="BE99" s="337">
        <v>312</v>
      </c>
      <c r="BF99" s="337">
        <v>290</v>
      </c>
      <c r="BG99" s="337">
        <v>297</v>
      </c>
      <c r="BH99" s="337">
        <v>288</v>
      </c>
      <c r="BI99" s="337">
        <v>304</v>
      </c>
      <c r="BJ99" s="337">
        <v>306</v>
      </c>
      <c r="BK99" s="337">
        <v>299</v>
      </c>
      <c r="BL99" s="337">
        <v>342</v>
      </c>
      <c r="BM99" s="337">
        <v>534</v>
      </c>
      <c r="BN99" s="337">
        <v>532</v>
      </c>
      <c r="BO99" s="337">
        <v>535</v>
      </c>
      <c r="BP99" s="337">
        <v>551</v>
      </c>
      <c r="BQ99" s="337">
        <v>0</v>
      </c>
      <c r="BR99" s="337">
        <v>0</v>
      </c>
      <c r="BS99" s="337">
        <v>0</v>
      </c>
      <c r="BT99" s="337">
        <v>0</v>
      </c>
      <c r="BU99" s="337">
        <v>0</v>
      </c>
      <c r="BV99" s="337">
        <v>0</v>
      </c>
      <c r="BW99" s="337">
        <v>0</v>
      </c>
      <c r="BX99" s="337">
        <v>0</v>
      </c>
      <c r="BY99" s="337">
        <v>0</v>
      </c>
      <c r="BZ99" s="337">
        <v>0</v>
      </c>
      <c r="CA99" s="337">
        <v>0</v>
      </c>
      <c r="CB99" s="337">
        <v>0</v>
      </c>
      <c r="CC99" s="337">
        <v>0</v>
      </c>
      <c r="CD99" s="338">
        <v>0</v>
      </c>
    </row>
    <row r="100" spans="1:82" s="1" customFormat="1" x14ac:dyDescent="0.4">
      <c r="A100" s="368"/>
      <c r="B100" s="71" t="s">
        <v>579</v>
      </c>
      <c r="C100" s="314"/>
      <c r="D100" s="337"/>
      <c r="E100" s="337"/>
      <c r="F100" s="337"/>
      <c r="G100" s="337"/>
      <c r="H100" s="337"/>
      <c r="I100" s="337"/>
      <c r="J100" s="337"/>
      <c r="K100" s="337"/>
      <c r="L100" s="337"/>
      <c r="M100" s="337"/>
      <c r="N100" s="337"/>
      <c r="O100" s="337"/>
      <c r="P100" s="337"/>
      <c r="Q100" s="337"/>
      <c r="R100" s="337"/>
      <c r="S100" s="337"/>
      <c r="T100" s="337"/>
      <c r="U100" s="337"/>
      <c r="V100" s="337"/>
      <c r="W100" s="337"/>
      <c r="X100" s="337"/>
      <c r="Y100" s="337"/>
      <c r="Z100" s="337"/>
      <c r="AA100" s="337"/>
      <c r="AB100" s="337"/>
      <c r="AC100" s="337"/>
      <c r="AD100" s="337"/>
      <c r="AE100" s="337"/>
      <c r="AF100" s="337"/>
      <c r="AG100" s="337"/>
      <c r="AH100" s="337"/>
      <c r="AI100" s="337"/>
      <c r="AJ100" s="337"/>
      <c r="AK100" s="337"/>
      <c r="AL100" s="337"/>
      <c r="AM100" s="337"/>
      <c r="AN100" s="337"/>
      <c r="AO100" s="337"/>
      <c r="AP100" s="337"/>
      <c r="AQ100" s="337"/>
      <c r="AR100" s="337">
        <v>380</v>
      </c>
      <c r="AS100" s="337">
        <v>424</v>
      </c>
      <c r="AT100" s="337">
        <v>755</v>
      </c>
      <c r="AU100" s="337">
        <v>550</v>
      </c>
      <c r="AV100" s="337">
        <v>530</v>
      </c>
      <c r="AW100" s="337">
        <v>407</v>
      </c>
      <c r="AX100" s="337">
        <v>427</v>
      </c>
      <c r="AY100" s="337">
        <v>474</v>
      </c>
      <c r="AZ100" s="337">
        <v>508</v>
      </c>
      <c r="BA100" s="337">
        <v>537</v>
      </c>
      <c r="BB100" s="337">
        <v>502</v>
      </c>
      <c r="BC100" s="337">
        <v>444</v>
      </c>
      <c r="BD100" s="337">
        <v>373</v>
      </c>
      <c r="BE100" s="337">
        <v>345</v>
      </c>
      <c r="BF100" s="337">
        <v>338</v>
      </c>
      <c r="BG100" s="337">
        <v>340</v>
      </c>
      <c r="BH100" s="337">
        <v>351</v>
      </c>
      <c r="BI100" s="337">
        <v>366</v>
      </c>
      <c r="BJ100" s="337">
        <v>364</v>
      </c>
      <c r="BK100" s="337">
        <v>385</v>
      </c>
      <c r="BL100" s="337">
        <v>371</v>
      </c>
      <c r="BM100" s="337">
        <v>447</v>
      </c>
      <c r="BN100" s="337">
        <v>542</v>
      </c>
      <c r="BO100" s="337">
        <v>577</v>
      </c>
      <c r="BP100" s="337">
        <v>650</v>
      </c>
      <c r="BQ100" s="337">
        <v>0</v>
      </c>
      <c r="BR100" s="337">
        <v>0</v>
      </c>
      <c r="BS100" s="337">
        <v>0</v>
      </c>
      <c r="BT100" s="337">
        <v>0</v>
      </c>
      <c r="BU100" s="337">
        <v>0</v>
      </c>
      <c r="BV100" s="337">
        <v>0</v>
      </c>
      <c r="BW100" s="337">
        <v>0</v>
      </c>
      <c r="BX100" s="337">
        <v>0</v>
      </c>
      <c r="BY100" s="337">
        <v>0</v>
      </c>
      <c r="BZ100" s="337">
        <v>0</v>
      </c>
      <c r="CA100" s="337">
        <v>0</v>
      </c>
      <c r="CB100" s="337">
        <v>0</v>
      </c>
      <c r="CC100" s="337">
        <v>0</v>
      </c>
      <c r="CD100" s="338">
        <v>0</v>
      </c>
    </row>
    <row r="101" spans="1:82" s="1" customFormat="1" ht="26.25" customHeight="1" x14ac:dyDescent="0.4">
      <c r="A101" s="368"/>
      <c r="B101" s="71" t="s">
        <v>575</v>
      </c>
      <c r="C101" s="314"/>
      <c r="D101" s="337"/>
      <c r="E101" s="337"/>
      <c r="F101" s="337"/>
      <c r="G101" s="337"/>
      <c r="H101" s="337"/>
      <c r="I101" s="337"/>
      <c r="J101" s="337"/>
      <c r="K101" s="337"/>
      <c r="L101" s="337"/>
      <c r="M101" s="337"/>
      <c r="N101" s="337"/>
      <c r="O101" s="337"/>
      <c r="P101" s="337"/>
      <c r="Q101" s="337"/>
      <c r="R101" s="337"/>
      <c r="S101" s="337"/>
      <c r="T101" s="337"/>
      <c r="U101" s="337"/>
      <c r="V101" s="337"/>
      <c r="W101" s="337"/>
      <c r="X101" s="337"/>
      <c r="Y101" s="337"/>
      <c r="Z101" s="337"/>
      <c r="AA101" s="337"/>
      <c r="AB101" s="337"/>
      <c r="AC101" s="337"/>
      <c r="AD101" s="337"/>
      <c r="AE101" s="337"/>
      <c r="AF101" s="337"/>
      <c r="AG101" s="337"/>
      <c r="AH101" s="337"/>
      <c r="AI101" s="337"/>
      <c r="AJ101" s="337"/>
      <c r="AK101" s="337"/>
      <c r="AL101" s="337"/>
      <c r="AM101" s="337"/>
      <c r="AN101" s="337"/>
      <c r="AO101" s="337"/>
      <c r="AP101" s="337"/>
      <c r="AQ101" s="337"/>
      <c r="AR101" s="337">
        <v>2131</v>
      </c>
      <c r="AS101" s="337">
        <v>2221</v>
      </c>
      <c r="AT101" s="337">
        <v>2991</v>
      </c>
      <c r="AU101" s="337">
        <v>3209</v>
      </c>
      <c r="AV101" s="337">
        <v>3708</v>
      </c>
      <c r="AW101" s="337">
        <v>2628</v>
      </c>
      <c r="AX101" s="337">
        <v>2814</v>
      </c>
      <c r="AY101" s="337">
        <v>2921</v>
      </c>
      <c r="AZ101" s="337">
        <v>2927</v>
      </c>
      <c r="BA101" s="337">
        <v>2856</v>
      </c>
      <c r="BB101" s="337">
        <v>2740</v>
      </c>
      <c r="BC101" s="337">
        <v>2580</v>
      </c>
      <c r="BD101" s="337">
        <v>2374</v>
      </c>
      <c r="BE101" s="337">
        <v>2293</v>
      </c>
      <c r="BF101" s="337">
        <v>2268</v>
      </c>
      <c r="BG101" s="337">
        <v>2358</v>
      </c>
      <c r="BH101" s="337">
        <v>2473</v>
      </c>
      <c r="BI101" s="337">
        <v>2603</v>
      </c>
      <c r="BJ101" s="337">
        <v>2570</v>
      </c>
      <c r="BK101" s="337">
        <v>2533</v>
      </c>
      <c r="BL101" s="337">
        <v>2566</v>
      </c>
      <c r="BM101" s="337">
        <v>2940</v>
      </c>
      <c r="BN101" s="337">
        <v>3172</v>
      </c>
      <c r="BO101" s="337">
        <v>3254</v>
      </c>
      <c r="BP101" s="337">
        <v>3368</v>
      </c>
      <c r="BQ101" s="337">
        <v>0</v>
      </c>
      <c r="BR101" s="337">
        <v>0</v>
      </c>
      <c r="BS101" s="337">
        <v>0</v>
      </c>
      <c r="BT101" s="337">
        <v>0</v>
      </c>
      <c r="BU101" s="337">
        <v>0</v>
      </c>
      <c r="BV101" s="337">
        <v>0</v>
      </c>
      <c r="BW101" s="337">
        <v>0</v>
      </c>
      <c r="BX101" s="337">
        <v>0</v>
      </c>
      <c r="BY101" s="337">
        <v>0</v>
      </c>
      <c r="BZ101" s="337">
        <v>0</v>
      </c>
      <c r="CA101" s="337">
        <v>0</v>
      </c>
      <c r="CB101" s="337">
        <v>0</v>
      </c>
      <c r="CC101" s="337">
        <v>0</v>
      </c>
      <c r="CD101" s="338">
        <v>0</v>
      </c>
    </row>
    <row r="102" spans="1:82" s="1" customFormat="1" ht="26.25" customHeight="1" x14ac:dyDescent="0.4">
      <c r="A102" s="73"/>
      <c r="B102" s="73" t="s">
        <v>580</v>
      </c>
      <c r="C102" s="314"/>
      <c r="D102" s="337"/>
      <c r="E102" s="337"/>
      <c r="F102" s="337"/>
      <c r="G102" s="337"/>
      <c r="H102" s="337"/>
      <c r="I102" s="337"/>
      <c r="J102" s="337"/>
      <c r="K102" s="337"/>
      <c r="L102" s="337"/>
      <c r="M102" s="337"/>
      <c r="N102" s="337"/>
      <c r="O102" s="337"/>
      <c r="P102" s="337"/>
      <c r="Q102" s="337"/>
      <c r="R102" s="337"/>
      <c r="S102" s="337"/>
      <c r="T102" s="337"/>
      <c r="U102" s="337"/>
      <c r="V102" s="337"/>
      <c r="W102" s="337"/>
      <c r="X102" s="337"/>
      <c r="Y102" s="337"/>
      <c r="Z102" s="337"/>
      <c r="AA102" s="337"/>
      <c r="AB102" s="337"/>
      <c r="AC102" s="337"/>
      <c r="AD102" s="337"/>
      <c r="AE102" s="337"/>
      <c r="AF102" s="337"/>
      <c r="AG102" s="337"/>
      <c r="AH102" s="337"/>
      <c r="AI102" s="337"/>
      <c r="AJ102" s="337"/>
      <c r="AK102" s="337"/>
      <c r="AL102" s="337"/>
      <c r="AM102" s="337"/>
      <c r="AN102" s="337"/>
      <c r="AO102" s="337"/>
      <c r="AP102" s="337"/>
      <c r="AQ102" s="337"/>
      <c r="AR102" s="337"/>
      <c r="AS102" s="337"/>
      <c r="AT102" s="337"/>
      <c r="AU102" s="337"/>
      <c r="AV102" s="337"/>
      <c r="AW102" s="337"/>
      <c r="AX102" s="337"/>
      <c r="AY102" s="337"/>
      <c r="AZ102" s="337"/>
      <c r="BA102" s="337"/>
      <c r="BB102" s="337"/>
      <c r="BC102" s="337"/>
      <c r="BD102" s="337"/>
      <c r="BE102" s="337"/>
      <c r="BF102" s="337"/>
      <c r="BG102" s="337"/>
      <c r="BH102" s="337"/>
      <c r="BI102" s="337"/>
      <c r="BJ102" s="337"/>
      <c r="BK102" s="337"/>
      <c r="BL102" s="337"/>
      <c r="BM102" s="337"/>
      <c r="BN102" s="337"/>
      <c r="BO102" s="337"/>
      <c r="BP102" s="337"/>
      <c r="BQ102" s="337"/>
      <c r="BR102" s="337"/>
      <c r="BS102" s="337"/>
      <c r="BT102" s="337"/>
      <c r="BU102" s="337"/>
      <c r="BV102" s="337"/>
      <c r="BW102" s="337"/>
      <c r="BX102" s="337"/>
      <c r="BY102" s="337"/>
      <c r="BZ102" s="337"/>
      <c r="CA102" s="337"/>
      <c r="CB102" s="337"/>
      <c r="CC102" s="337"/>
      <c r="CD102" s="338"/>
    </row>
    <row r="103" spans="1:82" s="1" customFormat="1" x14ac:dyDescent="0.4">
      <c r="A103" s="368"/>
      <c r="B103" s="71" t="s">
        <v>593</v>
      </c>
      <c r="C103" s="314"/>
      <c r="D103" s="337"/>
      <c r="E103" s="337"/>
      <c r="F103" s="337"/>
      <c r="G103" s="337"/>
      <c r="H103" s="337"/>
      <c r="I103" s="337"/>
      <c r="J103" s="337"/>
      <c r="K103" s="337"/>
      <c r="L103" s="337"/>
      <c r="M103" s="337"/>
      <c r="N103" s="337"/>
      <c r="O103" s="337"/>
      <c r="P103" s="337"/>
      <c r="Q103" s="337"/>
      <c r="R103" s="337"/>
      <c r="S103" s="337"/>
      <c r="T103" s="337"/>
      <c r="U103" s="337"/>
      <c r="V103" s="337"/>
      <c r="W103" s="337"/>
      <c r="X103" s="337"/>
      <c r="Y103" s="337"/>
      <c r="Z103" s="337"/>
      <c r="AA103" s="337"/>
      <c r="AB103" s="337"/>
      <c r="AC103" s="337"/>
      <c r="AD103" s="337"/>
      <c r="AE103" s="337"/>
      <c r="AF103" s="337"/>
      <c r="AG103" s="337"/>
      <c r="AH103" s="337"/>
      <c r="AI103" s="337"/>
      <c r="AJ103" s="337"/>
      <c r="AK103" s="337"/>
      <c r="AL103" s="337"/>
      <c r="AM103" s="337"/>
      <c r="AN103" s="337"/>
      <c r="AO103" s="337"/>
      <c r="AP103" s="337"/>
      <c r="AQ103" s="337"/>
      <c r="AR103" s="337">
        <v>4244</v>
      </c>
      <c r="AS103" s="337">
        <v>4071</v>
      </c>
      <c r="AT103" s="337">
        <v>5652</v>
      </c>
      <c r="AU103" s="337">
        <v>5400</v>
      </c>
      <c r="AV103" s="337">
        <v>5682</v>
      </c>
      <c r="AW103" s="337">
        <v>4611</v>
      </c>
      <c r="AX103" s="337">
        <v>4747</v>
      </c>
      <c r="AY103" s="337">
        <v>4812</v>
      </c>
      <c r="AZ103" s="337">
        <v>4740</v>
      </c>
      <c r="BA103" s="337">
        <v>4594</v>
      </c>
      <c r="BB103" s="337">
        <v>4426</v>
      </c>
      <c r="BC103" s="337">
        <v>4194</v>
      </c>
      <c r="BD103" s="337">
        <v>3942</v>
      </c>
      <c r="BE103" s="337">
        <v>3860</v>
      </c>
      <c r="BF103" s="337">
        <v>3836</v>
      </c>
      <c r="BG103" s="337">
        <v>3907</v>
      </c>
      <c r="BH103" s="337">
        <v>4096</v>
      </c>
      <c r="BI103" s="337">
        <v>4207</v>
      </c>
      <c r="BJ103" s="337">
        <v>4258</v>
      </c>
      <c r="BK103" s="337">
        <v>4253</v>
      </c>
      <c r="BL103" s="337">
        <v>4355</v>
      </c>
      <c r="BM103" s="337">
        <v>4717</v>
      </c>
      <c r="BN103" s="337">
        <v>4923</v>
      </c>
      <c r="BO103" s="337">
        <v>4985</v>
      </c>
      <c r="BP103" s="337">
        <v>5019</v>
      </c>
      <c r="BQ103" s="337">
        <v>0</v>
      </c>
      <c r="BR103" s="337">
        <v>0</v>
      </c>
      <c r="BS103" s="337">
        <v>0</v>
      </c>
      <c r="BT103" s="337">
        <v>0</v>
      </c>
      <c r="BU103" s="337">
        <v>0</v>
      </c>
      <c r="BV103" s="337">
        <v>0</v>
      </c>
      <c r="BW103" s="337">
        <v>0</v>
      </c>
      <c r="BX103" s="337">
        <v>0</v>
      </c>
      <c r="BY103" s="337">
        <v>0</v>
      </c>
      <c r="BZ103" s="337">
        <v>0</v>
      </c>
      <c r="CA103" s="337">
        <v>0</v>
      </c>
      <c r="CB103" s="337">
        <v>0</v>
      </c>
      <c r="CC103" s="337">
        <v>0</v>
      </c>
      <c r="CD103" s="338">
        <v>0</v>
      </c>
    </row>
    <row r="104" spans="1:82" s="1" customFormat="1" x14ac:dyDescent="0.4">
      <c r="A104" s="368"/>
      <c r="B104" s="71" t="s">
        <v>594</v>
      </c>
      <c r="C104" s="314"/>
      <c r="D104" s="337"/>
      <c r="E104" s="337"/>
      <c r="F104" s="337"/>
      <c r="G104" s="337"/>
      <c r="H104" s="337"/>
      <c r="I104" s="337"/>
      <c r="J104" s="337"/>
      <c r="K104" s="337"/>
      <c r="L104" s="337"/>
      <c r="M104" s="337"/>
      <c r="N104" s="337"/>
      <c r="O104" s="337"/>
      <c r="P104" s="337"/>
      <c r="Q104" s="337"/>
      <c r="R104" s="337"/>
      <c r="S104" s="337"/>
      <c r="T104" s="337"/>
      <c r="U104" s="337"/>
      <c r="V104" s="337"/>
      <c r="W104" s="337"/>
      <c r="X104" s="337"/>
      <c r="Y104" s="337"/>
      <c r="Z104" s="337"/>
      <c r="AA104" s="337"/>
      <c r="AB104" s="337"/>
      <c r="AC104" s="337"/>
      <c r="AD104" s="337"/>
      <c r="AE104" s="337"/>
      <c r="AF104" s="337"/>
      <c r="AG104" s="337"/>
      <c r="AH104" s="337"/>
      <c r="AI104" s="337"/>
      <c r="AJ104" s="337"/>
      <c r="AK104" s="337"/>
      <c r="AL104" s="337"/>
      <c r="AM104" s="337"/>
      <c r="AN104" s="337"/>
      <c r="AO104" s="337"/>
      <c r="AP104" s="337"/>
      <c r="AQ104" s="337"/>
      <c r="AR104" s="337">
        <v>255</v>
      </c>
      <c r="AS104" s="337">
        <v>248</v>
      </c>
      <c r="AT104" s="337">
        <v>383</v>
      </c>
      <c r="AU104" s="337">
        <v>326</v>
      </c>
      <c r="AV104" s="337">
        <v>354</v>
      </c>
      <c r="AW104" s="337">
        <v>278</v>
      </c>
      <c r="AX104" s="337">
        <v>288</v>
      </c>
      <c r="AY104" s="337">
        <v>293</v>
      </c>
      <c r="AZ104" s="337">
        <v>293</v>
      </c>
      <c r="BA104" s="337">
        <v>287</v>
      </c>
      <c r="BB104" s="337">
        <v>283</v>
      </c>
      <c r="BC104" s="337">
        <v>277</v>
      </c>
      <c r="BD104" s="337">
        <v>267</v>
      </c>
      <c r="BE104" s="337">
        <v>265</v>
      </c>
      <c r="BF104" s="337">
        <v>257</v>
      </c>
      <c r="BG104" s="337">
        <v>261</v>
      </c>
      <c r="BH104" s="337">
        <v>271</v>
      </c>
      <c r="BI104" s="337">
        <v>279</v>
      </c>
      <c r="BJ104" s="337">
        <v>280</v>
      </c>
      <c r="BK104" s="337">
        <v>283</v>
      </c>
      <c r="BL104" s="337">
        <v>290</v>
      </c>
      <c r="BM104" s="337">
        <v>311</v>
      </c>
      <c r="BN104" s="337">
        <v>322</v>
      </c>
      <c r="BO104" s="337">
        <v>327</v>
      </c>
      <c r="BP104" s="337">
        <v>330</v>
      </c>
      <c r="BQ104" s="337">
        <v>0</v>
      </c>
      <c r="BR104" s="337">
        <v>0</v>
      </c>
      <c r="BS104" s="337">
        <v>0</v>
      </c>
      <c r="BT104" s="337">
        <v>0</v>
      </c>
      <c r="BU104" s="337">
        <v>0</v>
      </c>
      <c r="BV104" s="337">
        <v>0</v>
      </c>
      <c r="BW104" s="337">
        <v>0</v>
      </c>
      <c r="BX104" s="337">
        <v>0</v>
      </c>
      <c r="BY104" s="337">
        <v>0</v>
      </c>
      <c r="BZ104" s="337">
        <v>0</v>
      </c>
      <c r="CA104" s="337">
        <v>0</v>
      </c>
      <c r="CB104" s="337">
        <v>0</v>
      </c>
      <c r="CC104" s="337">
        <v>0</v>
      </c>
      <c r="CD104" s="338">
        <v>0</v>
      </c>
    </row>
    <row r="105" spans="1:82" s="1" customFormat="1" x14ac:dyDescent="0.4">
      <c r="A105" s="368"/>
      <c r="B105" s="71" t="s">
        <v>595</v>
      </c>
      <c r="C105" s="314"/>
      <c r="D105" s="337"/>
      <c r="E105" s="337"/>
      <c r="F105" s="337"/>
      <c r="G105" s="337"/>
      <c r="H105" s="337"/>
      <c r="I105" s="337"/>
      <c r="J105" s="337"/>
      <c r="K105" s="337"/>
      <c r="L105" s="337"/>
      <c r="M105" s="337"/>
      <c r="N105" s="337"/>
      <c r="O105" s="337"/>
      <c r="P105" s="337"/>
      <c r="Q105" s="337"/>
      <c r="R105" s="337"/>
      <c r="S105" s="337"/>
      <c r="T105" s="337"/>
      <c r="U105" s="337"/>
      <c r="V105" s="337"/>
      <c r="W105" s="337"/>
      <c r="X105" s="337"/>
      <c r="Y105" s="337"/>
      <c r="Z105" s="337"/>
      <c r="AA105" s="337"/>
      <c r="AB105" s="337"/>
      <c r="AC105" s="337"/>
      <c r="AD105" s="337"/>
      <c r="AE105" s="337"/>
      <c r="AF105" s="337"/>
      <c r="AG105" s="337"/>
      <c r="AH105" s="337"/>
      <c r="AI105" s="337"/>
      <c r="AJ105" s="337"/>
      <c r="AK105" s="337"/>
      <c r="AL105" s="337"/>
      <c r="AM105" s="337"/>
      <c r="AN105" s="337"/>
      <c r="AO105" s="337"/>
      <c r="AP105" s="337"/>
      <c r="AQ105" s="337"/>
      <c r="AR105" s="337">
        <v>645</v>
      </c>
      <c r="AS105" s="337">
        <v>881</v>
      </c>
      <c r="AT105" s="337">
        <v>691</v>
      </c>
      <c r="AU105" s="337">
        <v>642</v>
      </c>
      <c r="AV105" s="337">
        <v>668</v>
      </c>
      <c r="AW105" s="337">
        <v>577</v>
      </c>
      <c r="AX105" s="337">
        <v>580</v>
      </c>
      <c r="AY105" s="337">
        <v>585</v>
      </c>
      <c r="AZ105" s="337">
        <v>586</v>
      </c>
      <c r="BA105" s="337">
        <v>598</v>
      </c>
      <c r="BB105" s="337">
        <v>597</v>
      </c>
      <c r="BC105" s="337">
        <v>580</v>
      </c>
      <c r="BD105" s="337">
        <v>552</v>
      </c>
      <c r="BE105" s="337">
        <v>539</v>
      </c>
      <c r="BF105" s="337">
        <v>532</v>
      </c>
      <c r="BG105" s="337">
        <v>525</v>
      </c>
      <c r="BH105" s="337">
        <v>548</v>
      </c>
      <c r="BI105" s="337">
        <v>543</v>
      </c>
      <c r="BJ105" s="337">
        <v>542</v>
      </c>
      <c r="BK105" s="337">
        <v>533</v>
      </c>
      <c r="BL105" s="337">
        <v>513</v>
      </c>
      <c r="BM105" s="337">
        <v>544</v>
      </c>
      <c r="BN105" s="337">
        <v>561</v>
      </c>
      <c r="BO105" s="337">
        <v>562</v>
      </c>
      <c r="BP105" s="337">
        <v>563</v>
      </c>
      <c r="BQ105" s="337">
        <v>0</v>
      </c>
      <c r="BR105" s="337">
        <v>0</v>
      </c>
      <c r="BS105" s="337">
        <v>0</v>
      </c>
      <c r="BT105" s="337">
        <v>0</v>
      </c>
      <c r="BU105" s="337">
        <v>0</v>
      </c>
      <c r="BV105" s="337">
        <v>0</v>
      </c>
      <c r="BW105" s="337">
        <v>0</v>
      </c>
      <c r="BX105" s="337">
        <v>0</v>
      </c>
      <c r="BY105" s="337">
        <v>0</v>
      </c>
      <c r="BZ105" s="337">
        <v>0</v>
      </c>
      <c r="CA105" s="337">
        <v>0</v>
      </c>
      <c r="CB105" s="337">
        <v>0</v>
      </c>
      <c r="CC105" s="337">
        <v>0</v>
      </c>
      <c r="CD105" s="338">
        <v>0</v>
      </c>
    </row>
    <row r="106" spans="1:82" s="1" customFormat="1" ht="15.4" thickBot="1" x14ac:dyDescent="0.45">
      <c r="A106" s="374"/>
      <c r="B106" s="375"/>
      <c r="C106" s="353"/>
      <c r="D106" s="365"/>
      <c r="E106" s="365"/>
      <c r="F106" s="365"/>
      <c r="G106" s="365"/>
      <c r="H106" s="365"/>
      <c r="I106" s="365"/>
      <c r="J106" s="365"/>
      <c r="K106" s="365"/>
      <c r="L106" s="365"/>
      <c r="M106" s="365"/>
      <c r="N106" s="365"/>
      <c r="O106" s="365"/>
      <c r="P106" s="365"/>
      <c r="Q106" s="365"/>
      <c r="R106" s="365"/>
      <c r="S106" s="365"/>
      <c r="T106" s="365"/>
      <c r="U106" s="365"/>
      <c r="V106" s="365"/>
      <c r="W106" s="365"/>
      <c r="X106" s="365"/>
      <c r="Y106" s="365"/>
      <c r="Z106" s="365"/>
      <c r="AA106" s="365"/>
      <c r="AB106" s="365"/>
      <c r="AC106" s="365"/>
      <c r="AD106" s="365"/>
      <c r="AE106" s="365"/>
      <c r="AF106" s="365"/>
      <c r="AG106" s="365"/>
      <c r="AH106" s="365"/>
      <c r="AI106" s="365"/>
      <c r="AJ106" s="365"/>
      <c r="AK106" s="365"/>
      <c r="AL106" s="365"/>
      <c r="AM106" s="365"/>
      <c r="AN106" s="365"/>
      <c r="AO106" s="365"/>
      <c r="AP106" s="365"/>
      <c r="AQ106" s="365"/>
      <c r="AR106" s="365"/>
      <c r="AS106" s="365"/>
      <c r="AT106" s="365"/>
      <c r="AU106" s="365"/>
      <c r="AV106" s="365"/>
      <c r="AW106" s="365"/>
      <c r="AX106" s="365"/>
      <c r="AY106" s="365"/>
      <c r="AZ106" s="365"/>
      <c r="BA106" s="365"/>
      <c r="BB106" s="365"/>
      <c r="BC106" s="365"/>
      <c r="BD106" s="365"/>
      <c r="BE106" s="365"/>
      <c r="BF106" s="365"/>
      <c r="BG106" s="365"/>
      <c r="BH106" s="365"/>
      <c r="BI106" s="365"/>
      <c r="BJ106" s="365"/>
      <c r="BK106" s="365"/>
      <c r="BL106" s="365"/>
      <c r="BM106" s="365"/>
      <c r="BN106" s="365"/>
      <c r="BO106" s="365"/>
      <c r="BP106" s="365"/>
      <c r="BQ106" s="365"/>
      <c r="BR106" s="365"/>
      <c r="BS106" s="365"/>
      <c r="BT106" s="365"/>
      <c r="BU106" s="365"/>
      <c r="BV106" s="365"/>
      <c r="BW106" s="365"/>
      <c r="BX106" s="365"/>
      <c r="BY106" s="365"/>
      <c r="BZ106" s="365"/>
      <c r="CA106" s="365"/>
      <c r="CB106" s="365"/>
      <c r="CC106" s="365"/>
      <c r="CD106" s="366"/>
    </row>
  </sheetData>
  <hyperlinks>
    <hyperlink ref="A1" location="Contents!A1" display="Contents page" xr:uid="{00000000-0004-0000-1200-000000000000}"/>
    <hyperlink ref="B1" location="Notes!A1" display="Information relating to this table can be found in the 'Notes' tab" xr:uid="{00000000-0004-0000-12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9C9C9"/>
  </sheetPr>
  <dimension ref="A1:F45"/>
  <sheetViews>
    <sheetView zoomScale="85" zoomScaleNormal="85" workbookViewId="0"/>
  </sheetViews>
  <sheetFormatPr defaultColWidth="9.1328125" defaultRowHeight="15" x14ac:dyDescent="0.35"/>
  <cols>
    <col min="1" max="1" width="23.1328125" style="29" bestFit="1" customWidth="1"/>
    <col min="2" max="2" width="183.1328125" style="29" customWidth="1"/>
    <col min="3" max="3" width="23.86328125" style="29" customWidth="1"/>
    <col min="4" max="4" width="9.1328125" style="29" customWidth="1"/>
    <col min="5" max="5" width="56.86328125" style="29" customWidth="1"/>
    <col min="6" max="6" width="9.1328125" style="29" customWidth="1"/>
    <col min="7" max="16384" width="9.1328125" style="29"/>
  </cols>
  <sheetData>
    <row r="1" spans="1:6" s="16" customFormat="1" x14ac:dyDescent="0.35">
      <c r="A1" s="14" t="s">
        <v>44</v>
      </c>
      <c r="B1" s="15"/>
    </row>
    <row r="2" spans="1:6" s="16" customFormat="1" x14ac:dyDescent="0.4">
      <c r="A2" s="17" t="s">
        <v>45</v>
      </c>
      <c r="B2" s="18" t="s">
        <v>5</v>
      </c>
      <c r="C2" s="19"/>
    </row>
    <row r="3" spans="1:6" s="16" customFormat="1" x14ac:dyDescent="0.35">
      <c r="A3" s="20">
        <v>2022</v>
      </c>
      <c r="B3" s="21"/>
      <c r="C3" s="22"/>
    </row>
    <row r="4" spans="1:6" s="16" customFormat="1" x14ac:dyDescent="0.35">
      <c r="A4" s="20"/>
      <c r="B4" s="23" t="s">
        <v>46</v>
      </c>
      <c r="C4" s="22"/>
    </row>
    <row r="5" spans="1:6" s="16" customFormat="1" ht="148.35" customHeight="1" x14ac:dyDescent="0.35">
      <c r="A5" s="24"/>
      <c r="B5" s="25" t="s">
        <v>47</v>
      </c>
      <c r="C5" s="22"/>
      <c r="E5" s="26"/>
      <c r="F5" s="26"/>
    </row>
    <row r="6" spans="1:6" s="16" customFormat="1" x14ac:dyDescent="0.35">
      <c r="A6" s="24"/>
      <c r="B6" s="27" t="s">
        <v>48</v>
      </c>
      <c r="C6" s="22"/>
      <c r="E6" s="26"/>
      <c r="F6" s="26"/>
    </row>
    <row r="7" spans="1:6" s="1" customFormat="1" ht="108.4" customHeight="1" x14ac:dyDescent="0.35">
      <c r="A7" s="24"/>
      <c r="B7" s="28" t="s">
        <v>49</v>
      </c>
      <c r="C7" s="22"/>
      <c r="D7" s="29"/>
      <c r="E7" s="29"/>
      <c r="F7" s="29"/>
    </row>
    <row r="8" spans="1:6" s="16" customFormat="1" ht="71.650000000000006" customHeight="1" x14ac:dyDescent="0.35">
      <c r="A8" s="24"/>
      <c r="B8" s="25" t="s">
        <v>50</v>
      </c>
      <c r="C8" s="22"/>
      <c r="E8" s="26"/>
      <c r="F8" s="26"/>
    </row>
    <row r="9" spans="1:6" s="16" customFormat="1" ht="72.75" customHeight="1" x14ac:dyDescent="0.35">
      <c r="A9" s="24"/>
      <c r="B9" s="25" t="s">
        <v>51</v>
      </c>
      <c r="C9" s="22"/>
      <c r="E9" s="26"/>
      <c r="F9" s="26"/>
    </row>
    <row r="10" spans="1:6" s="16" customFormat="1" ht="58.5" customHeight="1" x14ac:dyDescent="0.35">
      <c r="A10" s="24"/>
      <c r="B10" s="25" t="s">
        <v>52</v>
      </c>
      <c r="C10" s="22"/>
    </row>
    <row r="11" spans="1:6" s="16" customFormat="1" ht="56.65" customHeight="1" x14ac:dyDescent="0.35">
      <c r="A11" s="24"/>
      <c r="B11" s="25" t="s">
        <v>53</v>
      </c>
      <c r="C11" s="22"/>
    </row>
    <row r="12" spans="1:6" s="16" customFormat="1" ht="56.65" customHeight="1" x14ac:dyDescent="0.35">
      <c r="A12" s="24"/>
      <c r="B12" s="30" t="s">
        <v>54</v>
      </c>
      <c r="C12" s="22"/>
    </row>
    <row r="13" spans="1:6" s="16" customFormat="1" ht="60" customHeight="1" x14ac:dyDescent="0.35">
      <c r="A13" s="24"/>
      <c r="B13" s="25" t="s">
        <v>55</v>
      </c>
      <c r="C13" s="22"/>
    </row>
    <row r="14" spans="1:6" s="16" customFormat="1" ht="66" customHeight="1" x14ac:dyDescent="0.35">
      <c r="A14" s="24"/>
      <c r="B14" s="25" t="s">
        <v>56</v>
      </c>
      <c r="C14" s="22"/>
    </row>
    <row r="15" spans="1:6" s="16" customFormat="1" ht="18.399999999999999" customHeight="1" x14ac:dyDescent="0.35">
      <c r="A15" s="24"/>
      <c r="B15" s="27" t="s">
        <v>57</v>
      </c>
      <c r="C15" s="22"/>
    </row>
    <row r="16" spans="1:6" s="16" customFormat="1" ht="409.5" customHeight="1" x14ac:dyDescent="0.35">
      <c r="A16" s="24"/>
      <c r="B16" s="31" t="s">
        <v>58</v>
      </c>
      <c r="C16" s="22"/>
    </row>
    <row r="17" spans="1:4" s="16" customFormat="1" ht="56.1" customHeight="1" x14ac:dyDescent="0.35">
      <c r="A17" s="24"/>
      <c r="B17" s="25" t="s">
        <v>59</v>
      </c>
      <c r="C17" s="22"/>
    </row>
    <row r="18" spans="1:4" s="16" customFormat="1" ht="53.85" customHeight="1" x14ac:dyDescent="0.35">
      <c r="A18" s="24"/>
      <c r="B18" s="25" t="s">
        <v>60</v>
      </c>
      <c r="C18" s="22"/>
    </row>
    <row r="19" spans="1:4" s="16" customFormat="1" ht="42" customHeight="1" x14ac:dyDescent="0.35">
      <c r="A19" s="24"/>
      <c r="B19" s="28" t="s">
        <v>61</v>
      </c>
      <c r="C19" s="22"/>
    </row>
    <row r="20" spans="1:4" s="16" customFormat="1" ht="84.75" customHeight="1" x14ac:dyDescent="0.35">
      <c r="A20" s="24"/>
      <c r="B20" s="25" t="s">
        <v>62</v>
      </c>
      <c r="C20" s="22"/>
    </row>
    <row r="21" spans="1:4" s="16" customFormat="1" ht="208.9" customHeight="1" x14ac:dyDescent="0.35">
      <c r="A21" s="24"/>
      <c r="B21" s="25" t="s">
        <v>63</v>
      </c>
      <c r="C21" s="22"/>
    </row>
    <row r="22" spans="1:4" s="16" customFormat="1" ht="90.75" customHeight="1" x14ac:dyDescent="0.35">
      <c r="A22" s="24"/>
      <c r="B22" s="25" t="s">
        <v>64</v>
      </c>
      <c r="C22" s="22"/>
    </row>
    <row r="23" spans="1:4" s="16" customFormat="1" ht="70.900000000000006" customHeight="1" x14ac:dyDescent="0.35">
      <c r="A23" s="24"/>
      <c r="B23" s="31" t="s">
        <v>65</v>
      </c>
      <c r="C23" s="22"/>
    </row>
    <row r="24" spans="1:4" s="1" customFormat="1" x14ac:dyDescent="0.35">
      <c r="A24" s="24"/>
      <c r="B24" s="32" t="s">
        <v>66</v>
      </c>
      <c r="C24" s="33"/>
      <c r="D24" s="29"/>
    </row>
    <row r="25" spans="1:4" s="16" customFormat="1" ht="109.35" customHeight="1" x14ac:dyDescent="0.35">
      <c r="A25" s="24"/>
      <c r="B25" s="34" t="s">
        <v>67</v>
      </c>
      <c r="C25" s="22"/>
      <c r="D25" s="35"/>
    </row>
    <row r="26" spans="1:4" s="16" customFormat="1" ht="75" x14ac:dyDescent="0.35">
      <c r="A26" s="24"/>
      <c r="B26" s="34" t="s">
        <v>68</v>
      </c>
      <c r="C26" s="22"/>
      <c r="D26" s="35"/>
    </row>
    <row r="27" spans="1:4" s="16" customFormat="1" ht="55.35" customHeight="1" x14ac:dyDescent="0.35">
      <c r="A27" s="24"/>
      <c r="B27" s="34" t="s">
        <v>69</v>
      </c>
      <c r="C27" s="22"/>
      <c r="D27" s="35"/>
    </row>
    <row r="28" spans="1:4" s="16" customFormat="1" ht="68.099999999999994" customHeight="1" x14ac:dyDescent="0.35">
      <c r="A28" s="24"/>
      <c r="B28" s="34" t="s">
        <v>70</v>
      </c>
      <c r="C28" s="22"/>
      <c r="D28" s="35"/>
    </row>
    <row r="29" spans="1:4" s="16" customFormat="1" ht="11.85" customHeight="1" x14ac:dyDescent="0.35">
      <c r="A29" s="24"/>
      <c r="B29" s="36" t="s">
        <v>71</v>
      </c>
      <c r="C29" s="22"/>
      <c r="D29" s="35"/>
    </row>
    <row r="30" spans="1:4" s="16" customFormat="1" ht="150" x14ac:dyDescent="0.35">
      <c r="A30" s="24"/>
      <c r="B30" s="25" t="s">
        <v>72</v>
      </c>
      <c r="C30" s="22"/>
    </row>
    <row r="31" spans="1:4" s="16" customFormat="1" ht="60" x14ac:dyDescent="0.35">
      <c r="A31" s="24"/>
      <c r="B31" s="37" t="s">
        <v>73</v>
      </c>
      <c r="C31" s="22"/>
    </row>
    <row r="32" spans="1:4" s="16" customFormat="1" ht="45" x14ac:dyDescent="0.35">
      <c r="A32" s="24"/>
      <c r="B32" s="37" t="s">
        <v>74</v>
      </c>
      <c r="C32" s="22"/>
    </row>
    <row r="33" spans="1:3" s="16" customFormat="1" ht="30" x14ac:dyDescent="0.35">
      <c r="A33" s="24"/>
      <c r="B33" s="37" t="s">
        <v>75</v>
      </c>
      <c r="C33" s="22"/>
    </row>
    <row r="34" spans="1:3" s="16" customFormat="1" ht="45" x14ac:dyDescent="0.35">
      <c r="A34" s="24"/>
      <c r="B34" s="37" t="s">
        <v>76</v>
      </c>
      <c r="C34" s="22"/>
    </row>
    <row r="35" spans="1:3" s="16" customFormat="1" ht="30" x14ac:dyDescent="0.35">
      <c r="A35" s="24"/>
      <c r="B35" s="37" t="s">
        <v>77</v>
      </c>
      <c r="C35" s="22"/>
    </row>
    <row r="36" spans="1:3" s="16" customFormat="1" ht="45" x14ac:dyDescent="0.35">
      <c r="A36" s="24"/>
      <c r="B36" s="37" t="s">
        <v>78</v>
      </c>
      <c r="C36" s="22"/>
    </row>
    <row r="37" spans="1:3" s="16" customFormat="1" ht="45" x14ac:dyDescent="0.35">
      <c r="A37" s="24"/>
      <c r="B37" s="37" t="s">
        <v>79</v>
      </c>
      <c r="C37" s="22"/>
    </row>
    <row r="38" spans="1:3" s="16" customFormat="1" ht="60" x14ac:dyDescent="0.35">
      <c r="A38" s="24"/>
      <c r="B38" s="37" t="s">
        <v>80</v>
      </c>
      <c r="C38" s="38"/>
    </row>
    <row r="39" spans="1:3" s="16" customFormat="1" ht="75" x14ac:dyDescent="0.35">
      <c r="A39" s="24"/>
      <c r="B39" s="37" t="s">
        <v>81</v>
      </c>
      <c r="C39" s="22"/>
    </row>
    <row r="40" spans="1:3" s="16" customFormat="1" ht="30" x14ac:dyDescent="0.35">
      <c r="A40" s="24"/>
      <c r="B40" s="37" t="s">
        <v>82</v>
      </c>
      <c r="C40" s="22"/>
    </row>
    <row r="41" spans="1:3" s="16" customFormat="1" ht="48.75" customHeight="1" x14ac:dyDescent="0.35">
      <c r="A41" s="24"/>
      <c r="B41" s="37" t="s">
        <v>83</v>
      </c>
      <c r="C41" s="22"/>
    </row>
    <row r="42" spans="1:3" s="16" customFormat="1" ht="105" x14ac:dyDescent="0.35">
      <c r="A42" s="24"/>
      <c r="B42" s="37" t="s">
        <v>84</v>
      </c>
      <c r="C42" s="22"/>
    </row>
    <row r="43" spans="1:3" s="16" customFormat="1" ht="90" x14ac:dyDescent="0.35">
      <c r="A43" s="24"/>
      <c r="B43" s="37" t="s">
        <v>85</v>
      </c>
      <c r="C43" s="22"/>
    </row>
    <row r="44" spans="1:3" s="16" customFormat="1" x14ac:dyDescent="0.35">
      <c r="A44" s="24"/>
      <c r="B44" s="39" t="s">
        <v>86</v>
      </c>
      <c r="C44" s="22"/>
    </row>
    <row r="45" spans="1:3" s="16" customFormat="1" ht="45" x14ac:dyDescent="0.35">
      <c r="A45" s="40"/>
      <c r="B45" s="41" t="s">
        <v>87</v>
      </c>
      <c r="C45" s="42"/>
    </row>
  </sheetData>
  <hyperlinks>
    <hyperlink ref="A1" location="Contents!A1" display="Contents page" xr:uid="{00000000-0004-0000-0100-000000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9C9C9"/>
  </sheetPr>
  <dimension ref="A1:CD80"/>
  <sheetViews>
    <sheetView zoomScale="70" zoomScaleNormal="70" workbookViewId="0">
      <pane xSplit="3" ySplit="3" topLeftCell="BW4" activePane="bottomRight" state="frozen"/>
      <selection pane="topRight" activeCell="D1" sqref="D1"/>
      <selection pane="bottomLeft" activeCell="A4" sqref="A4"/>
      <selection pane="bottomRight" activeCell="A4" sqref="A4"/>
    </sheetView>
  </sheetViews>
  <sheetFormatPr defaultColWidth="9.1328125" defaultRowHeight="15" x14ac:dyDescent="0.4"/>
  <cols>
    <col min="1" max="1" width="23.1328125" style="314" bestFit="1" customWidth="1"/>
    <col min="2" max="2" width="75.86328125" style="314" customWidth="1"/>
    <col min="3" max="3" width="25.86328125" style="314" customWidth="1"/>
    <col min="4" max="75" width="12.86328125" style="397" customWidth="1"/>
    <col min="76" max="82" width="12.86328125" style="314" customWidth="1"/>
    <col min="83" max="83" width="9.1328125" style="314" customWidth="1"/>
    <col min="84" max="16384" width="9.1328125" style="314"/>
  </cols>
  <sheetData>
    <row r="1" spans="1:82" s="296" customFormat="1" ht="25.5" customHeight="1" thickBot="1" x14ac:dyDescent="0.4">
      <c r="A1" s="43" t="s">
        <v>44</v>
      </c>
      <c r="B1" s="44" t="s">
        <v>88</v>
      </c>
      <c r="C1" s="108"/>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7"/>
      <c r="BW1" s="377"/>
      <c r="BX1" s="377"/>
    </row>
    <row r="2" spans="1:82" s="1" customFormat="1" ht="15.75" customHeight="1" x14ac:dyDescent="0.4">
      <c r="A2" s="46" t="s">
        <v>45</v>
      </c>
      <c r="B2" s="18" t="s">
        <v>596</v>
      </c>
      <c r="C2" s="378"/>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1" customFormat="1" x14ac:dyDescent="0.4">
      <c r="A3" s="110">
        <v>2022</v>
      </c>
      <c r="B3" s="298" t="s">
        <v>218</v>
      </c>
      <c r="C3" s="343"/>
      <c r="D3" s="269" t="s">
        <v>123</v>
      </c>
      <c r="E3" s="269" t="s">
        <v>123</v>
      </c>
      <c r="F3" s="269" t="s">
        <v>123</v>
      </c>
      <c r="G3" s="269" t="s">
        <v>123</v>
      </c>
      <c r="H3" s="269" t="s">
        <v>123</v>
      </c>
      <c r="I3" s="269" t="s">
        <v>123</v>
      </c>
      <c r="J3" s="269" t="s">
        <v>123</v>
      </c>
      <c r="K3" s="269" t="s">
        <v>123</v>
      </c>
      <c r="L3" s="269" t="s">
        <v>123</v>
      </c>
      <c r="M3" s="269" t="s">
        <v>123</v>
      </c>
      <c r="N3" s="269" t="s">
        <v>123</v>
      </c>
      <c r="O3" s="269" t="s">
        <v>123</v>
      </c>
      <c r="P3" s="269" t="s">
        <v>123</v>
      </c>
      <c r="Q3" s="269" t="s">
        <v>123</v>
      </c>
      <c r="R3" s="269" t="s">
        <v>123</v>
      </c>
      <c r="S3" s="269" t="s">
        <v>123</v>
      </c>
      <c r="T3" s="269" t="s">
        <v>123</v>
      </c>
      <c r="U3" s="269" t="s">
        <v>123</v>
      </c>
      <c r="V3" s="269" t="s">
        <v>123</v>
      </c>
      <c r="W3" s="269" t="s">
        <v>123</v>
      </c>
      <c r="X3" s="269" t="s">
        <v>123</v>
      </c>
      <c r="Y3" s="269" t="s">
        <v>123</v>
      </c>
      <c r="Z3" s="269" t="s">
        <v>123</v>
      </c>
      <c r="AA3" s="269" t="s">
        <v>123</v>
      </c>
      <c r="AB3" s="269" t="s">
        <v>123</v>
      </c>
      <c r="AC3" s="269" t="s">
        <v>123</v>
      </c>
      <c r="AD3" s="269" t="s">
        <v>123</v>
      </c>
      <c r="AE3" s="269" t="s">
        <v>123</v>
      </c>
      <c r="AF3" s="269" t="s">
        <v>123</v>
      </c>
      <c r="AG3" s="269" t="s">
        <v>123</v>
      </c>
      <c r="AH3" s="269" t="s">
        <v>123</v>
      </c>
      <c r="AI3" s="269" t="s">
        <v>123</v>
      </c>
      <c r="AJ3" s="269" t="s">
        <v>123</v>
      </c>
      <c r="AK3" s="269" t="s">
        <v>123</v>
      </c>
      <c r="AL3" s="269" t="s">
        <v>123</v>
      </c>
      <c r="AM3" s="269" t="s">
        <v>123</v>
      </c>
      <c r="AN3" s="269" t="s">
        <v>123</v>
      </c>
      <c r="AO3" s="269" t="s">
        <v>123</v>
      </c>
      <c r="AP3" s="269" t="s">
        <v>123</v>
      </c>
      <c r="AQ3" s="269" t="s">
        <v>123</v>
      </c>
      <c r="AR3" s="269" t="s">
        <v>123</v>
      </c>
      <c r="AS3" s="269" t="s">
        <v>123</v>
      </c>
      <c r="AT3" s="269" t="s">
        <v>123</v>
      </c>
      <c r="AU3" s="269" t="s">
        <v>123</v>
      </c>
      <c r="AV3" s="269" t="s">
        <v>123</v>
      </c>
      <c r="AW3" s="269" t="s">
        <v>123</v>
      </c>
      <c r="AX3" s="269" t="s">
        <v>123</v>
      </c>
      <c r="AY3" s="269" t="s">
        <v>123</v>
      </c>
      <c r="AZ3" s="269" t="s">
        <v>123</v>
      </c>
      <c r="BA3" s="269" t="s">
        <v>123</v>
      </c>
      <c r="BB3" s="269" t="s">
        <v>123</v>
      </c>
      <c r="BC3" s="269" t="s">
        <v>123</v>
      </c>
      <c r="BD3" s="269" t="s">
        <v>123</v>
      </c>
      <c r="BE3" s="269" t="s">
        <v>123</v>
      </c>
      <c r="BF3" s="269" t="s">
        <v>123</v>
      </c>
      <c r="BG3" s="269" t="s">
        <v>123</v>
      </c>
      <c r="BH3" s="269" t="s">
        <v>123</v>
      </c>
      <c r="BI3" s="269" t="s">
        <v>123</v>
      </c>
      <c r="BJ3" s="269" t="s">
        <v>123</v>
      </c>
      <c r="BK3" s="269" t="s">
        <v>123</v>
      </c>
      <c r="BL3" s="269" t="s">
        <v>123</v>
      </c>
      <c r="BM3" s="269" t="s">
        <v>123</v>
      </c>
      <c r="BN3" s="269" t="s">
        <v>123</v>
      </c>
      <c r="BO3" s="269" t="s">
        <v>123</v>
      </c>
      <c r="BP3" s="269" t="s">
        <v>123</v>
      </c>
      <c r="BQ3" s="269" t="s">
        <v>123</v>
      </c>
      <c r="BR3" s="269" t="s">
        <v>123</v>
      </c>
      <c r="BS3" s="269" t="s">
        <v>123</v>
      </c>
      <c r="BT3" s="269" t="s">
        <v>123</v>
      </c>
      <c r="BU3" s="269" t="s">
        <v>123</v>
      </c>
      <c r="BV3" s="269" t="s">
        <v>123</v>
      </c>
      <c r="BW3" s="269" t="s">
        <v>123</v>
      </c>
      <c r="BX3" s="269" t="s">
        <v>123</v>
      </c>
      <c r="BY3" s="269" t="s">
        <v>124</v>
      </c>
      <c r="BZ3" s="269" t="s">
        <v>124</v>
      </c>
      <c r="CA3" s="269" t="s">
        <v>124</v>
      </c>
      <c r="CB3" s="269" t="s">
        <v>124</v>
      </c>
      <c r="CC3" s="269" t="s">
        <v>124</v>
      </c>
      <c r="CD3" s="270" t="s">
        <v>124</v>
      </c>
    </row>
    <row r="4" spans="1:82" s="238" customFormat="1" ht="24" customHeight="1" x14ac:dyDescent="0.4">
      <c r="A4" s="35"/>
      <c r="B4" s="106" t="s">
        <v>136</v>
      </c>
      <c r="C4" s="379"/>
      <c r="D4" s="380">
        <f t="shared" ref="D4:AI4" si="0">SUM(D5,D10,D14,D15,D20)</f>
        <v>0</v>
      </c>
      <c r="E4" s="380">
        <f t="shared" si="0"/>
        <v>0</v>
      </c>
      <c r="F4" s="380">
        <f t="shared" si="0"/>
        <v>0</v>
      </c>
      <c r="G4" s="380">
        <f t="shared" si="0"/>
        <v>0</v>
      </c>
      <c r="H4" s="380">
        <f t="shared" si="0"/>
        <v>0</v>
      </c>
      <c r="I4" s="380">
        <f t="shared" si="0"/>
        <v>0</v>
      </c>
      <c r="J4" s="380">
        <f t="shared" si="0"/>
        <v>0</v>
      </c>
      <c r="K4" s="380">
        <f t="shared" si="0"/>
        <v>0</v>
      </c>
      <c r="L4" s="380">
        <f t="shared" si="0"/>
        <v>0</v>
      </c>
      <c r="M4" s="380">
        <f t="shared" si="0"/>
        <v>0</v>
      </c>
      <c r="N4" s="380">
        <f t="shared" si="0"/>
        <v>0</v>
      </c>
      <c r="O4" s="380">
        <f t="shared" si="0"/>
        <v>0</v>
      </c>
      <c r="P4" s="380">
        <f t="shared" si="0"/>
        <v>0</v>
      </c>
      <c r="Q4" s="380">
        <f t="shared" si="0"/>
        <v>0</v>
      </c>
      <c r="R4" s="380">
        <f t="shared" si="0"/>
        <v>0</v>
      </c>
      <c r="S4" s="380">
        <f t="shared" si="0"/>
        <v>0</v>
      </c>
      <c r="T4" s="380">
        <f t="shared" si="0"/>
        <v>0</v>
      </c>
      <c r="U4" s="380">
        <f t="shared" si="0"/>
        <v>0</v>
      </c>
      <c r="V4" s="380">
        <f t="shared" si="0"/>
        <v>0</v>
      </c>
      <c r="W4" s="380">
        <f t="shared" si="0"/>
        <v>0</v>
      </c>
      <c r="X4" s="380">
        <f t="shared" si="0"/>
        <v>0</v>
      </c>
      <c r="Y4" s="380">
        <f t="shared" si="0"/>
        <v>0</v>
      </c>
      <c r="Z4" s="380">
        <f t="shared" si="0"/>
        <v>0</v>
      </c>
      <c r="AA4" s="380">
        <f t="shared" si="0"/>
        <v>6</v>
      </c>
      <c r="AB4" s="380">
        <f t="shared" si="0"/>
        <v>23.2</v>
      </c>
      <c r="AC4" s="380">
        <f t="shared" si="0"/>
        <v>35.799999999999997</v>
      </c>
      <c r="AD4" s="380">
        <f t="shared" si="0"/>
        <v>62.4</v>
      </c>
      <c r="AE4" s="380">
        <f t="shared" si="0"/>
        <v>96.100000000000009</v>
      </c>
      <c r="AF4" s="380">
        <f t="shared" si="0"/>
        <v>135.5</v>
      </c>
      <c r="AG4" s="380">
        <f t="shared" si="0"/>
        <v>186.5</v>
      </c>
      <c r="AH4" s="380">
        <f t="shared" si="0"/>
        <v>215</v>
      </c>
      <c r="AI4" s="380">
        <f t="shared" si="0"/>
        <v>280</v>
      </c>
      <c r="AJ4" s="380">
        <f t="shared" ref="AJ4:BO4" si="1">SUM(AJ5,AJ10,AJ14,AJ15,AJ20)</f>
        <v>385</v>
      </c>
      <c r="AK4" s="380">
        <f t="shared" si="1"/>
        <v>503</v>
      </c>
      <c r="AL4" s="380">
        <f t="shared" si="1"/>
        <v>639</v>
      </c>
      <c r="AM4" s="380">
        <f t="shared" si="1"/>
        <v>799</v>
      </c>
      <c r="AN4" s="380">
        <f t="shared" si="1"/>
        <v>932</v>
      </c>
      <c r="AO4" s="380">
        <f t="shared" si="1"/>
        <v>1108</v>
      </c>
      <c r="AP4" s="380">
        <f t="shared" si="1"/>
        <v>1293</v>
      </c>
      <c r="AQ4" s="380">
        <f t="shared" si="1"/>
        <v>1493.607</v>
      </c>
      <c r="AR4" s="380">
        <f t="shared" si="1"/>
        <v>1678.8070000000002</v>
      </c>
      <c r="AS4" s="380">
        <f t="shared" si="1"/>
        <v>1928.0260000000001</v>
      </c>
      <c r="AT4" s="380">
        <f t="shared" si="1"/>
        <v>2265.2670000000003</v>
      </c>
      <c r="AU4" s="380">
        <f t="shared" si="1"/>
        <v>2768.0990000000002</v>
      </c>
      <c r="AV4" s="380">
        <f t="shared" si="1"/>
        <v>3594.9789999999998</v>
      </c>
      <c r="AW4" s="380">
        <f t="shared" si="1"/>
        <v>4567.7079999999996</v>
      </c>
      <c r="AX4" s="380">
        <f t="shared" si="1"/>
        <v>5087.24</v>
      </c>
      <c r="AY4" s="380">
        <f t="shared" si="1"/>
        <v>5995.95</v>
      </c>
      <c r="AZ4" s="380">
        <f t="shared" si="1"/>
        <v>6890.7119999999995</v>
      </c>
      <c r="BA4" s="380">
        <f t="shared" si="1"/>
        <v>7474.6569999999992</v>
      </c>
      <c r="BB4" s="380">
        <f t="shared" si="1"/>
        <v>7996.1079999999984</v>
      </c>
      <c r="BC4" s="380">
        <f t="shared" si="1"/>
        <v>8482.7970000000005</v>
      </c>
      <c r="BD4" s="380">
        <f t="shared" si="1"/>
        <v>8998.760000000002</v>
      </c>
      <c r="BE4" s="380">
        <f t="shared" si="1"/>
        <v>9704.5185240909632</v>
      </c>
      <c r="BF4" s="380">
        <f t="shared" si="1"/>
        <v>10302.647677202764</v>
      </c>
      <c r="BG4" s="380">
        <f t="shared" si="1"/>
        <v>11039.131507160631</v>
      </c>
      <c r="BH4" s="380">
        <f t="shared" si="1"/>
        <v>11752.749</v>
      </c>
      <c r="BI4" s="380">
        <f t="shared" si="1"/>
        <v>12542.44267353</v>
      </c>
      <c r="BJ4" s="380">
        <f t="shared" si="1"/>
        <v>13304.85224679</v>
      </c>
      <c r="BK4" s="380">
        <f t="shared" si="1"/>
        <v>14311.464927031753</v>
      </c>
      <c r="BL4" s="380">
        <f t="shared" si="1"/>
        <v>15260.007289010002</v>
      </c>
      <c r="BM4" s="380">
        <f t="shared" si="1"/>
        <v>16564.846266159999</v>
      </c>
      <c r="BN4" s="380">
        <f t="shared" si="1"/>
        <v>17104.362356233181</v>
      </c>
      <c r="BO4" s="380">
        <f t="shared" si="1"/>
        <v>17905.161131910005</v>
      </c>
      <c r="BP4" s="380">
        <f t="shared" ref="BP4:CD4" si="2">SUM(BP5,BP10,BP14,BP15,BP20)</f>
        <v>18905.77449598</v>
      </c>
      <c r="BQ4" s="380">
        <f t="shared" si="2"/>
        <v>19287.893994300885</v>
      </c>
      <c r="BR4" s="380">
        <f t="shared" si="2"/>
        <v>20790.665465899998</v>
      </c>
      <c r="BS4" s="380">
        <f t="shared" si="2"/>
        <v>21734.188377339997</v>
      </c>
      <c r="BT4" s="380">
        <f t="shared" si="2"/>
        <v>22164.1073985412</v>
      </c>
      <c r="BU4" s="380">
        <f t="shared" si="2"/>
        <v>23554.594911210013</v>
      </c>
      <c r="BV4" s="380">
        <f t="shared" si="2"/>
        <v>24436.327602219997</v>
      </c>
      <c r="BW4" s="380">
        <f t="shared" si="2"/>
        <v>25651.493991683248</v>
      </c>
      <c r="BX4" s="380">
        <f t="shared" si="2"/>
        <v>24849.72370929713</v>
      </c>
      <c r="BY4" s="380">
        <f t="shared" si="2"/>
        <v>26050.19312080774</v>
      </c>
      <c r="BZ4" s="380">
        <f t="shared" si="2"/>
        <v>28227.315930615448</v>
      </c>
      <c r="CA4" s="380">
        <f t="shared" si="2"/>
        <v>32203.326169757253</v>
      </c>
      <c r="CB4" s="380">
        <f t="shared" si="2"/>
        <v>34872.716521272072</v>
      </c>
      <c r="CC4" s="380">
        <f t="shared" si="2"/>
        <v>37027.471856664357</v>
      </c>
      <c r="CD4" s="381">
        <f t="shared" si="2"/>
        <v>39370.985053546487</v>
      </c>
    </row>
    <row r="5" spans="1:82" s="238" customFormat="1" ht="26.25" customHeight="1" x14ac:dyDescent="0.4">
      <c r="B5" s="329" t="s">
        <v>232</v>
      </c>
      <c r="C5" s="106"/>
      <c r="D5" s="380">
        <f t="shared" ref="D5:AI5" si="3">SUM(D6:D8)</f>
        <v>0</v>
      </c>
      <c r="E5" s="380">
        <f t="shared" si="3"/>
        <v>0</v>
      </c>
      <c r="F5" s="380">
        <f t="shared" si="3"/>
        <v>0</v>
      </c>
      <c r="G5" s="380">
        <f t="shared" si="3"/>
        <v>0</v>
      </c>
      <c r="H5" s="380">
        <f t="shared" si="3"/>
        <v>0</v>
      </c>
      <c r="I5" s="380">
        <f t="shared" si="3"/>
        <v>0</v>
      </c>
      <c r="J5" s="380">
        <f t="shared" si="3"/>
        <v>0</v>
      </c>
      <c r="K5" s="380">
        <f t="shared" si="3"/>
        <v>0</v>
      </c>
      <c r="L5" s="380">
        <f t="shared" si="3"/>
        <v>0</v>
      </c>
      <c r="M5" s="380">
        <f t="shared" si="3"/>
        <v>0</v>
      </c>
      <c r="N5" s="380">
        <f t="shared" si="3"/>
        <v>0</v>
      </c>
      <c r="O5" s="380">
        <f t="shared" si="3"/>
        <v>0</v>
      </c>
      <c r="P5" s="380">
        <f t="shared" si="3"/>
        <v>0</v>
      </c>
      <c r="Q5" s="380">
        <f t="shared" si="3"/>
        <v>0</v>
      </c>
      <c r="R5" s="380">
        <f t="shared" si="3"/>
        <v>0</v>
      </c>
      <c r="S5" s="380">
        <f t="shared" si="3"/>
        <v>0</v>
      </c>
      <c r="T5" s="380">
        <f t="shared" si="3"/>
        <v>0</v>
      </c>
      <c r="U5" s="380">
        <f t="shared" si="3"/>
        <v>0</v>
      </c>
      <c r="V5" s="380">
        <f t="shared" si="3"/>
        <v>0</v>
      </c>
      <c r="W5" s="380">
        <f t="shared" si="3"/>
        <v>0</v>
      </c>
      <c r="X5" s="380">
        <f t="shared" si="3"/>
        <v>0</v>
      </c>
      <c r="Y5" s="380">
        <f t="shared" si="3"/>
        <v>0</v>
      </c>
      <c r="Z5" s="380">
        <f t="shared" si="3"/>
        <v>0</v>
      </c>
      <c r="AA5" s="380">
        <f t="shared" si="3"/>
        <v>0</v>
      </c>
      <c r="AB5" s="380">
        <f t="shared" si="3"/>
        <v>0</v>
      </c>
      <c r="AC5" s="380">
        <f t="shared" si="3"/>
        <v>0</v>
      </c>
      <c r="AD5" s="380">
        <f t="shared" si="3"/>
        <v>0</v>
      </c>
      <c r="AE5" s="380">
        <f t="shared" si="3"/>
        <v>0</v>
      </c>
      <c r="AF5" s="380">
        <f t="shared" si="3"/>
        <v>0</v>
      </c>
      <c r="AG5" s="380">
        <f t="shared" si="3"/>
        <v>0</v>
      </c>
      <c r="AH5" s="380">
        <f t="shared" si="3"/>
        <v>0</v>
      </c>
      <c r="AI5" s="380">
        <f t="shared" si="3"/>
        <v>0</v>
      </c>
      <c r="AJ5" s="380">
        <f t="shared" ref="AJ5:BO5" si="4">SUM(AJ6:AJ8)</f>
        <v>0</v>
      </c>
      <c r="AK5" s="380">
        <f t="shared" si="4"/>
        <v>0</v>
      </c>
      <c r="AL5" s="380">
        <f t="shared" si="4"/>
        <v>0</v>
      </c>
      <c r="AM5" s="380">
        <f t="shared" si="4"/>
        <v>0</v>
      </c>
      <c r="AN5" s="380">
        <f t="shared" si="4"/>
        <v>0</v>
      </c>
      <c r="AO5" s="380">
        <f t="shared" si="4"/>
        <v>0</v>
      </c>
      <c r="AP5" s="380">
        <f t="shared" si="4"/>
        <v>0</v>
      </c>
      <c r="AQ5" s="380">
        <f t="shared" si="4"/>
        <v>0</v>
      </c>
      <c r="AR5" s="380">
        <f t="shared" si="4"/>
        <v>0</v>
      </c>
      <c r="AS5" s="380">
        <f t="shared" si="4"/>
        <v>0</v>
      </c>
      <c r="AT5" s="380">
        <f t="shared" si="4"/>
        <v>0</v>
      </c>
      <c r="AU5" s="380">
        <f t="shared" si="4"/>
        <v>0</v>
      </c>
      <c r="AV5" s="380">
        <f t="shared" si="4"/>
        <v>1973.203</v>
      </c>
      <c r="AW5" s="380">
        <f t="shared" si="4"/>
        <v>2772.2469999999998</v>
      </c>
      <c r="AX5" s="380">
        <f t="shared" si="4"/>
        <v>3124.558</v>
      </c>
      <c r="AY5" s="380">
        <f t="shared" si="4"/>
        <v>3801.788</v>
      </c>
      <c r="AZ5" s="380">
        <f t="shared" si="4"/>
        <v>4497.8189999999995</v>
      </c>
      <c r="BA5" s="380">
        <f t="shared" si="4"/>
        <v>4953.4069999999992</v>
      </c>
      <c r="BB5" s="380">
        <f t="shared" si="4"/>
        <v>5316.1329999999989</v>
      </c>
      <c r="BC5" s="380">
        <f t="shared" si="4"/>
        <v>5659.9930000000004</v>
      </c>
      <c r="BD5" s="380">
        <f t="shared" si="4"/>
        <v>6043.639000000001</v>
      </c>
      <c r="BE5" s="380">
        <f t="shared" si="4"/>
        <v>6580.0587643462241</v>
      </c>
      <c r="BF5" s="380">
        <f t="shared" si="4"/>
        <v>7051.9688886240428</v>
      </c>
      <c r="BG5" s="380">
        <f t="shared" si="4"/>
        <v>7582.0869577400717</v>
      </c>
      <c r="BH5" s="380">
        <f t="shared" si="4"/>
        <v>8079.1630000000005</v>
      </c>
      <c r="BI5" s="380">
        <f t="shared" si="4"/>
        <v>8618.3022954000007</v>
      </c>
      <c r="BJ5" s="380">
        <f t="shared" si="4"/>
        <v>9155.4464638600002</v>
      </c>
      <c r="BK5" s="380">
        <f t="shared" si="4"/>
        <v>9867.029829797455</v>
      </c>
      <c r="BL5" s="380">
        <f t="shared" si="4"/>
        <v>10525.20336705</v>
      </c>
      <c r="BM5" s="380">
        <f t="shared" si="4"/>
        <v>11458.592503259999</v>
      </c>
      <c r="BN5" s="380">
        <f t="shared" si="4"/>
        <v>11876.615118280002</v>
      </c>
      <c r="BO5" s="380">
        <f t="shared" si="4"/>
        <v>12565.735437840003</v>
      </c>
      <c r="BP5" s="380">
        <f t="shared" ref="BP5:CD5" si="5">SUM(BP6:BP8)</f>
        <v>13430.14958021</v>
      </c>
      <c r="BQ5" s="380">
        <f t="shared" si="5"/>
        <v>13762.514588680802</v>
      </c>
      <c r="BR5" s="380">
        <f t="shared" si="5"/>
        <v>13798.261242919998</v>
      </c>
      <c r="BS5" s="380">
        <f t="shared" si="5"/>
        <v>13233.124968690001</v>
      </c>
      <c r="BT5" s="380">
        <f t="shared" si="5"/>
        <v>11513.612393931196</v>
      </c>
      <c r="BU5" s="380">
        <f t="shared" si="5"/>
        <v>9379.593293240021</v>
      </c>
      <c r="BV5" s="380">
        <f t="shared" si="5"/>
        <v>8126.2184717899945</v>
      </c>
      <c r="BW5" s="380">
        <f t="shared" si="5"/>
        <v>7233.1409551332426</v>
      </c>
      <c r="BX5" s="380">
        <f t="shared" si="5"/>
        <v>5812.8455863046374</v>
      </c>
      <c r="BY5" s="380">
        <f t="shared" si="5"/>
        <v>5670.1325247738732</v>
      </c>
      <c r="BZ5" s="380">
        <f t="shared" si="5"/>
        <v>5666.9286596747461</v>
      </c>
      <c r="CA5" s="380">
        <f t="shared" si="5"/>
        <v>5963.7208540011598</v>
      </c>
      <c r="CB5" s="380">
        <f t="shared" si="5"/>
        <v>5839.0207532265958</v>
      </c>
      <c r="CC5" s="380">
        <f t="shared" si="5"/>
        <v>5565.6211435544265</v>
      </c>
      <c r="CD5" s="381">
        <f t="shared" si="5"/>
        <v>5633.08746351846</v>
      </c>
    </row>
    <row r="6" spans="1:82" s="1" customFormat="1" x14ac:dyDescent="0.4">
      <c r="A6" s="314"/>
      <c r="B6" s="382" t="s">
        <v>597</v>
      </c>
      <c r="C6" s="382"/>
      <c r="D6" s="383">
        <v>0</v>
      </c>
      <c r="E6" s="383">
        <v>0</v>
      </c>
      <c r="F6" s="383">
        <v>0</v>
      </c>
      <c r="G6" s="383">
        <v>0</v>
      </c>
      <c r="H6" s="383">
        <v>0</v>
      </c>
      <c r="I6" s="383">
        <v>0</v>
      </c>
      <c r="J6" s="383">
        <v>0</v>
      </c>
      <c r="K6" s="383">
        <v>0</v>
      </c>
      <c r="L6" s="383">
        <v>0</v>
      </c>
      <c r="M6" s="383">
        <v>0</v>
      </c>
      <c r="N6" s="383">
        <v>0</v>
      </c>
      <c r="O6" s="383">
        <v>0</v>
      </c>
      <c r="P6" s="383">
        <v>0</v>
      </c>
      <c r="Q6" s="383">
        <v>0</v>
      </c>
      <c r="R6" s="383">
        <v>0</v>
      </c>
      <c r="S6" s="383">
        <v>0</v>
      </c>
      <c r="T6" s="383">
        <v>0</v>
      </c>
      <c r="U6" s="383">
        <v>0</v>
      </c>
      <c r="V6" s="383">
        <v>0</v>
      </c>
      <c r="W6" s="383">
        <v>0</v>
      </c>
      <c r="X6" s="383">
        <v>0</v>
      </c>
      <c r="Y6" s="383">
        <v>0</v>
      </c>
      <c r="Z6" s="383">
        <v>0</v>
      </c>
      <c r="AA6" s="383">
        <v>0</v>
      </c>
      <c r="AB6" s="383">
        <v>0</v>
      </c>
      <c r="AC6" s="383">
        <v>0</v>
      </c>
      <c r="AD6" s="383">
        <v>0</v>
      </c>
      <c r="AE6" s="383">
        <v>0</v>
      </c>
      <c r="AF6" s="383">
        <v>0</v>
      </c>
      <c r="AG6" s="383">
        <v>0</v>
      </c>
      <c r="AH6" s="383">
        <v>0</v>
      </c>
      <c r="AI6" s="383">
        <v>0</v>
      </c>
      <c r="AJ6" s="383">
        <v>0</v>
      </c>
      <c r="AK6" s="383">
        <v>0</v>
      </c>
      <c r="AL6" s="383">
        <v>0</v>
      </c>
      <c r="AM6" s="383">
        <v>0</v>
      </c>
      <c r="AN6" s="383">
        <v>0</v>
      </c>
      <c r="AO6" s="383">
        <v>0</v>
      </c>
      <c r="AP6" s="383">
        <v>0</v>
      </c>
      <c r="AQ6" s="383">
        <v>0</v>
      </c>
      <c r="AR6" s="383">
        <v>0</v>
      </c>
      <c r="AS6" s="383">
        <v>0</v>
      </c>
      <c r="AT6" s="383">
        <v>0</v>
      </c>
      <c r="AU6" s="383">
        <v>0</v>
      </c>
      <c r="AV6" s="383">
        <v>231.47411666314397</v>
      </c>
      <c r="AW6" s="383">
        <v>325.20902588180275</v>
      </c>
      <c r="AX6" s="383">
        <v>365.13545224968743</v>
      </c>
      <c r="AY6" s="383">
        <v>437.39160512525461</v>
      </c>
      <c r="AZ6" s="383">
        <v>443.26224191823394</v>
      </c>
      <c r="BA6" s="383">
        <v>488.61175918926864</v>
      </c>
      <c r="BB6" s="383">
        <v>528.58293270578872</v>
      </c>
      <c r="BC6" s="383">
        <v>566.36950568822147</v>
      </c>
      <c r="BD6" s="383">
        <v>607.03198548293733</v>
      </c>
      <c r="BE6" s="383">
        <v>673.62344552251193</v>
      </c>
      <c r="BF6" s="383">
        <v>762.23</v>
      </c>
      <c r="BG6" s="383">
        <v>793.54721823565706</v>
      </c>
      <c r="BH6" s="383">
        <v>842.13</v>
      </c>
      <c r="BI6" s="383">
        <v>923.7647969778385</v>
      </c>
      <c r="BJ6" s="383">
        <v>972.69087379439623</v>
      </c>
      <c r="BK6" s="383">
        <v>1039.8247158707195</v>
      </c>
      <c r="BL6" s="383">
        <v>1105.9393085337213</v>
      </c>
      <c r="BM6" s="383">
        <v>1192.1009182195146</v>
      </c>
      <c r="BN6" s="383">
        <v>1220.2044423261623</v>
      </c>
      <c r="BO6" s="383">
        <v>1314.7165739259212</v>
      </c>
      <c r="BP6" s="383">
        <v>1390.6353122046253</v>
      </c>
      <c r="BQ6" s="383">
        <v>1463.3914453663692</v>
      </c>
      <c r="BR6" s="383">
        <v>1717.304349681425</v>
      </c>
      <c r="BS6" s="383">
        <v>1834.7090892979174</v>
      </c>
      <c r="BT6" s="383">
        <v>1896.9720008984343</v>
      </c>
      <c r="BU6" s="383">
        <v>1965.0820231168198</v>
      </c>
      <c r="BV6" s="383">
        <v>2114.1233711450695</v>
      </c>
      <c r="BW6" s="383">
        <v>2299.1628969686622</v>
      </c>
      <c r="BX6" s="383">
        <v>2246.6479233095843</v>
      </c>
      <c r="BY6" s="383">
        <v>2432.7282511383582</v>
      </c>
      <c r="BZ6" s="383">
        <v>2689.8463629934081</v>
      </c>
      <c r="CA6" s="383">
        <v>3087.1134144994394</v>
      </c>
      <c r="CB6" s="383">
        <v>3374.0072519281571</v>
      </c>
      <c r="CC6" s="383">
        <v>3616.4187646991395</v>
      </c>
      <c r="CD6" s="384">
        <v>3861.1458514464794</v>
      </c>
    </row>
    <row r="7" spans="1:82" s="1" customFormat="1" x14ac:dyDescent="0.4">
      <c r="A7" s="314"/>
      <c r="B7" s="382" t="s">
        <v>411</v>
      </c>
      <c r="C7" s="382"/>
      <c r="D7" s="383">
        <v>0</v>
      </c>
      <c r="E7" s="383">
        <v>0</v>
      </c>
      <c r="F7" s="383">
        <v>0</v>
      </c>
      <c r="G7" s="383">
        <v>0</v>
      </c>
      <c r="H7" s="383">
        <v>0</v>
      </c>
      <c r="I7" s="383">
        <v>0</v>
      </c>
      <c r="J7" s="383">
        <v>0</v>
      </c>
      <c r="K7" s="383">
        <v>0</v>
      </c>
      <c r="L7" s="383">
        <v>0</v>
      </c>
      <c r="M7" s="383">
        <v>0</v>
      </c>
      <c r="N7" s="383">
        <v>0</v>
      </c>
      <c r="O7" s="383">
        <v>0</v>
      </c>
      <c r="P7" s="383">
        <v>0</v>
      </c>
      <c r="Q7" s="383">
        <v>0</v>
      </c>
      <c r="R7" s="383">
        <v>0</v>
      </c>
      <c r="S7" s="383">
        <v>0</v>
      </c>
      <c r="T7" s="383">
        <v>0</v>
      </c>
      <c r="U7" s="383">
        <v>0</v>
      </c>
      <c r="V7" s="383">
        <v>0</v>
      </c>
      <c r="W7" s="383">
        <v>0</v>
      </c>
      <c r="X7" s="383">
        <v>0</v>
      </c>
      <c r="Y7" s="383">
        <v>0</v>
      </c>
      <c r="Z7" s="383">
        <v>0</v>
      </c>
      <c r="AA7" s="383">
        <v>0</v>
      </c>
      <c r="AB7" s="383">
        <v>0</v>
      </c>
      <c r="AC7" s="383">
        <v>0</v>
      </c>
      <c r="AD7" s="383">
        <v>0</v>
      </c>
      <c r="AE7" s="383">
        <v>0</v>
      </c>
      <c r="AF7" s="383">
        <v>0</v>
      </c>
      <c r="AG7" s="383">
        <v>0</v>
      </c>
      <c r="AH7" s="383">
        <v>0</v>
      </c>
      <c r="AI7" s="383">
        <v>0</v>
      </c>
      <c r="AJ7" s="383">
        <v>0</v>
      </c>
      <c r="AK7" s="383">
        <v>0</v>
      </c>
      <c r="AL7" s="383">
        <v>0</v>
      </c>
      <c r="AM7" s="383">
        <v>0</v>
      </c>
      <c r="AN7" s="383">
        <v>0</v>
      </c>
      <c r="AO7" s="383">
        <v>0</v>
      </c>
      <c r="AP7" s="383">
        <v>0</v>
      </c>
      <c r="AQ7" s="383">
        <v>0</v>
      </c>
      <c r="AR7" s="383">
        <v>0</v>
      </c>
      <c r="AS7" s="383">
        <v>0</v>
      </c>
      <c r="AT7" s="383">
        <v>0</v>
      </c>
      <c r="AU7" s="383">
        <v>0</v>
      </c>
      <c r="AV7" s="383">
        <v>1236.2204590686167</v>
      </c>
      <c r="AW7" s="383">
        <v>1736.8250803346616</v>
      </c>
      <c r="AX7" s="383">
        <v>1938.6567415590337</v>
      </c>
      <c r="AY7" s="383">
        <v>2356.4150170875105</v>
      </c>
      <c r="AZ7" s="383">
        <v>2842.0259956222508</v>
      </c>
      <c r="BA7" s="383">
        <v>3091.4517961447359</v>
      </c>
      <c r="BB7" s="383">
        <v>3258.3114352948169</v>
      </c>
      <c r="BC7" s="383">
        <v>3408.5922572418208</v>
      </c>
      <c r="BD7" s="383">
        <v>3589.6378004004227</v>
      </c>
      <c r="BE7" s="383">
        <v>3861.7406212620726</v>
      </c>
      <c r="BF7" s="383">
        <v>4105.2438886240434</v>
      </c>
      <c r="BG7" s="383">
        <v>4388.6272675576192</v>
      </c>
      <c r="BH7" s="383">
        <v>4628.2520000000004</v>
      </c>
      <c r="BI7" s="383">
        <v>4869.6964021188787</v>
      </c>
      <c r="BJ7" s="383">
        <v>5122.9964421995737</v>
      </c>
      <c r="BK7" s="383">
        <v>5468.0760196496631</v>
      </c>
      <c r="BL7" s="383">
        <v>5799.6705914329377</v>
      </c>
      <c r="BM7" s="383">
        <v>6277.2924692415208</v>
      </c>
      <c r="BN7" s="383">
        <v>6456.118999717567</v>
      </c>
      <c r="BO7" s="383">
        <v>6899.7753096582774</v>
      </c>
      <c r="BP7" s="383">
        <v>7419.4275888724915</v>
      </c>
      <c r="BQ7" s="383">
        <v>7528.3277963936862</v>
      </c>
      <c r="BR7" s="383">
        <v>7070.966334335757</v>
      </c>
      <c r="BS7" s="383">
        <v>6632.0880013466494</v>
      </c>
      <c r="BT7" s="383">
        <v>5138.3005447814785</v>
      </c>
      <c r="BU7" s="383">
        <v>3571.9593185363819</v>
      </c>
      <c r="BV7" s="383">
        <v>2486.5805035497042</v>
      </c>
      <c r="BW7" s="383">
        <v>1622.3606203206748</v>
      </c>
      <c r="BX7" s="383">
        <v>873.41325488657537</v>
      </c>
      <c r="BY7" s="383">
        <v>800.02041801377447</v>
      </c>
      <c r="BZ7" s="383">
        <v>709.75040431190575</v>
      </c>
      <c r="CA7" s="383">
        <v>664.55134621710033</v>
      </c>
      <c r="CB7" s="383">
        <v>461.26127837286595</v>
      </c>
      <c r="CC7" s="383">
        <v>218.00660478162987</v>
      </c>
      <c r="CD7" s="384">
        <v>208.82281474624838</v>
      </c>
    </row>
    <row r="8" spans="1:82" s="1" customFormat="1" x14ac:dyDescent="0.4">
      <c r="A8" s="314"/>
      <c r="B8" s="382" t="s">
        <v>410</v>
      </c>
      <c r="C8" s="382"/>
      <c r="D8" s="383">
        <v>0</v>
      </c>
      <c r="E8" s="383">
        <v>0</v>
      </c>
      <c r="F8" s="383">
        <v>0</v>
      </c>
      <c r="G8" s="383">
        <v>0</v>
      </c>
      <c r="H8" s="383">
        <v>0</v>
      </c>
      <c r="I8" s="383">
        <v>0</v>
      </c>
      <c r="J8" s="383">
        <v>0</v>
      </c>
      <c r="K8" s="383">
        <v>0</v>
      </c>
      <c r="L8" s="383">
        <v>0</v>
      </c>
      <c r="M8" s="383">
        <v>0</v>
      </c>
      <c r="N8" s="383">
        <v>0</v>
      </c>
      <c r="O8" s="383">
        <v>0</v>
      </c>
      <c r="P8" s="383">
        <v>0</v>
      </c>
      <c r="Q8" s="383">
        <v>0</v>
      </c>
      <c r="R8" s="383">
        <v>0</v>
      </c>
      <c r="S8" s="383">
        <v>0</v>
      </c>
      <c r="T8" s="383">
        <v>0</v>
      </c>
      <c r="U8" s="383">
        <v>0</v>
      </c>
      <c r="V8" s="383">
        <v>0</v>
      </c>
      <c r="W8" s="383">
        <v>0</v>
      </c>
      <c r="X8" s="383">
        <v>0</v>
      </c>
      <c r="Y8" s="383">
        <v>0</v>
      </c>
      <c r="Z8" s="383">
        <v>0</v>
      </c>
      <c r="AA8" s="383">
        <v>0</v>
      </c>
      <c r="AB8" s="383">
        <v>0</v>
      </c>
      <c r="AC8" s="383">
        <v>0</v>
      </c>
      <c r="AD8" s="383">
        <v>0</v>
      </c>
      <c r="AE8" s="383">
        <v>0</v>
      </c>
      <c r="AF8" s="383">
        <v>0</v>
      </c>
      <c r="AG8" s="383">
        <v>0</v>
      </c>
      <c r="AH8" s="383">
        <v>0</v>
      </c>
      <c r="AI8" s="383">
        <v>0</v>
      </c>
      <c r="AJ8" s="383">
        <v>0</v>
      </c>
      <c r="AK8" s="383">
        <v>0</v>
      </c>
      <c r="AL8" s="383">
        <v>0</v>
      </c>
      <c r="AM8" s="383">
        <v>0</v>
      </c>
      <c r="AN8" s="383">
        <v>0</v>
      </c>
      <c r="AO8" s="383">
        <v>0</v>
      </c>
      <c r="AP8" s="383">
        <v>0</v>
      </c>
      <c r="AQ8" s="383">
        <v>0</v>
      </c>
      <c r="AR8" s="383">
        <v>0</v>
      </c>
      <c r="AS8" s="383">
        <v>0</v>
      </c>
      <c r="AT8" s="383">
        <v>0</v>
      </c>
      <c r="AU8" s="383">
        <v>0</v>
      </c>
      <c r="AV8" s="383">
        <v>505.50842426823931</v>
      </c>
      <c r="AW8" s="383">
        <v>710.21289378353549</v>
      </c>
      <c r="AX8" s="383">
        <v>820.7658061912789</v>
      </c>
      <c r="AY8" s="383">
        <v>1007.9813777872349</v>
      </c>
      <c r="AZ8" s="383">
        <v>1212.5307624595152</v>
      </c>
      <c r="BA8" s="383">
        <v>1373.3434446659953</v>
      </c>
      <c r="BB8" s="383">
        <v>1529.2386319993936</v>
      </c>
      <c r="BC8" s="383">
        <v>1685.0312370699578</v>
      </c>
      <c r="BD8" s="383">
        <v>1846.9692141166404</v>
      </c>
      <c r="BE8" s="383">
        <v>2044.6946975616393</v>
      </c>
      <c r="BF8" s="383">
        <v>2184.4949999999999</v>
      </c>
      <c r="BG8" s="383">
        <v>2399.912471946795</v>
      </c>
      <c r="BH8" s="383">
        <v>2608.7809999999999</v>
      </c>
      <c r="BI8" s="383">
        <v>2824.8410963032829</v>
      </c>
      <c r="BJ8" s="383">
        <v>3059.7591478660306</v>
      </c>
      <c r="BK8" s="383">
        <v>3359.1290942770729</v>
      </c>
      <c r="BL8" s="383">
        <v>3619.5934670833412</v>
      </c>
      <c r="BM8" s="383">
        <v>3989.1991157989637</v>
      </c>
      <c r="BN8" s="383">
        <v>4200.2916762362729</v>
      </c>
      <c r="BO8" s="383">
        <v>4351.2435542558051</v>
      </c>
      <c r="BP8" s="383">
        <v>4620.0866791328817</v>
      </c>
      <c r="BQ8" s="383">
        <v>4770.7953469207459</v>
      </c>
      <c r="BR8" s="383">
        <v>5009.9905589028167</v>
      </c>
      <c r="BS8" s="383">
        <v>4766.3278780454339</v>
      </c>
      <c r="BT8" s="383">
        <v>4478.3398482512839</v>
      </c>
      <c r="BU8" s="383">
        <v>3842.5519515868186</v>
      </c>
      <c r="BV8" s="383">
        <v>3525.5145970952212</v>
      </c>
      <c r="BW8" s="383">
        <v>3311.6174378439055</v>
      </c>
      <c r="BX8" s="383">
        <v>2692.7844081084777</v>
      </c>
      <c r="BY8" s="383">
        <v>2437.3838556217406</v>
      </c>
      <c r="BZ8" s="383">
        <v>2267.3318923694324</v>
      </c>
      <c r="CA8" s="383">
        <v>2212.0560932846201</v>
      </c>
      <c r="CB8" s="383">
        <v>2003.7522229255731</v>
      </c>
      <c r="CC8" s="383">
        <v>1731.1957740736568</v>
      </c>
      <c r="CD8" s="384">
        <v>1563.1187973257322</v>
      </c>
    </row>
    <row r="9" spans="1:82" s="1" customFormat="1" ht="26.25" customHeight="1" x14ac:dyDescent="0.4">
      <c r="A9" s="314"/>
      <c r="B9" s="276" t="s">
        <v>598</v>
      </c>
      <c r="C9" s="382"/>
      <c r="D9" s="383">
        <v>0</v>
      </c>
      <c r="E9" s="383">
        <v>0</v>
      </c>
      <c r="F9" s="383">
        <v>0</v>
      </c>
      <c r="G9" s="383">
        <v>0</v>
      </c>
      <c r="H9" s="383">
        <v>0</v>
      </c>
      <c r="I9" s="383">
        <v>0</v>
      </c>
      <c r="J9" s="383">
        <v>0</v>
      </c>
      <c r="K9" s="383">
        <v>0</v>
      </c>
      <c r="L9" s="383">
        <v>0</v>
      </c>
      <c r="M9" s="383">
        <v>0</v>
      </c>
      <c r="N9" s="383">
        <v>0</v>
      </c>
      <c r="O9" s="383">
        <v>0</v>
      </c>
      <c r="P9" s="383">
        <v>0</v>
      </c>
      <c r="Q9" s="383">
        <v>0</v>
      </c>
      <c r="R9" s="383">
        <v>0</v>
      </c>
      <c r="S9" s="383">
        <v>0</v>
      </c>
      <c r="T9" s="383">
        <v>0</v>
      </c>
      <c r="U9" s="383">
        <v>0</v>
      </c>
      <c r="V9" s="383">
        <v>0</v>
      </c>
      <c r="W9" s="383">
        <v>0</v>
      </c>
      <c r="X9" s="383">
        <v>0</v>
      </c>
      <c r="Y9" s="383">
        <v>0</v>
      </c>
      <c r="Z9" s="383">
        <v>0</v>
      </c>
      <c r="AA9" s="383">
        <v>0</v>
      </c>
      <c r="AB9" s="383">
        <v>0</v>
      </c>
      <c r="AC9" s="383">
        <v>0</v>
      </c>
      <c r="AD9" s="383">
        <v>0</v>
      </c>
      <c r="AE9" s="383">
        <v>0</v>
      </c>
      <c r="AF9" s="383">
        <v>0</v>
      </c>
      <c r="AG9" s="383">
        <v>0</v>
      </c>
      <c r="AH9" s="383">
        <v>0</v>
      </c>
      <c r="AI9" s="383">
        <v>0</v>
      </c>
      <c r="AJ9" s="383">
        <v>0</v>
      </c>
      <c r="AK9" s="383">
        <v>0</v>
      </c>
      <c r="AL9" s="383">
        <v>0</v>
      </c>
      <c r="AM9" s="383">
        <v>0</v>
      </c>
      <c r="AN9" s="383">
        <v>0</v>
      </c>
      <c r="AO9" s="383">
        <v>0</v>
      </c>
      <c r="AP9" s="383">
        <v>0</v>
      </c>
      <c r="AQ9" s="383">
        <v>0</v>
      </c>
      <c r="AR9" s="383">
        <v>0</v>
      </c>
      <c r="AS9" s="383">
        <v>0</v>
      </c>
      <c r="AT9" s="383">
        <v>0</v>
      </c>
      <c r="AU9" s="383">
        <v>0</v>
      </c>
      <c r="AV9" s="383">
        <v>0</v>
      </c>
      <c r="AW9" s="383">
        <v>0</v>
      </c>
      <c r="AX9" s="383">
        <v>0</v>
      </c>
      <c r="AY9" s="383">
        <v>0</v>
      </c>
      <c r="AZ9" s="383">
        <v>0</v>
      </c>
      <c r="BA9" s="383">
        <v>0</v>
      </c>
      <c r="BB9" s="383">
        <v>0</v>
      </c>
      <c r="BC9" s="383">
        <v>0</v>
      </c>
      <c r="BD9" s="383">
        <v>0</v>
      </c>
      <c r="BE9" s="383">
        <v>0</v>
      </c>
      <c r="BF9" s="383">
        <v>4.5495586157305965</v>
      </c>
      <c r="BG9" s="383">
        <v>4.9847979268202049</v>
      </c>
      <c r="BH9" s="383">
        <v>5.5439400751780212</v>
      </c>
      <c r="BI9" s="383">
        <v>6.0838355036021321</v>
      </c>
      <c r="BJ9" s="383">
        <v>6.572944344723278</v>
      </c>
      <c r="BK9" s="383">
        <v>6.9128181204954586</v>
      </c>
      <c r="BL9" s="383">
        <v>8.5842708329285937</v>
      </c>
      <c r="BM9" s="383">
        <v>9.5547738078094557</v>
      </c>
      <c r="BN9" s="383">
        <v>10.176180661957776</v>
      </c>
      <c r="BO9" s="383">
        <v>11.455375983389244</v>
      </c>
      <c r="BP9" s="383">
        <v>12.87654510302391</v>
      </c>
      <c r="BQ9" s="383">
        <v>13.248237186508543</v>
      </c>
      <c r="BR9" s="383">
        <v>13.394228899687395</v>
      </c>
      <c r="BS9" s="383">
        <v>13.354571107474611</v>
      </c>
      <c r="BT9" s="383">
        <v>13.054729680496056</v>
      </c>
      <c r="BU9" s="383">
        <v>12.216766211486489</v>
      </c>
      <c r="BV9" s="383">
        <v>11.588419223941589</v>
      </c>
      <c r="BW9" s="383">
        <v>10.804758909315538</v>
      </c>
      <c r="BX9" s="383">
        <v>8.9941596487418067</v>
      </c>
      <c r="BY9" s="383">
        <v>9.0379822771866838</v>
      </c>
      <c r="BZ9" s="383">
        <v>9.3350959477904922</v>
      </c>
      <c r="CA9" s="383">
        <v>9.5977809354438701</v>
      </c>
      <c r="CB9" s="383">
        <v>9.4892224024647405</v>
      </c>
      <c r="CC9" s="383">
        <v>9.2827943560267929</v>
      </c>
      <c r="CD9" s="384">
        <v>9.6257297823069035</v>
      </c>
    </row>
    <row r="10" spans="1:82" s="1" customFormat="1" ht="25.5" customHeight="1" x14ac:dyDescent="0.4">
      <c r="A10" s="314"/>
      <c r="B10" s="336" t="s">
        <v>262</v>
      </c>
      <c r="C10" s="382"/>
      <c r="D10" s="380">
        <f t="shared" ref="D10:AI10" si="6">SUM(D11:D12)</f>
        <v>0</v>
      </c>
      <c r="E10" s="380">
        <f t="shared" si="6"/>
        <v>0</v>
      </c>
      <c r="F10" s="380">
        <f t="shared" si="6"/>
        <v>0</v>
      </c>
      <c r="G10" s="380">
        <f t="shared" si="6"/>
        <v>0</v>
      </c>
      <c r="H10" s="380">
        <f t="shared" si="6"/>
        <v>0</v>
      </c>
      <c r="I10" s="380">
        <f t="shared" si="6"/>
        <v>0</v>
      </c>
      <c r="J10" s="380">
        <f t="shared" si="6"/>
        <v>0</v>
      </c>
      <c r="K10" s="380">
        <f t="shared" si="6"/>
        <v>0</v>
      </c>
      <c r="L10" s="380">
        <f t="shared" si="6"/>
        <v>0</v>
      </c>
      <c r="M10" s="380">
        <f t="shared" si="6"/>
        <v>0</v>
      </c>
      <c r="N10" s="380">
        <f t="shared" si="6"/>
        <v>0</v>
      </c>
      <c r="O10" s="380">
        <f t="shared" si="6"/>
        <v>0</v>
      </c>
      <c r="P10" s="380">
        <f t="shared" si="6"/>
        <v>0</v>
      </c>
      <c r="Q10" s="380">
        <f t="shared" si="6"/>
        <v>0</v>
      </c>
      <c r="R10" s="380">
        <f t="shared" si="6"/>
        <v>0</v>
      </c>
      <c r="S10" s="380">
        <f t="shared" si="6"/>
        <v>0</v>
      </c>
      <c r="T10" s="380">
        <f t="shared" si="6"/>
        <v>0</v>
      </c>
      <c r="U10" s="380">
        <f t="shared" si="6"/>
        <v>0</v>
      </c>
      <c r="V10" s="380">
        <f t="shared" si="6"/>
        <v>0</v>
      </c>
      <c r="W10" s="380">
        <f t="shared" si="6"/>
        <v>0</v>
      </c>
      <c r="X10" s="380">
        <f t="shared" si="6"/>
        <v>0</v>
      </c>
      <c r="Y10" s="380">
        <f t="shared" si="6"/>
        <v>0</v>
      </c>
      <c r="Z10" s="380">
        <f t="shared" si="6"/>
        <v>0</v>
      </c>
      <c r="AA10" s="380">
        <f t="shared" si="6"/>
        <v>0</v>
      </c>
      <c r="AB10" s="380">
        <f t="shared" si="6"/>
        <v>0</v>
      </c>
      <c r="AC10" s="380">
        <f t="shared" si="6"/>
        <v>0</v>
      </c>
      <c r="AD10" s="380">
        <f t="shared" si="6"/>
        <v>0</v>
      </c>
      <c r="AE10" s="380">
        <f t="shared" si="6"/>
        <v>0</v>
      </c>
      <c r="AF10" s="380">
        <f t="shared" si="6"/>
        <v>0</v>
      </c>
      <c r="AG10" s="380">
        <f t="shared" si="6"/>
        <v>0</v>
      </c>
      <c r="AH10" s="380">
        <f t="shared" si="6"/>
        <v>0</v>
      </c>
      <c r="AI10" s="380">
        <f t="shared" si="6"/>
        <v>0</v>
      </c>
      <c r="AJ10" s="380">
        <f t="shared" ref="AJ10:BO10" si="7">SUM(AJ11:AJ12)</f>
        <v>0</v>
      </c>
      <c r="AK10" s="380">
        <f t="shared" si="7"/>
        <v>0</v>
      </c>
      <c r="AL10" s="380">
        <f t="shared" si="7"/>
        <v>0</v>
      </c>
      <c r="AM10" s="380">
        <f t="shared" si="7"/>
        <v>0</v>
      </c>
      <c r="AN10" s="380">
        <f t="shared" si="7"/>
        <v>0</v>
      </c>
      <c r="AO10" s="380">
        <f t="shared" si="7"/>
        <v>0</v>
      </c>
      <c r="AP10" s="380">
        <f t="shared" si="7"/>
        <v>0</v>
      </c>
      <c r="AQ10" s="380">
        <f t="shared" si="7"/>
        <v>0</v>
      </c>
      <c r="AR10" s="380">
        <f t="shared" si="7"/>
        <v>0</v>
      </c>
      <c r="AS10" s="380">
        <f t="shared" si="7"/>
        <v>0</v>
      </c>
      <c r="AT10" s="380">
        <f t="shared" si="7"/>
        <v>0</v>
      </c>
      <c r="AU10" s="380">
        <f t="shared" si="7"/>
        <v>0</v>
      </c>
      <c r="AV10" s="380">
        <f t="shared" si="7"/>
        <v>0</v>
      </c>
      <c r="AW10" s="380">
        <f t="shared" si="7"/>
        <v>0</v>
      </c>
      <c r="AX10" s="380">
        <f t="shared" si="7"/>
        <v>0</v>
      </c>
      <c r="AY10" s="380">
        <f t="shared" si="7"/>
        <v>0</v>
      </c>
      <c r="AZ10" s="380">
        <f t="shared" si="7"/>
        <v>0</v>
      </c>
      <c r="BA10" s="380">
        <f t="shared" si="7"/>
        <v>0</v>
      </c>
      <c r="BB10" s="380">
        <f t="shared" si="7"/>
        <v>0</v>
      </c>
      <c r="BC10" s="380">
        <f t="shared" si="7"/>
        <v>0</v>
      </c>
      <c r="BD10" s="380">
        <f t="shared" si="7"/>
        <v>0</v>
      </c>
      <c r="BE10" s="380">
        <f t="shared" si="7"/>
        <v>0</v>
      </c>
      <c r="BF10" s="380">
        <f t="shared" si="7"/>
        <v>0</v>
      </c>
      <c r="BG10" s="380">
        <f t="shared" si="7"/>
        <v>0</v>
      </c>
      <c r="BH10" s="380">
        <f t="shared" si="7"/>
        <v>0</v>
      </c>
      <c r="BI10" s="380">
        <f t="shared" si="7"/>
        <v>0</v>
      </c>
      <c r="BJ10" s="380">
        <f t="shared" si="7"/>
        <v>0</v>
      </c>
      <c r="BK10" s="380">
        <f t="shared" si="7"/>
        <v>0</v>
      </c>
      <c r="BL10" s="380">
        <f t="shared" si="7"/>
        <v>0</v>
      </c>
      <c r="BM10" s="380">
        <f t="shared" si="7"/>
        <v>0</v>
      </c>
      <c r="BN10" s="380">
        <f t="shared" si="7"/>
        <v>0</v>
      </c>
      <c r="BO10" s="380">
        <f t="shared" si="7"/>
        <v>0</v>
      </c>
      <c r="BP10" s="380">
        <f t="shared" ref="BP10:CD10" si="8">SUM(BP11:BP12)</f>
        <v>0</v>
      </c>
      <c r="BQ10" s="380">
        <f t="shared" si="8"/>
        <v>160.53506744000006</v>
      </c>
      <c r="BR10" s="380">
        <f t="shared" si="8"/>
        <v>1564.5904814800003</v>
      </c>
      <c r="BS10" s="380">
        <f t="shared" si="8"/>
        <v>3004.5842815999995</v>
      </c>
      <c r="BT10" s="380">
        <f t="shared" si="8"/>
        <v>5160.3790036200016</v>
      </c>
      <c r="BU10" s="380">
        <f t="shared" si="8"/>
        <v>8637.4619246299953</v>
      </c>
      <c r="BV10" s="380">
        <f t="shared" si="8"/>
        <v>10625.410146370003</v>
      </c>
      <c r="BW10" s="380">
        <f t="shared" si="8"/>
        <v>12499.829984840002</v>
      </c>
      <c r="BX10" s="380">
        <f t="shared" si="8"/>
        <v>13688.584215360006</v>
      </c>
      <c r="BY10" s="380">
        <f t="shared" si="8"/>
        <v>15082.869865014225</v>
      </c>
      <c r="BZ10" s="380">
        <f t="shared" si="8"/>
        <v>16992.043139056939</v>
      </c>
      <c r="CA10" s="380">
        <f t="shared" si="8"/>
        <v>20076.326206707643</v>
      </c>
      <c r="CB10" s="380">
        <f t="shared" si="8"/>
        <v>22510.958985814497</v>
      </c>
      <c r="CC10" s="380">
        <f t="shared" si="8"/>
        <v>24660.999625775505</v>
      </c>
      <c r="CD10" s="381">
        <f t="shared" si="8"/>
        <v>26665.813776245588</v>
      </c>
    </row>
    <row r="11" spans="1:82" s="1" customFormat="1" x14ac:dyDescent="0.4">
      <c r="A11" s="314"/>
      <c r="B11" s="276" t="s">
        <v>411</v>
      </c>
      <c r="C11" s="382"/>
      <c r="D11" s="383">
        <v>0</v>
      </c>
      <c r="E11" s="383">
        <v>0</v>
      </c>
      <c r="F11" s="383">
        <v>0</v>
      </c>
      <c r="G11" s="383">
        <v>0</v>
      </c>
      <c r="H11" s="383">
        <v>0</v>
      </c>
      <c r="I11" s="383">
        <v>0</v>
      </c>
      <c r="J11" s="383">
        <v>0</v>
      </c>
      <c r="K11" s="383">
        <v>0</v>
      </c>
      <c r="L11" s="383">
        <v>0</v>
      </c>
      <c r="M11" s="383">
        <v>0</v>
      </c>
      <c r="N11" s="383">
        <v>0</v>
      </c>
      <c r="O11" s="383">
        <v>0</v>
      </c>
      <c r="P11" s="383">
        <v>0</v>
      </c>
      <c r="Q11" s="383">
        <v>0</v>
      </c>
      <c r="R11" s="383">
        <v>0</v>
      </c>
      <c r="S11" s="383">
        <v>0</v>
      </c>
      <c r="T11" s="383">
        <v>0</v>
      </c>
      <c r="U11" s="383">
        <v>0</v>
      </c>
      <c r="V11" s="383">
        <v>0</v>
      </c>
      <c r="W11" s="383">
        <v>0</v>
      </c>
      <c r="X11" s="383">
        <v>0</v>
      </c>
      <c r="Y11" s="383">
        <v>0</v>
      </c>
      <c r="Z11" s="383">
        <v>0</v>
      </c>
      <c r="AA11" s="383">
        <v>0</v>
      </c>
      <c r="AB11" s="383">
        <v>0</v>
      </c>
      <c r="AC11" s="383">
        <v>0</v>
      </c>
      <c r="AD11" s="383">
        <v>0</v>
      </c>
      <c r="AE11" s="383">
        <v>0</v>
      </c>
      <c r="AF11" s="383">
        <v>0</v>
      </c>
      <c r="AG11" s="383">
        <v>0</v>
      </c>
      <c r="AH11" s="383">
        <v>0</v>
      </c>
      <c r="AI11" s="383">
        <v>0</v>
      </c>
      <c r="AJ11" s="383">
        <v>0</v>
      </c>
      <c r="AK11" s="383">
        <v>0</v>
      </c>
      <c r="AL11" s="383">
        <v>0</v>
      </c>
      <c r="AM11" s="383">
        <v>0</v>
      </c>
      <c r="AN11" s="383">
        <v>0</v>
      </c>
      <c r="AO11" s="383">
        <v>0</v>
      </c>
      <c r="AP11" s="383">
        <v>0</v>
      </c>
      <c r="AQ11" s="383">
        <v>0</v>
      </c>
      <c r="AR11" s="383">
        <v>0</v>
      </c>
      <c r="AS11" s="383">
        <v>0</v>
      </c>
      <c r="AT11" s="383">
        <v>0</v>
      </c>
      <c r="AU11" s="383">
        <v>0</v>
      </c>
      <c r="AV11" s="383">
        <v>0</v>
      </c>
      <c r="AW11" s="383">
        <v>0</v>
      </c>
      <c r="AX11" s="383">
        <v>0</v>
      </c>
      <c r="AY11" s="383">
        <v>0</v>
      </c>
      <c r="AZ11" s="383">
        <v>0</v>
      </c>
      <c r="BA11" s="383">
        <v>0</v>
      </c>
      <c r="BB11" s="383">
        <v>0</v>
      </c>
      <c r="BC11" s="383">
        <v>0</v>
      </c>
      <c r="BD11" s="383">
        <v>0</v>
      </c>
      <c r="BE11" s="383">
        <v>0</v>
      </c>
      <c r="BF11" s="383">
        <v>0</v>
      </c>
      <c r="BG11" s="383">
        <v>0</v>
      </c>
      <c r="BH11" s="383">
        <v>0</v>
      </c>
      <c r="BI11" s="383">
        <v>0</v>
      </c>
      <c r="BJ11" s="383">
        <v>0</v>
      </c>
      <c r="BK11" s="383">
        <v>0</v>
      </c>
      <c r="BL11" s="383">
        <v>0</v>
      </c>
      <c r="BM11" s="383">
        <v>0</v>
      </c>
      <c r="BN11" s="383">
        <v>0</v>
      </c>
      <c r="BO11" s="383">
        <v>0</v>
      </c>
      <c r="BP11" s="383">
        <v>0</v>
      </c>
      <c r="BQ11" s="383">
        <v>145.66823881438239</v>
      </c>
      <c r="BR11" s="383">
        <v>1436.2081898445697</v>
      </c>
      <c r="BS11" s="383">
        <v>2879.4073605188605</v>
      </c>
      <c r="BT11" s="383">
        <v>4731.643955192837</v>
      </c>
      <c r="BU11" s="383">
        <v>7727.2655064995752</v>
      </c>
      <c r="BV11" s="383">
        <v>9507.7874431559103</v>
      </c>
      <c r="BW11" s="383">
        <v>10944.189648051708</v>
      </c>
      <c r="BX11" s="383">
        <v>11795.212112845922</v>
      </c>
      <c r="BY11" s="383">
        <v>12822.280314572339</v>
      </c>
      <c r="BZ11" s="383">
        <v>14234.845268968387</v>
      </c>
      <c r="CA11" s="383">
        <v>16567.165306910556</v>
      </c>
      <c r="CB11" s="383">
        <v>18300.229855899524</v>
      </c>
      <c r="CC11" s="383">
        <v>19744.544952706023</v>
      </c>
      <c r="CD11" s="384">
        <v>21204.281669295298</v>
      </c>
    </row>
    <row r="12" spans="1:82" s="1" customFormat="1" x14ac:dyDescent="0.4">
      <c r="A12" s="314"/>
      <c r="B12" s="276" t="s">
        <v>410</v>
      </c>
      <c r="C12" s="382"/>
      <c r="D12" s="383">
        <v>0</v>
      </c>
      <c r="E12" s="383">
        <v>0</v>
      </c>
      <c r="F12" s="383">
        <v>0</v>
      </c>
      <c r="G12" s="383">
        <v>0</v>
      </c>
      <c r="H12" s="383">
        <v>0</v>
      </c>
      <c r="I12" s="383">
        <v>0</v>
      </c>
      <c r="J12" s="383">
        <v>0</v>
      </c>
      <c r="K12" s="383">
        <v>0</v>
      </c>
      <c r="L12" s="383">
        <v>0</v>
      </c>
      <c r="M12" s="383">
        <v>0</v>
      </c>
      <c r="N12" s="383">
        <v>0</v>
      </c>
      <c r="O12" s="383">
        <v>0</v>
      </c>
      <c r="P12" s="383">
        <v>0</v>
      </c>
      <c r="Q12" s="383">
        <v>0</v>
      </c>
      <c r="R12" s="383">
        <v>0</v>
      </c>
      <c r="S12" s="383">
        <v>0</v>
      </c>
      <c r="T12" s="383">
        <v>0</v>
      </c>
      <c r="U12" s="383">
        <v>0</v>
      </c>
      <c r="V12" s="383">
        <v>0</v>
      </c>
      <c r="W12" s="383">
        <v>0</v>
      </c>
      <c r="X12" s="383">
        <v>0</v>
      </c>
      <c r="Y12" s="383">
        <v>0</v>
      </c>
      <c r="Z12" s="383">
        <v>0</v>
      </c>
      <c r="AA12" s="383">
        <v>0</v>
      </c>
      <c r="AB12" s="383">
        <v>0</v>
      </c>
      <c r="AC12" s="383">
        <v>0</v>
      </c>
      <c r="AD12" s="383">
        <v>0</v>
      </c>
      <c r="AE12" s="383">
        <v>0</v>
      </c>
      <c r="AF12" s="383">
        <v>0</v>
      </c>
      <c r="AG12" s="383">
        <v>0</v>
      </c>
      <c r="AH12" s="383">
        <v>0</v>
      </c>
      <c r="AI12" s="383">
        <v>0</v>
      </c>
      <c r="AJ12" s="383">
        <v>0</v>
      </c>
      <c r="AK12" s="383">
        <v>0</v>
      </c>
      <c r="AL12" s="383">
        <v>0</v>
      </c>
      <c r="AM12" s="383">
        <v>0</v>
      </c>
      <c r="AN12" s="383">
        <v>0</v>
      </c>
      <c r="AO12" s="383">
        <v>0</v>
      </c>
      <c r="AP12" s="383">
        <v>0</v>
      </c>
      <c r="AQ12" s="383">
        <v>0</v>
      </c>
      <c r="AR12" s="383">
        <v>0</v>
      </c>
      <c r="AS12" s="383">
        <v>0</v>
      </c>
      <c r="AT12" s="383">
        <v>0</v>
      </c>
      <c r="AU12" s="383">
        <v>0</v>
      </c>
      <c r="AV12" s="383">
        <v>0</v>
      </c>
      <c r="AW12" s="383">
        <v>0</v>
      </c>
      <c r="AX12" s="383">
        <v>0</v>
      </c>
      <c r="AY12" s="383">
        <v>0</v>
      </c>
      <c r="AZ12" s="383">
        <v>0</v>
      </c>
      <c r="BA12" s="383">
        <v>0</v>
      </c>
      <c r="BB12" s="383">
        <v>0</v>
      </c>
      <c r="BC12" s="383">
        <v>0</v>
      </c>
      <c r="BD12" s="383">
        <v>0</v>
      </c>
      <c r="BE12" s="383">
        <v>0</v>
      </c>
      <c r="BF12" s="383">
        <v>0</v>
      </c>
      <c r="BG12" s="383">
        <v>0</v>
      </c>
      <c r="BH12" s="383">
        <v>0</v>
      </c>
      <c r="BI12" s="383">
        <v>0</v>
      </c>
      <c r="BJ12" s="383">
        <v>0</v>
      </c>
      <c r="BK12" s="383">
        <v>0</v>
      </c>
      <c r="BL12" s="383">
        <v>0</v>
      </c>
      <c r="BM12" s="383">
        <v>0</v>
      </c>
      <c r="BN12" s="383">
        <v>0</v>
      </c>
      <c r="BO12" s="383">
        <v>0</v>
      </c>
      <c r="BP12" s="383">
        <v>0</v>
      </c>
      <c r="BQ12" s="383">
        <v>14.866828625617664</v>
      </c>
      <c r="BR12" s="383">
        <v>128.38229163543059</v>
      </c>
      <c r="BS12" s="383">
        <v>125.17692108113887</v>
      </c>
      <c r="BT12" s="383">
        <v>428.73504842716466</v>
      </c>
      <c r="BU12" s="383">
        <v>910.19641813042097</v>
      </c>
      <c r="BV12" s="383">
        <v>1117.6227032140916</v>
      </c>
      <c r="BW12" s="383">
        <v>1555.6403367882942</v>
      </c>
      <c r="BX12" s="383">
        <v>1893.3721025140837</v>
      </c>
      <c r="BY12" s="383">
        <v>2260.5895504418863</v>
      </c>
      <c r="BZ12" s="383">
        <v>2757.1978700885516</v>
      </c>
      <c r="CA12" s="383">
        <v>3509.1608997970857</v>
      </c>
      <c r="CB12" s="383">
        <v>4210.7291299149729</v>
      </c>
      <c r="CC12" s="383">
        <v>4916.4546730694829</v>
      </c>
      <c r="CD12" s="384">
        <v>5461.5321069502897</v>
      </c>
    </row>
    <row r="13" spans="1:82" s="1" customFormat="1" ht="27" customHeight="1" x14ac:dyDescent="0.4">
      <c r="A13" s="379"/>
      <c r="B13" s="286" t="s">
        <v>598</v>
      </c>
      <c r="C13" s="382"/>
      <c r="D13" s="383"/>
      <c r="E13" s="383"/>
      <c r="F13" s="383"/>
      <c r="G13" s="383"/>
      <c r="H13" s="383"/>
      <c r="I13" s="383"/>
      <c r="J13" s="383"/>
      <c r="K13" s="383"/>
      <c r="L13" s="383"/>
      <c r="M13" s="383"/>
      <c r="N13" s="383"/>
      <c r="O13" s="383"/>
      <c r="P13" s="383"/>
      <c r="Q13" s="383"/>
      <c r="R13" s="383"/>
      <c r="S13" s="383"/>
      <c r="T13" s="383"/>
      <c r="U13" s="383"/>
      <c r="V13" s="383"/>
      <c r="W13" s="383"/>
      <c r="X13" s="383"/>
      <c r="Y13" s="383"/>
      <c r="Z13" s="383"/>
      <c r="AA13" s="383"/>
      <c r="AB13" s="383"/>
      <c r="AC13" s="383"/>
      <c r="AD13" s="383"/>
      <c r="AE13" s="383"/>
      <c r="AF13" s="383"/>
      <c r="AG13" s="383"/>
      <c r="AH13" s="383"/>
      <c r="AI13" s="383"/>
      <c r="AJ13" s="383"/>
      <c r="AK13" s="383"/>
      <c r="AL13" s="383"/>
      <c r="AM13" s="383"/>
      <c r="AN13" s="383"/>
      <c r="AO13" s="383"/>
      <c r="AP13" s="383"/>
      <c r="AQ13" s="383"/>
      <c r="AR13" s="383"/>
      <c r="AS13" s="383"/>
      <c r="AT13" s="383"/>
      <c r="AU13" s="383"/>
      <c r="AV13" s="383"/>
      <c r="AW13" s="383"/>
      <c r="AX13" s="383"/>
      <c r="AY13" s="383"/>
      <c r="AZ13" s="383"/>
      <c r="BA13" s="383"/>
      <c r="BB13" s="383"/>
      <c r="BC13" s="383"/>
      <c r="BD13" s="383"/>
      <c r="BE13" s="383"/>
      <c r="BF13" s="383"/>
      <c r="BG13" s="383"/>
      <c r="BH13" s="383"/>
      <c r="BI13" s="383"/>
      <c r="BJ13" s="383"/>
      <c r="BK13" s="383"/>
      <c r="BL13" s="383"/>
      <c r="BM13" s="383"/>
      <c r="BN13" s="383"/>
      <c r="BO13" s="383"/>
      <c r="BP13" s="383"/>
      <c r="BQ13" s="383">
        <v>4.8285420399782446E-2</v>
      </c>
      <c r="BR13" s="383">
        <v>0.26232144926257911</v>
      </c>
      <c r="BS13" s="383">
        <v>0.75880009734083453</v>
      </c>
      <c r="BT13" s="383">
        <v>1.4474635604944295</v>
      </c>
      <c r="BU13" s="383">
        <v>2.5478914934268366</v>
      </c>
      <c r="BV13" s="383">
        <v>4.1756982530038638</v>
      </c>
      <c r="BW13" s="383">
        <v>5.9430765478650205</v>
      </c>
      <c r="BX13" s="383">
        <v>7.0117694567361504</v>
      </c>
      <c r="BY13" s="383">
        <v>8.4361829757865383</v>
      </c>
      <c r="BZ13" s="383">
        <v>10.505558026513423</v>
      </c>
      <c r="CA13" s="383">
        <v>12.935982558095679</v>
      </c>
      <c r="CB13" s="383">
        <v>15.37337947869975</v>
      </c>
      <c r="CC13" s="383">
        <v>18.083889141231801</v>
      </c>
      <c r="CD13" s="384">
        <v>20.777270467869794</v>
      </c>
    </row>
    <row r="14" spans="1:82" s="238" customFormat="1" ht="25.5" customHeight="1" x14ac:dyDescent="0.4">
      <c r="A14" s="379"/>
      <c r="B14" s="336" t="s">
        <v>220</v>
      </c>
      <c r="C14" s="385"/>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380"/>
      <c r="AK14" s="380"/>
      <c r="AL14" s="380"/>
      <c r="AM14" s="380"/>
      <c r="AN14" s="380"/>
      <c r="AO14" s="380"/>
      <c r="AP14" s="380"/>
      <c r="AQ14" s="380"/>
      <c r="AR14" s="380"/>
      <c r="AS14" s="380"/>
      <c r="AT14" s="380"/>
      <c r="AU14" s="380"/>
      <c r="AV14" s="380"/>
      <c r="AW14" s="380"/>
      <c r="AX14" s="380"/>
      <c r="AY14" s="380"/>
      <c r="AZ14" s="380"/>
      <c r="BA14" s="380"/>
      <c r="BB14" s="380"/>
      <c r="BC14" s="380"/>
      <c r="BD14" s="380"/>
      <c r="BE14" s="380"/>
      <c r="BF14" s="380"/>
      <c r="BG14" s="380"/>
      <c r="BH14" s="380"/>
      <c r="BI14" s="380"/>
      <c r="BJ14" s="380"/>
      <c r="BK14" s="380"/>
      <c r="BL14" s="380"/>
      <c r="BM14" s="380"/>
      <c r="BN14" s="380"/>
      <c r="BO14" s="380"/>
      <c r="BP14" s="380"/>
      <c r="BQ14" s="380">
        <v>4.7691617500000003</v>
      </c>
      <c r="BR14" s="380">
        <v>6.040064700000003</v>
      </c>
      <c r="BS14" s="380">
        <v>6.9357352999999913</v>
      </c>
      <c r="BT14" s="380">
        <v>7.3484010500000174</v>
      </c>
      <c r="BU14" s="380">
        <v>8.2211221899999884</v>
      </c>
      <c r="BV14" s="380">
        <v>9.1482867099999936</v>
      </c>
      <c r="BW14" s="380">
        <v>10.039949220000004</v>
      </c>
      <c r="BX14" s="380">
        <v>10.679680190000003</v>
      </c>
      <c r="BY14" s="380">
        <v>12.262199348433283</v>
      </c>
      <c r="BZ14" s="380">
        <v>13.350662318779154</v>
      </c>
      <c r="CA14" s="380">
        <v>15.327542292190016</v>
      </c>
      <c r="CB14" s="380">
        <v>16.768294237895876</v>
      </c>
      <c r="CC14" s="380">
        <v>18.01536270392641</v>
      </c>
      <c r="CD14" s="381">
        <v>19.354461001929842</v>
      </c>
    </row>
    <row r="15" spans="1:82" s="238" customFormat="1" ht="26.25" customHeight="1" x14ac:dyDescent="0.4">
      <c r="B15" s="329" t="s">
        <v>222</v>
      </c>
      <c r="C15" s="385"/>
      <c r="D15" s="380">
        <v>0</v>
      </c>
      <c r="E15" s="380">
        <v>0</v>
      </c>
      <c r="F15" s="380">
        <v>0</v>
      </c>
      <c r="G15" s="380">
        <v>0</v>
      </c>
      <c r="H15" s="380">
        <v>0</v>
      </c>
      <c r="I15" s="380">
        <v>0</v>
      </c>
      <c r="J15" s="380">
        <v>0</v>
      </c>
      <c r="K15" s="380">
        <v>0</v>
      </c>
      <c r="L15" s="380">
        <v>0</v>
      </c>
      <c r="M15" s="380">
        <v>0</v>
      </c>
      <c r="N15" s="380">
        <v>0</v>
      </c>
      <c r="O15" s="380">
        <v>0</v>
      </c>
      <c r="P15" s="380">
        <v>0</v>
      </c>
      <c r="Q15" s="380">
        <v>0</v>
      </c>
      <c r="R15" s="380">
        <v>0</v>
      </c>
      <c r="S15" s="380">
        <v>0</v>
      </c>
      <c r="T15" s="380">
        <v>0</v>
      </c>
      <c r="U15" s="380">
        <v>0</v>
      </c>
      <c r="V15" s="380">
        <v>0</v>
      </c>
      <c r="W15" s="380">
        <v>0</v>
      </c>
      <c r="X15" s="380">
        <v>0</v>
      </c>
      <c r="Y15" s="380">
        <v>0</v>
      </c>
      <c r="Z15" s="380">
        <v>0</v>
      </c>
      <c r="AA15" s="380">
        <v>6</v>
      </c>
      <c r="AB15" s="380">
        <v>23.2</v>
      </c>
      <c r="AC15" s="380">
        <f t="shared" ref="AC15:BH15" si="9">SUM(AC16:AC18)</f>
        <v>35.799999999999997</v>
      </c>
      <c r="AD15" s="380">
        <f t="shared" si="9"/>
        <v>62.4</v>
      </c>
      <c r="AE15" s="380">
        <f t="shared" si="9"/>
        <v>95.9</v>
      </c>
      <c r="AF15" s="380">
        <f t="shared" si="9"/>
        <v>127.30000000000001</v>
      </c>
      <c r="AG15" s="380">
        <f t="shared" si="9"/>
        <v>166.7</v>
      </c>
      <c r="AH15" s="380">
        <f t="shared" si="9"/>
        <v>168</v>
      </c>
      <c r="AI15" s="380">
        <f t="shared" si="9"/>
        <v>201</v>
      </c>
      <c r="AJ15" s="380">
        <f t="shared" si="9"/>
        <v>260</v>
      </c>
      <c r="AK15" s="380">
        <f t="shared" si="9"/>
        <v>330</v>
      </c>
      <c r="AL15" s="380">
        <f t="shared" si="9"/>
        <v>403</v>
      </c>
      <c r="AM15" s="380">
        <f t="shared" si="9"/>
        <v>495</v>
      </c>
      <c r="AN15" s="380">
        <f t="shared" si="9"/>
        <v>576</v>
      </c>
      <c r="AO15" s="380">
        <f t="shared" si="9"/>
        <v>686</v>
      </c>
      <c r="AP15" s="380">
        <f t="shared" si="9"/>
        <v>779</v>
      </c>
      <c r="AQ15" s="380">
        <f t="shared" si="9"/>
        <v>897.38499999999999</v>
      </c>
      <c r="AR15" s="380">
        <f t="shared" si="9"/>
        <v>1003.4670000000001</v>
      </c>
      <c r="AS15" s="380">
        <f t="shared" si="9"/>
        <v>1158.527</v>
      </c>
      <c r="AT15" s="380">
        <f t="shared" si="9"/>
        <v>1382.009</v>
      </c>
      <c r="AU15" s="380">
        <f t="shared" si="9"/>
        <v>1706.221</v>
      </c>
      <c r="AV15" s="380">
        <f t="shared" si="9"/>
        <v>1553.4739999999999</v>
      </c>
      <c r="AW15" s="380">
        <f t="shared" si="9"/>
        <v>1795.461</v>
      </c>
      <c r="AX15" s="380">
        <f t="shared" si="9"/>
        <v>1962.682</v>
      </c>
      <c r="AY15" s="380">
        <f t="shared" si="9"/>
        <v>2194.1619999999998</v>
      </c>
      <c r="AZ15" s="380">
        <f t="shared" si="9"/>
        <v>2392.893</v>
      </c>
      <c r="BA15" s="380">
        <f t="shared" si="9"/>
        <v>2521.25</v>
      </c>
      <c r="BB15" s="380">
        <f t="shared" si="9"/>
        <v>2679.9749999999999</v>
      </c>
      <c r="BC15" s="380">
        <f t="shared" si="9"/>
        <v>2822.8040000000001</v>
      </c>
      <c r="BD15" s="380">
        <f t="shared" si="9"/>
        <v>2955.1210000000001</v>
      </c>
      <c r="BE15" s="380">
        <f t="shared" si="9"/>
        <v>3124.4597597447382</v>
      </c>
      <c r="BF15" s="380">
        <f t="shared" si="9"/>
        <v>3250.6787885787207</v>
      </c>
      <c r="BG15" s="380">
        <f t="shared" si="9"/>
        <v>3457.0445494205601</v>
      </c>
      <c r="BH15" s="380">
        <f t="shared" si="9"/>
        <v>3673.5859999999998</v>
      </c>
      <c r="BI15" s="380">
        <f t="shared" ref="BI15:CD15" si="10">SUM(BI16:BI18)</f>
        <v>3924.14037813</v>
      </c>
      <c r="BJ15" s="380">
        <f t="shared" si="10"/>
        <v>4149.40578293</v>
      </c>
      <c r="BK15" s="380">
        <f t="shared" si="10"/>
        <v>4444.4350972342991</v>
      </c>
      <c r="BL15" s="380">
        <f t="shared" si="10"/>
        <v>4734.8039219600005</v>
      </c>
      <c r="BM15" s="380">
        <f t="shared" si="10"/>
        <v>5106.2537628999999</v>
      </c>
      <c r="BN15" s="380">
        <f t="shared" si="10"/>
        <v>5227.7472379531791</v>
      </c>
      <c r="BO15" s="380">
        <f t="shared" si="10"/>
        <v>5339.4256940699997</v>
      </c>
      <c r="BP15" s="380">
        <f t="shared" si="10"/>
        <v>5475.6249157700013</v>
      </c>
      <c r="BQ15" s="380">
        <f t="shared" si="10"/>
        <v>5360.0751764300812</v>
      </c>
      <c r="BR15" s="380">
        <f t="shared" si="10"/>
        <v>5421.7736767999995</v>
      </c>
      <c r="BS15" s="380">
        <f t="shared" si="10"/>
        <v>5489.5433917499959</v>
      </c>
      <c r="BT15" s="380">
        <f t="shared" si="10"/>
        <v>5482.7675999399999</v>
      </c>
      <c r="BU15" s="380">
        <f t="shared" si="10"/>
        <v>5529.3185711499982</v>
      </c>
      <c r="BV15" s="380">
        <f t="shared" si="10"/>
        <v>5675.5506973500005</v>
      </c>
      <c r="BW15" s="380">
        <f t="shared" si="10"/>
        <v>5908.4831024900022</v>
      </c>
      <c r="BX15" s="380">
        <f t="shared" si="10"/>
        <v>5337.6142274424847</v>
      </c>
      <c r="BY15" s="380">
        <f t="shared" si="10"/>
        <v>5284.928531671213</v>
      </c>
      <c r="BZ15" s="380">
        <f t="shared" si="10"/>
        <v>5554.9934695649854</v>
      </c>
      <c r="CA15" s="380">
        <f t="shared" si="10"/>
        <v>6147.9515667562609</v>
      </c>
      <c r="CB15" s="380">
        <f t="shared" si="10"/>
        <v>6505.9684879930792</v>
      </c>
      <c r="CC15" s="380">
        <f t="shared" si="10"/>
        <v>6782.835724630504</v>
      </c>
      <c r="CD15" s="381">
        <f t="shared" si="10"/>
        <v>7052.7293527805086</v>
      </c>
    </row>
    <row r="16" spans="1:82" s="1" customFormat="1" x14ac:dyDescent="0.4">
      <c r="A16" s="314"/>
      <c r="B16" s="276" t="s">
        <v>597</v>
      </c>
      <c r="C16" s="382"/>
      <c r="D16" s="383">
        <v>0</v>
      </c>
      <c r="E16" s="383">
        <v>0</v>
      </c>
      <c r="F16" s="383">
        <v>0</v>
      </c>
      <c r="G16" s="383">
        <v>0</v>
      </c>
      <c r="H16" s="383">
        <v>0</v>
      </c>
      <c r="I16" s="383">
        <v>0</v>
      </c>
      <c r="J16" s="383">
        <v>0</v>
      </c>
      <c r="K16" s="383">
        <v>0</v>
      </c>
      <c r="L16" s="383">
        <v>0</v>
      </c>
      <c r="M16" s="383">
        <v>0</v>
      </c>
      <c r="N16" s="383">
        <v>0</v>
      </c>
      <c r="O16" s="383">
        <v>0</v>
      </c>
      <c r="P16" s="383">
        <v>0</v>
      </c>
      <c r="Q16" s="383">
        <v>0</v>
      </c>
      <c r="R16" s="383">
        <v>0</v>
      </c>
      <c r="S16" s="383">
        <v>0</v>
      </c>
      <c r="T16" s="383">
        <v>0</v>
      </c>
      <c r="U16" s="383">
        <v>0</v>
      </c>
      <c r="V16" s="383">
        <v>0</v>
      </c>
      <c r="W16" s="383">
        <v>0</v>
      </c>
      <c r="X16" s="383">
        <v>0</v>
      </c>
      <c r="Y16" s="383">
        <v>0</v>
      </c>
      <c r="Z16" s="383">
        <v>0</v>
      </c>
      <c r="AA16" s="383">
        <v>0</v>
      </c>
      <c r="AB16" s="383">
        <v>0</v>
      </c>
      <c r="AC16" s="383">
        <v>7.6447916666666655</v>
      </c>
      <c r="AD16" s="383">
        <v>13.060404095620544</v>
      </c>
      <c r="AE16" s="383">
        <v>19.217480173446685</v>
      </c>
      <c r="AF16" s="383">
        <v>24.278010196304265</v>
      </c>
      <c r="AG16" s="383">
        <v>30.829420382504928</v>
      </c>
      <c r="AH16" s="383">
        <v>29.110512129380052</v>
      </c>
      <c r="AI16" s="383">
        <v>33.549592894152475</v>
      </c>
      <c r="AJ16" s="383">
        <v>40.369007052134776</v>
      </c>
      <c r="AK16" s="383">
        <v>46.752225119122535</v>
      </c>
      <c r="AL16" s="383">
        <v>54.320191795418218</v>
      </c>
      <c r="AM16" s="383">
        <v>59.875101756018147</v>
      </c>
      <c r="AN16" s="383">
        <v>65.101994394921959</v>
      </c>
      <c r="AO16" s="383">
        <v>74.2190013532487</v>
      </c>
      <c r="AP16" s="383">
        <v>80.449906377863556</v>
      </c>
      <c r="AQ16" s="383">
        <v>90.01536154090887</v>
      </c>
      <c r="AR16" s="383">
        <v>97.347068426548574</v>
      </c>
      <c r="AS16" s="383">
        <v>106.17280948270272</v>
      </c>
      <c r="AT16" s="383">
        <v>124.86515488177545</v>
      </c>
      <c r="AU16" s="383">
        <v>152.5137354583984</v>
      </c>
      <c r="AV16" s="383">
        <v>0</v>
      </c>
      <c r="AW16" s="383">
        <v>0</v>
      </c>
      <c r="AX16" s="383">
        <v>0</v>
      </c>
      <c r="AY16" s="383">
        <v>0</v>
      </c>
      <c r="AZ16" s="383">
        <v>0</v>
      </c>
      <c r="BA16" s="383">
        <v>0</v>
      </c>
      <c r="BB16" s="383">
        <v>0</v>
      </c>
      <c r="BC16" s="383">
        <v>0</v>
      </c>
      <c r="BD16" s="383">
        <v>0</v>
      </c>
      <c r="BE16" s="383">
        <v>0</v>
      </c>
      <c r="BF16" s="383">
        <v>0</v>
      </c>
      <c r="BG16" s="383">
        <v>0</v>
      </c>
      <c r="BH16" s="383">
        <v>0</v>
      </c>
      <c r="BI16" s="383">
        <v>0</v>
      </c>
      <c r="BJ16" s="383">
        <v>0</v>
      </c>
      <c r="BK16" s="383">
        <v>0</v>
      </c>
      <c r="BL16" s="383">
        <v>0</v>
      </c>
      <c r="BM16" s="383">
        <v>0</v>
      </c>
      <c r="BN16" s="383">
        <v>0</v>
      </c>
      <c r="BO16" s="383">
        <v>0</v>
      </c>
      <c r="BP16" s="383">
        <v>0</v>
      </c>
      <c r="BQ16" s="383">
        <v>0</v>
      </c>
      <c r="BR16" s="383">
        <v>0</v>
      </c>
      <c r="BS16" s="383">
        <v>0</v>
      </c>
      <c r="BT16" s="383">
        <v>0</v>
      </c>
      <c r="BU16" s="383">
        <v>0</v>
      </c>
      <c r="BV16" s="383">
        <v>0</v>
      </c>
      <c r="BW16" s="383">
        <v>0</v>
      </c>
      <c r="BX16" s="383">
        <v>0</v>
      </c>
      <c r="BY16" s="383">
        <v>0</v>
      </c>
      <c r="BZ16" s="383">
        <v>0</v>
      </c>
      <c r="CA16" s="383">
        <v>0</v>
      </c>
      <c r="CB16" s="383">
        <v>0</v>
      </c>
      <c r="CC16" s="383">
        <v>0</v>
      </c>
      <c r="CD16" s="384">
        <v>0</v>
      </c>
    </row>
    <row r="17" spans="1:82" s="1" customFormat="1" x14ac:dyDescent="0.4">
      <c r="A17" s="314"/>
      <c r="B17" s="276" t="s">
        <v>411</v>
      </c>
      <c r="C17" s="382"/>
      <c r="D17" s="383">
        <v>0</v>
      </c>
      <c r="E17" s="383">
        <v>0</v>
      </c>
      <c r="F17" s="383">
        <v>0</v>
      </c>
      <c r="G17" s="383">
        <v>0</v>
      </c>
      <c r="H17" s="383">
        <v>0</v>
      </c>
      <c r="I17" s="383">
        <v>0</v>
      </c>
      <c r="J17" s="383">
        <v>0</v>
      </c>
      <c r="K17" s="383">
        <v>0</v>
      </c>
      <c r="L17" s="383">
        <v>0</v>
      </c>
      <c r="M17" s="383">
        <v>0</v>
      </c>
      <c r="N17" s="383">
        <v>0</v>
      </c>
      <c r="O17" s="383">
        <v>0</v>
      </c>
      <c r="P17" s="383">
        <v>0</v>
      </c>
      <c r="Q17" s="383">
        <v>0</v>
      </c>
      <c r="R17" s="383">
        <v>0</v>
      </c>
      <c r="S17" s="383">
        <v>0</v>
      </c>
      <c r="T17" s="383">
        <v>0</v>
      </c>
      <c r="U17" s="383">
        <v>0</v>
      </c>
      <c r="V17" s="383">
        <v>0</v>
      </c>
      <c r="W17" s="383">
        <v>0</v>
      </c>
      <c r="X17" s="383">
        <v>0</v>
      </c>
      <c r="Y17" s="383">
        <v>0</v>
      </c>
      <c r="Z17" s="383">
        <v>0</v>
      </c>
      <c r="AA17" s="383">
        <v>0</v>
      </c>
      <c r="AB17" s="383">
        <v>0</v>
      </c>
      <c r="AC17" s="383">
        <v>9.9755208333333325</v>
      </c>
      <c r="AD17" s="383">
        <v>18.142219792696004</v>
      </c>
      <c r="AE17" s="383">
        <v>27.405666970959093</v>
      </c>
      <c r="AF17" s="383">
        <v>36.975452651547229</v>
      </c>
      <c r="AG17" s="383">
        <v>47.030814376786886</v>
      </c>
      <c r="AH17" s="383">
        <v>47.094339622641513</v>
      </c>
      <c r="AI17" s="383">
        <v>56.833456698741671</v>
      </c>
      <c r="AJ17" s="383">
        <v>70.134664795816093</v>
      </c>
      <c r="AK17" s="383">
        <v>89.996179088375442</v>
      </c>
      <c r="AL17" s="383">
        <v>107.5668620138519</v>
      </c>
      <c r="AM17" s="383">
        <v>131.12117688103268</v>
      </c>
      <c r="AN17" s="383">
        <v>148.84093337854017</v>
      </c>
      <c r="AO17" s="383">
        <v>171.82790159378595</v>
      </c>
      <c r="AP17" s="383">
        <v>194.35447124132716</v>
      </c>
      <c r="AQ17" s="383">
        <v>218.41677683791443</v>
      </c>
      <c r="AR17" s="383">
        <v>236.30305082986754</v>
      </c>
      <c r="AS17" s="383">
        <v>267.54749990048106</v>
      </c>
      <c r="AT17" s="383">
        <v>311.34100986175179</v>
      </c>
      <c r="AU17" s="383">
        <v>365.16189983173882</v>
      </c>
      <c r="AV17" s="383">
        <v>0</v>
      </c>
      <c r="AW17" s="383">
        <v>0</v>
      </c>
      <c r="AX17" s="383">
        <v>0</v>
      </c>
      <c r="AY17" s="383">
        <v>0</v>
      </c>
      <c r="AZ17" s="383">
        <v>0</v>
      </c>
      <c r="BA17" s="383">
        <v>0</v>
      </c>
      <c r="BB17" s="383">
        <v>0</v>
      </c>
      <c r="BC17" s="383">
        <v>0</v>
      </c>
      <c r="BD17" s="383">
        <v>0</v>
      </c>
      <c r="BE17" s="383">
        <v>0</v>
      </c>
      <c r="BF17" s="383">
        <v>0</v>
      </c>
      <c r="BG17" s="383">
        <v>0</v>
      </c>
      <c r="BH17" s="383">
        <v>0</v>
      </c>
      <c r="BI17" s="383">
        <v>0</v>
      </c>
      <c r="BJ17" s="383">
        <v>0</v>
      </c>
      <c r="BK17" s="383">
        <v>0</v>
      </c>
      <c r="BL17" s="383">
        <v>0</v>
      </c>
      <c r="BM17" s="383">
        <v>0</v>
      </c>
      <c r="BN17" s="383">
        <v>0</v>
      </c>
      <c r="BO17" s="383">
        <v>0</v>
      </c>
      <c r="BP17" s="383">
        <v>0</v>
      </c>
      <c r="BQ17" s="383">
        <v>0</v>
      </c>
      <c r="BR17" s="383">
        <v>0</v>
      </c>
      <c r="BS17" s="383">
        <v>0</v>
      </c>
      <c r="BT17" s="383">
        <v>0</v>
      </c>
      <c r="BU17" s="383">
        <v>0</v>
      </c>
      <c r="BV17" s="383">
        <v>0</v>
      </c>
      <c r="BW17" s="383">
        <v>0</v>
      </c>
      <c r="BX17" s="383">
        <v>0</v>
      </c>
      <c r="BY17" s="383">
        <v>0</v>
      </c>
      <c r="BZ17" s="383">
        <v>0</v>
      </c>
      <c r="CA17" s="383">
        <v>0</v>
      </c>
      <c r="CB17" s="383">
        <v>0</v>
      </c>
      <c r="CC17" s="383">
        <v>0</v>
      </c>
      <c r="CD17" s="384">
        <v>0</v>
      </c>
    </row>
    <row r="18" spans="1:82" s="1" customFormat="1" x14ac:dyDescent="0.4">
      <c r="A18" s="314"/>
      <c r="B18" s="276" t="s">
        <v>410</v>
      </c>
      <c r="C18" s="382"/>
      <c r="D18" s="383">
        <v>0</v>
      </c>
      <c r="E18" s="383">
        <v>0</v>
      </c>
      <c r="F18" s="383">
        <v>0</v>
      </c>
      <c r="G18" s="383">
        <v>0</v>
      </c>
      <c r="H18" s="383">
        <v>0</v>
      </c>
      <c r="I18" s="383">
        <v>0</v>
      </c>
      <c r="J18" s="383">
        <v>0</v>
      </c>
      <c r="K18" s="383">
        <v>0</v>
      </c>
      <c r="L18" s="383">
        <v>0</v>
      </c>
      <c r="M18" s="383">
        <v>0</v>
      </c>
      <c r="N18" s="383">
        <v>0</v>
      </c>
      <c r="O18" s="383">
        <v>0</v>
      </c>
      <c r="P18" s="383">
        <v>0</v>
      </c>
      <c r="Q18" s="383">
        <v>0</v>
      </c>
      <c r="R18" s="383">
        <v>0</v>
      </c>
      <c r="S18" s="383">
        <v>0</v>
      </c>
      <c r="T18" s="383">
        <v>0</v>
      </c>
      <c r="U18" s="383">
        <v>0</v>
      </c>
      <c r="V18" s="383">
        <v>0</v>
      </c>
      <c r="W18" s="383">
        <v>0</v>
      </c>
      <c r="X18" s="383">
        <v>0</v>
      </c>
      <c r="Y18" s="383">
        <v>0</v>
      </c>
      <c r="Z18" s="383">
        <v>0</v>
      </c>
      <c r="AA18" s="383">
        <v>0</v>
      </c>
      <c r="AB18" s="383">
        <v>0</v>
      </c>
      <c r="AC18" s="383">
        <v>18.1796875</v>
      </c>
      <c r="AD18" s="383">
        <v>31.19737611168345</v>
      </c>
      <c r="AE18" s="383">
        <v>49.276852855594228</v>
      </c>
      <c r="AF18" s="383">
        <v>66.046537152148517</v>
      </c>
      <c r="AG18" s="383">
        <v>88.839765240708175</v>
      </c>
      <c r="AH18" s="383">
        <v>91.795148247978432</v>
      </c>
      <c r="AI18" s="383">
        <v>110.61695040710585</v>
      </c>
      <c r="AJ18" s="383">
        <v>149.4963281520491</v>
      </c>
      <c r="AK18" s="383">
        <v>193.25159579250203</v>
      </c>
      <c r="AL18" s="383">
        <v>241.11294619072987</v>
      </c>
      <c r="AM18" s="383">
        <v>304.00372136294919</v>
      </c>
      <c r="AN18" s="383">
        <v>362.05707222653785</v>
      </c>
      <c r="AO18" s="383">
        <v>439.95309705296535</v>
      </c>
      <c r="AP18" s="383">
        <v>504.19562238080925</v>
      </c>
      <c r="AQ18" s="383">
        <v>588.95286162117668</v>
      </c>
      <c r="AR18" s="383">
        <v>669.81688074358397</v>
      </c>
      <c r="AS18" s="383">
        <v>784.80669061681635</v>
      </c>
      <c r="AT18" s="383">
        <v>945.80283525647269</v>
      </c>
      <c r="AU18" s="383">
        <v>1188.5453647098627</v>
      </c>
      <c r="AV18" s="383">
        <v>1553.4739999999999</v>
      </c>
      <c r="AW18" s="383">
        <v>1795.461</v>
      </c>
      <c r="AX18" s="383">
        <v>1962.682</v>
      </c>
      <c r="AY18" s="383">
        <v>2194.1619999999998</v>
      </c>
      <c r="AZ18" s="383">
        <v>2392.893</v>
      </c>
      <c r="BA18" s="383">
        <v>2521.25</v>
      </c>
      <c r="BB18" s="383">
        <v>2679.9749999999999</v>
      </c>
      <c r="BC18" s="383">
        <v>2822.8040000000001</v>
      </c>
      <c r="BD18" s="383">
        <v>2955.1210000000001</v>
      </c>
      <c r="BE18" s="383">
        <v>3124.4597597447382</v>
      </c>
      <c r="BF18" s="383">
        <v>3250.6787885787207</v>
      </c>
      <c r="BG18" s="383">
        <v>3457.0445494205601</v>
      </c>
      <c r="BH18" s="383">
        <v>3673.5859999999998</v>
      </c>
      <c r="BI18" s="383">
        <v>3924.14037813</v>
      </c>
      <c r="BJ18" s="383">
        <v>4149.40578293</v>
      </c>
      <c r="BK18" s="383">
        <v>4444.4350972342991</v>
      </c>
      <c r="BL18" s="383">
        <v>4734.8039219600005</v>
      </c>
      <c r="BM18" s="383">
        <v>5106.2537628999999</v>
      </c>
      <c r="BN18" s="383">
        <v>5227.7472379531791</v>
      </c>
      <c r="BO18" s="383">
        <v>5339.4256940699997</v>
      </c>
      <c r="BP18" s="383">
        <v>5475.6249157700013</v>
      </c>
      <c r="BQ18" s="383">
        <v>5360.0751764300812</v>
      </c>
      <c r="BR18" s="383">
        <v>5421.7736767999995</v>
      </c>
      <c r="BS18" s="383">
        <v>5489.5433917499959</v>
      </c>
      <c r="BT18" s="383">
        <v>5482.7675999399999</v>
      </c>
      <c r="BU18" s="383">
        <v>5529.3185711499982</v>
      </c>
      <c r="BV18" s="383">
        <v>5675.5506973500005</v>
      </c>
      <c r="BW18" s="383">
        <v>5908.4831024900022</v>
      </c>
      <c r="BX18" s="383">
        <v>5337.6142274424847</v>
      </c>
      <c r="BY18" s="383">
        <v>5284.928531671213</v>
      </c>
      <c r="BZ18" s="383">
        <v>5554.9934695649854</v>
      </c>
      <c r="CA18" s="383">
        <v>6147.9515667562609</v>
      </c>
      <c r="CB18" s="383">
        <v>6505.9684879930792</v>
      </c>
      <c r="CC18" s="383">
        <v>6782.835724630504</v>
      </c>
      <c r="CD18" s="384">
        <v>7052.7293527805086</v>
      </c>
    </row>
    <row r="19" spans="1:82" s="1" customFormat="1" ht="25.5" customHeight="1" x14ac:dyDescent="0.4">
      <c r="A19" s="314"/>
      <c r="B19" s="286" t="s">
        <v>598</v>
      </c>
      <c r="C19" s="382"/>
      <c r="D19" s="383"/>
      <c r="E19" s="383"/>
      <c r="F19" s="383"/>
      <c r="G19" s="383"/>
      <c r="H19" s="383"/>
      <c r="I19" s="383"/>
      <c r="J19" s="383"/>
      <c r="K19" s="383"/>
      <c r="L19" s="383"/>
      <c r="M19" s="383"/>
      <c r="N19" s="383"/>
      <c r="O19" s="383"/>
      <c r="P19" s="383"/>
      <c r="Q19" s="383"/>
      <c r="R19" s="383"/>
      <c r="S19" s="383"/>
      <c r="T19" s="383"/>
      <c r="U19" s="383"/>
      <c r="V19" s="383"/>
      <c r="W19" s="383"/>
      <c r="X19" s="383"/>
      <c r="Y19" s="383"/>
      <c r="Z19" s="383"/>
      <c r="AA19" s="383">
        <v>0</v>
      </c>
      <c r="AB19" s="383">
        <v>0</v>
      </c>
      <c r="AC19" s="383">
        <v>0</v>
      </c>
      <c r="AD19" s="383">
        <v>0</v>
      </c>
      <c r="AE19" s="383">
        <v>0</v>
      </c>
      <c r="AF19" s="383">
        <v>0</v>
      </c>
      <c r="AG19" s="383">
        <v>0</v>
      </c>
      <c r="AH19" s="383">
        <v>0</v>
      </c>
      <c r="AI19" s="383">
        <v>0</v>
      </c>
      <c r="AJ19" s="383">
        <v>0</v>
      </c>
      <c r="AK19" s="383">
        <v>0</v>
      </c>
      <c r="AL19" s="383">
        <v>0</v>
      </c>
      <c r="AM19" s="383">
        <v>0</v>
      </c>
      <c r="AN19" s="383">
        <v>0</v>
      </c>
      <c r="AO19" s="383">
        <v>0</v>
      </c>
      <c r="AP19" s="383">
        <v>0</v>
      </c>
      <c r="AQ19" s="383">
        <v>0</v>
      </c>
      <c r="AR19" s="383">
        <v>0</v>
      </c>
      <c r="AS19" s="383">
        <v>0</v>
      </c>
      <c r="AT19" s="383">
        <v>0</v>
      </c>
      <c r="AU19" s="383">
        <v>0</v>
      </c>
      <c r="AV19" s="383">
        <v>0</v>
      </c>
      <c r="AW19" s="383">
        <v>0</v>
      </c>
      <c r="AX19" s="383">
        <v>0</v>
      </c>
      <c r="AY19" s="383">
        <v>0</v>
      </c>
      <c r="AZ19" s="383">
        <v>0</v>
      </c>
      <c r="BA19" s="383">
        <v>0</v>
      </c>
      <c r="BB19" s="383">
        <v>0</v>
      </c>
      <c r="BC19" s="383">
        <v>0</v>
      </c>
      <c r="BD19" s="383">
        <v>0</v>
      </c>
      <c r="BE19" s="383">
        <v>0</v>
      </c>
      <c r="BF19" s="383">
        <v>0.98050926263664173</v>
      </c>
      <c r="BG19" s="383">
        <v>1.1474342087825007</v>
      </c>
      <c r="BH19" s="383">
        <v>1.2809975466972452</v>
      </c>
      <c r="BI19" s="383">
        <v>1.3551307785987141</v>
      </c>
      <c r="BJ19" s="383">
        <v>1.221531470376489</v>
      </c>
      <c r="BK19" s="383">
        <v>1.4007757285709026</v>
      </c>
      <c r="BL19" s="383">
        <v>1.8244595136349979</v>
      </c>
      <c r="BM19" s="383">
        <v>2.6194879647483651</v>
      </c>
      <c r="BN19" s="383">
        <v>2.9938302080290007</v>
      </c>
      <c r="BO19" s="383">
        <v>3.60291287894885</v>
      </c>
      <c r="BP19" s="383">
        <v>4.6984212498278017</v>
      </c>
      <c r="BQ19" s="383">
        <v>5.9388008020396468</v>
      </c>
      <c r="BR19" s="383">
        <v>7.1040986012377694</v>
      </c>
      <c r="BS19" s="383">
        <v>8.6052891119556101</v>
      </c>
      <c r="BT19" s="383">
        <v>9.7416304714027984</v>
      </c>
      <c r="BU19" s="383">
        <v>10.656895383790856</v>
      </c>
      <c r="BV19" s="383">
        <v>12.174471764948578</v>
      </c>
      <c r="BW19" s="383">
        <v>13.679666973198302</v>
      </c>
      <c r="BX19" s="383">
        <v>15.148717108950994</v>
      </c>
      <c r="BY19" s="383">
        <v>16.50755575098561</v>
      </c>
      <c r="BZ19" s="383">
        <v>17.351107748321354</v>
      </c>
      <c r="CA19" s="383">
        <v>19.20322150704574</v>
      </c>
      <c r="CB19" s="383">
        <v>20.321492880385229</v>
      </c>
      <c r="CC19" s="383">
        <v>21.18629196272369</v>
      </c>
      <c r="CD19" s="384">
        <v>22.029308871433543</v>
      </c>
    </row>
    <row r="20" spans="1:82" s="238" customFormat="1" ht="26.25" customHeight="1" x14ac:dyDescent="0.4">
      <c r="B20" s="336" t="s">
        <v>256</v>
      </c>
      <c r="C20" s="385"/>
      <c r="D20" s="380">
        <v>0</v>
      </c>
      <c r="E20" s="380">
        <v>0</v>
      </c>
      <c r="F20" s="380">
        <v>0</v>
      </c>
      <c r="G20" s="380">
        <v>0</v>
      </c>
      <c r="H20" s="380">
        <v>0</v>
      </c>
      <c r="I20" s="380">
        <v>0</v>
      </c>
      <c r="J20" s="380">
        <v>0</v>
      </c>
      <c r="K20" s="380">
        <v>0</v>
      </c>
      <c r="L20" s="380">
        <v>0</v>
      </c>
      <c r="M20" s="380">
        <v>0</v>
      </c>
      <c r="N20" s="380">
        <v>0</v>
      </c>
      <c r="O20" s="380">
        <v>0</v>
      </c>
      <c r="P20" s="380">
        <v>0</v>
      </c>
      <c r="Q20" s="380">
        <v>0</v>
      </c>
      <c r="R20" s="380">
        <v>0</v>
      </c>
      <c r="S20" s="380">
        <v>0</v>
      </c>
      <c r="T20" s="380">
        <v>0</v>
      </c>
      <c r="U20" s="380">
        <v>0</v>
      </c>
      <c r="V20" s="380">
        <v>0</v>
      </c>
      <c r="W20" s="380">
        <v>0</v>
      </c>
      <c r="X20" s="380">
        <v>0</v>
      </c>
      <c r="Y20" s="380">
        <v>0</v>
      </c>
      <c r="Z20" s="380">
        <v>0</v>
      </c>
      <c r="AA20" s="380">
        <v>0</v>
      </c>
      <c r="AB20" s="380">
        <v>0</v>
      </c>
      <c r="AC20" s="380">
        <v>0</v>
      </c>
      <c r="AD20" s="380">
        <v>0</v>
      </c>
      <c r="AE20" s="380">
        <v>0.2</v>
      </c>
      <c r="AF20" s="380">
        <f t="shared" ref="AF20:BK20" si="11">SUM(AF21:AF23)</f>
        <v>8.1999999999999993</v>
      </c>
      <c r="AG20" s="380">
        <f t="shared" si="11"/>
        <v>19.8</v>
      </c>
      <c r="AH20" s="380">
        <f t="shared" si="11"/>
        <v>47</v>
      </c>
      <c r="AI20" s="380">
        <f t="shared" si="11"/>
        <v>79</v>
      </c>
      <c r="AJ20" s="380">
        <f t="shared" si="11"/>
        <v>125.00000000000001</v>
      </c>
      <c r="AK20" s="380">
        <f t="shared" si="11"/>
        <v>173</v>
      </c>
      <c r="AL20" s="380">
        <f t="shared" si="11"/>
        <v>236</v>
      </c>
      <c r="AM20" s="380">
        <f t="shared" si="11"/>
        <v>304</v>
      </c>
      <c r="AN20" s="380">
        <f t="shared" si="11"/>
        <v>356</v>
      </c>
      <c r="AO20" s="380">
        <f t="shared" si="11"/>
        <v>422</v>
      </c>
      <c r="AP20" s="380">
        <f t="shared" si="11"/>
        <v>514</v>
      </c>
      <c r="AQ20" s="380">
        <f t="shared" si="11"/>
        <v>596.22199999999998</v>
      </c>
      <c r="AR20" s="380">
        <f t="shared" si="11"/>
        <v>675.34</v>
      </c>
      <c r="AS20" s="380">
        <f t="shared" si="11"/>
        <v>769.49900000000002</v>
      </c>
      <c r="AT20" s="380">
        <f t="shared" si="11"/>
        <v>883.25800000000027</v>
      </c>
      <c r="AU20" s="380">
        <f t="shared" si="11"/>
        <v>1061.8779999999999</v>
      </c>
      <c r="AV20" s="380">
        <f t="shared" si="11"/>
        <v>68.302000000000007</v>
      </c>
      <c r="AW20" s="380">
        <f t="shared" si="11"/>
        <v>0</v>
      </c>
      <c r="AX20" s="380">
        <f t="shared" si="11"/>
        <v>0</v>
      </c>
      <c r="AY20" s="380">
        <f t="shared" si="11"/>
        <v>0</v>
      </c>
      <c r="AZ20" s="380">
        <f t="shared" si="11"/>
        <v>0</v>
      </c>
      <c r="BA20" s="380">
        <f t="shared" si="11"/>
        <v>0</v>
      </c>
      <c r="BB20" s="380">
        <f t="shared" si="11"/>
        <v>0</v>
      </c>
      <c r="BC20" s="380">
        <f t="shared" si="11"/>
        <v>0</v>
      </c>
      <c r="BD20" s="380">
        <f t="shared" si="11"/>
        <v>0</v>
      </c>
      <c r="BE20" s="380">
        <f t="shared" si="11"/>
        <v>0</v>
      </c>
      <c r="BF20" s="380">
        <f t="shared" si="11"/>
        <v>0</v>
      </c>
      <c r="BG20" s="380">
        <f t="shared" si="11"/>
        <v>0</v>
      </c>
      <c r="BH20" s="380">
        <f t="shared" si="11"/>
        <v>0</v>
      </c>
      <c r="BI20" s="380">
        <f t="shared" si="11"/>
        <v>0</v>
      </c>
      <c r="BJ20" s="380">
        <f t="shared" si="11"/>
        <v>0</v>
      </c>
      <c r="BK20" s="380">
        <f t="shared" si="11"/>
        <v>0</v>
      </c>
      <c r="BL20" s="380">
        <f t="shared" ref="BL20:CD20" si="12">SUM(BL21:BL23)</f>
        <v>0</v>
      </c>
      <c r="BM20" s="380">
        <f t="shared" si="12"/>
        <v>0</v>
      </c>
      <c r="BN20" s="380">
        <f t="shared" si="12"/>
        <v>0</v>
      </c>
      <c r="BO20" s="380">
        <f t="shared" si="12"/>
        <v>0</v>
      </c>
      <c r="BP20" s="380">
        <f t="shared" si="12"/>
        <v>0</v>
      </c>
      <c r="BQ20" s="380">
        <f t="shared" si="12"/>
        <v>0</v>
      </c>
      <c r="BR20" s="380">
        <f t="shared" si="12"/>
        <v>0</v>
      </c>
      <c r="BS20" s="380">
        <f t="shared" si="12"/>
        <v>0</v>
      </c>
      <c r="BT20" s="380">
        <f t="shared" si="12"/>
        <v>0</v>
      </c>
      <c r="BU20" s="380">
        <f t="shared" si="12"/>
        <v>0</v>
      </c>
      <c r="BV20" s="380">
        <f t="shared" si="12"/>
        <v>0</v>
      </c>
      <c r="BW20" s="380">
        <f t="shared" si="12"/>
        <v>0</v>
      </c>
      <c r="BX20" s="380">
        <f t="shared" si="12"/>
        <v>0</v>
      </c>
      <c r="BY20" s="380">
        <f t="shared" si="12"/>
        <v>0</v>
      </c>
      <c r="BZ20" s="380">
        <f t="shared" si="12"/>
        <v>0</v>
      </c>
      <c r="CA20" s="380">
        <f t="shared" si="12"/>
        <v>0</v>
      </c>
      <c r="CB20" s="380">
        <f t="shared" si="12"/>
        <v>0</v>
      </c>
      <c r="CC20" s="380">
        <f t="shared" si="12"/>
        <v>0</v>
      </c>
      <c r="CD20" s="381">
        <f t="shared" si="12"/>
        <v>0</v>
      </c>
    </row>
    <row r="21" spans="1:82" s="1" customFormat="1" x14ac:dyDescent="0.4">
      <c r="A21" s="314"/>
      <c r="B21" s="276" t="s">
        <v>597</v>
      </c>
      <c r="C21" s="382"/>
      <c r="D21" s="383">
        <v>0</v>
      </c>
      <c r="E21" s="383">
        <v>0</v>
      </c>
      <c r="F21" s="383">
        <v>0</v>
      </c>
      <c r="G21" s="383">
        <v>0</v>
      </c>
      <c r="H21" s="383">
        <v>0</v>
      </c>
      <c r="I21" s="383">
        <v>0</v>
      </c>
      <c r="J21" s="383">
        <v>0</v>
      </c>
      <c r="K21" s="383">
        <v>0</v>
      </c>
      <c r="L21" s="383">
        <v>0</v>
      </c>
      <c r="M21" s="383">
        <v>0</v>
      </c>
      <c r="N21" s="383">
        <v>0</v>
      </c>
      <c r="O21" s="383">
        <v>0</v>
      </c>
      <c r="P21" s="383">
        <v>0</v>
      </c>
      <c r="Q21" s="383">
        <v>0</v>
      </c>
      <c r="R21" s="383">
        <v>0</v>
      </c>
      <c r="S21" s="383">
        <v>0</v>
      </c>
      <c r="T21" s="383">
        <v>0</v>
      </c>
      <c r="U21" s="383">
        <v>0</v>
      </c>
      <c r="V21" s="383">
        <v>0</v>
      </c>
      <c r="W21" s="383">
        <v>0</v>
      </c>
      <c r="X21" s="383">
        <v>0</v>
      </c>
      <c r="Y21" s="383">
        <v>0</v>
      </c>
      <c r="Z21" s="383">
        <v>0</v>
      </c>
      <c r="AA21" s="383">
        <v>0</v>
      </c>
      <c r="AB21" s="383">
        <v>0</v>
      </c>
      <c r="AC21" s="383">
        <v>0</v>
      </c>
      <c r="AD21" s="383">
        <v>0</v>
      </c>
      <c r="AE21" s="383">
        <v>0</v>
      </c>
      <c r="AF21" s="383">
        <v>0.81776216467309248</v>
      </c>
      <c r="AG21" s="383">
        <v>4.0289296143389386</v>
      </c>
      <c r="AH21" s="383">
        <v>9.1014969282685811</v>
      </c>
      <c r="AI21" s="383">
        <v>11.640236243555856</v>
      </c>
      <c r="AJ21" s="383">
        <v>13.630234353478913</v>
      </c>
      <c r="AK21" s="383">
        <v>15.590189419879557</v>
      </c>
      <c r="AL21" s="383">
        <v>17.539349755901764</v>
      </c>
      <c r="AM21" s="383">
        <v>18.772171160752329</v>
      </c>
      <c r="AN21" s="383">
        <v>18.932891833284359</v>
      </c>
      <c r="AO21" s="383">
        <v>19.456935976129234</v>
      </c>
      <c r="AP21" s="383">
        <v>20.544119957107366</v>
      </c>
      <c r="AQ21" s="383">
        <v>21.373524682261195</v>
      </c>
      <c r="AR21" s="383">
        <v>22.393906028598739</v>
      </c>
      <c r="AS21" s="383">
        <v>23.906947632296195</v>
      </c>
      <c r="AT21" s="383">
        <v>26.429268414933048</v>
      </c>
      <c r="AU21" s="383">
        <v>30.590785383135724</v>
      </c>
      <c r="AV21" s="383">
        <v>1.9676571350371104</v>
      </c>
      <c r="AW21" s="383">
        <v>0</v>
      </c>
      <c r="AX21" s="383">
        <v>0</v>
      </c>
      <c r="AY21" s="383">
        <v>0</v>
      </c>
      <c r="AZ21" s="383">
        <v>0</v>
      </c>
      <c r="BA21" s="383">
        <v>0</v>
      </c>
      <c r="BB21" s="383">
        <v>0</v>
      </c>
      <c r="BC21" s="383">
        <v>0</v>
      </c>
      <c r="BD21" s="383">
        <v>0</v>
      </c>
      <c r="BE21" s="383">
        <v>0</v>
      </c>
      <c r="BF21" s="383">
        <v>0</v>
      </c>
      <c r="BG21" s="383">
        <v>0</v>
      </c>
      <c r="BH21" s="383">
        <v>0</v>
      </c>
      <c r="BI21" s="383">
        <v>0</v>
      </c>
      <c r="BJ21" s="383">
        <v>0</v>
      </c>
      <c r="BK21" s="383">
        <v>0</v>
      </c>
      <c r="BL21" s="383">
        <v>0</v>
      </c>
      <c r="BM21" s="383">
        <v>0</v>
      </c>
      <c r="BN21" s="383">
        <v>0</v>
      </c>
      <c r="BO21" s="383">
        <v>0</v>
      </c>
      <c r="BP21" s="383">
        <v>0</v>
      </c>
      <c r="BQ21" s="383">
        <v>0</v>
      </c>
      <c r="BR21" s="383">
        <v>0</v>
      </c>
      <c r="BS21" s="383">
        <v>0</v>
      </c>
      <c r="BT21" s="383">
        <v>0</v>
      </c>
      <c r="BU21" s="383">
        <v>0</v>
      </c>
      <c r="BV21" s="383">
        <v>0</v>
      </c>
      <c r="BW21" s="383">
        <v>0</v>
      </c>
      <c r="BX21" s="383">
        <v>0</v>
      </c>
      <c r="BY21" s="383">
        <v>0</v>
      </c>
      <c r="BZ21" s="383">
        <v>0</v>
      </c>
      <c r="CA21" s="383">
        <v>0</v>
      </c>
      <c r="CB21" s="383">
        <v>0</v>
      </c>
      <c r="CC21" s="383">
        <v>0</v>
      </c>
      <c r="CD21" s="384">
        <v>0</v>
      </c>
    </row>
    <row r="22" spans="1:82" s="1" customFormat="1" x14ac:dyDescent="0.4">
      <c r="A22" s="314"/>
      <c r="B22" s="276" t="s">
        <v>411</v>
      </c>
      <c r="C22" s="382"/>
      <c r="D22" s="383">
        <v>0</v>
      </c>
      <c r="E22" s="383">
        <v>0</v>
      </c>
      <c r="F22" s="383">
        <v>0</v>
      </c>
      <c r="G22" s="383">
        <v>0</v>
      </c>
      <c r="H22" s="383">
        <v>0</v>
      </c>
      <c r="I22" s="383">
        <v>0</v>
      </c>
      <c r="J22" s="383">
        <v>0</v>
      </c>
      <c r="K22" s="383">
        <v>0</v>
      </c>
      <c r="L22" s="383">
        <v>0</v>
      </c>
      <c r="M22" s="383">
        <v>0</v>
      </c>
      <c r="N22" s="383">
        <v>0</v>
      </c>
      <c r="O22" s="383">
        <v>0</v>
      </c>
      <c r="P22" s="383">
        <v>0</v>
      </c>
      <c r="Q22" s="383">
        <v>0</v>
      </c>
      <c r="R22" s="383">
        <v>0</v>
      </c>
      <c r="S22" s="383">
        <v>0</v>
      </c>
      <c r="T22" s="383">
        <v>0</v>
      </c>
      <c r="U22" s="383">
        <v>0</v>
      </c>
      <c r="V22" s="383">
        <v>0</v>
      </c>
      <c r="W22" s="383">
        <v>0</v>
      </c>
      <c r="X22" s="383">
        <v>0</v>
      </c>
      <c r="Y22" s="383">
        <v>0</v>
      </c>
      <c r="Z22" s="383">
        <v>0</v>
      </c>
      <c r="AA22" s="383">
        <v>0</v>
      </c>
      <c r="AB22" s="383">
        <v>0</v>
      </c>
      <c r="AC22" s="383">
        <v>0</v>
      </c>
      <c r="AD22" s="383">
        <v>0</v>
      </c>
      <c r="AE22" s="383">
        <v>0</v>
      </c>
      <c r="AF22" s="383">
        <v>7.3822378353269071</v>
      </c>
      <c r="AG22" s="383">
        <v>15.771070385661062</v>
      </c>
      <c r="AH22" s="383">
        <v>37.898503071731419</v>
      </c>
      <c r="AI22" s="383">
        <v>64.855703618254054</v>
      </c>
      <c r="AJ22" s="383">
        <v>96.569209265311542</v>
      </c>
      <c r="AK22" s="383">
        <v>127.84580671123882</v>
      </c>
      <c r="AL22" s="383">
        <v>169.68592537968243</v>
      </c>
      <c r="AM22" s="383">
        <v>214.43796792257592</v>
      </c>
      <c r="AN22" s="383">
        <v>245.28870869995595</v>
      </c>
      <c r="AO22" s="383">
        <v>282.49343254041281</v>
      </c>
      <c r="AP22" s="383">
        <v>335.26923366467042</v>
      </c>
      <c r="AQ22" s="383">
        <v>380.55923785764566</v>
      </c>
      <c r="AR22" s="383">
        <v>421.4691414374301</v>
      </c>
      <c r="AS22" s="383">
        <v>470.12556674757064</v>
      </c>
      <c r="AT22" s="383">
        <v>529.02542592395196</v>
      </c>
      <c r="AU22" s="383">
        <v>628.73314831467371</v>
      </c>
      <c r="AV22" s="383">
        <v>40.441304458882144</v>
      </c>
      <c r="AW22" s="383">
        <v>0</v>
      </c>
      <c r="AX22" s="383">
        <v>0</v>
      </c>
      <c r="AY22" s="383">
        <v>0</v>
      </c>
      <c r="AZ22" s="383">
        <v>0</v>
      </c>
      <c r="BA22" s="383">
        <v>0</v>
      </c>
      <c r="BB22" s="383">
        <v>0</v>
      </c>
      <c r="BC22" s="383">
        <v>0</v>
      </c>
      <c r="BD22" s="383">
        <v>0</v>
      </c>
      <c r="BE22" s="383">
        <v>0</v>
      </c>
      <c r="BF22" s="383">
        <v>0</v>
      </c>
      <c r="BG22" s="383">
        <v>0</v>
      </c>
      <c r="BH22" s="383">
        <v>0</v>
      </c>
      <c r="BI22" s="383">
        <v>0</v>
      </c>
      <c r="BJ22" s="383">
        <v>0</v>
      </c>
      <c r="BK22" s="383">
        <v>0</v>
      </c>
      <c r="BL22" s="383">
        <v>0</v>
      </c>
      <c r="BM22" s="383">
        <v>0</v>
      </c>
      <c r="BN22" s="383">
        <v>0</v>
      </c>
      <c r="BO22" s="383">
        <v>0</v>
      </c>
      <c r="BP22" s="383">
        <v>0</v>
      </c>
      <c r="BQ22" s="383">
        <v>0</v>
      </c>
      <c r="BR22" s="383">
        <v>0</v>
      </c>
      <c r="BS22" s="383">
        <v>0</v>
      </c>
      <c r="BT22" s="383">
        <v>0</v>
      </c>
      <c r="BU22" s="383">
        <v>0</v>
      </c>
      <c r="BV22" s="383">
        <v>0</v>
      </c>
      <c r="BW22" s="383">
        <v>0</v>
      </c>
      <c r="BX22" s="383">
        <v>0</v>
      </c>
      <c r="BY22" s="383">
        <v>0</v>
      </c>
      <c r="BZ22" s="383">
        <v>0</v>
      </c>
      <c r="CA22" s="383">
        <v>0</v>
      </c>
      <c r="CB22" s="383">
        <v>0</v>
      </c>
      <c r="CC22" s="383">
        <v>0</v>
      </c>
      <c r="CD22" s="384">
        <v>0</v>
      </c>
    </row>
    <row r="23" spans="1:82" s="310" customFormat="1" ht="25.5" customHeight="1" thickBot="1" x14ac:dyDescent="0.4">
      <c r="B23" s="386" t="s">
        <v>410</v>
      </c>
      <c r="C23" s="387"/>
      <c r="D23" s="388">
        <v>0</v>
      </c>
      <c r="E23" s="388">
        <v>0</v>
      </c>
      <c r="F23" s="388">
        <v>0</v>
      </c>
      <c r="G23" s="388">
        <v>0</v>
      </c>
      <c r="H23" s="388">
        <v>0</v>
      </c>
      <c r="I23" s="388">
        <v>0</v>
      </c>
      <c r="J23" s="388">
        <v>0</v>
      </c>
      <c r="K23" s="388">
        <v>0</v>
      </c>
      <c r="L23" s="388">
        <v>0</v>
      </c>
      <c r="M23" s="388">
        <v>0</v>
      </c>
      <c r="N23" s="388">
        <v>0</v>
      </c>
      <c r="O23" s="388">
        <v>0</v>
      </c>
      <c r="P23" s="388">
        <v>0</v>
      </c>
      <c r="Q23" s="388">
        <v>0</v>
      </c>
      <c r="R23" s="388">
        <v>0</v>
      </c>
      <c r="S23" s="388">
        <v>0</v>
      </c>
      <c r="T23" s="388">
        <v>0</v>
      </c>
      <c r="U23" s="388">
        <v>0</v>
      </c>
      <c r="V23" s="388">
        <v>0</v>
      </c>
      <c r="W23" s="388">
        <v>0</v>
      </c>
      <c r="X23" s="388">
        <v>0</v>
      </c>
      <c r="Y23" s="388">
        <v>0</v>
      </c>
      <c r="Z23" s="388">
        <v>0</v>
      </c>
      <c r="AA23" s="388">
        <v>0</v>
      </c>
      <c r="AB23" s="388">
        <v>0</v>
      </c>
      <c r="AC23" s="388">
        <v>0</v>
      </c>
      <c r="AD23" s="388">
        <v>0</v>
      </c>
      <c r="AE23" s="388">
        <v>0</v>
      </c>
      <c r="AF23" s="388">
        <v>0</v>
      </c>
      <c r="AG23" s="388">
        <v>0</v>
      </c>
      <c r="AH23" s="388">
        <v>0</v>
      </c>
      <c r="AI23" s="388">
        <v>2.5040601381900864</v>
      </c>
      <c r="AJ23" s="388">
        <v>14.800556381209555</v>
      </c>
      <c r="AK23" s="388">
        <v>29.564003868881628</v>
      </c>
      <c r="AL23" s="388">
        <v>48.774724864415802</v>
      </c>
      <c r="AM23" s="388">
        <v>70.789860916671742</v>
      </c>
      <c r="AN23" s="388">
        <v>91.778399466759709</v>
      </c>
      <c r="AO23" s="388">
        <v>120.04963148345799</v>
      </c>
      <c r="AP23" s="388">
        <v>158.18664637822221</v>
      </c>
      <c r="AQ23" s="388">
        <v>194.28923746009318</v>
      </c>
      <c r="AR23" s="388">
        <v>231.47695253397123</v>
      </c>
      <c r="AS23" s="388">
        <v>275.4664856201332</v>
      </c>
      <c r="AT23" s="388">
        <v>327.80330566111519</v>
      </c>
      <c r="AU23" s="388">
        <v>402.55406630219051</v>
      </c>
      <c r="AV23" s="388">
        <v>25.893038406080755</v>
      </c>
      <c r="AW23" s="388">
        <v>0</v>
      </c>
      <c r="AX23" s="388">
        <v>0</v>
      </c>
      <c r="AY23" s="388">
        <v>0</v>
      </c>
      <c r="AZ23" s="388">
        <v>0</v>
      </c>
      <c r="BA23" s="388">
        <v>0</v>
      </c>
      <c r="BB23" s="388">
        <v>0</v>
      </c>
      <c r="BC23" s="388">
        <v>0</v>
      </c>
      <c r="BD23" s="388">
        <v>0</v>
      </c>
      <c r="BE23" s="388">
        <v>0</v>
      </c>
      <c r="BF23" s="388">
        <v>0</v>
      </c>
      <c r="BG23" s="388">
        <v>0</v>
      </c>
      <c r="BH23" s="388">
        <v>0</v>
      </c>
      <c r="BI23" s="388">
        <v>0</v>
      </c>
      <c r="BJ23" s="388">
        <v>0</v>
      </c>
      <c r="BK23" s="388">
        <v>0</v>
      </c>
      <c r="BL23" s="388">
        <v>0</v>
      </c>
      <c r="BM23" s="388">
        <v>0</v>
      </c>
      <c r="BN23" s="388">
        <v>0</v>
      </c>
      <c r="BO23" s="388">
        <v>0</v>
      </c>
      <c r="BP23" s="388">
        <v>0</v>
      </c>
      <c r="BQ23" s="388">
        <v>0</v>
      </c>
      <c r="BR23" s="388">
        <v>0</v>
      </c>
      <c r="BS23" s="388">
        <v>0</v>
      </c>
      <c r="BT23" s="388">
        <v>0</v>
      </c>
      <c r="BU23" s="388">
        <v>0</v>
      </c>
      <c r="BV23" s="388">
        <v>0</v>
      </c>
      <c r="BW23" s="388">
        <v>0</v>
      </c>
      <c r="BX23" s="388">
        <v>0</v>
      </c>
      <c r="BY23" s="388">
        <v>0</v>
      </c>
      <c r="BZ23" s="388">
        <v>0</v>
      </c>
      <c r="CA23" s="388">
        <v>0</v>
      </c>
      <c r="CB23" s="388">
        <v>0</v>
      </c>
      <c r="CC23" s="388">
        <v>0</v>
      </c>
      <c r="CD23" s="389">
        <v>0</v>
      </c>
    </row>
    <row r="24" spans="1:82" s="1" customFormat="1" ht="26.25" customHeight="1" x14ac:dyDescent="0.4">
      <c r="A24" s="342"/>
      <c r="B24" s="106" t="s">
        <v>596</v>
      </c>
      <c r="C24" s="314"/>
      <c r="D24" s="49" t="s">
        <v>144</v>
      </c>
      <c r="E24" s="49" t="s">
        <v>145</v>
      </c>
      <c r="F24" s="49" t="s">
        <v>146</v>
      </c>
      <c r="G24" s="49" t="s">
        <v>147</v>
      </c>
      <c r="H24" s="49" t="s">
        <v>148</v>
      </c>
      <c r="I24" s="49" t="s">
        <v>149</v>
      </c>
      <c r="J24" s="49" t="s">
        <v>150</v>
      </c>
      <c r="K24" s="49" t="s">
        <v>151</v>
      </c>
      <c r="L24" s="49" t="s">
        <v>152</v>
      </c>
      <c r="M24" s="49" t="s">
        <v>153</v>
      </c>
      <c r="N24" s="49" t="s">
        <v>154</v>
      </c>
      <c r="O24" s="49" t="s">
        <v>155</v>
      </c>
      <c r="P24" s="49" t="s">
        <v>156</v>
      </c>
      <c r="Q24" s="49" t="s">
        <v>157</v>
      </c>
      <c r="R24" s="49" t="s">
        <v>158</v>
      </c>
      <c r="S24" s="49" t="s">
        <v>159</v>
      </c>
      <c r="T24" s="49" t="s">
        <v>160</v>
      </c>
      <c r="U24" s="49" t="s">
        <v>161</v>
      </c>
      <c r="V24" s="49" t="s">
        <v>162</v>
      </c>
      <c r="W24" s="49" t="s">
        <v>163</v>
      </c>
      <c r="X24" s="49" t="s">
        <v>164</v>
      </c>
      <c r="Y24" s="49" t="s">
        <v>165</v>
      </c>
      <c r="Z24" s="49" t="s">
        <v>166</v>
      </c>
      <c r="AA24" s="49" t="s">
        <v>167</v>
      </c>
      <c r="AB24" s="49" t="s">
        <v>168</v>
      </c>
      <c r="AC24" s="49" t="s">
        <v>169</v>
      </c>
      <c r="AD24" s="49" t="s">
        <v>170</v>
      </c>
      <c r="AE24" s="49" t="s">
        <v>171</v>
      </c>
      <c r="AF24" s="49" t="s">
        <v>172</v>
      </c>
      <c r="AG24" s="49" t="s">
        <v>173</v>
      </c>
      <c r="AH24" s="49" t="s">
        <v>174</v>
      </c>
      <c r="AI24" s="49" t="s">
        <v>175</v>
      </c>
      <c r="AJ24" s="49" t="s">
        <v>176</v>
      </c>
      <c r="AK24" s="49" t="s">
        <v>177</v>
      </c>
      <c r="AL24" s="49" t="s">
        <v>178</v>
      </c>
      <c r="AM24" s="49" t="s">
        <v>179</v>
      </c>
      <c r="AN24" s="49" t="s">
        <v>180</v>
      </c>
      <c r="AO24" s="49" t="s">
        <v>181</v>
      </c>
      <c r="AP24" s="49" t="s">
        <v>182</v>
      </c>
      <c r="AQ24" s="49" t="s">
        <v>183</v>
      </c>
      <c r="AR24" s="49" t="s">
        <v>184</v>
      </c>
      <c r="AS24" s="49" t="s">
        <v>185</v>
      </c>
      <c r="AT24" s="49" t="s">
        <v>186</v>
      </c>
      <c r="AU24" s="49" t="s">
        <v>187</v>
      </c>
      <c r="AV24" s="49" t="s">
        <v>188</v>
      </c>
      <c r="AW24" s="49" t="s">
        <v>189</v>
      </c>
      <c r="AX24" s="49" t="s">
        <v>190</v>
      </c>
      <c r="AY24" s="49" t="s">
        <v>90</v>
      </c>
      <c r="AZ24" s="49" t="s">
        <v>91</v>
      </c>
      <c r="BA24" s="49" t="s">
        <v>92</v>
      </c>
      <c r="BB24" s="49" t="s">
        <v>93</v>
      </c>
      <c r="BC24" s="49" t="s">
        <v>94</v>
      </c>
      <c r="BD24" s="49" t="s">
        <v>95</v>
      </c>
      <c r="BE24" s="49" t="s">
        <v>96</v>
      </c>
      <c r="BF24" s="49" t="s">
        <v>97</v>
      </c>
      <c r="BG24" s="49" t="s">
        <v>98</v>
      </c>
      <c r="BH24" s="49" t="s">
        <v>99</v>
      </c>
      <c r="BI24" s="49" t="s">
        <v>100</v>
      </c>
      <c r="BJ24" s="49" t="s">
        <v>101</v>
      </c>
      <c r="BK24" s="49" t="s">
        <v>102</v>
      </c>
      <c r="BL24" s="49" t="s">
        <v>103</v>
      </c>
      <c r="BM24" s="49" t="s">
        <v>104</v>
      </c>
      <c r="BN24" s="49" t="s">
        <v>105</v>
      </c>
      <c r="BO24" s="49" t="s">
        <v>106</v>
      </c>
      <c r="BP24" s="49" t="s">
        <v>107</v>
      </c>
      <c r="BQ24" s="49" t="s">
        <v>108</v>
      </c>
      <c r="BR24" s="49" t="s">
        <v>109</v>
      </c>
      <c r="BS24" s="49" t="s">
        <v>110</v>
      </c>
      <c r="BT24" s="49" t="s">
        <v>111</v>
      </c>
      <c r="BU24" s="49" t="s">
        <v>112</v>
      </c>
      <c r="BV24" s="49" t="s">
        <v>113</v>
      </c>
      <c r="BW24" s="49" t="s">
        <v>114</v>
      </c>
      <c r="BX24" s="49" t="s">
        <v>115</v>
      </c>
      <c r="BY24" s="49" t="s">
        <v>116</v>
      </c>
      <c r="BZ24" s="49" t="s">
        <v>117</v>
      </c>
      <c r="CA24" s="49" t="s">
        <v>118</v>
      </c>
      <c r="CB24" s="49" t="s">
        <v>119</v>
      </c>
      <c r="CC24" s="49" t="s">
        <v>120</v>
      </c>
      <c r="CD24" s="50" t="s">
        <v>121</v>
      </c>
    </row>
    <row r="25" spans="1:82" s="1" customFormat="1" x14ac:dyDescent="0.4">
      <c r="A25" s="342"/>
      <c r="B25" s="322" t="s">
        <v>304</v>
      </c>
      <c r="C25" s="343"/>
      <c r="D25" s="269" t="s">
        <v>123</v>
      </c>
      <c r="E25" s="269" t="s">
        <v>123</v>
      </c>
      <c r="F25" s="269" t="s">
        <v>123</v>
      </c>
      <c r="G25" s="269" t="s">
        <v>123</v>
      </c>
      <c r="H25" s="269" t="s">
        <v>123</v>
      </c>
      <c r="I25" s="269" t="s">
        <v>123</v>
      </c>
      <c r="J25" s="269" t="s">
        <v>123</v>
      </c>
      <c r="K25" s="269" t="s">
        <v>123</v>
      </c>
      <c r="L25" s="269" t="s">
        <v>123</v>
      </c>
      <c r="M25" s="269" t="s">
        <v>123</v>
      </c>
      <c r="N25" s="269" t="s">
        <v>123</v>
      </c>
      <c r="O25" s="269" t="s">
        <v>123</v>
      </c>
      <c r="P25" s="269" t="s">
        <v>123</v>
      </c>
      <c r="Q25" s="269" t="s">
        <v>123</v>
      </c>
      <c r="R25" s="269" t="s">
        <v>123</v>
      </c>
      <c r="S25" s="269" t="s">
        <v>123</v>
      </c>
      <c r="T25" s="269" t="s">
        <v>123</v>
      </c>
      <c r="U25" s="269" t="s">
        <v>123</v>
      </c>
      <c r="V25" s="269" t="s">
        <v>123</v>
      </c>
      <c r="W25" s="269" t="s">
        <v>123</v>
      </c>
      <c r="X25" s="269" t="s">
        <v>123</v>
      </c>
      <c r="Y25" s="269" t="s">
        <v>123</v>
      </c>
      <c r="Z25" s="269" t="s">
        <v>123</v>
      </c>
      <c r="AA25" s="269" t="s">
        <v>123</v>
      </c>
      <c r="AB25" s="269" t="s">
        <v>123</v>
      </c>
      <c r="AC25" s="269" t="s">
        <v>123</v>
      </c>
      <c r="AD25" s="269" t="s">
        <v>123</v>
      </c>
      <c r="AE25" s="269" t="s">
        <v>123</v>
      </c>
      <c r="AF25" s="269" t="s">
        <v>123</v>
      </c>
      <c r="AG25" s="269" t="s">
        <v>123</v>
      </c>
      <c r="AH25" s="269" t="s">
        <v>123</v>
      </c>
      <c r="AI25" s="269" t="s">
        <v>123</v>
      </c>
      <c r="AJ25" s="269" t="s">
        <v>123</v>
      </c>
      <c r="AK25" s="269" t="s">
        <v>123</v>
      </c>
      <c r="AL25" s="269" t="s">
        <v>123</v>
      </c>
      <c r="AM25" s="269" t="s">
        <v>123</v>
      </c>
      <c r="AN25" s="269" t="s">
        <v>123</v>
      </c>
      <c r="AO25" s="269" t="s">
        <v>123</v>
      </c>
      <c r="AP25" s="269" t="s">
        <v>123</v>
      </c>
      <c r="AQ25" s="269" t="s">
        <v>123</v>
      </c>
      <c r="AR25" s="269" t="s">
        <v>123</v>
      </c>
      <c r="AS25" s="269" t="s">
        <v>123</v>
      </c>
      <c r="AT25" s="269" t="s">
        <v>123</v>
      </c>
      <c r="AU25" s="269" t="s">
        <v>123</v>
      </c>
      <c r="AV25" s="269" t="s">
        <v>123</v>
      </c>
      <c r="AW25" s="269" t="s">
        <v>123</v>
      </c>
      <c r="AX25" s="269" t="s">
        <v>123</v>
      </c>
      <c r="AY25" s="269" t="s">
        <v>123</v>
      </c>
      <c r="AZ25" s="269" t="s">
        <v>123</v>
      </c>
      <c r="BA25" s="269" t="s">
        <v>123</v>
      </c>
      <c r="BB25" s="269" t="s">
        <v>123</v>
      </c>
      <c r="BC25" s="269" t="s">
        <v>123</v>
      </c>
      <c r="BD25" s="269" t="s">
        <v>123</v>
      </c>
      <c r="BE25" s="269" t="s">
        <v>123</v>
      </c>
      <c r="BF25" s="269" t="s">
        <v>123</v>
      </c>
      <c r="BG25" s="269" t="s">
        <v>123</v>
      </c>
      <c r="BH25" s="269" t="s">
        <v>123</v>
      </c>
      <c r="BI25" s="269" t="s">
        <v>123</v>
      </c>
      <c r="BJ25" s="269" t="s">
        <v>123</v>
      </c>
      <c r="BK25" s="269" t="s">
        <v>123</v>
      </c>
      <c r="BL25" s="269" t="s">
        <v>123</v>
      </c>
      <c r="BM25" s="269" t="s">
        <v>123</v>
      </c>
      <c r="BN25" s="269" t="s">
        <v>123</v>
      </c>
      <c r="BO25" s="269" t="s">
        <v>123</v>
      </c>
      <c r="BP25" s="269" t="s">
        <v>123</v>
      </c>
      <c r="BQ25" s="269" t="s">
        <v>123</v>
      </c>
      <c r="BR25" s="269" t="s">
        <v>123</v>
      </c>
      <c r="BS25" s="269" t="s">
        <v>123</v>
      </c>
      <c r="BT25" s="269" t="s">
        <v>123</v>
      </c>
      <c r="BU25" s="269" t="s">
        <v>123</v>
      </c>
      <c r="BV25" s="269" t="s">
        <v>123</v>
      </c>
      <c r="BW25" s="269" t="s">
        <v>123</v>
      </c>
      <c r="BX25" s="269" t="s">
        <v>123</v>
      </c>
      <c r="BY25" s="269" t="s">
        <v>124</v>
      </c>
      <c r="BZ25" s="269" t="s">
        <v>124</v>
      </c>
      <c r="CA25" s="269" t="s">
        <v>124</v>
      </c>
      <c r="CB25" s="269" t="s">
        <v>124</v>
      </c>
      <c r="CC25" s="269" t="s">
        <v>124</v>
      </c>
      <c r="CD25" s="270" t="s">
        <v>124</v>
      </c>
    </row>
    <row r="26" spans="1:82" s="238" customFormat="1" ht="24" customHeight="1" x14ac:dyDescent="0.4">
      <c r="A26" s="390"/>
      <c r="B26" s="106" t="s">
        <v>136</v>
      </c>
      <c r="C26" s="379"/>
      <c r="D26" s="380">
        <v>0</v>
      </c>
      <c r="E26" s="380">
        <v>0</v>
      </c>
      <c r="F26" s="380">
        <v>0</v>
      </c>
      <c r="G26" s="380">
        <v>0</v>
      </c>
      <c r="H26" s="380">
        <v>0</v>
      </c>
      <c r="I26" s="380">
        <v>0</v>
      </c>
      <c r="J26" s="380">
        <v>0</v>
      </c>
      <c r="K26" s="380">
        <v>0</v>
      </c>
      <c r="L26" s="380">
        <v>0</v>
      </c>
      <c r="M26" s="380">
        <v>0</v>
      </c>
      <c r="N26" s="380">
        <v>0</v>
      </c>
      <c r="O26" s="380">
        <v>0</v>
      </c>
      <c r="P26" s="380">
        <v>0</v>
      </c>
      <c r="Q26" s="380">
        <v>0</v>
      </c>
      <c r="R26" s="380">
        <v>0</v>
      </c>
      <c r="S26" s="380">
        <v>0</v>
      </c>
      <c r="T26" s="380">
        <v>0</v>
      </c>
      <c r="U26" s="380">
        <v>0</v>
      </c>
      <c r="V26" s="380">
        <v>0</v>
      </c>
      <c r="W26" s="380">
        <v>0</v>
      </c>
      <c r="X26" s="380">
        <v>0</v>
      </c>
      <c r="Y26" s="380">
        <v>0</v>
      </c>
      <c r="Z26" s="380">
        <v>0</v>
      </c>
      <c r="AA26" s="380">
        <f t="shared" ref="AA26:BF26" si="13">SUM(AA27,AA32,AA36,AA37,AA42)</f>
        <v>83.39074710890084</v>
      </c>
      <c r="AB26" s="380">
        <f t="shared" si="13"/>
        <v>297.20260261118761</v>
      </c>
      <c r="AC26" s="380">
        <f t="shared" si="13"/>
        <v>421.54090422135073</v>
      </c>
      <c r="AD26" s="380">
        <f t="shared" si="13"/>
        <v>610.7976779523176</v>
      </c>
      <c r="AE26" s="380">
        <f t="shared" si="13"/>
        <v>755.54649295787033</v>
      </c>
      <c r="AF26" s="380">
        <f t="shared" si="13"/>
        <v>935.14434726550655</v>
      </c>
      <c r="AG26" s="380">
        <f t="shared" si="13"/>
        <v>1131.4139337252288</v>
      </c>
      <c r="AH26" s="380">
        <f t="shared" si="13"/>
        <v>1172.3265632949503</v>
      </c>
      <c r="AI26" s="380">
        <f t="shared" si="13"/>
        <v>1306.4589733289736</v>
      </c>
      <c r="AJ26" s="380">
        <f t="shared" si="13"/>
        <v>1508.0507205627925</v>
      </c>
      <c r="AK26" s="380">
        <f t="shared" si="13"/>
        <v>1782.497120331851</v>
      </c>
      <c r="AL26" s="380">
        <f t="shared" si="13"/>
        <v>2109.276520041506</v>
      </c>
      <c r="AM26" s="380">
        <f t="shared" si="13"/>
        <v>2517.2173639973453</v>
      </c>
      <c r="AN26" s="380">
        <f t="shared" si="13"/>
        <v>2778.108587178991</v>
      </c>
      <c r="AO26" s="380">
        <f t="shared" si="13"/>
        <v>3128.5813029082415</v>
      </c>
      <c r="AP26" s="380">
        <f t="shared" si="13"/>
        <v>3505.0833903636822</v>
      </c>
      <c r="AQ26" s="380">
        <f t="shared" si="13"/>
        <v>3830.3083811670913</v>
      </c>
      <c r="AR26" s="380">
        <f t="shared" si="13"/>
        <v>4034.3402873472778</v>
      </c>
      <c r="AS26" s="380">
        <f t="shared" si="13"/>
        <v>4293.455284241878</v>
      </c>
      <c r="AT26" s="380">
        <f t="shared" si="13"/>
        <v>4654.3150967943839</v>
      </c>
      <c r="AU26" s="380">
        <f t="shared" si="13"/>
        <v>5368.3848013742045</v>
      </c>
      <c r="AV26" s="380">
        <f t="shared" si="13"/>
        <v>6786.0180268570593</v>
      </c>
      <c r="AW26" s="380">
        <f t="shared" si="13"/>
        <v>8402.8156861868629</v>
      </c>
      <c r="AX26" s="380">
        <f t="shared" si="13"/>
        <v>9228.1684543838783</v>
      </c>
      <c r="AY26" s="380">
        <f t="shared" si="13"/>
        <v>10551.359634687298</v>
      </c>
      <c r="AZ26" s="380">
        <f t="shared" si="13"/>
        <v>11707.980117791911</v>
      </c>
      <c r="BA26" s="380">
        <f t="shared" si="13"/>
        <v>12754.087011791602</v>
      </c>
      <c r="BB26" s="380">
        <f t="shared" si="13"/>
        <v>13339.181748224972</v>
      </c>
      <c r="BC26" s="380">
        <f t="shared" si="13"/>
        <v>14071.212565949114</v>
      </c>
      <c r="BD26" s="380">
        <f t="shared" si="13"/>
        <v>14636.270401809194</v>
      </c>
      <c r="BE26" s="380">
        <f t="shared" si="13"/>
        <v>15461.389620138114</v>
      </c>
      <c r="BF26" s="380">
        <f t="shared" si="13"/>
        <v>16073.660516043277</v>
      </c>
      <c r="BG26" s="380">
        <f t="shared" ref="BG26:CD26" si="14">SUM(BG27,BG32,BG36,BG37,BG42)</f>
        <v>16795.564975679812</v>
      </c>
      <c r="BH26" s="380">
        <f t="shared" si="14"/>
        <v>17365.800689926</v>
      </c>
      <c r="BI26" s="380">
        <f t="shared" si="14"/>
        <v>17999.158214852898</v>
      </c>
      <c r="BJ26" s="380">
        <f t="shared" si="14"/>
        <v>18543.291285348452</v>
      </c>
      <c r="BK26" s="380">
        <f t="shared" si="14"/>
        <v>19403.873140845695</v>
      </c>
      <c r="BL26" s="380">
        <f t="shared" si="14"/>
        <v>20094.656478322926</v>
      </c>
      <c r="BM26" s="380">
        <f t="shared" si="14"/>
        <v>21475.442971050663</v>
      </c>
      <c r="BN26" s="380">
        <f t="shared" si="14"/>
        <v>21811.175345506781</v>
      </c>
      <c r="BO26" s="380">
        <f t="shared" si="14"/>
        <v>22492.586255869683</v>
      </c>
      <c r="BP26" s="380">
        <f t="shared" si="14"/>
        <v>23280.142668698187</v>
      </c>
      <c r="BQ26" s="380">
        <f t="shared" si="14"/>
        <v>23218.83205589906</v>
      </c>
      <c r="BR26" s="380">
        <f t="shared" si="14"/>
        <v>24742.819354800842</v>
      </c>
      <c r="BS26" s="380">
        <f t="shared" si="14"/>
        <v>25706.227796607713</v>
      </c>
      <c r="BT26" s="380">
        <f t="shared" si="14"/>
        <v>25641.263115129917</v>
      </c>
      <c r="BU26" s="380">
        <f t="shared" si="14"/>
        <v>26788.559457356721</v>
      </c>
      <c r="BV26" s="380">
        <f t="shared" si="14"/>
        <v>27259.317917305096</v>
      </c>
      <c r="BW26" s="380">
        <f t="shared" si="14"/>
        <v>27960.893351892235</v>
      </c>
      <c r="BX26" s="380">
        <f t="shared" si="14"/>
        <v>25593.302542136145</v>
      </c>
      <c r="BY26" s="380">
        <f t="shared" si="14"/>
        <v>27106.392463068063</v>
      </c>
      <c r="BZ26" s="380">
        <f t="shared" si="14"/>
        <v>28227.315930615448</v>
      </c>
      <c r="CA26" s="380">
        <f t="shared" si="14"/>
        <v>31445.421723374791</v>
      </c>
      <c r="CB26" s="380">
        <f t="shared" si="14"/>
        <v>33432.048521029261</v>
      </c>
      <c r="CC26" s="380">
        <f t="shared" si="14"/>
        <v>34817.767424175981</v>
      </c>
      <c r="CD26" s="381">
        <f t="shared" si="14"/>
        <v>36295.321190008101</v>
      </c>
    </row>
    <row r="27" spans="1:82" s="238" customFormat="1" ht="26.25" customHeight="1" x14ac:dyDescent="0.4">
      <c r="B27" s="329" t="s">
        <v>232</v>
      </c>
      <c r="C27" s="106"/>
      <c r="D27" s="380">
        <v>0</v>
      </c>
      <c r="E27" s="380">
        <v>0</v>
      </c>
      <c r="F27" s="380">
        <v>0</v>
      </c>
      <c r="G27" s="380">
        <v>0</v>
      </c>
      <c r="H27" s="380">
        <v>0</v>
      </c>
      <c r="I27" s="380">
        <v>0</v>
      </c>
      <c r="J27" s="380">
        <v>0</v>
      </c>
      <c r="K27" s="380">
        <v>0</v>
      </c>
      <c r="L27" s="380">
        <v>0</v>
      </c>
      <c r="M27" s="380">
        <v>0</v>
      </c>
      <c r="N27" s="380">
        <v>0</v>
      </c>
      <c r="O27" s="380">
        <v>0</v>
      </c>
      <c r="P27" s="380">
        <v>0</v>
      </c>
      <c r="Q27" s="380">
        <v>0</v>
      </c>
      <c r="R27" s="380">
        <v>0</v>
      </c>
      <c r="S27" s="380">
        <v>0</v>
      </c>
      <c r="T27" s="380">
        <v>0</v>
      </c>
      <c r="U27" s="380">
        <v>0</v>
      </c>
      <c r="V27" s="380">
        <v>0</v>
      </c>
      <c r="W27" s="380">
        <v>0</v>
      </c>
      <c r="X27" s="380">
        <v>0</v>
      </c>
      <c r="Y27" s="380">
        <v>0</v>
      </c>
      <c r="Z27" s="380">
        <v>0</v>
      </c>
      <c r="AA27" s="380">
        <f t="shared" ref="AA27:BF27" si="15">SUM(AA28:AA30)</f>
        <v>0</v>
      </c>
      <c r="AB27" s="380">
        <f t="shared" si="15"/>
        <v>0</v>
      </c>
      <c r="AC27" s="380">
        <f t="shared" si="15"/>
        <v>0</v>
      </c>
      <c r="AD27" s="380">
        <f t="shared" si="15"/>
        <v>0</v>
      </c>
      <c r="AE27" s="380">
        <f t="shared" si="15"/>
        <v>0</v>
      </c>
      <c r="AF27" s="380">
        <f t="shared" si="15"/>
        <v>0</v>
      </c>
      <c r="AG27" s="380">
        <f t="shared" si="15"/>
        <v>0</v>
      </c>
      <c r="AH27" s="380">
        <f t="shared" si="15"/>
        <v>0</v>
      </c>
      <c r="AI27" s="380">
        <f t="shared" si="15"/>
        <v>0</v>
      </c>
      <c r="AJ27" s="380">
        <f t="shared" si="15"/>
        <v>0</v>
      </c>
      <c r="AK27" s="380">
        <f t="shared" si="15"/>
        <v>0</v>
      </c>
      <c r="AL27" s="380">
        <f t="shared" si="15"/>
        <v>0</v>
      </c>
      <c r="AM27" s="380">
        <f t="shared" si="15"/>
        <v>0</v>
      </c>
      <c r="AN27" s="380">
        <f t="shared" si="15"/>
        <v>0</v>
      </c>
      <c r="AO27" s="380">
        <f t="shared" si="15"/>
        <v>0</v>
      </c>
      <c r="AP27" s="380">
        <f t="shared" si="15"/>
        <v>0</v>
      </c>
      <c r="AQ27" s="380">
        <f t="shared" si="15"/>
        <v>0</v>
      </c>
      <c r="AR27" s="380">
        <f t="shared" si="15"/>
        <v>0</v>
      </c>
      <c r="AS27" s="380">
        <f t="shared" si="15"/>
        <v>0</v>
      </c>
      <c r="AT27" s="380">
        <f t="shared" si="15"/>
        <v>0</v>
      </c>
      <c r="AU27" s="380">
        <f t="shared" si="15"/>
        <v>0</v>
      </c>
      <c r="AV27" s="380">
        <f t="shared" si="15"/>
        <v>3724.6924470625363</v>
      </c>
      <c r="AW27" s="380">
        <f t="shared" si="15"/>
        <v>5099.8620265534646</v>
      </c>
      <c r="AX27" s="380">
        <f t="shared" si="15"/>
        <v>5667.8960633846218</v>
      </c>
      <c r="AY27" s="380">
        <f t="shared" si="15"/>
        <v>6690.1879506731302</v>
      </c>
      <c r="AZ27" s="380">
        <f t="shared" si="15"/>
        <v>7642.2255676084987</v>
      </c>
      <c r="BA27" s="380">
        <f t="shared" si="15"/>
        <v>8452.0512289483795</v>
      </c>
      <c r="BB27" s="380">
        <f t="shared" si="15"/>
        <v>8868.4225231495693</v>
      </c>
      <c r="BC27" s="380">
        <f t="shared" si="15"/>
        <v>9388.7622944158666</v>
      </c>
      <c r="BD27" s="380">
        <f t="shared" si="15"/>
        <v>9829.8359568340202</v>
      </c>
      <c r="BE27" s="380">
        <f t="shared" si="15"/>
        <v>10483.451809217024</v>
      </c>
      <c r="BF27" s="380">
        <f t="shared" si="15"/>
        <v>11002.118818083993</v>
      </c>
      <c r="BG27" s="380">
        <f t="shared" ref="BG27:CD27" si="16">SUM(BG28:BG30)</f>
        <v>11535.820011508522</v>
      </c>
      <c r="BH27" s="380">
        <f t="shared" si="16"/>
        <v>11937.729155912768</v>
      </c>
      <c r="BI27" s="380">
        <f t="shared" si="16"/>
        <v>12367.781188724079</v>
      </c>
      <c r="BJ27" s="380">
        <f t="shared" si="16"/>
        <v>12760.165049388623</v>
      </c>
      <c r="BK27" s="380">
        <f t="shared" si="16"/>
        <v>13377.987234046155</v>
      </c>
      <c r="BL27" s="380">
        <f t="shared" si="16"/>
        <v>13859.780144251734</v>
      </c>
      <c r="BM27" s="380">
        <f t="shared" si="16"/>
        <v>14855.456300550004</v>
      </c>
      <c r="BN27" s="380">
        <f t="shared" si="16"/>
        <v>15144.846060952475</v>
      </c>
      <c r="BO27" s="380">
        <f t="shared" si="16"/>
        <v>15785.16306677353</v>
      </c>
      <c r="BP27" s="380">
        <f t="shared" si="16"/>
        <v>16537.582121045976</v>
      </c>
      <c r="BQ27" s="380">
        <f t="shared" si="16"/>
        <v>16567.361630868541</v>
      </c>
      <c r="BR27" s="380">
        <f t="shared" si="16"/>
        <v>16421.210081220466</v>
      </c>
      <c r="BS27" s="380">
        <f t="shared" si="16"/>
        <v>15651.549485086207</v>
      </c>
      <c r="BT27" s="380">
        <f t="shared" si="16"/>
        <v>13319.89416446528</v>
      </c>
      <c r="BU27" s="380">
        <f t="shared" si="16"/>
        <v>10667.37906420981</v>
      </c>
      <c r="BV27" s="380">
        <f t="shared" si="16"/>
        <v>9064.9943966161427</v>
      </c>
      <c r="BW27" s="380">
        <f t="shared" si="16"/>
        <v>7884.3393258597971</v>
      </c>
      <c r="BX27" s="380">
        <f t="shared" si="16"/>
        <v>5986.7834935064266</v>
      </c>
      <c r="BY27" s="380">
        <f t="shared" si="16"/>
        <v>5900.026799085852</v>
      </c>
      <c r="BZ27" s="380">
        <f t="shared" si="16"/>
        <v>5666.9286596747461</v>
      </c>
      <c r="CA27" s="380">
        <f t="shared" si="16"/>
        <v>5823.3648383397704</v>
      </c>
      <c r="CB27" s="380">
        <f t="shared" si="16"/>
        <v>5597.7980670961397</v>
      </c>
      <c r="CC27" s="380">
        <f t="shared" si="16"/>
        <v>5233.4791664280638</v>
      </c>
      <c r="CD27" s="381">
        <f t="shared" si="16"/>
        <v>5193.030311579505</v>
      </c>
    </row>
    <row r="28" spans="1:82" s="1" customFormat="1" x14ac:dyDescent="0.4">
      <c r="A28" s="314"/>
      <c r="B28" s="382" t="s">
        <v>597</v>
      </c>
      <c r="C28" s="382"/>
      <c r="D28" s="383">
        <v>0</v>
      </c>
      <c r="E28" s="383">
        <v>0</v>
      </c>
      <c r="F28" s="383">
        <v>0</v>
      </c>
      <c r="G28" s="383">
        <v>0</v>
      </c>
      <c r="H28" s="383">
        <v>0</v>
      </c>
      <c r="I28" s="383">
        <v>0</v>
      </c>
      <c r="J28" s="383">
        <v>0</v>
      </c>
      <c r="K28" s="383">
        <v>0</v>
      </c>
      <c r="L28" s="383">
        <v>0</v>
      </c>
      <c r="M28" s="383">
        <v>0</v>
      </c>
      <c r="N28" s="383">
        <v>0</v>
      </c>
      <c r="O28" s="383">
        <v>0</v>
      </c>
      <c r="P28" s="383">
        <v>0</v>
      </c>
      <c r="Q28" s="383">
        <v>0</v>
      </c>
      <c r="R28" s="383">
        <v>0</v>
      </c>
      <c r="S28" s="383">
        <v>0</v>
      </c>
      <c r="T28" s="383">
        <v>0</v>
      </c>
      <c r="U28" s="383">
        <v>0</v>
      </c>
      <c r="V28" s="383">
        <v>0</v>
      </c>
      <c r="W28" s="383">
        <v>0</v>
      </c>
      <c r="X28" s="383">
        <v>0</v>
      </c>
      <c r="Y28" s="383">
        <v>0</v>
      </c>
      <c r="Z28" s="383">
        <v>0</v>
      </c>
      <c r="AA28" s="383">
        <v>0</v>
      </c>
      <c r="AB28" s="383">
        <v>0</v>
      </c>
      <c r="AC28" s="383">
        <v>0</v>
      </c>
      <c r="AD28" s="383">
        <v>0</v>
      </c>
      <c r="AE28" s="383">
        <v>0</v>
      </c>
      <c r="AF28" s="383">
        <v>0</v>
      </c>
      <c r="AG28" s="383">
        <v>0</v>
      </c>
      <c r="AH28" s="383">
        <v>0</v>
      </c>
      <c r="AI28" s="383">
        <v>0</v>
      </c>
      <c r="AJ28" s="383">
        <v>0</v>
      </c>
      <c r="AK28" s="383">
        <v>0</v>
      </c>
      <c r="AL28" s="383">
        <v>0</v>
      </c>
      <c r="AM28" s="383">
        <v>0</v>
      </c>
      <c r="AN28" s="383">
        <v>0</v>
      </c>
      <c r="AO28" s="383">
        <v>0</v>
      </c>
      <c r="AP28" s="383">
        <v>0</v>
      </c>
      <c r="AQ28" s="383">
        <v>0</v>
      </c>
      <c r="AR28" s="383">
        <v>0</v>
      </c>
      <c r="AS28" s="383">
        <v>0</v>
      </c>
      <c r="AT28" s="383">
        <v>0</v>
      </c>
      <c r="AU28" s="383">
        <v>0</v>
      </c>
      <c r="AV28" s="383">
        <v>436.93927792816282</v>
      </c>
      <c r="AW28" s="383">
        <v>598.25879937359434</v>
      </c>
      <c r="AX28" s="383">
        <v>662.34961630034297</v>
      </c>
      <c r="AY28" s="383">
        <v>769.69890123661764</v>
      </c>
      <c r="AZ28" s="383">
        <v>753.14503281323482</v>
      </c>
      <c r="BA28" s="383">
        <v>833.72345937539308</v>
      </c>
      <c r="BB28" s="383">
        <v>881.78696540520525</v>
      </c>
      <c r="BC28" s="383">
        <v>939.49032440720794</v>
      </c>
      <c r="BD28" s="383">
        <v>987.3231736456338</v>
      </c>
      <c r="BE28" s="383">
        <v>1073.2273345275564</v>
      </c>
      <c r="BF28" s="383">
        <v>1189.1920056874271</v>
      </c>
      <c r="BG28" s="383">
        <v>1207.3480469456833</v>
      </c>
      <c r="BH28" s="383">
        <v>1244.3269004560025</v>
      </c>
      <c r="BI28" s="383">
        <v>1325.6579413518664</v>
      </c>
      <c r="BJ28" s="383">
        <v>1355.6625709782891</v>
      </c>
      <c r="BK28" s="383">
        <v>1409.8226127334722</v>
      </c>
      <c r="BL28" s="383">
        <v>1456.3210927732705</v>
      </c>
      <c r="BM28" s="383">
        <v>1545.4954953164813</v>
      </c>
      <c r="BN28" s="383">
        <v>1555.9827659546468</v>
      </c>
      <c r="BO28" s="383">
        <v>1651.5559800436031</v>
      </c>
      <c r="BP28" s="383">
        <v>1712.3968380738468</v>
      </c>
      <c r="BQ28" s="383">
        <v>1761.6355736940941</v>
      </c>
      <c r="BR28" s="383">
        <v>2043.7513830941659</v>
      </c>
      <c r="BS28" s="383">
        <v>2170.0120092439902</v>
      </c>
      <c r="BT28" s="383">
        <v>2194.5732946715761</v>
      </c>
      <c r="BU28" s="383">
        <v>2234.8809993669097</v>
      </c>
      <c r="BV28" s="383">
        <v>2358.356052044936</v>
      </c>
      <c r="BW28" s="383">
        <v>2506.1561163498482</v>
      </c>
      <c r="BX28" s="383">
        <v>2313.8744188697633</v>
      </c>
      <c r="BY28" s="383">
        <v>2531.362682247357</v>
      </c>
      <c r="BZ28" s="383">
        <v>2689.8463629934081</v>
      </c>
      <c r="CA28" s="383">
        <v>3014.4582803371377</v>
      </c>
      <c r="CB28" s="383">
        <v>3234.6196513816094</v>
      </c>
      <c r="CC28" s="383">
        <v>3400.6001799190517</v>
      </c>
      <c r="CD28" s="384">
        <v>3559.5128912603495</v>
      </c>
    </row>
    <row r="29" spans="1:82" s="1" customFormat="1" x14ac:dyDescent="0.4">
      <c r="A29" s="314"/>
      <c r="B29" s="382" t="s">
        <v>411</v>
      </c>
      <c r="C29" s="382"/>
      <c r="D29" s="383">
        <v>0</v>
      </c>
      <c r="E29" s="383">
        <v>0</v>
      </c>
      <c r="F29" s="383">
        <v>0</v>
      </c>
      <c r="G29" s="383">
        <v>0</v>
      </c>
      <c r="H29" s="383">
        <v>0</v>
      </c>
      <c r="I29" s="383">
        <v>0</v>
      </c>
      <c r="J29" s="383">
        <v>0</v>
      </c>
      <c r="K29" s="383">
        <v>0</v>
      </c>
      <c r="L29" s="383">
        <v>0</v>
      </c>
      <c r="M29" s="383">
        <v>0</v>
      </c>
      <c r="N29" s="383">
        <v>0</v>
      </c>
      <c r="O29" s="383">
        <v>0</v>
      </c>
      <c r="P29" s="383">
        <v>0</v>
      </c>
      <c r="Q29" s="383">
        <v>0</v>
      </c>
      <c r="R29" s="383">
        <v>0</v>
      </c>
      <c r="S29" s="383">
        <v>0</v>
      </c>
      <c r="T29" s="383">
        <v>0</v>
      </c>
      <c r="U29" s="383">
        <v>0</v>
      </c>
      <c r="V29" s="383">
        <v>0</v>
      </c>
      <c r="W29" s="383">
        <v>0</v>
      </c>
      <c r="X29" s="383">
        <v>0</v>
      </c>
      <c r="Y29" s="383">
        <v>0</v>
      </c>
      <c r="Z29" s="383">
        <v>0</v>
      </c>
      <c r="AA29" s="383">
        <v>0</v>
      </c>
      <c r="AB29" s="383">
        <v>0</v>
      </c>
      <c r="AC29" s="383">
        <v>0</v>
      </c>
      <c r="AD29" s="383">
        <v>0</v>
      </c>
      <c r="AE29" s="383">
        <v>0</v>
      </c>
      <c r="AF29" s="383">
        <v>0</v>
      </c>
      <c r="AG29" s="383">
        <v>0</v>
      </c>
      <c r="AH29" s="383">
        <v>0</v>
      </c>
      <c r="AI29" s="383">
        <v>0</v>
      </c>
      <c r="AJ29" s="383">
        <v>0</v>
      </c>
      <c r="AK29" s="383">
        <v>0</v>
      </c>
      <c r="AL29" s="383">
        <v>0</v>
      </c>
      <c r="AM29" s="383">
        <v>0</v>
      </c>
      <c r="AN29" s="383">
        <v>0</v>
      </c>
      <c r="AO29" s="383">
        <v>0</v>
      </c>
      <c r="AP29" s="383">
        <v>0</v>
      </c>
      <c r="AQ29" s="383">
        <v>0</v>
      </c>
      <c r="AR29" s="383">
        <v>0</v>
      </c>
      <c r="AS29" s="383">
        <v>0</v>
      </c>
      <c r="AT29" s="383">
        <v>0</v>
      </c>
      <c r="AU29" s="383">
        <v>0</v>
      </c>
      <c r="AV29" s="383">
        <v>2333.536390729721</v>
      </c>
      <c r="AW29" s="383">
        <v>3195.0862509597496</v>
      </c>
      <c r="AX29" s="383">
        <v>3516.6909731669266</v>
      </c>
      <c r="AY29" s="383">
        <v>4146.6960688244799</v>
      </c>
      <c r="AZ29" s="383">
        <v>4828.8745562132144</v>
      </c>
      <c r="BA29" s="383">
        <v>5274.9771930390116</v>
      </c>
      <c r="BB29" s="383">
        <v>5435.5454463243032</v>
      </c>
      <c r="BC29" s="383">
        <v>5654.1523040452303</v>
      </c>
      <c r="BD29" s="383">
        <v>5838.461020320151</v>
      </c>
      <c r="BE29" s="383">
        <v>6152.5851291875451</v>
      </c>
      <c r="BF29" s="383">
        <v>6404.7901732402015</v>
      </c>
      <c r="BG29" s="383">
        <v>6677.1081020723268</v>
      </c>
      <c r="BH29" s="383">
        <v>6838.6810417504366</v>
      </c>
      <c r="BI29" s="383">
        <v>6988.3066864653156</v>
      </c>
      <c r="BJ29" s="383">
        <v>7140.0428595086441</v>
      </c>
      <c r="BK29" s="383">
        <v>7413.7660924826378</v>
      </c>
      <c r="BL29" s="383">
        <v>7637.1122251172637</v>
      </c>
      <c r="BM29" s="383">
        <v>8138.1761273087068</v>
      </c>
      <c r="BN29" s="383">
        <v>8232.7268694106933</v>
      </c>
      <c r="BO29" s="383">
        <v>8667.5450812909676</v>
      </c>
      <c r="BP29" s="383">
        <v>9136.1151496731436</v>
      </c>
      <c r="BQ29" s="383">
        <v>9062.6264753358046</v>
      </c>
      <c r="BR29" s="383">
        <v>8415.1054693897622</v>
      </c>
      <c r="BS29" s="383">
        <v>7844.1376309921889</v>
      </c>
      <c r="BT29" s="383">
        <v>5944.4088527575441</v>
      </c>
      <c r="BU29" s="383">
        <v>4062.3769988220834</v>
      </c>
      <c r="BV29" s="383">
        <v>2773.8410442277777</v>
      </c>
      <c r="BW29" s="383">
        <v>1768.4214532613048</v>
      </c>
      <c r="BX29" s="383">
        <v>899.54841905388173</v>
      </c>
      <c r="BY29" s="383">
        <v>832.45706964942156</v>
      </c>
      <c r="BZ29" s="383">
        <v>709.75040431190575</v>
      </c>
      <c r="CA29" s="383">
        <v>648.91114751550185</v>
      </c>
      <c r="CB29" s="383">
        <v>442.20556864352722</v>
      </c>
      <c r="CC29" s="383">
        <v>204.99653045728721</v>
      </c>
      <c r="CD29" s="384">
        <v>192.50956313916032</v>
      </c>
    </row>
    <row r="30" spans="1:82" s="1" customFormat="1" x14ac:dyDescent="0.4">
      <c r="A30" s="314"/>
      <c r="B30" s="382" t="s">
        <v>410</v>
      </c>
      <c r="C30" s="382"/>
      <c r="D30" s="383">
        <v>0</v>
      </c>
      <c r="E30" s="383">
        <v>0</v>
      </c>
      <c r="F30" s="383">
        <v>0</v>
      </c>
      <c r="G30" s="383">
        <v>0</v>
      </c>
      <c r="H30" s="383">
        <v>0</v>
      </c>
      <c r="I30" s="383">
        <v>0</v>
      </c>
      <c r="J30" s="383">
        <v>0</v>
      </c>
      <c r="K30" s="383">
        <v>0</v>
      </c>
      <c r="L30" s="383">
        <v>0</v>
      </c>
      <c r="M30" s="383">
        <v>0</v>
      </c>
      <c r="N30" s="383">
        <v>0</v>
      </c>
      <c r="O30" s="383">
        <v>0</v>
      </c>
      <c r="P30" s="383">
        <v>0</v>
      </c>
      <c r="Q30" s="383">
        <v>0</v>
      </c>
      <c r="R30" s="383">
        <v>0</v>
      </c>
      <c r="S30" s="383">
        <v>0</v>
      </c>
      <c r="T30" s="383">
        <v>0</v>
      </c>
      <c r="U30" s="383">
        <v>0</v>
      </c>
      <c r="V30" s="383">
        <v>0</v>
      </c>
      <c r="W30" s="383">
        <v>0</v>
      </c>
      <c r="X30" s="383">
        <v>0</v>
      </c>
      <c r="Y30" s="383">
        <v>0</v>
      </c>
      <c r="Z30" s="383">
        <v>0</v>
      </c>
      <c r="AA30" s="383">
        <v>0</v>
      </c>
      <c r="AB30" s="383">
        <v>0</v>
      </c>
      <c r="AC30" s="383">
        <v>0</v>
      </c>
      <c r="AD30" s="383">
        <v>0</v>
      </c>
      <c r="AE30" s="383">
        <v>0</v>
      </c>
      <c r="AF30" s="383">
        <v>0</v>
      </c>
      <c r="AG30" s="383">
        <v>0</v>
      </c>
      <c r="AH30" s="383">
        <v>0</v>
      </c>
      <c r="AI30" s="383">
        <v>0</v>
      </c>
      <c r="AJ30" s="383">
        <v>0</v>
      </c>
      <c r="AK30" s="383">
        <v>0</v>
      </c>
      <c r="AL30" s="383">
        <v>0</v>
      </c>
      <c r="AM30" s="383">
        <v>0</v>
      </c>
      <c r="AN30" s="383">
        <v>0</v>
      </c>
      <c r="AO30" s="383">
        <v>0</v>
      </c>
      <c r="AP30" s="383">
        <v>0</v>
      </c>
      <c r="AQ30" s="383">
        <v>0</v>
      </c>
      <c r="AR30" s="383">
        <v>0</v>
      </c>
      <c r="AS30" s="383">
        <v>0</v>
      </c>
      <c r="AT30" s="383">
        <v>0</v>
      </c>
      <c r="AU30" s="383">
        <v>0</v>
      </c>
      <c r="AV30" s="383">
        <v>954.21677840465225</v>
      </c>
      <c r="AW30" s="383">
        <v>1306.5169762201213</v>
      </c>
      <c r="AX30" s="383">
        <v>1488.8554739173526</v>
      </c>
      <c r="AY30" s="383">
        <v>1773.7929806120328</v>
      </c>
      <c r="AZ30" s="383">
        <v>2060.2059785820493</v>
      </c>
      <c r="BA30" s="383">
        <v>2343.3505765339751</v>
      </c>
      <c r="BB30" s="383">
        <v>2551.0901114200601</v>
      </c>
      <c r="BC30" s="383">
        <v>2795.1196659634284</v>
      </c>
      <c r="BD30" s="383">
        <v>3004.0517628682364</v>
      </c>
      <c r="BE30" s="383">
        <v>3257.6393455019229</v>
      </c>
      <c r="BF30" s="383">
        <v>3408.1366391563652</v>
      </c>
      <c r="BG30" s="383">
        <v>3651.363862490512</v>
      </c>
      <c r="BH30" s="383">
        <v>3854.7212137063289</v>
      </c>
      <c r="BI30" s="383">
        <v>4053.8165609068974</v>
      </c>
      <c r="BJ30" s="383">
        <v>4264.4596189016893</v>
      </c>
      <c r="BK30" s="383">
        <v>4554.3985288300455</v>
      </c>
      <c r="BL30" s="383">
        <v>4766.3468263612003</v>
      </c>
      <c r="BM30" s="383">
        <v>5171.7846779248157</v>
      </c>
      <c r="BN30" s="383">
        <v>5356.1364255871358</v>
      </c>
      <c r="BO30" s="383">
        <v>5466.0620054389574</v>
      </c>
      <c r="BP30" s="383">
        <v>5689.0701332989865</v>
      </c>
      <c r="BQ30" s="383">
        <v>5743.0995818386436</v>
      </c>
      <c r="BR30" s="383">
        <v>5962.3532287365379</v>
      </c>
      <c r="BS30" s="383">
        <v>5637.3998448500279</v>
      </c>
      <c r="BT30" s="383">
        <v>5180.9120170361593</v>
      </c>
      <c r="BU30" s="383">
        <v>4370.1210660208162</v>
      </c>
      <c r="BV30" s="383">
        <v>3932.7973003434295</v>
      </c>
      <c r="BW30" s="383">
        <v>3609.7617562486435</v>
      </c>
      <c r="BX30" s="383">
        <v>2773.3606555827814</v>
      </c>
      <c r="BY30" s="383">
        <v>2536.2070471890734</v>
      </c>
      <c r="BZ30" s="383">
        <v>2267.3318923694324</v>
      </c>
      <c r="CA30" s="383">
        <v>2159.9954104871304</v>
      </c>
      <c r="CB30" s="383">
        <v>1920.9728470710029</v>
      </c>
      <c r="CC30" s="383">
        <v>1627.8824560517246</v>
      </c>
      <c r="CD30" s="384">
        <v>1441.0078571799947</v>
      </c>
    </row>
    <row r="31" spans="1:82" s="1" customFormat="1" ht="26.25" customHeight="1" x14ac:dyDescent="0.4">
      <c r="A31" s="314"/>
      <c r="B31" s="276" t="s">
        <v>598</v>
      </c>
      <c r="C31" s="382"/>
      <c r="D31" s="383">
        <v>0</v>
      </c>
      <c r="E31" s="383">
        <v>0</v>
      </c>
      <c r="F31" s="383">
        <v>0</v>
      </c>
      <c r="G31" s="383">
        <v>0</v>
      </c>
      <c r="H31" s="383">
        <v>0</v>
      </c>
      <c r="I31" s="383">
        <v>0</v>
      </c>
      <c r="J31" s="383">
        <v>0</v>
      </c>
      <c r="K31" s="383">
        <v>0</v>
      </c>
      <c r="L31" s="383">
        <v>0</v>
      </c>
      <c r="M31" s="383">
        <v>0</v>
      </c>
      <c r="N31" s="383">
        <v>0</v>
      </c>
      <c r="O31" s="383">
        <v>0</v>
      </c>
      <c r="P31" s="383">
        <v>0</v>
      </c>
      <c r="Q31" s="383">
        <v>0</v>
      </c>
      <c r="R31" s="383">
        <v>0</v>
      </c>
      <c r="S31" s="383">
        <v>0</v>
      </c>
      <c r="T31" s="383">
        <v>0</v>
      </c>
      <c r="U31" s="383">
        <v>0</v>
      </c>
      <c r="V31" s="383">
        <v>0</v>
      </c>
      <c r="W31" s="383">
        <v>0</v>
      </c>
      <c r="X31" s="383">
        <v>0</v>
      </c>
      <c r="Y31" s="383">
        <v>0</v>
      </c>
      <c r="Z31" s="383">
        <v>0</v>
      </c>
      <c r="AA31" s="383">
        <v>0</v>
      </c>
      <c r="AB31" s="383">
        <v>0</v>
      </c>
      <c r="AC31" s="383">
        <v>0</v>
      </c>
      <c r="AD31" s="383">
        <v>0</v>
      </c>
      <c r="AE31" s="383">
        <v>0</v>
      </c>
      <c r="AF31" s="383">
        <v>0</v>
      </c>
      <c r="AG31" s="383">
        <v>0</v>
      </c>
      <c r="AH31" s="383">
        <v>0</v>
      </c>
      <c r="AI31" s="383">
        <v>0</v>
      </c>
      <c r="AJ31" s="383">
        <v>0</v>
      </c>
      <c r="AK31" s="383">
        <v>0</v>
      </c>
      <c r="AL31" s="383">
        <v>0</v>
      </c>
      <c r="AM31" s="383">
        <v>0</v>
      </c>
      <c r="AN31" s="383">
        <v>0</v>
      </c>
      <c r="AO31" s="383">
        <v>0</v>
      </c>
      <c r="AP31" s="383">
        <v>0</v>
      </c>
      <c r="AQ31" s="383">
        <v>0</v>
      </c>
      <c r="AR31" s="383">
        <v>0</v>
      </c>
      <c r="AS31" s="383">
        <v>0</v>
      </c>
      <c r="AT31" s="383">
        <v>0</v>
      </c>
      <c r="AU31" s="383">
        <v>0</v>
      </c>
      <c r="AV31" s="383">
        <v>0</v>
      </c>
      <c r="AW31" s="383">
        <v>0</v>
      </c>
      <c r="AX31" s="383">
        <v>0</v>
      </c>
      <c r="AY31" s="383">
        <v>0</v>
      </c>
      <c r="AZ31" s="383">
        <v>0</v>
      </c>
      <c r="BA31" s="383">
        <v>0</v>
      </c>
      <c r="BB31" s="383">
        <v>0</v>
      </c>
      <c r="BC31" s="383">
        <v>0</v>
      </c>
      <c r="BD31" s="383">
        <v>0</v>
      </c>
      <c r="BE31" s="383">
        <v>0</v>
      </c>
      <c r="BF31" s="383">
        <v>7.0979871367345586</v>
      </c>
      <c r="BG31" s="383">
        <v>7.5841561825978276</v>
      </c>
      <c r="BH31" s="383">
        <v>8.1916969708478309</v>
      </c>
      <c r="BI31" s="383">
        <v>8.730669187236936</v>
      </c>
      <c r="BJ31" s="383">
        <v>9.1608699838056413</v>
      </c>
      <c r="BK31" s="383">
        <v>9.3725867016224029</v>
      </c>
      <c r="BL31" s="383">
        <v>11.303924712330721</v>
      </c>
      <c r="BM31" s="383">
        <v>12.387256525892747</v>
      </c>
      <c r="BN31" s="383">
        <v>12.976482615537641</v>
      </c>
      <c r="BO31" s="383">
        <v>14.390321902247802</v>
      </c>
      <c r="BP31" s="383">
        <v>15.855886101998323</v>
      </c>
      <c r="BQ31" s="383">
        <v>15.948272753943463</v>
      </c>
      <c r="BR31" s="383">
        <v>15.940374135949849</v>
      </c>
      <c r="BS31" s="383">
        <v>15.795190556674163</v>
      </c>
      <c r="BT31" s="383">
        <v>15.102785445649268</v>
      </c>
      <c r="BU31" s="383">
        <v>13.894086027235369</v>
      </c>
      <c r="BV31" s="383">
        <v>12.927163562651515</v>
      </c>
      <c r="BW31" s="383">
        <v>11.777509397863136</v>
      </c>
      <c r="BX31" s="383">
        <v>9.2632920870826414</v>
      </c>
      <c r="BY31" s="383">
        <v>9.404425277906709</v>
      </c>
      <c r="BZ31" s="383">
        <v>9.3350959477904922</v>
      </c>
      <c r="CA31" s="383">
        <v>9.3718974099958352</v>
      </c>
      <c r="CB31" s="383">
        <v>9.0972019226699121</v>
      </c>
      <c r="CC31" s="383">
        <v>8.7288210274183839</v>
      </c>
      <c r="CD31" s="384">
        <v>8.8737671577659718</v>
      </c>
    </row>
    <row r="32" spans="1:82" s="1" customFormat="1" ht="26.25" customHeight="1" x14ac:dyDescent="0.4">
      <c r="A32" s="314"/>
      <c r="B32" s="336" t="s">
        <v>262</v>
      </c>
      <c r="C32" s="382"/>
      <c r="D32" s="380">
        <v>0</v>
      </c>
      <c r="E32" s="380">
        <v>0</v>
      </c>
      <c r="F32" s="380">
        <v>0</v>
      </c>
      <c r="G32" s="380">
        <v>0</v>
      </c>
      <c r="H32" s="380">
        <v>0</v>
      </c>
      <c r="I32" s="380">
        <v>0</v>
      </c>
      <c r="J32" s="380">
        <v>0</v>
      </c>
      <c r="K32" s="380">
        <v>0</v>
      </c>
      <c r="L32" s="380">
        <v>0</v>
      </c>
      <c r="M32" s="380">
        <v>0</v>
      </c>
      <c r="N32" s="380">
        <v>0</v>
      </c>
      <c r="O32" s="380">
        <v>0</v>
      </c>
      <c r="P32" s="380">
        <v>0</v>
      </c>
      <c r="Q32" s="380">
        <v>0</v>
      </c>
      <c r="R32" s="380">
        <v>0</v>
      </c>
      <c r="S32" s="380">
        <v>0</v>
      </c>
      <c r="T32" s="380">
        <v>0</v>
      </c>
      <c r="U32" s="380">
        <v>0</v>
      </c>
      <c r="V32" s="380">
        <v>0</v>
      </c>
      <c r="W32" s="380">
        <v>0</v>
      </c>
      <c r="X32" s="380">
        <v>0</v>
      </c>
      <c r="Y32" s="380">
        <v>0</v>
      </c>
      <c r="Z32" s="380">
        <v>0</v>
      </c>
      <c r="AA32" s="380">
        <f t="shared" ref="AA32:BF32" si="17">SUM(AA33:AA34)</f>
        <v>0</v>
      </c>
      <c r="AB32" s="380">
        <f t="shared" si="17"/>
        <v>0</v>
      </c>
      <c r="AC32" s="380">
        <f t="shared" si="17"/>
        <v>0</v>
      </c>
      <c r="AD32" s="380">
        <f t="shared" si="17"/>
        <v>0</v>
      </c>
      <c r="AE32" s="380">
        <f t="shared" si="17"/>
        <v>0</v>
      </c>
      <c r="AF32" s="380">
        <f t="shared" si="17"/>
        <v>0</v>
      </c>
      <c r="AG32" s="380">
        <f t="shared" si="17"/>
        <v>0</v>
      </c>
      <c r="AH32" s="380">
        <f t="shared" si="17"/>
        <v>0</v>
      </c>
      <c r="AI32" s="380">
        <f t="shared" si="17"/>
        <v>0</v>
      </c>
      <c r="AJ32" s="380">
        <f t="shared" si="17"/>
        <v>0</v>
      </c>
      <c r="AK32" s="380">
        <f t="shared" si="17"/>
        <v>0</v>
      </c>
      <c r="AL32" s="380">
        <f t="shared" si="17"/>
        <v>0</v>
      </c>
      <c r="AM32" s="380">
        <f t="shared" si="17"/>
        <v>0</v>
      </c>
      <c r="AN32" s="380">
        <f t="shared" si="17"/>
        <v>0</v>
      </c>
      <c r="AO32" s="380">
        <f t="shared" si="17"/>
        <v>0</v>
      </c>
      <c r="AP32" s="380">
        <f t="shared" si="17"/>
        <v>0</v>
      </c>
      <c r="AQ32" s="380">
        <f t="shared" si="17"/>
        <v>0</v>
      </c>
      <c r="AR32" s="380">
        <f t="shared" si="17"/>
        <v>0</v>
      </c>
      <c r="AS32" s="380">
        <f t="shared" si="17"/>
        <v>0</v>
      </c>
      <c r="AT32" s="380">
        <f t="shared" si="17"/>
        <v>0</v>
      </c>
      <c r="AU32" s="380">
        <f t="shared" si="17"/>
        <v>0</v>
      </c>
      <c r="AV32" s="380">
        <f t="shared" si="17"/>
        <v>0</v>
      </c>
      <c r="AW32" s="380">
        <f t="shared" si="17"/>
        <v>0</v>
      </c>
      <c r="AX32" s="380">
        <f t="shared" si="17"/>
        <v>0</v>
      </c>
      <c r="AY32" s="380">
        <f t="shared" si="17"/>
        <v>0</v>
      </c>
      <c r="AZ32" s="380">
        <f t="shared" si="17"/>
        <v>0</v>
      </c>
      <c r="BA32" s="380">
        <f t="shared" si="17"/>
        <v>0</v>
      </c>
      <c r="BB32" s="380">
        <f t="shared" si="17"/>
        <v>0</v>
      </c>
      <c r="BC32" s="380">
        <f t="shared" si="17"/>
        <v>0</v>
      </c>
      <c r="BD32" s="380">
        <f t="shared" si="17"/>
        <v>0</v>
      </c>
      <c r="BE32" s="380">
        <f t="shared" si="17"/>
        <v>0</v>
      </c>
      <c r="BF32" s="380">
        <f t="shared" si="17"/>
        <v>0</v>
      </c>
      <c r="BG32" s="380">
        <f t="shared" ref="BG32:CD32" si="18">SUM(BG33:BG34)</f>
        <v>0</v>
      </c>
      <c r="BH32" s="380">
        <f t="shared" si="18"/>
        <v>0</v>
      </c>
      <c r="BI32" s="380">
        <f t="shared" si="18"/>
        <v>0</v>
      </c>
      <c r="BJ32" s="380">
        <f t="shared" si="18"/>
        <v>0</v>
      </c>
      <c r="BK32" s="380">
        <f t="shared" si="18"/>
        <v>0</v>
      </c>
      <c r="BL32" s="380">
        <f t="shared" si="18"/>
        <v>0</v>
      </c>
      <c r="BM32" s="380">
        <f t="shared" si="18"/>
        <v>0</v>
      </c>
      <c r="BN32" s="380">
        <f t="shared" si="18"/>
        <v>0</v>
      </c>
      <c r="BO32" s="380">
        <f t="shared" si="18"/>
        <v>0</v>
      </c>
      <c r="BP32" s="380">
        <f t="shared" si="18"/>
        <v>0</v>
      </c>
      <c r="BQ32" s="380">
        <f t="shared" si="18"/>
        <v>193.25265739604129</v>
      </c>
      <c r="BR32" s="380">
        <f t="shared" si="18"/>
        <v>1862.0077222152886</v>
      </c>
      <c r="BS32" s="380">
        <f t="shared" si="18"/>
        <v>3553.6881633658381</v>
      </c>
      <c r="BT32" s="380">
        <f t="shared" si="18"/>
        <v>5969.9510305712283</v>
      </c>
      <c r="BU32" s="380">
        <f t="shared" si="18"/>
        <v>9823.3556213053562</v>
      </c>
      <c r="BV32" s="380">
        <f t="shared" si="18"/>
        <v>11852.903508927657</v>
      </c>
      <c r="BW32" s="380">
        <f t="shared" si="18"/>
        <v>13625.187415446966</v>
      </c>
      <c r="BX32" s="380">
        <f t="shared" si="18"/>
        <v>14098.188023963634</v>
      </c>
      <c r="BY32" s="380">
        <f t="shared" si="18"/>
        <v>15694.401501534086</v>
      </c>
      <c r="BZ32" s="380">
        <f t="shared" si="18"/>
        <v>16992.043139056939</v>
      </c>
      <c r="CA32" s="380">
        <f t="shared" si="18"/>
        <v>19603.830390006009</v>
      </c>
      <c r="CB32" s="380">
        <f t="shared" si="18"/>
        <v>21580.98215863332</v>
      </c>
      <c r="CC32" s="380">
        <f t="shared" si="18"/>
        <v>23189.294498468458</v>
      </c>
      <c r="CD32" s="381">
        <f t="shared" si="18"/>
        <v>24582.678703249621</v>
      </c>
    </row>
    <row r="33" spans="1:82" s="1" customFormat="1" x14ac:dyDescent="0.4">
      <c r="A33" s="314"/>
      <c r="B33" s="276" t="s">
        <v>411</v>
      </c>
      <c r="C33" s="382"/>
      <c r="D33" s="383">
        <v>0</v>
      </c>
      <c r="E33" s="383">
        <v>0</v>
      </c>
      <c r="F33" s="383">
        <v>0</v>
      </c>
      <c r="G33" s="383">
        <v>0</v>
      </c>
      <c r="H33" s="383">
        <v>0</v>
      </c>
      <c r="I33" s="383">
        <v>0</v>
      </c>
      <c r="J33" s="383">
        <v>0</v>
      </c>
      <c r="K33" s="383">
        <v>0</v>
      </c>
      <c r="L33" s="383">
        <v>0</v>
      </c>
      <c r="M33" s="383">
        <v>0</v>
      </c>
      <c r="N33" s="383">
        <v>0</v>
      </c>
      <c r="O33" s="383">
        <v>0</v>
      </c>
      <c r="P33" s="383">
        <v>0</v>
      </c>
      <c r="Q33" s="383">
        <v>0</v>
      </c>
      <c r="R33" s="383">
        <v>0</v>
      </c>
      <c r="S33" s="383">
        <v>0</v>
      </c>
      <c r="T33" s="383">
        <v>0</v>
      </c>
      <c r="U33" s="383">
        <v>0</v>
      </c>
      <c r="V33" s="383">
        <v>0</v>
      </c>
      <c r="W33" s="383">
        <v>0</v>
      </c>
      <c r="X33" s="383">
        <v>0</v>
      </c>
      <c r="Y33" s="383">
        <v>0</v>
      </c>
      <c r="Z33" s="383">
        <v>0</v>
      </c>
      <c r="AA33" s="383">
        <v>0</v>
      </c>
      <c r="AB33" s="383">
        <v>0</v>
      </c>
      <c r="AC33" s="383">
        <v>0</v>
      </c>
      <c r="AD33" s="383">
        <v>0</v>
      </c>
      <c r="AE33" s="383">
        <v>0</v>
      </c>
      <c r="AF33" s="383">
        <v>0</v>
      </c>
      <c r="AG33" s="383">
        <v>0</v>
      </c>
      <c r="AH33" s="383">
        <v>0</v>
      </c>
      <c r="AI33" s="383">
        <v>0</v>
      </c>
      <c r="AJ33" s="383">
        <v>0</v>
      </c>
      <c r="AK33" s="383">
        <v>0</v>
      </c>
      <c r="AL33" s="383">
        <v>0</v>
      </c>
      <c r="AM33" s="383">
        <v>0</v>
      </c>
      <c r="AN33" s="383">
        <v>0</v>
      </c>
      <c r="AO33" s="383">
        <v>0</v>
      </c>
      <c r="AP33" s="383">
        <v>0</v>
      </c>
      <c r="AQ33" s="383">
        <v>0</v>
      </c>
      <c r="AR33" s="383">
        <v>0</v>
      </c>
      <c r="AS33" s="383">
        <v>0</v>
      </c>
      <c r="AT33" s="383">
        <v>0</v>
      </c>
      <c r="AU33" s="383">
        <v>0</v>
      </c>
      <c r="AV33" s="383">
        <v>0</v>
      </c>
      <c r="AW33" s="383">
        <v>0</v>
      </c>
      <c r="AX33" s="383">
        <v>0</v>
      </c>
      <c r="AY33" s="383">
        <v>0</v>
      </c>
      <c r="AZ33" s="383">
        <v>0</v>
      </c>
      <c r="BA33" s="383">
        <v>0</v>
      </c>
      <c r="BB33" s="383">
        <v>0</v>
      </c>
      <c r="BC33" s="383">
        <v>0</v>
      </c>
      <c r="BD33" s="383">
        <v>0</v>
      </c>
      <c r="BE33" s="383">
        <v>0</v>
      </c>
      <c r="BF33" s="383">
        <v>0</v>
      </c>
      <c r="BG33" s="383">
        <v>0</v>
      </c>
      <c r="BH33" s="383">
        <v>0</v>
      </c>
      <c r="BI33" s="383">
        <v>0</v>
      </c>
      <c r="BJ33" s="383">
        <v>0</v>
      </c>
      <c r="BK33" s="383">
        <v>0</v>
      </c>
      <c r="BL33" s="383">
        <v>0</v>
      </c>
      <c r="BM33" s="383">
        <v>0</v>
      </c>
      <c r="BN33" s="383">
        <v>0</v>
      </c>
      <c r="BO33" s="383">
        <v>0</v>
      </c>
      <c r="BP33" s="383">
        <v>0</v>
      </c>
      <c r="BQ33" s="383">
        <v>175.35591879077703</v>
      </c>
      <c r="BR33" s="383">
        <v>1709.2208931692992</v>
      </c>
      <c r="BS33" s="383">
        <v>3405.6344890200025</v>
      </c>
      <c r="BT33" s="383">
        <v>5473.9550499651041</v>
      </c>
      <c r="BU33" s="383">
        <v>8788.1923779181525</v>
      </c>
      <c r="BV33" s="383">
        <v>10606.168194422253</v>
      </c>
      <c r="BW33" s="383">
        <v>11929.493060765641</v>
      </c>
      <c r="BX33" s="383">
        <v>12148.160506098166</v>
      </c>
      <c r="BY33" s="383">
        <v>13342.156845687621</v>
      </c>
      <c r="BZ33" s="383">
        <v>14234.845268968387</v>
      </c>
      <c r="CA33" s="383">
        <v>16177.257500994139</v>
      </c>
      <c r="CB33" s="383">
        <v>17544.2074354953</v>
      </c>
      <c r="CC33" s="383">
        <v>18566.241214650305</v>
      </c>
      <c r="CD33" s="384">
        <v>19547.801832841058</v>
      </c>
    </row>
    <row r="34" spans="1:82" s="1" customFormat="1" x14ac:dyDescent="0.4">
      <c r="A34" s="314"/>
      <c r="B34" s="276" t="s">
        <v>410</v>
      </c>
      <c r="C34" s="382"/>
      <c r="D34" s="383">
        <v>0</v>
      </c>
      <c r="E34" s="383">
        <v>0</v>
      </c>
      <c r="F34" s="383">
        <v>0</v>
      </c>
      <c r="G34" s="383">
        <v>0</v>
      </c>
      <c r="H34" s="383">
        <v>0</v>
      </c>
      <c r="I34" s="383">
        <v>0</v>
      </c>
      <c r="J34" s="383">
        <v>0</v>
      </c>
      <c r="K34" s="383">
        <v>0</v>
      </c>
      <c r="L34" s="383">
        <v>0</v>
      </c>
      <c r="M34" s="383">
        <v>0</v>
      </c>
      <c r="N34" s="383">
        <v>0</v>
      </c>
      <c r="O34" s="383">
        <v>0</v>
      </c>
      <c r="P34" s="383">
        <v>0</v>
      </c>
      <c r="Q34" s="383">
        <v>0</v>
      </c>
      <c r="R34" s="383">
        <v>0</v>
      </c>
      <c r="S34" s="383">
        <v>0</v>
      </c>
      <c r="T34" s="383">
        <v>0</v>
      </c>
      <c r="U34" s="383">
        <v>0</v>
      </c>
      <c r="V34" s="383">
        <v>0</v>
      </c>
      <c r="W34" s="383">
        <v>0</v>
      </c>
      <c r="X34" s="383">
        <v>0</v>
      </c>
      <c r="Y34" s="383">
        <v>0</v>
      </c>
      <c r="Z34" s="383">
        <v>0</v>
      </c>
      <c r="AA34" s="383">
        <v>0</v>
      </c>
      <c r="AB34" s="383">
        <v>0</v>
      </c>
      <c r="AC34" s="383">
        <v>0</v>
      </c>
      <c r="AD34" s="383">
        <v>0</v>
      </c>
      <c r="AE34" s="383">
        <v>0</v>
      </c>
      <c r="AF34" s="383">
        <v>0</v>
      </c>
      <c r="AG34" s="383">
        <v>0</v>
      </c>
      <c r="AH34" s="383">
        <v>0</v>
      </c>
      <c r="AI34" s="383">
        <v>0</v>
      </c>
      <c r="AJ34" s="383">
        <v>0</v>
      </c>
      <c r="AK34" s="383">
        <v>0</v>
      </c>
      <c r="AL34" s="383">
        <v>0</v>
      </c>
      <c r="AM34" s="383">
        <v>0</v>
      </c>
      <c r="AN34" s="383">
        <v>0</v>
      </c>
      <c r="AO34" s="383">
        <v>0</v>
      </c>
      <c r="AP34" s="383">
        <v>0</v>
      </c>
      <c r="AQ34" s="383">
        <v>0</v>
      </c>
      <c r="AR34" s="383">
        <v>0</v>
      </c>
      <c r="AS34" s="383">
        <v>0</v>
      </c>
      <c r="AT34" s="383">
        <v>0</v>
      </c>
      <c r="AU34" s="383">
        <v>0</v>
      </c>
      <c r="AV34" s="383">
        <v>0</v>
      </c>
      <c r="AW34" s="383">
        <v>0</v>
      </c>
      <c r="AX34" s="383">
        <v>0</v>
      </c>
      <c r="AY34" s="383">
        <v>0</v>
      </c>
      <c r="AZ34" s="383">
        <v>0</v>
      </c>
      <c r="BA34" s="383">
        <v>0</v>
      </c>
      <c r="BB34" s="383">
        <v>0</v>
      </c>
      <c r="BC34" s="383">
        <v>0</v>
      </c>
      <c r="BD34" s="383">
        <v>0</v>
      </c>
      <c r="BE34" s="383">
        <v>0</v>
      </c>
      <c r="BF34" s="383">
        <v>0</v>
      </c>
      <c r="BG34" s="383">
        <v>0</v>
      </c>
      <c r="BH34" s="383">
        <v>0</v>
      </c>
      <c r="BI34" s="383">
        <v>0</v>
      </c>
      <c r="BJ34" s="383">
        <v>0</v>
      </c>
      <c r="BK34" s="383">
        <v>0</v>
      </c>
      <c r="BL34" s="383">
        <v>0</v>
      </c>
      <c r="BM34" s="383">
        <v>0</v>
      </c>
      <c r="BN34" s="383">
        <v>0</v>
      </c>
      <c r="BO34" s="383">
        <v>0</v>
      </c>
      <c r="BP34" s="383">
        <v>0</v>
      </c>
      <c r="BQ34" s="383">
        <v>17.896738605264254</v>
      </c>
      <c r="BR34" s="383">
        <v>152.78682904598938</v>
      </c>
      <c r="BS34" s="383">
        <v>148.05367434583565</v>
      </c>
      <c r="BT34" s="383">
        <v>495.99598060612425</v>
      </c>
      <c r="BU34" s="383">
        <v>1035.1632433872044</v>
      </c>
      <c r="BV34" s="383">
        <v>1246.7353145054046</v>
      </c>
      <c r="BW34" s="383">
        <v>1695.694354681325</v>
      </c>
      <c r="BX34" s="383">
        <v>1950.0275178654681</v>
      </c>
      <c r="BY34" s="383">
        <v>2352.2446558464649</v>
      </c>
      <c r="BZ34" s="383">
        <v>2757.1978700885516</v>
      </c>
      <c r="CA34" s="383">
        <v>3426.5728890118712</v>
      </c>
      <c r="CB34" s="383">
        <v>4036.7747231380199</v>
      </c>
      <c r="CC34" s="383">
        <v>4623.0532838181534</v>
      </c>
      <c r="CD34" s="384">
        <v>5034.8768704085624</v>
      </c>
    </row>
    <row r="35" spans="1:82" s="1" customFormat="1" ht="25.5" customHeight="1" x14ac:dyDescent="0.4">
      <c r="A35" s="379"/>
      <c r="B35" s="286" t="s">
        <v>598</v>
      </c>
      <c r="C35" s="382"/>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c r="AT35" s="383"/>
      <c r="AU35" s="383"/>
      <c r="AV35" s="383"/>
      <c r="AW35" s="383"/>
      <c r="AX35" s="383"/>
      <c r="AY35" s="383"/>
      <c r="AZ35" s="383"/>
      <c r="BA35" s="383"/>
      <c r="BB35" s="383"/>
      <c r="BC35" s="383"/>
      <c r="BD35" s="383"/>
      <c r="BE35" s="383"/>
      <c r="BF35" s="383"/>
      <c r="BG35" s="383"/>
      <c r="BH35" s="383"/>
      <c r="BI35" s="383"/>
      <c r="BJ35" s="383"/>
      <c r="BK35" s="383"/>
      <c r="BL35" s="383"/>
      <c r="BM35" s="383"/>
      <c r="BN35" s="383"/>
      <c r="BO35" s="383"/>
      <c r="BP35" s="383"/>
      <c r="BQ35" s="383">
        <v>5.8126152463420774E-2</v>
      </c>
      <c r="BR35" s="383">
        <v>0.31218684378521316</v>
      </c>
      <c r="BS35" s="383">
        <v>0.89747488223063265</v>
      </c>
      <c r="BT35" s="383">
        <v>1.6745449449790728</v>
      </c>
      <c r="BU35" s="383">
        <v>2.8977081974810304</v>
      </c>
      <c r="BV35" s="383">
        <v>4.6580929859127798</v>
      </c>
      <c r="BW35" s="383">
        <v>6.4781306535542411</v>
      </c>
      <c r="BX35" s="383">
        <v>7.22158278946248</v>
      </c>
      <c r="BY35" s="383">
        <v>8.7782261563837771</v>
      </c>
      <c r="BZ35" s="383">
        <v>10.505558026513423</v>
      </c>
      <c r="CA35" s="383">
        <v>12.63153454401712</v>
      </c>
      <c r="CB35" s="383">
        <v>14.73827163279844</v>
      </c>
      <c r="CC35" s="383">
        <v>17.004689077379314</v>
      </c>
      <c r="CD35" s="384">
        <v>19.154148773706488</v>
      </c>
    </row>
    <row r="36" spans="1:82" s="238" customFormat="1" ht="25.5" customHeight="1" x14ac:dyDescent="0.4">
      <c r="A36" s="379"/>
      <c r="B36" s="336" t="s">
        <v>220</v>
      </c>
      <c r="C36" s="385"/>
      <c r="D36" s="380"/>
      <c r="E36" s="380"/>
      <c r="F36" s="380"/>
      <c r="G36" s="380"/>
      <c r="H36" s="380"/>
      <c r="I36" s="380"/>
      <c r="J36" s="380"/>
      <c r="K36" s="380"/>
      <c r="L36" s="380"/>
      <c r="M36" s="380"/>
      <c r="N36" s="380"/>
      <c r="O36" s="380"/>
      <c r="P36" s="380"/>
      <c r="Q36" s="380"/>
      <c r="R36" s="380"/>
      <c r="S36" s="380"/>
      <c r="T36" s="380"/>
      <c r="U36" s="380"/>
      <c r="V36" s="380"/>
      <c r="W36" s="380"/>
      <c r="X36" s="380"/>
      <c r="Y36" s="380"/>
      <c r="Z36" s="380"/>
      <c r="AA36" s="380"/>
      <c r="AB36" s="380"/>
      <c r="AC36" s="380"/>
      <c r="AD36" s="380"/>
      <c r="AE36" s="380"/>
      <c r="AF36" s="380"/>
      <c r="AG36" s="380"/>
      <c r="AH36" s="380"/>
      <c r="AI36" s="380"/>
      <c r="AJ36" s="380"/>
      <c r="AK36" s="380"/>
      <c r="AL36" s="380"/>
      <c r="AM36" s="380"/>
      <c r="AN36" s="380"/>
      <c r="AO36" s="380"/>
      <c r="AP36" s="380"/>
      <c r="AQ36" s="380"/>
      <c r="AR36" s="380"/>
      <c r="AS36" s="380"/>
      <c r="AT36" s="380"/>
      <c r="AU36" s="380"/>
      <c r="AV36" s="380"/>
      <c r="AW36" s="380"/>
      <c r="AX36" s="380"/>
      <c r="AY36" s="380"/>
      <c r="AZ36" s="380"/>
      <c r="BA36" s="380"/>
      <c r="BB36" s="380"/>
      <c r="BC36" s="380"/>
      <c r="BD36" s="380"/>
      <c r="BE36" s="380"/>
      <c r="BF36" s="380"/>
      <c r="BG36" s="380"/>
      <c r="BH36" s="380"/>
      <c r="BI36" s="380"/>
      <c r="BJ36" s="380"/>
      <c r="BK36" s="380"/>
      <c r="BL36" s="380"/>
      <c r="BM36" s="380"/>
      <c r="BN36" s="380"/>
      <c r="BO36" s="380"/>
      <c r="BP36" s="380"/>
      <c r="BQ36" s="380">
        <v>5.7411330523377542</v>
      </c>
      <c r="BR36" s="380">
        <v>7.1882369522287926</v>
      </c>
      <c r="BS36" s="380">
        <v>8.2032781009968332</v>
      </c>
      <c r="BT36" s="380">
        <v>8.5012349656340778</v>
      </c>
      <c r="BU36" s="380">
        <v>9.3498538787520129</v>
      </c>
      <c r="BV36" s="380">
        <v>10.205136380799361</v>
      </c>
      <c r="BW36" s="380">
        <v>10.943844030677159</v>
      </c>
      <c r="BX36" s="380">
        <v>10.999248496821984</v>
      </c>
      <c r="BY36" s="380">
        <v>12.759367520140046</v>
      </c>
      <c r="BZ36" s="380">
        <v>13.350662318779154</v>
      </c>
      <c r="CA36" s="380">
        <v>14.966808981781988</v>
      </c>
      <c r="CB36" s="380">
        <v>16.075559420048908</v>
      </c>
      <c r="CC36" s="380">
        <v>16.940252121873883</v>
      </c>
      <c r="CD36" s="381">
        <v>17.842489273995227</v>
      </c>
    </row>
    <row r="37" spans="1:82" s="238" customFormat="1" ht="26.25" customHeight="1" x14ac:dyDescent="0.4">
      <c r="B37" s="329" t="s">
        <v>222</v>
      </c>
      <c r="C37" s="385"/>
      <c r="D37" s="380">
        <v>0</v>
      </c>
      <c r="E37" s="380">
        <v>0</v>
      </c>
      <c r="F37" s="380">
        <v>0</v>
      </c>
      <c r="G37" s="380">
        <v>0</v>
      </c>
      <c r="H37" s="380">
        <v>0</v>
      </c>
      <c r="I37" s="380">
        <v>0</v>
      </c>
      <c r="J37" s="380">
        <v>0</v>
      </c>
      <c r="K37" s="380">
        <v>0</v>
      </c>
      <c r="L37" s="380">
        <v>0</v>
      </c>
      <c r="M37" s="380">
        <v>0</v>
      </c>
      <c r="N37" s="380">
        <v>0</v>
      </c>
      <c r="O37" s="380">
        <v>0</v>
      </c>
      <c r="P37" s="380">
        <v>0</v>
      </c>
      <c r="Q37" s="380">
        <v>0</v>
      </c>
      <c r="R37" s="380">
        <v>0</v>
      </c>
      <c r="S37" s="380">
        <v>0</v>
      </c>
      <c r="T37" s="380">
        <v>0</v>
      </c>
      <c r="U37" s="380">
        <v>0</v>
      </c>
      <c r="V37" s="380">
        <v>0</v>
      </c>
      <c r="W37" s="380">
        <v>0</v>
      </c>
      <c r="X37" s="380">
        <v>0</v>
      </c>
      <c r="Y37" s="380">
        <v>0</v>
      </c>
      <c r="Z37" s="380">
        <v>0</v>
      </c>
      <c r="AA37" s="380">
        <v>83.39074710890084</v>
      </c>
      <c r="AB37" s="380">
        <v>297.20260261118761</v>
      </c>
      <c r="AC37" s="380">
        <f t="shared" ref="AC37:BH37" si="19">SUM(AC38:AC40)</f>
        <v>421.54090422135073</v>
      </c>
      <c r="AD37" s="380">
        <f t="shared" si="19"/>
        <v>610.7976779523176</v>
      </c>
      <c r="AE37" s="380">
        <f t="shared" si="19"/>
        <v>753.97407569885286</v>
      </c>
      <c r="AF37" s="380">
        <f t="shared" si="19"/>
        <v>878.55258602877484</v>
      </c>
      <c r="AG37" s="380">
        <f t="shared" si="19"/>
        <v>1011.2959933082877</v>
      </c>
      <c r="AH37" s="380">
        <f t="shared" si="19"/>
        <v>916.05052387698447</v>
      </c>
      <c r="AI37" s="380">
        <f t="shared" si="19"/>
        <v>937.85090585401326</v>
      </c>
      <c r="AJ37" s="380">
        <f t="shared" si="19"/>
        <v>1018.4238632372105</v>
      </c>
      <c r="AK37" s="380">
        <f t="shared" si="19"/>
        <v>1169.4315103568804</v>
      </c>
      <c r="AL37" s="380">
        <f t="shared" si="19"/>
        <v>1330.2635955817323</v>
      </c>
      <c r="AM37" s="380">
        <f t="shared" si="19"/>
        <v>1559.4775909620598</v>
      </c>
      <c r="AN37" s="380">
        <f t="shared" si="19"/>
        <v>1716.9426461535395</v>
      </c>
      <c r="AO37" s="380">
        <f t="shared" si="19"/>
        <v>1937.009723641745</v>
      </c>
      <c r="AP37" s="380">
        <f t="shared" si="19"/>
        <v>2111.7246412167892</v>
      </c>
      <c r="AQ37" s="380">
        <f t="shared" si="19"/>
        <v>2301.3157320725131</v>
      </c>
      <c r="AR37" s="380">
        <f t="shared" si="19"/>
        <v>2411.4310609400072</v>
      </c>
      <c r="AS37" s="380">
        <f t="shared" si="19"/>
        <v>2579.884228784721</v>
      </c>
      <c r="AT37" s="380">
        <f t="shared" si="19"/>
        <v>2839.5351861858708</v>
      </c>
      <c r="AU37" s="380">
        <f t="shared" si="19"/>
        <v>3309.0040797621386</v>
      </c>
      <c r="AV37" s="380">
        <f t="shared" si="19"/>
        <v>2932.3961470299942</v>
      </c>
      <c r="AW37" s="380">
        <f t="shared" si="19"/>
        <v>3302.9536596333987</v>
      </c>
      <c r="AX37" s="380">
        <f t="shared" si="19"/>
        <v>3560.2723909992574</v>
      </c>
      <c r="AY37" s="380">
        <f t="shared" si="19"/>
        <v>3861.171684014168</v>
      </c>
      <c r="AZ37" s="380">
        <f t="shared" si="19"/>
        <v>4065.754550183412</v>
      </c>
      <c r="BA37" s="380">
        <f t="shared" si="19"/>
        <v>4302.0357828432234</v>
      </c>
      <c r="BB37" s="380">
        <f t="shared" si="19"/>
        <v>4470.7592250754014</v>
      </c>
      <c r="BC37" s="380">
        <f t="shared" si="19"/>
        <v>4682.4502715332483</v>
      </c>
      <c r="BD37" s="380">
        <f t="shared" si="19"/>
        <v>4806.4344449751725</v>
      </c>
      <c r="BE37" s="380">
        <f t="shared" si="19"/>
        <v>4977.9378109210893</v>
      </c>
      <c r="BF37" s="380">
        <f t="shared" si="19"/>
        <v>5071.5416979592837</v>
      </c>
      <c r="BG37" s="380">
        <f t="shared" si="19"/>
        <v>5259.7449641712901</v>
      </c>
      <c r="BH37" s="380">
        <f t="shared" si="19"/>
        <v>5428.0715340132328</v>
      </c>
      <c r="BI37" s="380">
        <f t="shared" ref="BI37:CD37" si="20">SUM(BI38:BI40)</f>
        <v>5631.3770261288173</v>
      </c>
      <c r="BJ37" s="380">
        <f t="shared" si="20"/>
        <v>5783.1262359598295</v>
      </c>
      <c r="BK37" s="380">
        <f t="shared" si="20"/>
        <v>6025.885906799539</v>
      </c>
      <c r="BL37" s="380">
        <f t="shared" si="20"/>
        <v>6234.8763340711903</v>
      </c>
      <c r="BM37" s="380">
        <f t="shared" si="20"/>
        <v>6619.9866705006589</v>
      </c>
      <c r="BN37" s="380">
        <f t="shared" si="20"/>
        <v>6666.3292845543065</v>
      </c>
      <c r="BO37" s="380">
        <f t="shared" si="20"/>
        <v>6707.4231890961546</v>
      </c>
      <c r="BP37" s="380">
        <f t="shared" si="20"/>
        <v>6742.5605476522123</v>
      </c>
      <c r="BQ37" s="380">
        <f t="shared" si="20"/>
        <v>6452.4766345821372</v>
      </c>
      <c r="BR37" s="380">
        <f t="shared" si="20"/>
        <v>6452.4133144128573</v>
      </c>
      <c r="BS37" s="380">
        <f t="shared" si="20"/>
        <v>6492.7868700546687</v>
      </c>
      <c r="BT37" s="380">
        <f t="shared" si="20"/>
        <v>6342.9166851277732</v>
      </c>
      <c r="BU37" s="380">
        <f t="shared" si="20"/>
        <v>6288.4749179628025</v>
      </c>
      <c r="BV37" s="380">
        <f t="shared" si="20"/>
        <v>6331.2148753804986</v>
      </c>
      <c r="BW37" s="380">
        <f t="shared" si="20"/>
        <v>6440.4227665547942</v>
      </c>
      <c r="BX37" s="380">
        <f t="shared" si="20"/>
        <v>5497.3317761692615</v>
      </c>
      <c r="BY37" s="380">
        <f t="shared" si="20"/>
        <v>5499.2047949279831</v>
      </c>
      <c r="BZ37" s="380">
        <f t="shared" si="20"/>
        <v>5554.9934695649854</v>
      </c>
      <c r="CA37" s="380">
        <f t="shared" si="20"/>
        <v>6003.2596860472286</v>
      </c>
      <c r="CB37" s="380">
        <f t="shared" si="20"/>
        <v>6237.1927358797539</v>
      </c>
      <c r="CC37" s="380">
        <f t="shared" si="20"/>
        <v>6378.0535071575896</v>
      </c>
      <c r="CD37" s="381">
        <f t="shared" si="20"/>
        <v>6501.7696859049765</v>
      </c>
    </row>
    <row r="38" spans="1:82" s="1" customFormat="1" x14ac:dyDescent="0.4">
      <c r="A38" s="314"/>
      <c r="B38" s="276" t="s">
        <v>597</v>
      </c>
      <c r="C38" s="382"/>
      <c r="D38" s="383">
        <v>0</v>
      </c>
      <c r="E38" s="383">
        <v>0</v>
      </c>
      <c r="F38" s="383">
        <v>0</v>
      </c>
      <c r="G38" s="383">
        <v>0</v>
      </c>
      <c r="H38" s="383">
        <v>0</v>
      </c>
      <c r="I38" s="383">
        <v>0</v>
      </c>
      <c r="J38" s="383">
        <v>0</v>
      </c>
      <c r="K38" s="383">
        <v>0</v>
      </c>
      <c r="L38" s="383">
        <v>0</v>
      </c>
      <c r="M38" s="383">
        <v>0</v>
      </c>
      <c r="N38" s="383">
        <v>0</v>
      </c>
      <c r="O38" s="383">
        <v>0</v>
      </c>
      <c r="P38" s="383">
        <v>0</v>
      </c>
      <c r="Q38" s="383">
        <v>0</v>
      </c>
      <c r="R38" s="383">
        <v>0</v>
      </c>
      <c r="S38" s="383">
        <v>0</v>
      </c>
      <c r="T38" s="383">
        <v>0</v>
      </c>
      <c r="U38" s="383">
        <v>0</v>
      </c>
      <c r="V38" s="383">
        <v>0</v>
      </c>
      <c r="W38" s="383">
        <v>0</v>
      </c>
      <c r="X38" s="383">
        <v>0</v>
      </c>
      <c r="Y38" s="383">
        <v>0</v>
      </c>
      <c r="Z38" s="383">
        <v>0</v>
      </c>
      <c r="AA38" s="383">
        <v>0</v>
      </c>
      <c r="AB38" s="383">
        <v>0</v>
      </c>
      <c r="AC38" s="383">
        <v>90.016547255600941</v>
      </c>
      <c r="AD38" s="383">
        <v>127.84077715903794</v>
      </c>
      <c r="AE38" s="383">
        <v>151.08948749776323</v>
      </c>
      <c r="AF38" s="383">
        <v>167.55309223563293</v>
      </c>
      <c r="AG38" s="383">
        <v>187.02861013103836</v>
      </c>
      <c r="AH38" s="383">
        <v>158.73035646693992</v>
      </c>
      <c r="AI38" s="383">
        <v>156.53988102892669</v>
      </c>
      <c r="AJ38" s="383">
        <v>158.12600045032809</v>
      </c>
      <c r="AK38" s="383">
        <v>165.67734919272831</v>
      </c>
      <c r="AL38" s="383">
        <v>179.30564181256165</v>
      </c>
      <c r="AM38" s="383">
        <v>188.63409988905735</v>
      </c>
      <c r="AN38" s="383">
        <v>194.05623355258714</v>
      </c>
      <c r="AO38" s="383">
        <v>209.56694941723404</v>
      </c>
      <c r="AP38" s="383">
        <v>218.08478778140974</v>
      </c>
      <c r="AQ38" s="383">
        <v>230.84157595935818</v>
      </c>
      <c r="AR38" s="383">
        <v>233.93469291489558</v>
      </c>
      <c r="AS38" s="383">
        <v>236.43260511855965</v>
      </c>
      <c r="AT38" s="383">
        <v>256.5533226016255</v>
      </c>
      <c r="AU38" s="383">
        <v>295.7814801550349</v>
      </c>
      <c r="AV38" s="383">
        <v>0</v>
      </c>
      <c r="AW38" s="383">
        <v>0</v>
      </c>
      <c r="AX38" s="383">
        <v>0</v>
      </c>
      <c r="AY38" s="383">
        <v>0</v>
      </c>
      <c r="AZ38" s="383">
        <v>0</v>
      </c>
      <c r="BA38" s="383">
        <v>0</v>
      </c>
      <c r="BB38" s="383">
        <v>0</v>
      </c>
      <c r="BC38" s="383">
        <v>0</v>
      </c>
      <c r="BD38" s="383">
        <v>0</v>
      </c>
      <c r="BE38" s="383">
        <v>0</v>
      </c>
      <c r="BF38" s="383">
        <v>0</v>
      </c>
      <c r="BG38" s="383">
        <v>0</v>
      </c>
      <c r="BH38" s="383">
        <v>0</v>
      </c>
      <c r="BI38" s="383">
        <v>0</v>
      </c>
      <c r="BJ38" s="383">
        <v>0</v>
      </c>
      <c r="BK38" s="383">
        <v>0</v>
      </c>
      <c r="BL38" s="383">
        <v>0</v>
      </c>
      <c r="BM38" s="383">
        <v>0</v>
      </c>
      <c r="BN38" s="383">
        <v>0</v>
      </c>
      <c r="BO38" s="383">
        <v>0</v>
      </c>
      <c r="BP38" s="383">
        <v>0</v>
      </c>
      <c r="BQ38" s="383">
        <v>0</v>
      </c>
      <c r="BR38" s="383">
        <v>0</v>
      </c>
      <c r="BS38" s="383">
        <v>0</v>
      </c>
      <c r="BT38" s="383">
        <v>0</v>
      </c>
      <c r="BU38" s="383">
        <v>0</v>
      </c>
      <c r="BV38" s="383">
        <v>0</v>
      </c>
      <c r="BW38" s="383">
        <v>0</v>
      </c>
      <c r="BX38" s="383">
        <v>0</v>
      </c>
      <c r="BY38" s="383">
        <v>0</v>
      </c>
      <c r="BZ38" s="383">
        <v>0</v>
      </c>
      <c r="CA38" s="383">
        <v>0</v>
      </c>
      <c r="CB38" s="383">
        <v>0</v>
      </c>
      <c r="CC38" s="383">
        <v>0</v>
      </c>
      <c r="CD38" s="384">
        <v>0</v>
      </c>
    </row>
    <row r="39" spans="1:82" s="1" customFormat="1" x14ac:dyDescent="0.4">
      <c r="A39" s="314"/>
      <c r="B39" s="276" t="s">
        <v>411</v>
      </c>
      <c r="C39" s="382"/>
      <c r="D39" s="383">
        <v>0</v>
      </c>
      <c r="E39" s="383">
        <v>0</v>
      </c>
      <c r="F39" s="383">
        <v>0</v>
      </c>
      <c r="G39" s="383">
        <v>0</v>
      </c>
      <c r="H39" s="383">
        <v>0</v>
      </c>
      <c r="I39" s="383">
        <v>0</v>
      </c>
      <c r="J39" s="383">
        <v>0</v>
      </c>
      <c r="K39" s="383">
        <v>0</v>
      </c>
      <c r="L39" s="383">
        <v>0</v>
      </c>
      <c r="M39" s="383">
        <v>0</v>
      </c>
      <c r="N39" s="383">
        <v>0</v>
      </c>
      <c r="O39" s="383">
        <v>0</v>
      </c>
      <c r="P39" s="383">
        <v>0</v>
      </c>
      <c r="Q39" s="383">
        <v>0</v>
      </c>
      <c r="R39" s="383">
        <v>0</v>
      </c>
      <c r="S39" s="383">
        <v>0</v>
      </c>
      <c r="T39" s="383">
        <v>0</v>
      </c>
      <c r="U39" s="383">
        <v>0</v>
      </c>
      <c r="V39" s="383">
        <v>0</v>
      </c>
      <c r="W39" s="383">
        <v>0</v>
      </c>
      <c r="X39" s="383">
        <v>0</v>
      </c>
      <c r="Y39" s="383">
        <v>0</v>
      </c>
      <c r="Z39" s="383">
        <v>0</v>
      </c>
      <c r="AA39" s="383">
        <v>0</v>
      </c>
      <c r="AB39" s="383">
        <v>0</v>
      </c>
      <c r="AC39" s="383">
        <v>117.46061654084514</v>
      </c>
      <c r="AD39" s="383">
        <v>177.5837455493477</v>
      </c>
      <c r="AE39" s="383">
        <v>215.46571870009865</v>
      </c>
      <c r="AF39" s="383">
        <v>255.1836570824928</v>
      </c>
      <c r="AG39" s="383">
        <v>285.31538177126811</v>
      </c>
      <c r="AH39" s="383">
        <v>256.79044335096063</v>
      </c>
      <c r="AI39" s="383">
        <v>265.18064103348115</v>
      </c>
      <c r="AJ39" s="383">
        <v>274.71852410846856</v>
      </c>
      <c r="AK39" s="383">
        <v>318.92232617474906</v>
      </c>
      <c r="AL39" s="383">
        <v>355.06769386598182</v>
      </c>
      <c r="AM39" s="383">
        <v>413.09199403342018</v>
      </c>
      <c r="AN39" s="383">
        <v>443.66553126894689</v>
      </c>
      <c r="AO39" s="383">
        <v>485.1783034695631</v>
      </c>
      <c r="AP39" s="383">
        <v>526.85895513603384</v>
      </c>
      <c r="AQ39" s="383">
        <v>560.12298476758997</v>
      </c>
      <c r="AR39" s="383">
        <v>567.85974682378992</v>
      </c>
      <c r="AS39" s="383">
        <v>595.79239451823969</v>
      </c>
      <c r="AT39" s="383">
        <v>639.69464193437705</v>
      </c>
      <c r="AU39" s="383">
        <v>708.18622928502066</v>
      </c>
      <c r="AV39" s="383">
        <v>0</v>
      </c>
      <c r="AW39" s="383">
        <v>0</v>
      </c>
      <c r="AX39" s="383">
        <v>0</v>
      </c>
      <c r="AY39" s="383">
        <v>0</v>
      </c>
      <c r="AZ39" s="383">
        <v>0</v>
      </c>
      <c r="BA39" s="383">
        <v>0</v>
      </c>
      <c r="BB39" s="383">
        <v>0</v>
      </c>
      <c r="BC39" s="383">
        <v>0</v>
      </c>
      <c r="BD39" s="383">
        <v>0</v>
      </c>
      <c r="BE39" s="383">
        <v>0</v>
      </c>
      <c r="BF39" s="383">
        <v>0</v>
      </c>
      <c r="BG39" s="383">
        <v>0</v>
      </c>
      <c r="BH39" s="383">
        <v>0</v>
      </c>
      <c r="BI39" s="383">
        <v>0</v>
      </c>
      <c r="BJ39" s="383">
        <v>0</v>
      </c>
      <c r="BK39" s="383">
        <v>0</v>
      </c>
      <c r="BL39" s="383">
        <v>0</v>
      </c>
      <c r="BM39" s="383">
        <v>0</v>
      </c>
      <c r="BN39" s="383">
        <v>0</v>
      </c>
      <c r="BO39" s="383">
        <v>0</v>
      </c>
      <c r="BP39" s="383">
        <v>0</v>
      </c>
      <c r="BQ39" s="383">
        <v>0</v>
      </c>
      <c r="BR39" s="383">
        <v>0</v>
      </c>
      <c r="BS39" s="383">
        <v>0</v>
      </c>
      <c r="BT39" s="383">
        <v>0</v>
      </c>
      <c r="BU39" s="383">
        <v>0</v>
      </c>
      <c r="BV39" s="383">
        <v>0</v>
      </c>
      <c r="BW39" s="383">
        <v>0</v>
      </c>
      <c r="BX39" s="383">
        <v>0</v>
      </c>
      <c r="BY39" s="383">
        <v>0</v>
      </c>
      <c r="BZ39" s="383">
        <v>0</v>
      </c>
      <c r="CA39" s="383">
        <v>0</v>
      </c>
      <c r="CB39" s="383">
        <v>0</v>
      </c>
      <c r="CC39" s="383">
        <v>0</v>
      </c>
      <c r="CD39" s="384">
        <v>0</v>
      </c>
    </row>
    <row r="40" spans="1:82" s="1" customFormat="1" x14ac:dyDescent="0.4">
      <c r="A40" s="314"/>
      <c r="B40" s="276" t="s">
        <v>410</v>
      </c>
      <c r="C40" s="382"/>
      <c r="D40" s="383">
        <v>0</v>
      </c>
      <c r="E40" s="383">
        <v>0</v>
      </c>
      <c r="F40" s="383">
        <v>0</v>
      </c>
      <c r="G40" s="383">
        <v>0</v>
      </c>
      <c r="H40" s="383">
        <v>0</v>
      </c>
      <c r="I40" s="383">
        <v>0</v>
      </c>
      <c r="J40" s="383">
        <v>0</v>
      </c>
      <c r="K40" s="383">
        <v>0</v>
      </c>
      <c r="L40" s="383">
        <v>0</v>
      </c>
      <c r="M40" s="383">
        <v>0</v>
      </c>
      <c r="N40" s="383">
        <v>0</v>
      </c>
      <c r="O40" s="383">
        <v>0</v>
      </c>
      <c r="P40" s="383">
        <v>0</v>
      </c>
      <c r="Q40" s="383">
        <v>0</v>
      </c>
      <c r="R40" s="383">
        <v>0</v>
      </c>
      <c r="S40" s="383">
        <v>0</v>
      </c>
      <c r="T40" s="383">
        <v>0</v>
      </c>
      <c r="U40" s="383">
        <v>0</v>
      </c>
      <c r="V40" s="383">
        <v>0</v>
      </c>
      <c r="W40" s="383">
        <v>0</v>
      </c>
      <c r="X40" s="383">
        <v>0</v>
      </c>
      <c r="Y40" s="383">
        <v>0</v>
      </c>
      <c r="Z40" s="383">
        <v>0</v>
      </c>
      <c r="AA40" s="383">
        <v>0</v>
      </c>
      <c r="AB40" s="383">
        <v>0</v>
      </c>
      <c r="AC40" s="383">
        <v>214.06374042490469</v>
      </c>
      <c r="AD40" s="383">
        <v>305.37315524393193</v>
      </c>
      <c r="AE40" s="383">
        <v>387.41886950099092</v>
      </c>
      <c r="AF40" s="383">
        <v>455.81583671064908</v>
      </c>
      <c r="AG40" s="383">
        <v>538.95200140598126</v>
      </c>
      <c r="AH40" s="383">
        <v>500.52972405908395</v>
      </c>
      <c r="AI40" s="383">
        <v>516.13038379160537</v>
      </c>
      <c r="AJ40" s="383">
        <v>585.57933867841393</v>
      </c>
      <c r="AK40" s="383">
        <v>684.83183498940298</v>
      </c>
      <c r="AL40" s="383">
        <v>795.89025990318862</v>
      </c>
      <c r="AM40" s="383">
        <v>957.75149703958243</v>
      </c>
      <c r="AN40" s="383">
        <v>1079.2208813320053</v>
      </c>
      <c r="AO40" s="383">
        <v>1242.2644707549478</v>
      </c>
      <c r="AP40" s="383">
        <v>1366.7808982993456</v>
      </c>
      <c r="AQ40" s="383">
        <v>1510.3511713455648</v>
      </c>
      <c r="AR40" s="383">
        <v>1609.636621201322</v>
      </c>
      <c r="AS40" s="383">
        <v>1747.6592291479215</v>
      </c>
      <c r="AT40" s="383">
        <v>1943.2872216498683</v>
      </c>
      <c r="AU40" s="383">
        <v>2305.0363703220828</v>
      </c>
      <c r="AV40" s="383">
        <v>2932.3961470299942</v>
      </c>
      <c r="AW40" s="383">
        <v>3302.9536596333987</v>
      </c>
      <c r="AX40" s="383">
        <v>3560.2723909992574</v>
      </c>
      <c r="AY40" s="383">
        <v>3861.171684014168</v>
      </c>
      <c r="AZ40" s="383">
        <v>4065.754550183412</v>
      </c>
      <c r="BA40" s="383">
        <v>4302.0357828432234</v>
      </c>
      <c r="BB40" s="383">
        <v>4470.7592250754014</v>
      </c>
      <c r="BC40" s="383">
        <v>4682.4502715332483</v>
      </c>
      <c r="BD40" s="383">
        <v>4806.4344449751725</v>
      </c>
      <c r="BE40" s="383">
        <v>4977.9378109210893</v>
      </c>
      <c r="BF40" s="383">
        <v>5071.5416979592837</v>
      </c>
      <c r="BG40" s="383">
        <v>5259.7449641712901</v>
      </c>
      <c r="BH40" s="383">
        <v>5428.0715340132328</v>
      </c>
      <c r="BI40" s="383">
        <v>5631.3770261288173</v>
      </c>
      <c r="BJ40" s="383">
        <v>5783.1262359598295</v>
      </c>
      <c r="BK40" s="383">
        <v>6025.885906799539</v>
      </c>
      <c r="BL40" s="383">
        <v>6234.8763340711903</v>
      </c>
      <c r="BM40" s="383">
        <v>6619.9866705006589</v>
      </c>
      <c r="BN40" s="383">
        <v>6666.3292845543065</v>
      </c>
      <c r="BO40" s="383">
        <v>6707.4231890961546</v>
      </c>
      <c r="BP40" s="383">
        <v>6742.5605476522123</v>
      </c>
      <c r="BQ40" s="383">
        <v>6452.4766345821372</v>
      </c>
      <c r="BR40" s="383">
        <v>6452.4133144128573</v>
      </c>
      <c r="BS40" s="383">
        <v>6492.7868700546687</v>
      </c>
      <c r="BT40" s="383">
        <v>6342.9166851277732</v>
      </c>
      <c r="BU40" s="383">
        <v>6288.4749179628025</v>
      </c>
      <c r="BV40" s="383">
        <v>6331.2148753804986</v>
      </c>
      <c r="BW40" s="383">
        <v>6440.4227665547942</v>
      </c>
      <c r="BX40" s="383">
        <v>5497.3317761692615</v>
      </c>
      <c r="BY40" s="383">
        <v>5499.2047949279831</v>
      </c>
      <c r="BZ40" s="383">
        <v>5554.9934695649854</v>
      </c>
      <c r="CA40" s="383">
        <v>6003.2596860472286</v>
      </c>
      <c r="CB40" s="383">
        <v>6237.1927358797539</v>
      </c>
      <c r="CC40" s="383">
        <v>6378.0535071575896</v>
      </c>
      <c r="CD40" s="384">
        <v>6501.7696859049765</v>
      </c>
    </row>
    <row r="41" spans="1:82" s="1" customFormat="1" ht="25.5" customHeight="1" x14ac:dyDescent="0.4">
      <c r="A41" s="314"/>
      <c r="B41" s="286" t="s">
        <v>598</v>
      </c>
      <c r="C41" s="382"/>
      <c r="D41" s="383">
        <v>0</v>
      </c>
      <c r="E41" s="383">
        <v>0</v>
      </c>
      <c r="F41" s="383">
        <v>0</v>
      </c>
      <c r="G41" s="383">
        <v>0</v>
      </c>
      <c r="H41" s="383">
        <v>0</v>
      </c>
      <c r="I41" s="383">
        <v>0</v>
      </c>
      <c r="J41" s="383">
        <v>0</v>
      </c>
      <c r="K41" s="383">
        <v>0</v>
      </c>
      <c r="L41" s="383">
        <v>0</v>
      </c>
      <c r="M41" s="383">
        <v>0</v>
      </c>
      <c r="N41" s="383">
        <v>0</v>
      </c>
      <c r="O41" s="383">
        <v>0</v>
      </c>
      <c r="P41" s="383">
        <v>0</v>
      </c>
      <c r="Q41" s="383">
        <v>0</v>
      </c>
      <c r="R41" s="383">
        <v>0</v>
      </c>
      <c r="S41" s="383">
        <v>0</v>
      </c>
      <c r="T41" s="383">
        <v>0</v>
      </c>
      <c r="U41" s="383">
        <v>0</v>
      </c>
      <c r="V41" s="383">
        <v>0</v>
      </c>
      <c r="W41" s="383">
        <v>0</v>
      </c>
      <c r="X41" s="383">
        <v>0</v>
      </c>
      <c r="Y41" s="383">
        <v>0</v>
      </c>
      <c r="Z41" s="383">
        <v>0</v>
      </c>
      <c r="AA41" s="383">
        <v>0</v>
      </c>
      <c r="AB41" s="383">
        <v>0</v>
      </c>
      <c r="AC41" s="383">
        <v>0</v>
      </c>
      <c r="AD41" s="383">
        <v>0</v>
      </c>
      <c r="AE41" s="383">
        <v>0</v>
      </c>
      <c r="AF41" s="383">
        <v>0</v>
      </c>
      <c r="AG41" s="383">
        <v>0</v>
      </c>
      <c r="AH41" s="383">
        <v>0</v>
      </c>
      <c r="AI41" s="383">
        <v>0</v>
      </c>
      <c r="AJ41" s="383">
        <v>0</v>
      </c>
      <c r="AK41" s="383">
        <v>0</v>
      </c>
      <c r="AL41" s="383">
        <v>0</v>
      </c>
      <c r="AM41" s="383">
        <v>0</v>
      </c>
      <c r="AN41" s="383">
        <v>0</v>
      </c>
      <c r="AO41" s="383">
        <v>0</v>
      </c>
      <c r="AP41" s="383">
        <v>0</v>
      </c>
      <c r="AQ41" s="383">
        <v>0</v>
      </c>
      <c r="AR41" s="383">
        <v>0</v>
      </c>
      <c r="AS41" s="383">
        <v>0</v>
      </c>
      <c r="AT41" s="383">
        <v>0</v>
      </c>
      <c r="AU41" s="383">
        <v>0</v>
      </c>
      <c r="AV41" s="383">
        <v>0</v>
      </c>
      <c r="AW41" s="383">
        <v>0</v>
      </c>
      <c r="AX41" s="383">
        <v>0</v>
      </c>
      <c r="AY41" s="383">
        <v>0</v>
      </c>
      <c r="AZ41" s="383">
        <v>0</v>
      </c>
      <c r="BA41" s="383">
        <v>0</v>
      </c>
      <c r="BB41" s="383">
        <v>0</v>
      </c>
      <c r="BC41" s="383">
        <v>0</v>
      </c>
      <c r="BD41" s="383">
        <v>0</v>
      </c>
      <c r="BE41" s="383">
        <v>0</v>
      </c>
      <c r="BF41" s="383">
        <v>1.5297400740327307</v>
      </c>
      <c r="BG41" s="383">
        <v>1.7457719202297226</v>
      </c>
      <c r="BH41" s="383">
        <v>1.8927953009315976</v>
      </c>
      <c r="BI41" s="383">
        <v>1.9446940217866091</v>
      </c>
      <c r="BJ41" s="383">
        <v>1.7024776712478098</v>
      </c>
      <c r="BK41" s="383">
        <v>1.8992098065814718</v>
      </c>
      <c r="BL41" s="383">
        <v>2.4024816299731833</v>
      </c>
      <c r="BM41" s="383">
        <v>3.3960269534905758</v>
      </c>
      <c r="BN41" s="383">
        <v>3.8176784531344601</v>
      </c>
      <c r="BO41" s="383">
        <v>4.5260038770450368</v>
      </c>
      <c r="BP41" s="383">
        <v>5.7855295500796498</v>
      </c>
      <c r="BQ41" s="383">
        <v>7.1491485009582192</v>
      </c>
      <c r="BR41" s="383">
        <v>8.454535938612409</v>
      </c>
      <c r="BS41" s="383">
        <v>10.177951820746681</v>
      </c>
      <c r="BT41" s="383">
        <v>11.269919676713297</v>
      </c>
      <c r="BU41" s="383">
        <v>12.120050321207</v>
      </c>
      <c r="BV41" s="383">
        <v>13.580919429392418</v>
      </c>
      <c r="BW41" s="383">
        <v>14.911244914273347</v>
      </c>
      <c r="BX41" s="383">
        <v>15.602012506463517</v>
      </c>
      <c r="BY41" s="383">
        <v>17.176850962950468</v>
      </c>
      <c r="BZ41" s="383">
        <v>17.351107748321354</v>
      </c>
      <c r="CA41" s="383">
        <v>18.751274186811305</v>
      </c>
      <c r="CB41" s="383">
        <v>19.4819676747112</v>
      </c>
      <c r="CC41" s="383">
        <v>19.921948465569766</v>
      </c>
      <c r="CD41" s="384">
        <v>20.308377857326477</v>
      </c>
    </row>
    <row r="42" spans="1:82" s="238" customFormat="1" ht="26.25" customHeight="1" x14ac:dyDescent="0.4">
      <c r="B42" s="336" t="s">
        <v>256</v>
      </c>
      <c r="C42" s="385"/>
      <c r="D42" s="380">
        <v>0</v>
      </c>
      <c r="E42" s="380">
        <v>0</v>
      </c>
      <c r="F42" s="380">
        <v>0</v>
      </c>
      <c r="G42" s="380">
        <v>0</v>
      </c>
      <c r="H42" s="380">
        <v>0</v>
      </c>
      <c r="I42" s="380">
        <v>0</v>
      </c>
      <c r="J42" s="380">
        <v>0</v>
      </c>
      <c r="K42" s="380">
        <v>0</v>
      </c>
      <c r="L42" s="380">
        <v>0</v>
      </c>
      <c r="M42" s="380">
        <v>0</v>
      </c>
      <c r="N42" s="380">
        <v>0</v>
      </c>
      <c r="O42" s="380">
        <v>0</v>
      </c>
      <c r="P42" s="380">
        <v>0</v>
      </c>
      <c r="Q42" s="380">
        <v>0</v>
      </c>
      <c r="R42" s="380">
        <v>0</v>
      </c>
      <c r="S42" s="380">
        <v>0</v>
      </c>
      <c r="T42" s="380">
        <v>0</v>
      </c>
      <c r="U42" s="380">
        <v>0</v>
      </c>
      <c r="V42" s="380">
        <v>0</v>
      </c>
      <c r="W42" s="380">
        <v>0</v>
      </c>
      <c r="X42" s="380">
        <v>0</v>
      </c>
      <c r="Y42" s="380">
        <v>0</v>
      </c>
      <c r="Z42" s="380">
        <v>0</v>
      </c>
      <c r="AA42" s="380">
        <v>0</v>
      </c>
      <c r="AB42" s="380">
        <v>0</v>
      </c>
      <c r="AC42" s="380">
        <v>0</v>
      </c>
      <c r="AD42" s="380">
        <v>0</v>
      </c>
      <c r="AE42" s="380">
        <v>1.5724172590174199</v>
      </c>
      <c r="AF42" s="380">
        <f t="shared" ref="AF42:BK42" si="21">SUM(AF43:AF45)</f>
        <v>56.591761236731749</v>
      </c>
      <c r="AG42" s="380">
        <f t="shared" si="21"/>
        <v>120.1179404169412</v>
      </c>
      <c r="AH42" s="380">
        <f t="shared" si="21"/>
        <v>256.27603941796593</v>
      </c>
      <c r="AI42" s="380">
        <f t="shared" si="21"/>
        <v>368.60806747496042</v>
      </c>
      <c r="AJ42" s="380">
        <f t="shared" si="21"/>
        <v>489.62685732558208</v>
      </c>
      <c r="AK42" s="380">
        <f t="shared" si="21"/>
        <v>613.06560997497058</v>
      </c>
      <c r="AL42" s="380">
        <f t="shared" si="21"/>
        <v>779.01292445977367</v>
      </c>
      <c r="AM42" s="380">
        <f t="shared" si="21"/>
        <v>957.73977303528534</v>
      </c>
      <c r="AN42" s="380">
        <f t="shared" si="21"/>
        <v>1061.1659410254515</v>
      </c>
      <c r="AO42" s="380">
        <f t="shared" si="21"/>
        <v>1191.5715792664964</v>
      </c>
      <c r="AP42" s="380">
        <f t="shared" si="21"/>
        <v>1393.3587491468929</v>
      </c>
      <c r="AQ42" s="380">
        <f t="shared" si="21"/>
        <v>1528.9926490945782</v>
      </c>
      <c r="AR42" s="380">
        <f t="shared" si="21"/>
        <v>1622.9092264072706</v>
      </c>
      <c r="AS42" s="380">
        <f t="shared" si="21"/>
        <v>1713.5710554571569</v>
      </c>
      <c r="AT42" s="380">
        <f t="shared" si="21"/>
        <v>1814.7799106085131</v>
      </c>
      <c r="AU42" s="380">
        <f t="shared" si="21"/>
        <v>2059.3807216120654</v>
      </c>
      <c r="AV42" s="380">
        <f t="shared" si="21"/>
        <v>128.9294327645282</v>
      </c>
      <c r="AW42" s="380">
        <f t="shared" si="21"/>
        <v>0</v>
      </c>
      <c r="AX42" s="380">
        <f t="shared" si="21"/>
        <v>0</v>
      </c>
      <c r="AY42" s="380">
        <f t="shared" si="21"/>
        <v>0</v>
      </c>
      <c r="AZ42" s="380">
        <f t="shared" si="21"/>
        <v>0</v>
      </c>
      <c r="BA42" s="380">
        <f t="shared" si="21"/>
        <v>0</v>
      </c>
      <c r="BB42" s="380">
        <f t="shared" si="21"/>
        <v>0</v>
      </c>
      <c r="BC42" s="380">
        <f t="shared" si="21"/>
        <v>0</v>
      </c>
      <c r="BD42" s="380">
        <f t="shared" si="21"/>
        <v>0</v>
      </c>
      <c r="BE42" s="380">
        <f t="shared" si="21"/>
        <v>0</v>
      </c>
      <c r="BF42" s="380">
        <f t="shared" si="21"/>
        <v>0</v>
      </c>
      <c r="BG42" s="380">
        <f t="shared" si="21"/>
        <v>0</v>
      </c>
      <c r="BH42" s="380">
        <f t="shared" si="21"/>
        <v>0</v>
      </c>
      <c r="BI42" s="380">
        <f t="shared" si="21"/>
        <v>0</v>
      </c>
      <c r="BJ42" s="380">
        <f t="shared" si="21"/>
        <v>0</v>
      </c>
      <c r="BK42" s="380">
        <f t="shared" si="21"/>
        <v>0</v>
      </c>
      <c r="BL42" s="380">
        <f t="shared" ref="BL42:CD42" si="22">SUM(BL43:BL45)</f>
        <v>0</v>
      </c>
      <c r="BM42" s="380">
        <f t="shared" si="22"/>
        <v>0</v>
      </c>
      <c r="BN42" s="380">
        <f t="shared" si="22"/>
        <v>0</v>
      </c>
      <c r="BO42" s="380">
        <f t="shared" si="22"/>
        <v>0</v>
      </c>
      <c r="BP42" s="380">
        <f t="shared" si="22"/>
        <v>0</v>
      </c>
      <c r="BQ42" s="380">
        <f t="shared" si="22"/>
        <v>0</v>
      </c>
      <c r="BR42" s="380">
        <f t="shared" si="22"/>
        <v>0</v>
      </c>
      <c r="BS42" s="380">
        <f t="shared" si="22"/>
        <v>0</v>
      </c>
      <c r="BT42" s="380">
        <f t="shared" si="22"/>
        <v>0</v>
      </c>
      <c r="BU42" s="380">
        <f t="shared" si="22"/>
        <v>0</v>
      </c>
      <c r="BV42" s="380">
        <f t="shared" si="22"/>
        <v>0</v>
      </c>
      <c r="BW42" s="380">
        <f t="shared" si="22"/>
        <v>0</v>
      </c>
      <c r="BX42" s="380">
        <f t="shared" si="22"/>
        <v>0</v>
      </c>
      <c r="BY42" s="380">
        <f t="shared" si="22"/>
        <v>0</v>
      </c>
      <c r="BZ42" s="380">
        <f t="shared" si="22"/>
        <v>0</v>
      </c>
      <c r="CA42" s="380">
        <f t="shared" si="22"/>
        <v>0</v>
      </c>
      <c r="CB42" s="380">
        <f t="shared" si="22"/>
        <v>0</v>
      </c>
      <c r="CC42" s="380">
        <f t="shared" si="22"/>
        <v>0</v>
      </c>
      <c r="CD42" s="381">
        <f t="shared" si="22"/>
        <v>0</v>
      </c>
    </row>
    <row r="43" spans="1:82" s="1" customFormat="1" x14ac:dyDescent="0.4">
      <c r="A43" s="314"/>
      <c r="B43" s="276" t="s">
        <v>597</v>
      </c>
      <c r="C43" s="382"/>
      <c r="D43" s="383">
        <v>0</v>
      </c>
      <c r="E43" s="383">
        <v>0</v>
      </c>
      <c r="F43" s="383">
        <v>0</v>
      </c>
      <c r="G43" s="383">
        <v>0</v>
      </c>
      <c r="H43" s="383">
        <v>0</v>
      </c>
      <c r="I43" s="383">
        <v>0</v>
      </c>
      <c r="J43" s="383">
        <v>0</v>
      </c>
      <c r="K43" s="383">
        <v>0</v>
      </c>
      <c r="L43" s="383">
        <v>0</v>
      </c>
      <c r="M43" s="383">
        <v>0</v>
      </c>
      <c r="N43" s="383">
        <v>0</v>
      </c>
      <c r="O43" s="383">
        <v>0</v>
      </c>
      <c r="P43" s="383">
        <v>0</v>
      </c>
      <c r="Q43" s="383">
        <v>0</v>
      </c>
      <c r="R43" s="383">
        <v>0</v>
      </c>
      <c r="S43" s="383">
        <v>0</v>
      </c>
      <c r="T43" s="383">
        <v>0</v>
      </c>
      <c r="U43" s="383">
        <v>0</v>
      </c>
      <c r="V43" s="383">
        <v>0</v>
      </c>
      <c r="W43" s="383">
        <v>0</v>
      </c>
      <c r="X43" s="383">
        <v>0</v>
      </c>
      <c r="Y43" s="383">
        <v>0</v>
      </c>
      <c r="Z43" s="383">
        <v>0</v>
      </c>
      <c r="AA43" s="383">
        <v>0</v>
      </c>
      <c r="AB43" s="383">
        <v>0</v>
      </c>
      <c r="AC43" s="383">
        <v>0</v>
      </c>
      <c r="AD43" s="383">
        <v>0</v>
      </c>
      <c r="AE43" s="383">
        <v>0</v>
      </c>
      <c r="AF43" s="383">
        <v>5.6437318501966542</v>
      </c>
      <c r="AG43" s="383">
        <v>24.441753907031035</v>
      </c>
      <c r="AH43" s="383">
        <v>49.627565650030945</v>
      </c>
      <c r="AI43" s="383">
        <v>54.312468185938194</v>
      </c>
      <c r="AJ43" s="383">
        <v>53.389830488840538</v>
      </c>
      <c r="AK43" s="383">
        <v>55.247450787998808</v>
      </c>
      <c r="AL43" s="383">
        <v>57.895678586728174</v>
      </c>
      <c r="AM43" s="383">
        <v>59.140970219994948</v>
      </c>
      <c r="AN43" s="383">
        <v>56.435224658989547</v>
      </c>
      <c r="AO43" s="383">
        <v>54.939175186643169</v>
      </c>
      <c r="AP43" s="383">
        <v>55.691302112371282</v>
      </c>
      <c r="AQ43" s="383">
        <v>54.811734763928357</v>
      </c>
      <c r="AR43" s="383">
        <v>53.814784714529409</v>
      </c>
      <c r="AS43" s="383">
        <v>53.237565594019969</v>
      </c>
      <c r="AT43" s="383">
        <v>54.302712651909843</v>
      </c>
      <c r="AU43" s="383">
        <v>59.327035381655783</v>
      </c>
      <c r="AV43" s="383">
        <v>3.7142238630700612</v>
      </c>
      <c r="AW43" s="383">
        <v>0</v>
      </c>
      <c r="AX43" s="383">
        <v>0</v>
      </c>
      <c r="AY43" s="383">
        <v>0</v>
      </c>
      <c r="AZ43" s="383">
        <v>0</v>
      </c>
      <c r="BA43" s="383">
        <v>0</v>
      </c>
      <c r="BB43" s="383">
        <v>0</v>
      </c>
      <c r="BC43" s="383">
        <v>0</v>
      </c>
      <c r="BD43" s="383">
        <v>0</v>
      </c>
      <c r="BE43" s="383">
        <v>0</v>
      </c>
      <c r="BF43" s="383">
        <v>0</v>
      </c>
      <c r="BG43" s="383">
        <v>0</v>
      </c>
      <c r="BH43" s="383">
        <v>0</v>
      </c>
      <c r="BI43" s="383">
        <v>0</v>
      </c>
      <c r="BJ43" s="383">
        <v>0</v>
      </c>
      <c r="BK43" s="383">
        <v>0</v>
      </c>
      <c r="BL43" s="383">
        <v>0</v>
      </c>
      <c r="BM43" s="383">
        <v>0</v>
      </c>
      <c r="BN43" s="383">
        <v>0</v>
      </c>
      <c r="BO43" s="383">
        <v>0</v>
      </c>
      <c r="BP43" s="383">
        <v>0</v>
      </c>
      <c r="BQ43" s="383">
        <v>0</v>
      </c>
      <c r="BR43" s="383">
        <v>0</v>
      </c>
      <c r="BS43" s="383">
        <v>0</v>
      </c>
      <c r="BT43" s="383">
        <v>0</v>
      </c>
      <c r="BU43" s="383">
        <v>0</v>
      </c>
      <c r="BV43" s="383">
        <v>0</v>
      </c>
      <c r="BW43" s="383">
        <v>0</v>
      </c>
      <c r="BX43" s="383">
        <v>0</v>
      </c>
      <c r="BY43" s="383">
        <v>0</v>
      </c>
      <c r="BZ43" s="383">
        <v>0</v>
      </c>
      <c r="CA43" s="383">
        <v>0</v>
      </c>
      <c r="CB43" s="383">
        <v>0</v>
      </c>
      <c r="CC43" s="383">
        <v>0</v>
      </c>
      <c r="CD43" s="384">
        <v>0</v>
      </c>
    </row>
    <row r="44" spans="1:82" s="1" customFormat="1" x14ac:dyDescent="0.4">
      <c r="A44" s="314"/>
      <c r="B44" s="276" t="s">
        <v>411</v>
      </c>
      <c r="C44" s="382"/>
      <c r="D44" s="383">
        <v>0</v>
      </c>
      <c r="E44" s="383">
        <v>0</v>
      </c>
      <c r="F44" s="383">
        <v>0</v>
      </c>
      <c r="G44" s="383">
        <v>0</v>
      </c>
      <c r="H44" s="383">
        <v>0</v>
      </c>
      <c r="I44" s="383">
        <v>0</v>
      </c>
      <c r="J44" s="383">
        <v>0</v>
      </c>
      <c r="K44" s="383">
        <v>0</v>
      </c>
      <c r="L44" s="383">
        <v>0</v>
      </c>
      <c r="M44" s="383">
        <v>0</v>
      </c>
      <c r="N44" s="383">
        <v>0</v>
      </c>
      <c r="O44" s="383">
        <v>0</v>
      </c>
      <c r="P44" s="383">
        <v>0</v>
      </c>
      <c r="Q44" s="383">
        <v>0</v>
      </c>
      <c r="R44" s="383">
        <v>0</v>
      </c>
      <c r="S44" s="383">
        <v>0</v>
      </c>
      <c r="T44" s="383">
        <v>0</v>
      </c>
      <c r="U44" s="383">
        <v>0</v>
      </c>
      <c r="V44" s="383">
        <v>0</v>
      </c>
      <c r="W44" s="383">
        <v>0</v>
      </c>
      <c r="X44" s="383">
        <v>0</v>
      </c>
      <c r="Y44" s="383">
        <v>0</v>
      </c>
      <c r="Z44" s="383">
        <v>0</v>
      </c>
      <c r="AA44" s="383">
        <v>0</v>
      </c>
      <c r="AB44" s="383">
        <v>0</v>
      </c>
      <c r="AC44" s="383">
        <v>0</v>
      </c>
      <c r="AD44" s="383">
        <v>0</v>
      </c>
      <c r="AE44" s="383">
        <v>0</v>
      </c>
      <c r="AF44" s="383">
        <v>50.948029386535097</v>
      </c>
      <c r="AG44" s="383">
        <v>95.676186509910167</v>
      </c>
      <c r="AH44" s="383">
        <v>206.64847376793497</v>
      </c>
      <c r="AI44" s="383">
        <v>302.61184272725853</v>
      </c>
      <c r="AJ44" s="383">
        <v>378.26302757592777</v>
      </c>
      <c r="AK44" s="383">
        <v>453.05125707611455</v>
      </c>
      <c r="AL44" s="383">
        <v>560.11664817664973</v>
      </c>
      <c r="AM44" s="383">
        <v>675.57819318524889</v>
      </c>
      <c r="AN44" s="383">
        <v>731.15736907445671</v>
      </c>
      <c r="AO44" s="383">
        <v>797.65674299666614</v>
      </c>
      <c r="AP44" s="383">
        <v>908.8527627362696</v>
      </c>
      <c r="AQ44" s="383">
        <v>975.93224877541456</v>
      </c>
      <c r="AR44" s="383">
        <v>1012.8322893427846</v>
      </c>
      <c r="AS44" s="383">
        <v>1046.9065763685576</v>
      </c>
      <c r="AT44" s="383">
        <v>1086.9584143793772</v>
      </c>
      <c r="AU44" s="383">
        <v>1219.3499862297726</v>
      </c>
      <c r="AV44" s="383">
        <v>76.33853246085414</v>
      </c>
      <c r="AW44" s="383">
        <v>0</v>
      </c>
      <c r="AX44" s="383">
        <v>0</v>
      </c>
      <c r="AY44" s="383">
        <v>0</v>
      </c>
      <c r="AZ44" s="383">
        <v>0</v>
      </c>
      <c r="BA44" s="383">
        <v>0</v>
      </c>
      <c r="BB44" s="383">
        <v>0</v>
      </c>
      <c r="BC44" s="383">
        <v>0</v>
      </c>
      <c r="BD44" s="383">
        <v>0</v>
      </c>
      <c r="BE44" s="383">
        <v>0</v>
      </c>
      <c r="BF44" s="383">
        <v>0</v>
      </c>
      <c r="BG44" s="383">
        <v>0</v>
      </c>
      <c r="BH44" s="383">
        <v>0</v>
      </c>
      <c r="BI44" s="383">
        <v>0</v>
      </c>
      <c r="BJ44" s="383">
        <v>0</v>
      </c>
      <c r="BK44" s="383">
        <v>0</v>
      </c>
      <c r="BL44" s="383">
        <v>0</v>
      </c>
      <c r="BM44" s="383">
        <v>0</v>
      </c>
      <c r="BN44" s="383">
        <v>0</v>
      </c>
      <c r="BO44" s="383">
        <v>0</v>
      </c>
      <c r="BP44" s="383">
        <v>0</v>
      </c>
      <c r="BQ44" s="383">
        <v>0</v>
      </c>
      <c r="BR44" s="383">
        <v>0</v>
      </c>
      <c r="BS44" s="383">
        <v>0</v>
      </c>
      <c r="BT44" s="383">
        <v>0</v>
      </c>
      <c r="BU44" s="383">
        <v>0</v>
      </c>
      <c r="BV44" s="383">
        <v>0</v>
      </c>
      <c r="BW44" s="383">
        <v>0</v>
      </c>
      <c r="BX44" s="383">
        <v>0</v>
      </c>
      <c r="BY44" s="383">
        <v>0</v>
      </c>
      <c r="BZ44" s="383">
        <v>0</v>
      </c>
      <c r="CA44" s="383">
        <v>0</v>
      </c>
      <c r="CB44" s="383">
        <v>0</v>
      </c>
      <c r="CC44" s="383">
        <v>0</v>
      </c>
      <c r="CD44" s="384">
        <v>0</v>
      </c>
    </row>
    <row r="45" spans="1:82" s="310" customFormat="1" ht="25.5" customHeight="1" thickBot="1" x14ac:dyDescent="0.4">
      <c r="B45" s="386" t="s">
        <v>410</v>
      </c>
      <c r="C45" s="387"/>
      <c r="D45" s="388">
        <v>0</v>
      </c>
      <c r="E45" s="388">
        <v>0</v>
      </c>
      <c r="F45" s="388">
        <v>0</v>
      </c>
      <c r="G45" s="388">
        <v>0</v>
      </c>
      <c r="H45" s="388">
        <v>0</v>
      </c>
      <c r="I45" s="388">
        <v>0</v>
      </c>
      <c r="J45" s="388">
        <v>0</v>
      </c>
      <c r="K45" s="388">
        <v>0</v>
      </c>
      <c r="L45" s="388">
        <v>0</v>
      </c>
      <c r="M45" s="388">
        <v>0</v>
      </c>
      <c r="N45" s="388">
        <v>0</v>
      </c>
      <c r="O45" s="388">
        <v>0</v>
      </c>
      <c r="P45" s="388">
        <v>0</v>
      </c>
      <c r="Q45" s="388">
        <v>0</v>
      </c>
      <c r="R45" s="388">
        <v>0</v>
      </c>
      <c r="S45" s="388">
        <v>0</v>
      </c>
      <c r="T45" s="388">
        <v>0</v>
      </c>
      <c r="U45" s="388">
        <v>0</v>
      </c>
      <c r="V45" s="388">
        <v>0</v>
      </c>
      <c r="W45" s="388">
        <v>0</v>
      </c>
      <c r="X45" s="388">
        <v>0</v>
      </c>
      <c r="Y45" s="388">
        <v>0</v>
      </c>
      <c r="Z45" s="388">
        <v>0</v>
      </c>
      <c r="AA45" s="388">
        <v>0</v>
      </c>
      <c r="AB45" s="388">
        <v>0</v>
      </c>
      <c r="AC45" s="388">
        <v>0</v>
      </c>
      <c r="AD45" s="388">
        <v>0</v>
      </c>
      <c r="AE45" s="388">
        <v>0</v>
      </c>
      <c r="AF45" s="388">
        <v>0</v>
      </c>
      <c r="AG45" s="388">
        <v>0</v>
      </c>
      <c r="AH45" s="388">
        <v>0</v>
      </c>
      <c r="AI45" s="388">
        <v>11.683756561763673</v>
      </c>
      <c r="AJ45" s="388">
        <v>57.973999260813791</v>
      </c>
      <c r="AK45" s="388">
        <v>104.76690211085726</v>
      </c>
      <c r="AL45" s="388">
        <v>161.00059769639572</v>
      </c>
      <c r="AM45" s="388">
        <v>223.02060963004146</v>
      </c>
      <c r="AN45" s="388">
        <v>273.57334729200522</v>
      </c>
      <c r="AO45" s="388">
        <v>338.97566108318699</v>
      </c>
      <c r="AP45" s="388">
        <v>428.81468429825213</v>
      </c>
      <c r="AQ45" s="388">
        <v>498.24866555523511</v>
      </c>
      <c r="AR45" s="388">
        <v>556.26215234995664</v>
      </c>
      <c r="AS45" s="388">
        <v>613.42691349457948</v>
      </c>
      <c r="AT45" s="388">
        <v>673.51878357722615</v>
      </c>
      <c r="AU45" s="388">
        <v>780.70370000063701</v>
      </c>
      <c r="AV45" s="388">
        <v>48.876676440604015</v>
      </c>
      <c r="AW45" s="388">
        <v>0</v>
      </c>
      <c r="AX45" s="388">
        <v>0</v>
      </c>
      <c r="AY45" s="388">
        <v>0</v>
      </c>
      <c r="AZ45" s="388">
        <v>0</v>
      </c>
      <c r="BA45" s="388">
        <v>0</v>
      </c>
      <c r="BB45" s="388">
        <v>0</v>
      </c>
      <c r="BC45" s="388">
        <v>0</v>
      </c>
      <c r="BD45" s="388">
        <v>0</v>
      </c>
      <c r="BE45" s="388">
        <v>0</v>
      </c>
      <c r="BF45" s="388">
        <v>0</v>
      </c>
      <c r="BG45" s="388">
        <v>0</v>
      </c>
      <c r="BH45" s="388">
        <v>0</v>
      </c>
      <c r="BI45" s="388">
        <v>0</v>
      </c>
      <c r="BJ45" s="388">
        <v>0</v>
      </c>
      <c r="BK45" s="388">
        <v>0</v>
      </c>
      <c r="BL45" s="388">
        <v>0</v>
      </c>
      <c r="BM45" s="388">
        <v>0</v>
      </c>
      <c r="BN45" s="388">
        <v>0</v>
      </c>
      <c r="BO45" s="388">
        <v>0</v>
      </c>
      <c r="BP45" s="388">
        <v>0</v>
      </c>
      <c r="BQ45" s="388">
        <v>0</v>
      </c>
      <c r="BR45" s="388">
        <v>0</v>
      </c>
      <c r="BS45" s="388">
        <v>0</v>
      </c>
      <c r="BT45" s="388">
        <v>0</v>
      </c>
      <c r="BU45" s="388">
        <v>0</v>
      </c>
      <c r="BV45" s="388">
        <v>0</v>
      </c>
      <c r="BW45" s="388">
        <v>0</v>
      </c>
      <c r="BX45" s="388">
        <v>0</v>
      </c>
      <c r="BY45" s="388">
        <v>0</v>
      </c>
      <c r="BZ45" s="388">
        <v>0</v>
      </c>
      <c r="CA45" s="388">
        <v>0</v>
      </c>
      <c r="CB45" s="388">
        <v>0</v>
      </c>
      <c r="CC45" s="388">
        <v>0</v>
      </c>
      <c r="CD45" s="389">
        <v>0</v>
      </c>
    </row>
    <row r="46" spans="1:82" s="1" customFormat="1" ht="39.75" customHeight="1" x14ac:dyDescent="0.4">
      <c r="A46" s="344"/>
      <c r="B46" s="345" t="s">
        <v>599</v>
      </c>
      <c r="C46" s="361"/>
      <c r="D46" s="347" t="s">
        <v>482</v>
      </c>
      <c r="E46" s="347" t="s">
        <v>483</v>
      </c>
      <c r="F46" s="347" t="s">
        <v>484</v>
      </c>
      <c r="G46" s="347" t="s">
        <v>485</v>
      </c>
      <c r="H46" s="347" t="s">
        <v>486</v>
      </c>
      <c r="I46" s="347" t="s">
        <v>487</v>
      </c>
      <c r="J46" s="347" t="s">
        <v>488</v>
      </c>
      <c r="K46" s="347" t="s">
        <v>489</v>
      </c>
      <c r="L46" s="347" t="s">
        <v>490</v>
      </c>
      <c r="M46" s="347" t="s">
        <v>491</v>
      </c>
      <c r="N46" s="347" t="s">
        <v>492</v>
      </c>
      <c r="O46" s="347" t="s">
        <v>493</v>
      </c>
      <c r="P46" s="347" t="s">
        <v>494</v>
      </c>
      <c r="Q46" s="347" t="s">
        <v>495</v>
      </c>
      <c r="R46" s="347" t="s">
        <v>496</v>
      </c>
      <c r="S46" s="347" t="s">
        <v>497</v>
      </c>
      <c r="T46" s="347" t="s">
        <v>498</v>
      </c>
      <c r="U46" s="347" t="s">
        <v>499</v>
      </c>
      <c r="V46" s="347" t="s">
        <v>500</v>
      </c>
      <c r="W46" s="347" t="s">
        <v>501</v>
      </c>
      <c r="X46" s="347" t="s">
        <v>502</v>
      </c>
      <c r="Y46" s="347" t="s">
        <v>503</v>
      </c>
      <c r="Z46" s="347" t="s">
        <v>504</v>
      </c>
      <c r="AA46" s="347" t="s">
        <v>505</v>
      </c>
      <c r="AB46" s="347" t="s">
        <v>506</v>
      </c>
      <c r="AC46" s="347" t="s">
        <v>507</v>
      </c>
      <c r="AD46" s="347" t="s">
        <v>508</v>
      </c>
      <c r="AE46" s="347" t="s">
        <v>509</v>
      </c>
      <c r="AF46" s="347" t="s">
        <v>510</v>
      </c>
      <c r="AG46" s="347" t="s">
        <v>511</v>
      </c>
      <c r="AH46" s="347" t="s">
        <v>512</v>
      </c>
      <c r="AI46" s="347" t="s">
        <v>513</v>
      </c>
      <c r="AJ46" s="347" t="s">
        <v>514</v>
      </c>
      <c r="AK46" s="347" t="s">
        <v>515</v>
      </c>
      <c r="AL46" s="347" t="s">
        <v>516</v>
      </c>
      <c r="AM46" s="347" t="s">
        <v>517</v>
      </c>
      <c r="AN46" s="347" t="s">
        <v>518</v>
      </c>
      <c r="AO46" s="347" t="s">
        <v>519</v>
      </c>
      <c r="AP46" s="347" t="s">
        <v>520</v>
      </c>
      <c r="AQ46" s="347" t="s">
        <v>521</v>
      </c>
      <c r="AR46" s="347" t="s">
        <v>522</v>
      </c>
      <c r="AS46" s="347" t="s">
        <v>523</v>
      </c>
      <c r="AT46" s="347" t="s">
        <v>524</v>
      </c>
      <c r="AU46" s="347" t="s">
        <v>525</v>
      </c>
      <c r="AV46" s="347" t="s">
        <v>526</v>
      </c>
      <c r="AW46" s="347" t="s">
        <v>527</v>
      </c>
      <c r="AX46" s="347" t="s">
        <v>528</v>
      </c>
      <c r="AY46" s="347" t="s">
        <v>529</v>
      </c>
      <c r="AZ46" s="347" t="s">
        <v>530</v>
      </c>
      <c r="BA46" s="347" t="s">
        <v>531</v>
      </c>
      <c r="BB46" s="347" t="s">
        <v>532</v>
      </c>
      <c r="BC46" s="347" t="s">
        <v>533</v>
      </c>
      <c r="BD46" s="347" t="s">
        <v>534</v>
      </c>
      <c r="BE46" s="347" t="s">
        <v>535</v>
      </c>
      <c r="BF46" s="347" t="s">
        <v>536</v>
      </c>
      <c r="BG46" s="347" t="s">
        <v>537</v>
      </c>
      <c r="BH46" s="347" t="s">
        <v>538</v>
      </c>
      <c r="BI46" s="347" t="s">
        <v>539</v>
      </c>
      <c r="BJ46" s="347" t="s">
        <v>540</v>
      </c>
      <c r="BK46" s="347" t="s">
        <v>541</v>
      </c>
      <c r="BL46" s="347" t="s">
        <v>542</v>
      </c>
      <c r="BM46" s="347" t="s">
        <v>543</v>
      </c>
      <c r="BN46" s="347" t="s">
        <v>544</v>
      </c>
      <c r="BO46" s="347" t="s">
        <v>545</v>
      </c>
      <c r="BP46" s="347" t="s">
        <v>546</v>
      </c>
      <c r="BQ46" s="347" t="s">
        <v>547</v>
      </c>
      <c r="BR46" s="347" t="s">
        <v>548</v>
      </c>
      <c r="BS46" s="347" t="s">
        <v>549</v>
      </c>
      <c r="BT46" s="347" t="s">
        <v>550</v>
      </c>
      <c r="BU46" s="347" t="s">
        <v>551</v>
      </c>
      <c r="BV46" s="347" t="s">
        <v>552</v>
      </c>
      <c r="BW46" s="347" t="s">
        <v>553</v>
      </c>
      <c r="BX46" s="347" t="s">
        <v>554</v>
      </c>
      <c r="BY46" s="347" t="s">
        <v>555</v>
      </c>
      <c r="BZ46" s="347" t="s">
        <v>556</v>
      </c>
      <c r="CA46" s="347" t="s">
        <v>557</v>
      </c>
      <c r="CB46" s="347" t="s">
        <v>558</v>
      </c>
      <c r="CC46" s="347" t="s">
        <v>559</v>
      </c>
      <c r="CD46" s="348" t="s">
        <v>560</v>
      </c>
    </row>
    <row r="47" spans="1:82" s="1" customFormat="1" ht="26.25" customHeight="1" x14ac:dyDescent="0.4">
      <c r="A47" s="390"/>
      <c r="B47" s="106" t="s">
        <v>136</v>
      </c>
      <c r="C47" s="382"/>
      <c r="D47" s="391"/>
      <c r="E47" s="391"/>
      <c r="F47" s="391"/>
      <c r="G47" s="391"/>
      <c r="H47" s="391"/>
      <c r="I47" s="391"/>
      <c r="J47" s="391"/>
      <c r="K47" s="391"/>
      <c r="L47" s="391"/>
      <c r="M47" s="391"/>
      <c r="N47" s="391"/>
      <c r="O47" s="391"/>
      <c r="P47" s="391"/>
      <c r="Q47" s="391"/>
      <c r="R47" s="391"/>
      <c r="S47" s="391"/>
      <c r="T47" s="391"/>
      <c r="U47" s="391"/>
      <c r="V47" s="391"/>
      <c r="W47" s="391"/>
      <c r="X47" s="391"/>
      <c r="Y47" s="391"/>
      <c r="Z47" s="391"/>
      <c r="AA47" s="391"/>
      <c r="AB47" s="391"/>
      <c r="AC47" s="391"/>
      <c r="AD47" s="391"/>
      <c r="AE47" s="391"/>
      <c r="AF47" s="391"/>
      <c r="AG47" s="391"/>
      <c r="AH47" s="391"/>
      <c r="AI47" s="391"/>
      <c r="AJ47" s="391"/>
      <c r="AK47" s="391"/>
      <c r="AL47" s="391"/>
      <c r="AM47" s="391"/>
      <c r="AN47" s="391"/>
      <c r="AO47" s="391"/>
      <c r="AP47" s="391"/>
      <c r="AQ47" s="391"/>
      <c r="AR47" s="391"/>
      <c r="AS47" s="391"/>
      <c r="AT47" s="391"/>
      <c r="AU47" s="391"/>
      <c r="AV47" s="380"/>
      <c r="AW47" s="380"/>
      <c r="AX47" s="380"/>
      <c r="AY47" s="380">
        <v>2937</v>
      </c>
      <c r="AZ47" s="380">
        <v>3144</v>
      </c>
      <c r="BA47" s="380">
        <v>3369</v>
      </c>
      <c r="BB47" s="380">
        <v>3496</v>
      </c>
      <c r="BC47" s="380">
        <v>3599</v>
      </c>
      <c r="BD47" s="380">
        <v>3719</v>
      </c>
      <c r="BE47" s="380">
        <v>3863</v>
      </c>
      <c r="BF47" s="380">
        <v>4000</v>
      </c>
      <c r="BG47" s="380">
        <v>4154</v>
      </c>
      <c r="BH47" s="380">
        <v>4290</v>
      </c>
      <c r="BI47" s="380">
        <v>4406</v>
      </c>
      <c r="BJ47" s="380">
        <v>4518</v>
      </c>
      <c r="BK47" s="380">
        <v>4641</v>
      </c>
      <c r="BL47" s="380">
        <v>4771</v>
      </c>
      <c r="BM47" s="380">
        <v>4909</v>
      </c>
      <c r="BN47" s="380">
        <v>4987</v>
      </c>
      <c r="BO47" s="380">
        <v>5009</v>
      </c>
      <c r="BP47" s="380">
        <v>5017</v>
      </c>
      <c r="BQ47" s="380">
        <v>4962</v>
      </c>
      <c r="BR47" s="380">
        <v>5032</v>
      </c>
      <c r="BS47" s="380">
        <v>5212</v>
      </c>
      <c r="BT47" s="380">
        <v>5278</v>
      </c>
      <c r="BU47" s="380">
        <v>5263</v>
      </c>
      <c r="BV47" s="380">
        <v>5133</v>
      </c>
      <c r="BW47" s="380">
        <v>5206</v>
      </c>
      <c r="BX47" s="380">
        <v>4842</v>
      </c>
      <c r="BY47" s="380">
        <v>4943</v>
      </c>
      <c r="BZ47" s="380">
        <v>5183</v>
      </c>
      <c r="CA47" s="380">
        <v>5464</v>
      </c>
      <c r="CB47" s="380">
        <v>5667</v>
      </c>
      <c r="CC47" s="380">
        <v>5874</v>
      </c>
      <c r="CD47" s="381">
        <v>6097</v>
      </c>
    </row>
    <row r="48" spans="1:82" s="1" customFormat="1" x14ac:dyDescent="0.4">
      <c r="A48" s="390"/>
      <c r="B48" s="382" t="s">
        <v>312</v>
      </c>
      <c r="C48" s="382"/>
      <c r="D48" s="391"/>
      <c r="E48" s="391"/>
      <c r="F48" s="391"/>
      <c r="G48" s="391"/>
      <c r="H48" s="391"/>
      <c r="I48" s="391"/>
      <c r="J48" s="391"/>
      <c r="K48" s="391"/>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391"/>
      <c r="AJ48" s="391"/>
      <c r="AK48" s="391"/>
      <c r="AL48" s="391"/>
      <c r="AM48" s="391"/>
      <c r="AN48" s="391"/>
      <c r="AO48" s="391"/>
      <c r="AP48" s="391"/>
      <c r="AQ48" s="391"/>
      <c r="AR48" s="391"/>
      <c r="AS48" s="391"/>
      <c r="AT48" s="391"/>
      <c r="AU48" s="391"/>
      <c r="AV48" s="383">
        <v>1873</v>
      </c>
      <c r="AW48" s="383">
        <v>2243</v>
      </c>
      <c r="AX48" s="383">
        <v>2501</v>
      </c>
      <c r="AY48" s="383">
        <v>2770</v>
      </c>
      <c r="AZ48" s="383">
        <v>2987</v>
      </c>
      <c r="BA48" s="383">
        <v>3202</v>
      </c>
      <c r="BB48" s="383">
        <v>3318</v>
      </c>
      <c r="BC48" s="383">
        <v>3406</v>
      </c>
      <c r="BD48" s="383">
        <v>3515</v>
      </c>
      <c r="BE48" s="383">
        <v>3646</v>
      </c>
      <c r="BF48" s="383">
        <v>3775</v>
      </c>
      <c r="BG48" s="383">
        <v>3931</v>
      </c>
      <c r="BH48" s="383">
        <v>4082</v>
      </c>
      <c r="BI48" s="383">
        <v>4202</v>
      </c>
      <c r="BJ48" s="383">
        <v>4319</v>
      </c>
      <c r="BK48" s="383">
        <v>4446</v>
      </c>
      <c r="BL48" s="383">
        <v>4577</v>
      </c>
      <c r="BM48" s="383">
        <v>4713</v>
      </c>
      <c r="BN48" s="383">
        <v>4796</v>
      </c>
      <c r="BO48" s="383">
        <v>4821</v>
      </c>
      <c r="BP48" s="383">
        <v>4831</v>
      </c>
      <c r="BQ48" s="383">
        <v>4780</v>
      </c>
      <c r="BR48" s="383">
        <v>4845</v>
      </c>
      <c r="BS48" s="383">
        <v>5036</v>
      </c>
      <c r="BT48" s="383">
        <v>5094</v>
      </c>
      <c r="BU48" s="383">
        <v>5081</v>
      </c>
      <c r="BV48" s="383">
        <v>4973</v>
      </c>
      <c r="BW48" s="383">
        <v>5037</v>
      </c>
      <c r="BX48" s="383">
        <v>4712</v>
      </c>
      <c r="BY48" s="383">
        <v>4816</v>
      </c>
      <c r="BZ48" s="383">
        <v>5052</v>
      </c>
      <c r="CA48" s="383">
        <v>5328</v>
      </c>
      <c r="CB48" s="383">
        <v>5527</v>
      </c>
      <c r="CC48" s="383">
        <v>5732</v>
      </c>
      <c r="CD48" s="384">
        <v>5951</v>
      </c>
    </row>
    <row r="49" spans="1:82" s="1" customFormat="1" x14ac:dyDescent="0.4">
      <c r="A49" s="390"/>
      <c r="B49" s="382" t="s">
        <v>313</v>
      </c>
      <c r="C49" s="382"/>
      <c r="D49" s="391"/>
      <c r="E49" s="391"/>
      <c r="F49" s="391"/>
      <c r="G49" s="391"/>
      <c r="H49" s="391"/>
      <c r="I49" s="391"/>
      <c r="J49" s="391"/>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1"/>
      <c r="AH49" s="391"/>
      <c r="AI49" s="391"/>
      <c r="AJ49" s="391"/>
      <c r="AK49" s="391"/>
      <c r="AL49" s="391"/>
      <c r="AM49" s="391"/>
      <c r="AN49" s="391"/>
      <c r="AO49" s="391"/>
      <c r="AP49" s="391"/>
      <c r="AQ49" s="391"/>
      <c r="AR49" s="391"/>
      <c r="AS49" s="391"/>
      <c r="AT49" s="391"/>
      <c r="AU49" s="391"/>
      <c r="AV49" s="380"/>
      <c r="AW49" s="380"/>
      <c r="AX49" s="380"/>
      <c r="AY49" s="383">
        <v>167</v>
      </c>
      <c r="AZ49" s="383">
        <v>157</v>
      </c>
      <c r="BA49" s="383">
        <v>167</v>
      </c>
      <c r="BB49" s="383">
        <v>178</v>
      </c>
      <c r="BC49" s="383">
        <v>193</v>
      </c>
      <c r="BD49" s="383">
        <v>204</v>
      </c>
      <c r="BE49" s="383">
        <v>217</v>
      </c>
      <c r="BF49" s="383">
        <v>225</v>
      </c>
      <c r="BG49" s="383">
        <v>223</v>
      </c>
      <c r="BH49" s="383">
        <v>208</v>
      </c>
      <c r="BI49" s="383">
        <v>204</v>
      </c>
      <c r="BJ49" s="383">
        <v>199</v>
      </c>
      <c r="BK49" s="383">
        <v>195</v>
      </c>
      <c r="BL49" s="383">
        <v>193</v>
      </c>
      <c r="BM49" s="383">
        <v>196</v>
      </c>
      <c r="BN49" s="383">
        <v>192</v>
      </c>
      <c r="BO49" s="383">
        <v>188</v>
      </c>
      <c r="BP49" s="383">
        <v>187</v>
      </c>
      <c r="BQ49" s="383">
        <v>181</v>
      </c>
      <c r="BR49" s="383">
        <v>187</v>
      </c>
      <c r="BS49" s="383">
        <v>177</v>
      </c>
      <c r="BT49" s="383">
        <v>184</v>
      </c>
      <c r="BU49" s="383">
        <v>181</v>
      </c>
      <c r="BV49" s="383">
        <v>159</v>
      </c>
      <c r="BW49" s="383">
        <v>169</v>
      </c>
      <c r="BX49" s="383">
        <v>130</v>
      </c>
      <c r="BY49" s="383">
        <v>127</v>
      </c>
      <c r="BZ49" s="383">
        <v>131</v>
      </c>
      <c r="CA49" s="383">
        <v>136</v>
      </c>
      <c r="CB49" s="383">
        <v>139</v>
      </c>
      <c r="CC49" s="383">
        <v>142</v>
      </c>
      <c r="CD49" s="384">
        <v>146</v>
      </c>
    </row>
    <row r="50" spans="1:82" s="238" customFormat="1" ht="26.25" customHeight="1" x14ac:dyDescent="0.4">
      <c r="B50" s="303" t="s">
        <v>232</v>
      </c>
      <c r="C50" s="392"/>
      <c r="D50" s="380">
        <v>0</v>
      </c>
      <c r="E50" s="380">
        <v>0</v>
      </c>
      <c r="F50" s="380">
        <v>0</v>
      </c>
      <c r="G50" s="380">
        <v>0</v>
      </c>
      <c r="H50" s="380">
        <v>0</v>
      </c>
      <c r="I50" s="380">
        <v>0</v>
      </c>
      <c r="J50" s="380">
        <v>0</v>
      </c>
      <c r="K50" s="380">
        <v>0</v>
      </c>
      <c r="L50" s="380">
        <v>0</v>
      </c>
      <c r="M50" s="380">
        <v>0</v>
      </c>
      <c r="N50" s="380">
        <v>0</v>
      </c>
      <c r="O50" s="380">
        <v>0</v>
      </c>
      <c r="P50" s="380">
        <v>0</v>
      </c>
      <c r="Q50" s="380">
        <v>0</v>
      </c>
      <c r="R50" s="380">
        <v>0</v>
      </c>
      <c r="S50" s="380">
        <v>0</v>
      </c>
      <c r="T50" s="380">
        <v>0</v>
      </c>
      <c r="U50" s="380">
        <v>0</v>
      </c>
      <c r="V50" s="380">
        <v>0</v>
      </c>
      <c r="W50" s="380">
        <v>0</v>
      </c>
      <c r="X50" s="380">
        <v>0</v>
      </c>
      <c r="Y50" s="380">
        <v>0</v>
      </c>
      <c r="Z50" s="380">
        <v>0</v>
      </c>
      <c r="AA50" s="380">
        <v>0</v>
      </c>
      <c r="AB50" s="380">
        <v>0</v>
      </c>
      <c r="AC50" s="380">
        <v>0</v>
      </c>
      <c r="AD50" s="380">
        <v>0</v>
      </c>
      <c r="AE50" s="380">
        <v>0</v>
      </c>
      <c r="AF50" s="380">
        <v>0</v>
      </c>
      <c r="AG50" s="380">
        <v>0</v>
      </c>
      <c r="AH50" s="380">
        <v>0</v>
      </c>
      <c r="AI50" s="380">
        <v>0</v>
      </c>
      <c r="AJ50" s="380">
        <v>0</v>
      </c>
      <c r="AK50" s="380">
        <v>0</v>
      </c>
      <c r="AL50" s="380">
        <v>0</v>
      </c>
      <c r="AM50" s="380">
        <v>0</v>
      </c>
      <c r="AN50" s="380">
        <v>0</v>
      </c>
      <c r="AO50" s="380">
        <v>0</v>
      </c>
      <c r="AP50" s="380">
        <v>0</v>
      </c>
      <c r="AQ50" s="380">
        <v>0</v>
      </c>
      <c r="AR50" s="380">
        <v>0</v>
      </c>
      <c r="AS50" s="380">
        <v>0</v>
      </c>
      <c r="AT50" s="380">
        <v>0</v>
      </c>
      <c r="AU50" s="380">
        <v>0</v>
      </c>
      <c r="AV50" s="380">
        <v>1045</v>
      </c>
      <c r="AW50" s="380">
        <v>1286</v>
      </c>
      <c r="AX50" s="380">
        <v>1466</v>
      </c>
      <c r="AY50" s="380">
        <v>1669</v>
      </c>
      <c r="AZ50" s="380">
        <v>1846</v>
      </c>
      <c r="BA50" s="380">
        <v>2004</v>
      </c>
      <c r="BB50" s="380">
        <v>2092</v>
      </c>
      <c r="BC50" s="380">
        <v>2165</v>
      </c>
      <c r="BD50" s="380">
        <v>2255</v>
      </c>
      <c r="BE50" s="380">
        <v>2368</v>
      </c>
      <c r="BF50" s="380">
        <v>2490</v>
      </c>
      <c r="BG50" s="380">
        <v>2607</v>
      </c>
      <c r="BH50" s="380">
        <v>2701</v>
      </c>
      <c r="BI50" s="380">
        <v>2777</v>
      </c>
      <c r="BJ50" s="380">
        <v>2852</v>
      </c>
      <c r="BK50" s="380">
        <v>2941</v>
      </c>
      <c r="BL50" s="380">
        <v>3034</v>
      </c>
      <c r="BM50" s="380">
        <v>3133</v>
      </c>
      <c r="BN50" s="380">
        <v>3205</v>
      </c>
      <c r="BO50" s="380">
        <v>3253</v>
      </c>
      <c r="BP50" s="380">
        <v>3307</v>
      </c>
      <c r="BQ50" s="380">
        <v>3307</v>
      </c>
      <c r="BR50" s="380">
        <v>3214</v>
      </c>
      <c r="BS50" s="380">
        <v>3015</v>
      </c>
      <c r="BT50" s="380">
        <v>2628</v>
      </c>
      <c r="BU50" s="380">
        <v>2126</v>
      </c>
      <c r="BV50" s="380">
        <v>1789</v>
      </c>
      <c r="BW50" s="380">
        <v>1554</v>
      </c>
      <c r="BX50" s="380">
        <v>1232</v>
      </c>
      <c r="BY50" s="380">
        <v>1196</v>
      </c>
      <c r="BZ50" s="380">
        <v>1169</v>
      </c>
      <c r="CA50" s="380">
        <v>1148</v>
      </c>
      <c r="CB50" s="380">
        <v>1087</v>
      </c>
      <c r="CC50" s="380">
        <v>1017</v>
      </c>
      <c r="CD50" s="381">
        <v>1009</v>
      </c>
    </row>
    <row r="51" spans="1:82" s="238" customFormat="1" x14ac:dyDescent="0.4">
      <c r="B51" s="382" t="s">
        <v>312</v>
      </c>
      <c r="C51" s="392"/>
      <c r="D51" s="383">
        <v>0</v>
      </c>
      <c r="E51" s="383">
        <v>0</v>
      </c>
      <c r="F51" s="383">
        <v>0</v>
      </c>
      <c r="G51" s="383">
        <v>0</v>
      </c>
      <c r="H51" s="383">
        <v>0</v>
      </c>
      <c r="I51" s="383">
        <v>0</v>
      </c>
      <c r="J51" s="383">
        <v>0</v>
      </c>
      <c r="K51" s="383">
        <v>0</v>
      </c>
      <c r="L51" s="383">
        <v>0</v>
      </c>
      <c r="M51" s="383">
        <v>0</v>
      </c>
      <c r="N51" s="383">
        <v>0</v>
      </c>
      <c r="O51" s="383">
        <v>0</v>
      </c>
      <c r="P51" s="383">
        <v>0</v>
      </c>
      <c r="Q51" s="383">
        <v>0</v>
      </c>
      <c r="R51" s="383">
        <v>0</v>
      </c>
      <c r="S51" s="383">
        <v>0</v>
      </c>
      <c r="T51" s="383">
        <v>0</v>
      </c>
      <c r="U51" s="383">
        <v>0</v>
      </c>
      <c r="V51" s="383">
        <v>0</v>
      </c>
      <c r="W51" s="383">
        <v>0</v>
      </c>
      <c r="X51" s="383">
        <v>0</v>
      </c>
      <c r="Y51" s="383">
        <v>0</v>
      </c>
      <c r="Z51" s="383">
        <v>0</v>
      </c>
      <c r="AA51" s="383">
        <v>0</v>
      </c>
      <c r="AB51" s="383">
        <v>0</v>
      </c>
      <c r="AC51" s="383">
        <v>0</v>
      </c>
      <c r="AD51" s="383">
        <v>0</v>
      </c>
      <c r="AE51" s="383">
        <v>0</v>
      </c>
      <c r="AF51" s="383">
        <v>0</v>
      </c>
      <c r="AG51" s="383">
        <v>0</v>
      </c>
      <c r="AH51" s="383">
        <v>0</v>
      </c>
      <c r="AI51" s="383">
        <v>0</v>
      </c>
      <c r="AJ51" s="383">
        <v>0</v>
      </c>
      <c r="AK51" s="383">
        <v>0</v>
      </c>
      <c r="AL51" s="383">
        <v>0</v>
      </c>
      <c r="AM51" s="383">
        <v>0</v>
      </c>
      <c r="AN51" s="383">
        <v>0</v>
      </c>
      <c r="AO51" s="383">
        <v>0</v>
      </c>
      <c r="AP51" s="383">
        <v>0</v>
      </c>
      <c r="AQ51" s="383">
        <v>0</v>
      </c>
      <c r="AR51" s="383">
        <v>0</v>
      </c>
      <c r="AS51" s="383">
        <v>0</v>
      </c>
      <c r="AT51" s="383">
        <v>0</v>
      </c>
      <c r="AU51" s="383">
        <v>0</v>
      </c>
      <c r="AV51" s="383">
        <v>983</v>
      </c>
      <c r="AW51" s="383">
        <v>1281</v>
      </c>
      <c r="AX51" s="383">
        <v>1455</v>
      </c>
      <c r="AY51" s="383">
        <v>1655</v>
      </c>
      <c r="AZ51" s="383">
        <v>1835</v>
      </c>
      <c r="BA51" s="383">
        <v>1995</v>
      </c>
      <c r="BB51" s="383">
        <v>2080</v>
      </c>
      <c r="BC51" s="383">
        <v>2150</v>
      </c>
      <c r="BD51" s="383">
        <v>2239</v>
      </c>
      <c r="BE51" s="383">
        <v>2350</v>
      </c>
      <c r="BF51" s="383">
        <v>2471</v>
      </c>
      <c r="BG51" s="383">
        <v>2588</v>
      </c>
      <c r="BH51" s="383">
        <v>2682</v>
      </c>
      <c r="BI51" s="383">
        <v>2757</v>
      </c>
      <c r="BJ51" s="383">
        <v>2830</v>
      </c>
      <c r="BK51" s="383">
        <v>2918</v>
      </c>
      <c r="BL51" s="383">
        <v>3009</v>
      </c>
      <c r="BM51" s="383">
        <v>3106</v>
      </c>
      <c r="BN51" s="383">
        <v>3177</v>
      </c>
      <c r="BO51" s="383">
        <v>3224</v>
      </c>
      <c r="BP51" s="383">
        <v>3278</v>
      </c>
      <c r="BQ51" s="383">
        <v>3277</v>
      </c>
      <c r="BR51" s="383">
        <v>3185</v>
      </c>
      <c r="BS51" s="383">
        <v>2989</v>
      </c>
      <c r="BT51" s="383">
        <v>2604</v>
      </c>
      <c r="BU51" s="383">
        <v>2105</v>
      </c>
      <c r="BV51" s="383">
        <v>1771</v>
      </c>
      <c r="BW51" s="383">
        <v>1539</v>
      </c>
      <c r="BX51" s="383">
        <v>1219</v>
      </c>
      <c r="BY51" s="383">
        <v>1184</v>
      </c>
      <c r="BZ51" s="383">
        <v>1159</v>
      </c>
      <c r="CA51" s="383">
        <v>1138</v>
      </c>
      <c r="CB51" s="383">
        <v>1079</v>
      </c>
      <c r="CC51" s="383">
        <v>1011</v>
      </c>
      <c r="CD51" s="384">
        <v>1004</v>
      </c>
    </row>
    <row r="52" spans="1:82" s="1" customFormat="1" x14ac:dyDescent="0.4">
      <c r="A52" s="314"/>
      <c r="B52" s="382" t="s">
        <v>363</v>
      </c>
      <c r="C52" s="313"/>
      <c r="D52" s="383">
        <v>0</v>
      </c>
      <c r="E52" s="383">
        <v>0</v>
      </c>
      <c r="F52" s="383">
        <v>0</v>
      </c>
      <c r="G52" s="383">
        <v>0</v>
      </c>
      <c r="H52" s="383">
        <v>0</v>
      </c>
      <c r="I52" s="383">
        <v>0</v>
      </c>
      <c r="J52" s="383">
        <v>0</v>
      </c>
      <c r="K52" s="383">
        <v>0</v>
      </c>
      <c r="L52" s="383">
        <v>0</v>
      </c>
      <c r="M52" s="383">
        <v>0</v>
      </c>
      <c r="N52" s="383">
        <v>0</v>
      </c>
      <c r="O52" s="383">
        <v>0</v>
      </c>
      <c r="P52" s="383">
        <v>0</v>
      </c>
      <c r="Q52" s="383">
        <v>0</v>
      </c>
      <c r="R52" s="383">
        <v>0</v>
      </c>
      <c r="S52" s="383">
        <v>0</v>
      </c>
      <c r="T52" s="383">
        <v>0</v>
      </c>
      <c r="U52" s="383">
        <v>0</v>
      </c>
      <c r="V52" s="383">
        <v>0</v>
      </c>
      <c r="W52" s="383">
        <v>0</v>
      </c>
      <c r="X52" s="383">
        <v>0</v>
      </c>
      <c r="Y52" s="383">
        <v>0</v>
      </c>
      <c r="Z52" s="383">
        <v>0</v>
      </c>
      <c r="AA52" s="383">
        <v>0</v>
      </c>
      <c r="AB52" s="383">
        <v>0</v>
      </c>
      <c r="AC52" s="383">
        <v>0</v>
      </c>
      <c r="AD52" s="383">
        <v>0</v>
      </c>
      <c r="AE52" s="383">
        <v>0</v>
      </c>
      <c r="AF52" s="383">
        <v>0</v>
      </c>
      <c r="AG52" s="383">
        <v>0</v>
      </c>
      <c r="AH52" s="383">
        <v>0</v>
      </c>
      <c r="AI52" s="383">
        <v>0</v>
      </c>
      <c r="AJ52" s="383">
        <v>0</v>
      </c>
      <c r="AK52" s="383">
        <v>0</v>
      </c>
      <c r="AL52" s="383">
        <v>0</v>
      </c>
      <c r="AM52" s="383">
        <v>0</v>
      </c>
      <c r="AN52" s="383">
        <v>0</v>
      </c>
      <c r="AO52" s="383">
        <v>0</v>
      </c>
      <c r="AP52" s="383">
        <v>0</v>
      </c>
      <c r="AQ52" s="383">
        <v>0</v>
      </c>
      <c r="AR52" s="383">
        <v>0</v>
      </c>
      <c r="AS52" s="383">
        <v>0</v>
      </c>
      <c r="AT52" s="383">
        <v>0</v>
      </c>
      <c r="AU52" s="383">
        <v>0</v>
      </c>
      <c r="AV52" s="383">
        <v>99</v>
      </c>
      <c r="AW52" s="383">
        <v>128</v>
      </c>
      <c r="AX52" s="383">
        <v>145</v>
      </c>
      <c r="AY52" s="383">
        <v>164</v>
      </c>
      <c r="AZ52" s="383">
        <v>181</v>
      </c>
      <c r="BA52" s="383">
        <v>197</v>
      </c>
      <c r="BB52" s="383">
        <v>207</v>
      </c>
      <c r="BC52" s="383">
        <v>216</v>
      </c>
      <c r="BD52" s="383">
        <v>226</v>
      </c>
      <c r="BE52" s="383">
        <v>239</v>
      </c>
      <c r="BF52" s="383">
        <v>258</v>
      </c>
      <c r="BG52" s="383">
        <v>270</v>
      </c>
      <c r="BH52" s="383">
        <v>279</v>
      </c>
      <c r="BI52" s="383">
        <v>286</v>
      </c>
      <c r="BJ52" s="383">
        <v>292</v>
      </c>
      <c r="BK52" s="383">
        <v>300</v>
      </c>
      <c r="BL52" s="383">
        <v>310</v>
      </c>
      <c r="BM52" s="383">
        <v>322</v>
      </c>
      <c r="BN52" s="383">
        <v>331</v>
      </c>
      <c r="BO52" s="383">
        <v>339</v>
      </c>
      <c r="BP52" s="383">
        <v>350</v>
      </c>
      <c r="BQ52" s="383">
        <v>362</v>
      </c>
      <c r="BR52" s="383">
        <v>381</v>
      </c>
      <c r="BS52" s="383">
        <v>406</v>
      </c>
      <c r="BT52" s="383">
        <v>426</v>
      </c>
      <c r="BU52" s="383">
        <v>449</v>
      </c>
      <c r="BV52" s="383">
        <v>473</v>
      </c>
      <c r="BW52" s="383">
        <v>506</v>
      </c>
      <c r="BX52" s="383">
        <v>494</v>
      </c>
      <c r="BY52" s="383">
        <v>527</v>
      </c>
      <c r="BZ52" s="383">
        <v>571</v>
      </c>
      <c r="CA52" s="383">
        <v>610</v>
      </c>
      <c r="CB52" s="383">
        <v>644</v>
      </c>
      <c r="CC52" s="383">
        <v>676</v>
      </c>
      <c r="CD52" s="384">
        <v>705</v>
      </c>
    </row>
    <row r="53" spans="1:82" s="1" customFormat="1" x14ac:dyDescent="0.4">
      <c r="A53" s="314"/>
      <c r="B53" s="382" t="s">
        <v>364</v>
      </c>
      <c r="C53" s="313"/>
      <c r="D53" s="383">
        <v>0</v>
      </c>
      <c r="E53" s="383">
        <v>0</v>
      </c>
      <c r="F53" s="383">
        <v>0</v>
      </c>
      <c r="G53" s="383">
        <v>0</v>
      </c>
      <c r="H53" s="383">
        <v>0</v>
      </c>
      <c r="I53" s="383">
        <v>0</v>
      </c>
      <c r="J53" s="383">
        <v>0</v>
      </c>
      <c r="K53" s="383">
        <v>0</v>
      </c>
      <c r="L53" s="383">
        <v>0</v>
      </c>
      <c r="M53" s="383">
        <v>0</v>
      </c>
      <c r="N53" s="383">
        <v>0</v>
      </c>
      <c r="O53" s="383">
        <v>0</v>
      </c>
      <c r="P53" s="383">
        <v>0</v>
      </c>
      <c r="Q53" s="383">
        <v>0</v>
      </c>
      <c r="R53" s="383">
        <v>0</v>
      </c>
      <c r="S53" s="383">
        <v>0</v>
      </c>
      <c r="T53" s="383">
        <v>0</v>
      </c>
      <c r="U53" s="383">
        <v>0</v>
      </c>
      <c r="V53" s="383">
        <v>0</v>
      </c>
      <c r="W53" s="383">
        <v>0</v>
      </c>
      <c r="X53" s="383">
        <v>0</v>
      </c>
      <c r="Y53" s="383">
        <v>0</v>
      </c>
      <c r="Z53" s="383">
        <v>0</v>
      </c>
      <c r="AA53" s="383">
        <v>0</v>
      </c>
      <c r="AB53" s="383">
        <v>0</v>
      </c>
      <c r="AC53" s="383">
        <v>0</v>
      </c>
      <c r="AD53" s="383">
        <v>0</v>
      </c>
      <c r="AE53" s="383">
        <v>0</v>
      </c>
      <c r="AF53" s="383">
        <v>0</v>
      </c>
      <c r="AG53" s="383">
        <v>0</v>
      </c>
      <c r="AH53" s="383">
        <v>0</v>
      </c>
      <c r="AI53" s="383">
        <v>0</v>
      </c>
      <c r="AJ53" s="383">
        <v>0</v>
      </c>
      <c r="AK53" s="383">
        <v>0</v>
      </c>
      <c r="AL53" s="383">
        <v>0</v>
      </c>
      <c r="AM53" s="383">
        <v>0</v>
      </c>
      <c r="AN53" s="383">
        <v>0</v>
      </c>
      <c r="AO53" s="383">
        <v>0</v>
      </c>
      <c r="AP53" s="383">
        <v>0</v>
      </c>
      <c r="AQ53" s="383">
        <v>0</v>
      </c>
      <c r="AR53" s="383">
        <v>0</v>
      </c>
      <c r="AS53" s="383">
        <v>0</v>
      </c>
      <c r="AT53" s="383">
        <v>0</v>
      </c>
      <c r="AU53" s="383">
        <v>0</v>
      </c>
      <c r="AV53" s="383">
        <v>591</v>
      </c>
      <c r="AW53" s="383">
        <v>796</v>
      </c>
      <c r="AX53" s="383">
        <v>908</v>
      </c>
      <c r="AY53" s="383">
        <v>1039</v>
      </c>
      <c r="AZ53" s="383">
        <v>1151</v>
      </c>
      <c r="BA53" s="383">
        <v>1243</v>
      </c>
      <c r="BB53" s="383">
        <v>1278</v>
      </c>
      <c r="BC53" s="383">
        <v>1302</v>
      </c>
      <c r="BD53" s="383">
        <v>1339</v>
      </c>
      <c r="BE53" s="383">
        <v>1396</v>
      </c>
      <c r="BF53" s="383">
        <v>1477</v>
      </c>
      <c r="BG53" s="383">
        <v>1539</v>
      </c>
      <c r="BH53" s="383">
        <v>1582</v>
      </c>
      <c r="BI53" s="383">
        <v>1612</v>
      </c>
      <c r="BJ53" s="383">
        <v>1641</v>
      </c>
      <c r="BK53" s="383">
        <v>1676</v>
      </c>
      <c r="BL53" s="383">
        <v>1715</v>
      </c>
      <c r="BM53" s="383">
        <v>1761</v>
      </c>
      <c r="BN53" s="383">
        <v>1800</v>
      </c>
      <c r="BO53" s="383">
        <v>1828</v>
      </c>
      <c r="BP53" s="383">
        <v>1858</v>
      </c>
      <c r="BQ53" s="383">
        <v>1846</v>
      </c>
      <c r="BR53" s="383">
        <v>1742</v>
      </c>
      <c r="BS53" s="383">
        <v>1555</v>
      </c>
      <c r="BT53" s="383">
        <v>1227</v>
      </c>
      <c r="BU53" s="383">
        <v>829</v>
      </c>
      <c r="BV53" s="383">
        <v>563</v>
      </c>
      <c r="BW53" s="383">
        <v>369</v>
      </c>
      <c r="BX53" s="383">
        <v>198</v>
      </c>
      <c r="BY53" s="383">
        <v>177</v>
      </c>
      <c r="BZ53" s="383">
        <v>154</v>
      </c>
      <c r="CA53" s="383">
        <v>135</v>
      </c>
      <c r="CB53" s="383">
        <v>92</v>
      </c>
      <c r="CC53" s="383">
        <v>43</v>
      </c>
      <c r="CD53" s="384">
        <v>41</v>
      </c>
    </row>
    <row r="54" spans="1:82" s="1" customFormat="1" x14ac:dyDescent="0.4">
      <c r="A54" s="314"/>
      <c r="B54" s="382" t="s">
        <v>365</v>
      </c>
      <c r="C54" s="313"/>
      <c r="D54" s="383">
        <v>0</v>
      </c>
      <c r="E54" s="383">
        <v>0</v>
      </c>
      <c r="F54" s="383">
        <v>0</v>
      </c>
      <c r="G54" s="383">
        <v>0</v>
      </c>
      <c r="H54" s="383">
        <v>0</v>
      </c>
      <c r="I54" s="383">
        <v>0</v>
      </c>
      <c r="J54" s="383">
        <v>0</v>
      </c>
      <c r="K54" s="383">
        <v>0</v>
      </c>
      <c r="L54" s="383">
        <v>0</v>
      </c>
      <c r="M54" s="383">
        <v>0</v>
      </c>
      <c r="N54" s="383">
        <v>0</v>
      </c>
      <c r="O54" s="383">
        <v>0</v>
      </c>
      <c r="P54" s="383">
        <v>0</v>
      </c>
      <c r="Q54" s="383">
        <v>0</v>
      </c>
      <c r="R54" s="383">
        <v>0</v>
      </c>
      <c r="S54" s="383">
        <v>0</v>
      </c>
      <c r="T54" s="383">
        <v>0</v>
      </c>
      <c r="U54" s="383">
        <v>0</v>
      </c>
      <c r="V54" s="383">
        <v>0</v>
      </c>
      <c r="W54" s="383">
        <v>0</v>
      </c>
      <c r="X54" s="383">
        <v>0</v>
      </c>
      <c r="Y54" s="383">
        <v>0</v>
      </c>
      <c r="Z54" s="383">
        <v>0</v>
      </c>
      <c r="AA54" s="383">
        <v>0</v>
      </c>
      <c r="AB54" s="383">
        <v>0</v>
      </c>
      <c r="AC54" s="383">
        <v>0</v>
      </c>
      <c r="AD54" s="383">
        <v>0</v>
      </c>
      <c r="AE54" s="383">
        <v>0</v>
      </c>
      <c r="AF54" s="383">
        <v>0</v>
      </c>
      <c r="AG54" s="383">
        <v>0</v>
      </c>
      <c r="AH54" s="383">
        <v>0</v>
      </c>
      <c r="AI54" s="383">
        <v>0</v>
      </c>
      <c r="AJ54" s="383">
        <v>0</v>
      </c>
      <c r="AK54" s="383">
        <v>0</v>
      </c>
      <c r="AL54" s="383">
        <v>0</v>
      </c>
      <c r="AM54" s="383">
        <v>0</v>
      </c>
      <c r="AN54" s="383">
        <v>0</v>
      </c>
      <c r="AO54" s="383">
        <v>0</v>
      </c>
      <c r="AP54" s="383">
        <v>0</v>
      </c>
      <c r="AQ54" s="383">
        <v>0</v>
      </c>
      <c r="AR54" s="383">
        <v>0</v>
      </c>
      <c r="AS54" s="383">
        <v>0</v>
      </c>
      <c r="AT54" s="383">
        <v>0</v>
      </c>
      <c r="AU54" s="383">
        <v>0</v>
      </c>
      <c r="AV54" s="383">
        <v>292</v>
      </c>
      <c r="AW54" s="383">
        <v>357</v>
      </c>
      <c r="AX54" s="383">
        <v>402</v>
      </c>
      <c r="AY54" s="383">
        <v>452</v>
      </c>
      <c r="AZ54" s="383">
        <v>503</v>
      </c>
      <c r="BA54" s="383">
        <v>555</v>
      </c>
      <c r="BB54" s="383">
        <v>595</v>
      </c>
      <c r="BC54" s="383">
        <v>632</v>
      </c>
      <c r="BD54" s="383">
        <v>674</v>
      </c>
      <c r="BE54" s="383">
        <v>715</v>
      </c>
      <c r="BF54" s="383">
        <v>736</v>
      </c>
      <c r="BG54" s="383">
        <v>779</v>
      </c>
      <c r="BH54" s="383">
        <v>821</v>
      </c>
      <c r="BI54" s="383">
        <v>859</v>
      </c>
      <c r="BJ54" s="383">
        <v>897</v>
      </c>
      <c r="BK54" s="383">
        <v>942</v>
      </c>
      <c r="BL54" s="383">
        <v>984</v>
      </c>
      <c r="BM54" s="383">
        <v>1023</v>
      </c>
      <c r="BN54" s="383">
        <v>1046</v>
      </c>
      <c r="BO54" s="383">
        <v>1057</v>
      </c>
      <c r="BP54" s="383">
        <v>1070</v>
      </c>
      <c r="BQ54" s="383">
        <v>1069</v>
      </c>
      <c r="BR54" s="383">
        <v>1062</v>
      </c>
      <c r="BS54" s="383">
        <v>1028</v>
      </c>
      <c r="BT54" s="383">
        <v>951</v>
      </c>
      <c r="BU54" s="383">
        <v>827</v>
      </c>
      <c r="BV54" s="383">
        <v>735</v>
      </c>
      <c r="BW54" s="383">
        <v>665</v>
      </c>
      <c r="BX54" s="383">
        <v>528</v>
      </c>
      <c r="BY54" s="383">
        <v>481</v>
      </c>
      <c r="BZ54" s="383">
        <v>434</v>
      </c>
      <c r="CA54" s="383">
        <v>393</v>
      </c>
      <c r="CB54" s="383">
        <v>344</v>
      </c>
      <c r="CC54" s="383">
        <v>292</v>
      </c>
      <c r="CD54" s="384">
        <v>258</v>
      </c>
    </row>
    <row r="55" spans="1:82" s="1" customFormat="1" x14ac:dyDescent="0.4">
      <c r="A55" s="314"/>
      <c r="B55" s="382" t="s">
        <v>313</v>
      </c>
      <c r="C55" s="313"/>
      <c r="D55" s="383">
        <v>0</v>
      </c>
      <c r="E55" s="383">
        <v>0</v>
      </c>
      <c r="F55" s="383">
        <v>0</v>
      </c>
      <c r="G55" s="383">
        <v>0</v>
      </c>
      <c r="H55" s="383">
        <v>0</v>
      </c>
      <c r="I55" s="383">
        <v>0</v>
      </c>
      <c r="J55" s="383">
        <v>0</v>
      </c>
      <c r="K55" s="383">
        <v>0</v>
      </c>
      <c r="L55" s="383">
        <v>0</v>
      </c>
      <c r="M55" s="383">
        <v>0</v>
      </c>
      <c r="N55" s="383">
        <v>0</v>
      </c>
      <c r="O55" s="383">
        <v>0</v>
      </c>
      <c r="P55" s="383">
        <v>0</v>
      </c>
      <c r="Q55" s="383">
        <v>0</v>
      </c>
      <c r="R55" s="383">
        <v>0</v>
      </c>
      <c r="S55" s="383">
        <v>0</v>
      </c>
      <c r="T55" s="383">
        <v>0</v>
      </c>
      <c r="U55" s="383">
        <v>0</v>
      </c>
      <c r="V55" s="383">
        <v>0</v>
      </c>
      <c r="W55" s="383">
        <v>0</v>
      </c>
      <c r="X55" s="383">
        <v>0</v>
      </c>
      <c r="Y55" s="383">
        <v>0</v>
      </c>
      <c r="Z55" s="383">
        <v>0</v>
      </c>
      <c r="AA55" s="383">
        <v>0</v>
      </c>
      <c r="AB55" s="383">
        <v>0</v>
      </c>
      <c r="AC55" s="383">
        <v>0</v>
      </c>
      <c r="AD55" s="383">
        <v>0</v>
      </c>
      <c r="AE55" s="383">
        <v>0</v>
      </c>
      <c r="AF55" s="383">
        <v>0</v>
      </c>
      <c r="AG55" s="383">
        <v>0</v>
      </c>
      <c r="AH55" s="383">
        <v>0</v>
      </c>
      <c r="AI55" s="383">
        <v>0</v>
      </c>
      <c r="AJ55" s="383">
        <v>0</v>
      </c>
      <c r="AK55" s="383">
        <v>0</v>
      </c>
      <c r="AL55" s="383">
        <v>0</v>
      </c>
      <c r="AM55" s="383">
        <v>0</v>
      </c>
      <c r="AN55" s="383">
        <v>0</v>
      </c>
      <c r="AO55" s="383">
        <v>0</v>
      </c>
      <c r="AP55" s="383">
        <v>0</v>
      </c>
      <c r="AQ55" s="383">
        <v>0</v>
      </c>
      <c r="AR55" s="383">
        <v>0</v>
      </c>
      <c r="AS55" s="383">
        <v>0</v>
      </c>
      <c r="AT55" s="383">
        <v>0</v>
      </c>
      <c r="AU55" s="383">
        <v>0</v>
      </c>
      <c r="AV55" s="383">
        <v>62</v>
      </c>
      <c r="AW55" s="383">
        <v>5</v>
      </c>
      <c r="AX55" s="383">
        <v>11</v>
      </c>
      <c r="AY55" s="383">
        <v>14</v>
      </c>
      <c r="AZ55" s="383">
        <v>11</v>
      </c>
      <c r="BA55" s="383">
        <v>9</v>
      </c>
      <c r="BB55" s="383">
        <v>12</v>
      </c>
      <c r="BC55" s="383">
        <v>15</v>
      </c>
      <c r="BD55" s="383">
        <v>16</v>
      </c>
      <c r="BE55" s="383">
        <v>18</v>
      </c>
      <c r="BF55" s="383">
        <v>19</v>
      </c>
      <c r="BG55" s="383">
        <v>19</v>
      </c>
      <c r="BH55" s="383">
        <v>19</v>
      </c>
      <c r="BI55" s="383">
        <v>20</v>
      </c>
      <c r="BJ55" s="383">
        <v>22</v>
      </c>
      <c r="BK55" s="383">
        <v>23</v>
      </c>
      <c r="BL55" s="383">
        <v>24</v>
      </c>
      <c r="BM55" s="383">
        <v>27</v>
      </c>
      <c r="BN55" s="383">
        <v>28</v>
      </c>
      <c r="BO55" s="383">
        <v>29</v>
      </c>
      <c r="BP55" s="383">
        <v>29</v>
      </c>
      <c r="BQ55" s="383">
        <v>30</v>
      </c>
      <c r="BR55" s="383">
        <v>30</v>
      </c>
      <c r="BS55" s="383">
        <v>26</v>
      </c>
      <c r="BT55" s="383">
        <v>24</v>
      </c>
      <c r="BU55" s="383">
        <v>20</v>
      </c>
      <c r="BV55" s="383">
        <v>17</v>
      </c>
      <c r="BW55" s="383">
        <v>15</v>
      </c>
      <c r="BX55" s="383">
        <v>13</v>
      </c>
      <c r="BY55" s="383">
        <v>12</v>
      </c>
      <c r="BZ55" s="383">
        <v>10</v>
      </c>
      <c r="CA55" s="383">
        <v>10</v>
      </c>
      <c r="CB55" s="383">
        <v>8</v>
      </c>
      <c r="CC55" s="383">
        <v>5</v>
      </c>
      <c r="CD55" s="384">
        <v>5</v>
      </c>
    </row>
    <row r="56" spans="1:82" s="1" customFormat="1" x14ac:dyDescent="0.4">
      <c r="A56" s="379"/>
      <c r="B56" s="382" t="s">
        <v>363</v>
      </c>
      <c r="C56" s="313"/>
      <c r="D56" s="383"/>
      <c r="E56" s="383"/>
      <c r="F56" s="383"/>
      <c r="G56" s="383"/>
      <c r="H56" s="383"/>
      <c r="I56" s="383"/>
      <c r="J56" s="383"/>
      <c r="K56" s="383"/>
      <c r="L56" s="383"/>
      <c r="M56" s="383"/>
      <c r="N56" s="383"/>
      <c r="O56" s="383"/>
      <c r="P56" s="383"/>
      <c r="Q56" s="383"/>
      <c r="R56" s="383"/>
      <c r="S56" s="383"/>
      <c r="T56" s="383"/>
      <c r="U56" s="383"/>
      <c r="V56" s="383"/>
      <c r="W56" s="383"/>
      <c r="X56" s="383"/>
      <c r="Y56" s="383"/>
      <c r="Z56" s="383"/>
      <c r="AA56" s="383"/>
      <c r="AB56" s="383"/>
      <c r="AC56" s="383"/>
      <c r="AD56" s="383"/>
      <c r="AE56" s="383"/>
      <c r="AF56" s="383"/>
      <c r="AG56" s="383"/>
      <c r="AH56" s="383"/>
      <c r="AI56" s="383"/>
      <c r="AJ56" s="383"/>
      <c r="AK56" s="383"/>
      <c r="AL56" s="383"/>
      <c r="AM56" s="383"/>
      <c r="AN56" s="383"/>
      <c r="AO56" s="383"/>
      <c r="AP56" s="383"/>
      <c r="AQ56" s="383"/>
      <c r="AR56" s="383"/>
      <c r="AS56" s="383"/>
      <c r="AT56" s="383"/>
      <c r="AU56" s="383"/>
      <c r="AV56" s="383"/>
      <c r="AW56" s="383"/>
      <c r="AX56" s="383"/>
      <c r="AY56" s="383"/>
      <c r="AZ56" s="383"/>
      <c r="BA56" s="383"/>
      <c r="BB56" s="383"/>
      <c r="BC56" s="383"/>
      <c r="BD56" s="383"/>
      <c r="BE56" s="383"/>
      <c r="BF56" s="383"/>
      <c r="BG56" s="383"/>
      <c r="BH56" s="383"/>
      <c r="BI56" s="383"/>
      <c r="BJ56" s="383"/>
      <c r="BK56" s="383"/>
      <c r="BL56" s="383"/>
      <c r="BM56" s="383"/>
      <c r="BN56" s="383"/>
      <c r="BO56" s="383"/>
      <c r="BP56" s="383"/>
      <c r="BQ56" s="383">
        <v>0</v>
      </c>
      <c r="BR56" s="383">
        <v>0</v>
      </c>
      <c r="BS56" s="383">
        <v>0</v>
      </c>
      <c r="BT56" s="383">
        <v>0</v>
      </c>
      <c r="BU56" s="383">
        <v>0</v>
      </c>
      <c r="BV56" s="383">
        <v>1</v>
      </c>
      <c r="BW56" s="383">
        <v>0</v>
      </c>
      <c r="BX56" s="383">
        <v>0</v>
      </c>
      <c r="BY56" s="383">
        <v>0</v>
      </c>
      <c r="BZ56" s="383">
        <v>0</v>
      </c>
      <c r="CA56" s="383">
        <v>0</v>
      </c>
      <c r="CB56" s="383">
        <v>0</v>
      </c>
      <c r="CC56" s="383">
        <v>0</v>
      </c>
      <c r="CD56" s="384">
        <v>0</v>
      </c>
    </row>
    <row r="57" spans="1:82" s="1" customFormat="1" x14ac:dyDescent="0.4">
      <c r="A57" s="379"/>
      <c r="B57" s="382" t="s">
        <v>364</v>
      </c>
      <c r="C57" s="313"/>
      <c r="D57" s="383"/>
      <c r="E57" s="383"/>
      <c r="F57" s="383"/>
      <c r="G57" s="383"/>
      <c r="H57" s="383"/>
      <c r="I57" s="383"/>
      <c r="J57" s="383"/>
      <c r="K57" s="383"/>
      <c r="L57" s="383"/>
      <c r="M57" s="383"/>
      <c r="N57" s="383"/>
      <c r="O57" s="383"/>
      <c r="P57" s="383"/>
      <c r="Q57" s="383"/>
      <c r="R57" s="383"/>
      <c r="S57" s="383"/>
      <c r="T57" s="383"/>
      <c r="U57" s="383"/>
      <c r="V57" s="383"/>
      <c r="W57" s="383"/>
      <c r="X57" s="383"/>
      <c r="Y57" s="383"/>
      <c r="Z57" s="383"/>
      <c r="AA57" s="383"/>
      <c r="AB57" s="383"/>
      <c r="AC57" s="383"/>
      <c r="AD57" s="383"/>
      <c r="AE57" s="383"/>
      <c r="AF57" s="383"/>
      <c r="AG57" s="383"/>
      <c r="AH57" s="383"/>
      <c r="AI57" s="383"/>
      <c r="AJ57" s="383"/>
      <c r="AK57" s="383"/>
      <c r="AL57" s="383"/>
      <c r="AM57" s="383"/>
      <c r="AN57" s="383"/>
      <c r="AO57" s="383"/>
      <c r="AP57" s="383"/>
      <c r="AQ57" s="383"/>
      <c r="AR57" s="383"/>
      <c r="AS57" s="383"/>
      <c r="AT57" s="383"/>
      <c r="AU57" s="383"/>
      <c r="AV57" s="383"/>
      <c r="AW57" s="383"/>
      <c r="AX57" s="383"/>
      <c r="AY57" s="383"/>
      <c r="AZ57" s="383"/>
      <c r="BA57" s="383"/>
      <c r="BB57" s="383"/>
      <c r="BC57" s="383"/>
      <c r="BD57" s="383"/>
      <c r="BE57" s="383"/>
      <c r="BF57" s="383"/>
      <c r="BG57" s="383"/>
      <c r="BH57" s="383"/>
      <c r="BI57" s="383"/>
      <c r="BJ57" s="383"/>
      <c r="BK57" s="383"/>
      <c r="BL57" s="383"/>
      <c r="BM57" s="383"/>
      <c r="BN57" s="383"/>
      <c r="BO57" s="383"/>
      <c r="BP57" s="383"/>
      <c r="BQ57" s="383">
        <v>20</v>
      </c>
      <c r="BR57" s="383">
        <v>19</v>
      </c>
      <c r="BS57" s="383">
        <v>8</v>
      </c>
      <c r="BT57" s="383">
        <v>9</v>
      </c>
      <c r="BU57" s="383">
        <v>8</v>
      </c>
      <c r="BV57" s="383">
        <v>7</v>
      </c>
      <c r="BW57" s="383">
        <v>7</v>
      </c>
      <c r="BX57" s="383">
        <v>7</v>
      </c>
      <c r="BY57" s="383">
        <v>6</v>
      </c>
      <c r="BZ57" s="383">
        <v>5</v>
      </c>
      <c r="CA57" s="383">
        <v>4</v>
      </c>
      <c r="CB57" s="383">
        <v>3</v>
      </c>
      <c r="CC57" s="383">
        <v>1</v>
      </c>
      <c r="CD57" s="384">
        <v>1</v>
      </c>
    </row>
    <row r="58" spans="1:82" s="1" customFormat="1" x14ac:dyDescent="0.4">
      <c r="A58" s="379"/>
      <c r="B58" s="382" t="s">
        <v>365</v>
      </c>
      <c r="C58" s="313"/>
      <c r="D58" s="383"/>
      <c r="E58" s="383"/>
      <c r="F58" s="383"/>
      <c r="G58" s="383"/>
      <c r="H58" s="383"/>
      <c r="I58" s="383"/>
      <c r="J58" s="383"/>
      <c r="K58" s="383"/>
      <c r="L58" s="383"/>
      <c r="M58" s="383"/>
      <c r="N58" s="383"/>
      <c r="O58" s="383"/>
      <c r="P58" s="383"/>
      <c r="Q58" s="383"/>
      <c r="R58" s="383"/>
      <c r="S58" s="383"/>
      <c r="T58" s="383"/>
      <c r="U58" s="383"/>
      <c r="V58" s="383"/>
      <c r="W58" s="383"/>
      <c r="X58" s="383"/>
      <c r="Y58" s="383"/>
      <c r="Z58" s="383"/>
      <c r="AA58" s="383"/>
      <c r="AB58" s="383"/>
      <c r="AC58" s="383"/>
      <c r="AD58" s="383"/>
      <c r="AE58" s="383"/>
      <c r="AF58" s="383"/>
      <c r="AG58" s="383"/>
      <c r="AH58" s="383"/>
      <c r="AI58" s="383"/>
      <c r="AJ58" s="383"/>
      <c r="AK58" s="383"/>
      <c r="AL58" s="383"/>
      <c r="AM58" s="383"/>
      <c r="AN58" s="383"/>
      <c r="AO58" s="383"/>
      <c r="AP58" s="383"/>
      <c r="AQ58" s="383"/>
      <c r="AR58" s="383"/>
      <c r="AS58" s="383"/>
      <c r="AT58" s="383"/>
      <c r="AU58" s="383"/>
      <c r="AV58" s="383"/>
      <c r="AW58" s="383"/>
      <c r="AX58" s="383"/>
      <c r="AY58" s="383"/>
      <c r="AZ58" s="383"/>
      <c r="BA58" s="383"/>
      <c r="BB58" s="383"/>
      <c r="BC58" s="383"/>
      <c r="BD58" s="383"/>
      <c r="BE58" s="383"/>
      <c r="BF58" s="383"/>
      <c r="BG58" s="383"/>
      <c r="BH58" s="383"/>
      <c r="BI58" s="383"/>
      <c r="BJ58" s="383"/>
      <c r="BK58" s="383"/>
      <c r="BL58" s="383"/>
      <c r="BM58" s="383"/>
      <c r="BN58" s="383"/>
      <c r="BO58" s="383"/>
      <c r="BP58" s="383"/>
      <c r="BQ58" s="383">
        <v>10</v>
      </c>
      <c r="BR58" s="383">
        <v>10</v>
      </c>
      <c r="BS58" s="383">
        <v>18</v>
      </c>
      <c r="BT58" s="383">
        <v>15</v>
      </c>
      <c r="BU58" s="383">
        <v>12</v>
      </c>
      <c r="BV58" s="383">
        <v>10</v>
      </c>
      <c r="BW58" s="383">
        <v>8</v>
      </c>
      <c r="BX58" s="383">
        <v>6</v>
      </c>
      <c r="BY58" s="383">
        <v>5</v>
      </c>
      <c r="BZ58" s="383">
        <v>5</v>
      </c>
      <c r="CA58" s="383">
        <v>5</v>
      </c>
      <c r="CB58" s="383">
        <v>4</v>
      </c>
      <c r="CC58" s="383">
        <v>3</v>
      </c>
      <c r="CD58" s="384">
        <v>3</v>
      </c>
    </row>
    <row r="59" spans="1:82" s="1" customFormat="1" ht="25.5" customHeight="1" x14ac:dyDescent="0.4">
      <c r="A59" s="379"/>
      <c r="B59" s="393" t="s">
        <v>598</v>
      </c>
      <c r="C59" s="313"/>
      <c r="D59" s="383"/>
      <c r="E59" s="383"/>
      <c r="F59" s="383"/>
      <c r="G59" s="383"/>
      <c r="H59" s="383"/>
      <c r="I59" s="383"/>
      <c r="J59" s="383"/>
      <c r="K59" s="383"/>
      <c r="L59" s="383"/>
      <c r="M59" s="383"/>
      <c r="N59" s="383"/>
      <c r="O59" s="383"/>
      <c r="P59" s="383"/>
      <c r="Q59" s="383"/>
      <c r="R59" s="383"/>
      <c r="S59" s="383"/>
      <c r="T59" s="383"/>
      <c r="U59" s="383"/>
      <c r="V59" s="383"/>
      <c r="W59" s="383"/>
      <c r="X59" s="383"/>
      <c r="Y59" s="383"/>
      <c r="Z59" s="383"/>
      <c r="AA59" s="383"/>
      <c r="AB59" s="383"/>
      <c r="AC59" s="383"/>
      <c r="AD59" s="383"/>
      <c r="AE59" s="383"/>
      <c r="AF59" s="383"/>
      <c r="AG59" s="383"/>
      <c r="AH59" s="383"/>
      <c r="AI59" s="383"/>
      <c r="AJ59" s="383"/>
      <c r="AK59" s="383"/>
      <c r="AL59" s="383"/>
      <c r="AM59" s="383"/>
      <c r="AN59" s="383"/>
      <c r="AO59" s="383"/>
      <c r="AP59" s="383"/>
      <c r="AQ59" s="383"/>
      <c r="AR59" s="383"/>
      <c r="AS59" s="383"/>
      <c r="AT59" s="383"/>
      <c r="AU59" s="383"/>
      <c r="AV59" s="383"/>
      <c r="AW59" s="383"/>
      <c r="AX59" s="383"/>
      <c r="AY59" s="383"/>
      <c r="AZ59" s="383"/>
      <c r="BA59" s="383"/>
      <c r="BB59" s="383"/>
      <c r="BC59" s="383"/>
      <c r="BD59" s="383"/>
      <c r="BE59" s="383"/>
      <c r="BF59" s="383"/>
      <c r="BG59" s="383">
        <v>2</v>
      </c>
      <c r="BH59" s="383">
        <v>2</v>
      </c>
      <c r="BI59" s="383">
        <v>2</v>
      </c>
      <c r="BJ59" s="383">
        <v>2</v>
      </c>
      <c r="BK59" s="383">
        <v>2</v>
      </c>
      <c r="BL59" s="383">
        <v>3</v>
      </c>
      <c r="BM59" s="383">
        <v>3</v>
      </c>
      <c r="BN59" s="383">
        <v>3</v>
      </c>
      <c r="BO59" s="383">
        <v>4</v>
      </c>
      <c r="BP59" s="383">
        <v>4</v>
      </c>
      <c r="BQ59" s="383">
        <v>4</v>
      </c>
      <c r="BR59" s="383">
        <v>4</v>
      </c>
      <c r="BS59" s="383">
        <v>4</v>
      </c>
      <c r="BT59" s="383">
        <v>4</v>
      </c>
      <c r="BU59" s="383">
        <v>4</v>
      </c>
      <c r="BV59" s="383">
        <v>4</v>
      </c>
      <c r="BW59" s="383">
        <v>3</v>
      </c>
      <c r="BX59" s="383">
        <v>3</v>
      </c>
      <c r="BY59" s="383">
        <v>3</v>
      </c>
      <c r="BZ59" s="383">
        <v>3</v>
      </c>
      <c r="CA59" s="383">
        <v>3</v>
      </c>
      <c r="CB59" s="383">
        <v>3</v>
      </c>
      <c r="CC59" s="383">
        <v>3</v>
      </c>
      <c r="CD59" s="384">
        <v>3</v>
      </c>
    </row>
    <row r="60" spans="1:82" s="1" customFormat="1" ht="24" customHeight="1" x14ac:dyDescent="0.4">
      <c r="A60" s="314"/>
      <c r="B60" s="336" t="s">
        <v>262</v>
      </c>
      <c r="C60" s="313"/>
      <c r="D60" s="380">
        <v>0</v>
      </c>
      <c r="E60" s="380">
        <v>0</v>
      </c>
      <c r="F60" s="380">
        <v>0</v>
      </c>
      <c r="G60" s="380">
        <v>0</v>
      </c>
      <c r="H60" s="380">
        <v>0</v>
      </c>
      <c r="I60" s="380">
        <v>0</v>
      </c>
      <c r="J60" s="380">
        <v>0</v>
      </c>
      <c r="K60" s="380">
        <v>0</v>
      </c>
      <c r="L60" s="380">
        <v>0</v>
      </c>
      <c r="M60" s="380">
        <v>0</v>
      </c>
      <c r="N60" s="380">
        <v>0</v>
      </c>
      <c r="O60" s="380">
        <v>0</v>
      </c>
      <c r="P60" s="380">
        <v>0</v>
      </c>
      <c r="Q60" s="380">
        <v>0</v>
      </c>
      <c r="R60" s="380">
        <v>0</v>
      </c>
      <c r="S60" s="380">
        <v>0</v>
      </c>
      <c r="T60" s="380">
        <v>0</v>
      </c>
      <c r="U60" s="380">
        <v>0</v>
      </c>
      <c r="V60" s="380">
        <v>0</v>
      </c>
      <c r="W60" s="380">
        <v>0</v>
      </c>
      <c r="X60" s="380">
        <v>0</v>
      </c>
      <c r="Y60" s="380">
        <v>0</v>
      </c>
      <c r="Z60" s="380">
        <v>0</v>
      </c>
      <c r="AA60" s="380">
        <v>0</v>
      </c>
      <c r="AB60" s="380">
        <v>0</v>
      </c>
      <c r="AC60" s="380">
        <v>0</v>
      </c>
      <c r="AD60" s="380">
        <v>0</v>
      </c>
      <c r="AE60" s="380">
        <v>0</v>
      </c>
      <c r="AF60" s="380">
        <v>0</v>
      </c>
      <c r="AG60" s="380">
        <v>0</v>
      </c>
      <c r="AH60" s="380">
        <v>0</v>
      </c>
      <c r="AI60" s="380">
        <v>0</v>
      </c>
      <c r="AJ60" s="380">
        <v>0</v>
      </c>
      <c r="AK60" s="380">
        <v>0</v>
      </c>
      <c r="AL60" s="380">
        <v>0</v>
      </c>
      <c r="AM60" s="380">
        <v>0</v>
      </c>
      <c r="AN60" s="380">
        <v>0</v>
      </c>
      <c r="AO60" s="380">
        <v>0</v>
      </c>
      <c r="AP60" s="380">
        <v>0</v>
      </c>
      <c r="AQ60" s="380">
        <v>0</v>
      </c>
      <c r="AR60" s="380">
        <v>0</v>
      </c>
      <c r="AS60" s="380">
        <v>0</v>
      </c>
      <c r="AT60" s="380">
        <v>0</v>
      </c>
      <c r="AU60" s="380">
        <v>0</v>
      </c>
      <c r="AV60" s="380">
        <v>0</v>
      </c>
      <c r="AW60" s="380">
        <v>0</v>
      </c>
      <c r="AX60" s="380">
        <v>0</v>
      </c>
      <c r="AY60" s="380">
        <v>0</v>
      </c>
      <c r="AZ60" s="380">
        <v>0</v>
      </c>
      <c r="BA60" s="380">
        <v>0</v>
      </c>
      <c r="BB60" s="380">
        <v>0</v>
      </c>
      <c r="BC60" s="380">
        <v>0</v>
      </c>
      <c r="BD60" s="380">
        <v>0</v>
      </c>
      <c r="BE60" s="380">
        <v>0</v>
      </c>
      <c r="BF60" s="380">
        <v>0</v>
      </c>
      <c r="BG60" s="380">
        <v>0</v>
      </c>
      <c r="BH60" s="380">
        <v>0</v>
      </c>
      <c r="BI60" s="380">
        <v>0</v>
      </c>
      <c r="BJ60" s="380">
        <v>0</v>
      </c>
      <c r="BK60" s="380">
        <v>0</v>
      </c>
      <c r="BL60" s="380">
        <v>0</v>
      </c>
      <c r="BM60" s="380">
        <v>0</v>
      </c>
      <c r="BN60" s="380">
        <v>0</v>
      </c>
      <c r="BO60" s="380">
        <v>0</v>
      </c>
      <c r="BP60" s="380">
        <v>0</v>
      </c>
      <c r="BQ60" s="380">
        <v>13</v>
      </c>
      <c r="BR60" s="380">
        <v>200</v>
      </c>
      <c r="BS60" s="380">
        <v>594</v>
      </c>
      <c r="BT60" s="380">
        <v>1056</v>
      </c>
      <c r="BU60" s="380">
        <v>1558</v>
      </c>
      <c r="BV60" s="380">
        <v>1919</v>
      </c>
      <c r="BW60" s="380">
        <v>2215</v>
      </c>
      <c r="BX60" s="380">
        <v>2228</v>
      </c>
      <c r="BY60" s="380">
        <v>2384</v>
      </c>
      <c r="BZ60" s="380">
        <v>2625</v>
      </c>
      <c r="CA60" s="380">
        <v>2895</v>
      </c>
      <c r="CB60" s="380">
        <v>3127</v>
      </c>
      <c r="CC60" s="380">
        <v>3372</v>
      </c>
      <c r="CD60" s="381">
        <v>3573</v>
      </c>
    </row>
    <row r="61" spans="1:82" s="1" customFormat="1" x14ac:dyDescent="0.4">
      <c r="A61" s="314"/>
      <c r="B61" s="382" t="s">
        <v>312</v>
      </c>
      <c r="C61" s="313"/>
      <c r="D61" s="383">
        <v>0</v>
      </c>
      <c r="E61" s="383">
        <v>0</v>
      </c>
      <c r="F61" s="383">
        <v>0</v>
      </c>
      <c r="G61" s="383">
        <v>0</v>
      </c>
      <c r="H61" s="383">
        <v>0</v>
      </c>
      <c r="I61" s="383">
        <v>0</v>
      </c>
      <c r="J61" s="383">
        <v>0</v>
      </c>
      <c r="K61" s="383">
        <v>0</v>
      </c>
      <c r="L61" s="383">
        <v>0</v>
      </c>
      <c r="M61" s="383">
        <v>0</v>
      </c>
      <c r="N61" s="383">
        <v>0</v>
      </c>
      <c r="O61" s="383">
        <v>0</v>
      </c>
      <c r="P61" s="383">
        <v>0</v>
      </c>
      <c r="Q61" s="383">
        <v>0</v>
      </c>
      <c r="R61" s="383">
        <v>0</v>
      </c>
      <c r="S61" s="383">
        <v>0</v>
      </c>
      <c r="T61" s="383">
        <v>0</v>
      </c>
      <c r="U61" s="383">
        <v>0</v>
      </c>
      <c r="V61" s="383">
        <v>0</v>
      </c>
      <c r="W61" s="383">
        <v>0</v>
      </c>
      <c r="X61" s="383">
        <v>0</v>
      </c>
      <c r="Y61" s="383">
        <v>0</v>
      </c>
      <c r="Z61" s="383">
        <v>0</v>
      </c>
      <c r="AA61" s="383">
        <v>0</v>
      </c>
      <c r="AB61" s="383">
        <v>0</v>
      </c>
      <c r="AC61" s="383">
        <v>0</v>
      </c>
      <c r="AD61" s="383">
        <v>0</v>
      </c>
      <c r="AE61" s="383">
        <v>0</v>
      </c>
      <c r="AF61" s="383">
        <v>0</v>
      </c>
      <c r="AG61" s="383">
        <v>0</v>
      </c>
      <c r="AH61" s="383">
        <v>0</v>
      </c>
      <c r="AI61" s="383">
        <v>0</v>
      </c>
      <c r="AJ61" s="383">
        <v>0</v>
      </c>
      <c r="AK61" s="383">
        <v>0</v>
      </c>
      <c r="AL61" s="383">
        <v>0</v>
      </c>
      <c r="AM61" s="383">
        <v>0</v>
      </c>
      <c r="AN61" s="383">
        <v>0</v>
      </c>
      <c r="AO61" s="383">
        <v>0</v>
      </c>
      <c r="AP61" s="383">
        <v>0</v>
      </c>
      <c r="AQ61" s="383">
        <v>0</v>
      </c>
      <c r="AR61" s="383">
        <v>0</v>
      </c>
      <c r="AS61" s="383">
        <v>0</v>
      </c>
      <c r="AT61" s="383">
        <v>0</v>
      </c>
      <c r="AU61" s="383">
        <v>0</v>
      </c>
      <c r="AV61" s="383">
        <v>0</v>
      </c>
      <c r="AW61" s="383">
        <v>0</v>
      </c>
      <c r="AX61" s="383">
        <v>0</v>
      </c>
      <c r="AY61" s="383">
        <v>0</v>
      </c>
      <c r="AZ61" s="383">
        <v>0</v>
      </c>
      <c r="BA61" s="383">
        <v>0</v>
      </c>
      <c r="BB61" s="383">
        <v>0</v>
      </c>
      <c r="BC61" s="383">
        <v>0</v>
      </c>
      <c r="BD61" s="383">
        <v>0</v>
      </c>
      <c r="BE61" s="383">
        <v>0</v>
      </c>
      <c r="BF61" s="383">
        <v>0</v>
      </c>
      <c r="BG61" s="383">
        <v>0</v>
      </c>
      <c r="BH61" s="383">
        <v>0</v>
      </c>
      <c r="BI61" s="383">
        <v>0</v>
      </c>
      <c r="BJ61" s="383">
        <v>0</v>
      </c>
      <c r="BK61" s="383">
        <v>0</v>
      </c>
      <c r="BL61" s="383">
        <v>0</v>
      </c>
      <c r="BM61" s="383">
        <v>0</v>
      </c>
      <c r="BN61" s="383">
        <v>0</v>
      </c>
      <c r="BO61" s="383">
        <v>0</v>
      </c>
      <c r="BP61" s="383">
        <v>0</v>
      </c>
      <c r="BQ61" s="383">
        <v>13</v>
      </c>
      <c r="BR61" s="383">
        <v>198</v>
      </c>
      <c r="BS61" s="383">
        <v>588</v>
      </c>
      <c r="BT61" s="383">
        <v>1045</v>
      </c>
      <c r="BU61" s="383">
        <v>1541</v>
      </c>
      <c r="BV61" s="383">
        <v>1898</v>
      </c>
      <c r="BW61" s="383">
        <v>2190</v>
      </c>
      <c r="BX61" s="383">
        <v>2203</v>
      </c>
      <c r="BY61" s="383">
        <v>2358</v>
      </c>
      <c r="BZ61" s="383">
        <v>2596</v>
      </c>
      <c r="CA61" s="383">
        <v>2863</v>
      </c>
      <c r="CB61" s="383">
        <v>3092</v>
      </c>
      <c r="CC61" s="383">
        <v>3335</v>
      </c>
      <c r="CD61" s="384">
        <v>3534</v>
      </c>
    </row>
    <row r="62" spans="1:82" s="1" customFormat="1" x14ac:dyDescent="0.4">
      <c r="A62" s="314"/>
      <c r="B62" s="382" t="s">
        <v>364</v>
      </c>
      <c r="C62" s="313"/>
      <c r="D62" s="383">
        <v>0</v>
      </c>
      <c r="E62" s="383">
        <v>0</v>
      </c>
      <c r="F62" s="383">
        <v>0</v>
      </c>
      <c r="G62" s="383">
        <v>0</v>
      </c>
      <c r="H62" s="383">
        <v>0</v>
      </c>
      <c r="I62" s="383">
        <v>0</v>
      </c>
      <c r="J62" s="383">
        <v>0</v>
      </c>
      <c r="K62" s="383">
        <v>0</v>
      </c>
      <c r="L62" s="383">
        <v>0</v>
      </c>
      <c r="M62" s="383">
        <v>0</v>
      </c>
      <c r="N62" s="383">
        <v>0</v>
      </c>
      <c r="O62" s="383">
        <v>0</v>
      </c>
      <c r="P62" s="383">
        <v>0</v>
      </c>
      <c r="Q62" s="383">
        <v>0</v>
      </c>
      <c r="R62" s="383">
        <v>0</v>
      </c>
      <c r="S62" s="383">
        <v>0</v>
      </c>
      <c r="T62" s="383">
        <v>0</v>
      </c>
      <c r="U62" s="383">
        <v>0</v>
      </c>
      <c r="V62" s="383">
        <v>0</v>
      </c>
      <c r="W62" s="383">
        <v>0</v>
      </c>
      <c r="X62" s="383">
        <v>0</v>
      </c>
      <c r="Y62" s="383">
        <v>0</v>
      </c>
      <c r="Z62" s="383">
        <v>0</v>
      </c>
      <c r="AA62" s="383">
        <v>0</v>
      </c>
      <c r="AB62" s="383">
        <v>0</v>
      </c>
      <c r="AC62" s="383">
        <v>0</v>
      </c>
      <c r="AD62" s="383">
        <v>0</v>
      </c>
      <c r="AE62" s="383">
        <v>0</v>
      </c>
      <c r="AF62" s="383">
        <v>0</v>
      </c>
      <c r="AG62" s="383">
        <v>0</v>
      </c>
      <c r="AH62" s="383">
        <v>0</v>
      </c>
      <c r="AI62" s="383">
        <v>0</v>
      </c>
      <c r="AJ62" s="383">
        <v>0</v>
      </c>
      <c r="AK62" s="383">
        <v>0</v>
      </c>
      <c r="AL62" s="383">
        <v>0</v>
      </c>
      <c r="AM62" s="383">
        <v>0</v>
      </c>
      <c r="AN62" s="383">
        <v>0</v>
      </c>
      <c r="AO62" s="383">
        <v>0</v>
      </c>
      <c r="AP62" s="383">
        <v>0</v>
      </c>
      <c r="AQ62" s="383">
        <v>0</v>
      </c>
      <c r="AR62" s="383">
        <v>0</v>
      </c>
      <c r="AS62" s="383">
        <v>0</v>
      </c>
      <c r="AT62" s="383">
        <v>0</v>
      </c>
      <c r="AU62" s="383">
        <v>0</v>
      </c>
      <c r="AV62" s="383">
        <v>0</v>
      </c>
      <c r="AW62" s="383">
        <v>0</v>
      </c>
      <c r="AX62" s="383">
        <v>0</v>
      </c>
      <c r="AY62" s="383">
        <v>0</v>
      </c>
      <c r="AZ62" s="383">
        <v>0</v>
      </c>
      <c r="BA62" s="383">
        <v>0</v>
      </c>
      <c r="BB62" s="383">
        <v>0</v>
      </c>
      <c r="BC62" s="383">
        <v>0</v>
      </c>
      <c r="BD62" s="383">
        <v>0</v>
      </c>
      <c r="BE62" s="383">
        <v>0</v>
      </c>
      <c r="BF62" s="383">
        <v>0</v>
      </c>
      <c r="BG62" s="383">
        <v>0</v>
      </c>
      <c r="BH62" s="383">
        <v>0</v>
      </c>
      <c r="BI62" s="383">
        <v>0</v>
      </c>
      <c r="BJ62" s="383">
        <v>0</v>
      </c>
      <c r="BK62" s="383">
        <v>0</v>
      </c>
      <c r="BL62" s="383">
        <v>0</v>
      </c>
      <c r="BM62" s="383">
        <v>0</v>
      </c>
      <c r="BN62" s="383">
        <v>0</v>
      </c>
      <c r="BO62" s="383">
        <v>0</v>
      </c>
      <c r="BP62" s="383">
        <v>0</v>
      </c>
      <c r="BQ62" s="383">
        <v>12</v>
      </c>
      <c r="BR62" s="383">
        <v>182</v>
      </c>
      <c r="BS62" s="383">
        <v>564</v>
      </c>
      <c r="BT62" s="383">
        <v>958</v>
      </c>
      <c r="BU62" s="383">
        <v>1379</v>
      </c>
      <c r="BV62" s="383">
        <v>1699</v>
      </c>
      <c r="BW62" s="383">
        <v>1916</v>
      </c>
      <c r="BX62" s="383">
        <v>1899</v>
      </c>
      <c r="BY62" s="383">
        <v>2005</v>
      </c>
      <c r="BZ62" s="383">
        <v>2175</v>
      </c>
      <c r="CA62" s="383">
        <v>2364</v>
      </c>
      <c r="CB62" s="383">
        <v>2515</v>
      </c>
      <c r="CC62" s="383">
        <v>2671</v>
      </c>
      <c r="CD62" s="384">
        <v>2811</v>
      </c>
    </row>
    <row r="63" spans="1:82" s="1" customFormat="1" x14ac:dyDescent="0.4">
      <c r="A63" s="314"/>
      <c r="B63" s="382" t="s">
        <v>365</v>
      </c>
      <c r="C63" s="313"/>
      <c r="D63" s="383">
        <v>0</v>
      </c>
      <c r="E63" s="383">
        <v>0</v>
      </c>
      <c r="F63" s="383">
        <v>0</v>
      </c>
      <c r="G63" s="383">
        <v>0</v>
      </c>
      <c r="H63" s="383">
        <v>0</v>
      </c>
      <c r="I63" s="383">
        <v>0</v>
      </c>
      <c r="J63" s="383">
        <v>0</v>
      </c>
      <c r="K63" s="383">
        <v>0</v>
      </c>
      <c r="L63" s="383">
        <v>0</v>
      </c>
      <c r="M63" s="383">
        <v>0</v>
      </c>
      <c r="N63" s="383">
        <v>0</v>
      </c>
      <c r="O63" s="383">
        <v>0</v>
      </c>
      <c r="P63" s="383">
        <v>0</v>
      </c>
      <c r="Q63" s="383">
        <v>0</v>
      </c>
      <c r="R63" s="383">
        <v>0</v>
      </c>
      <c r="S63" s="383">
        <v>0</v>
      </c>
      <c r="T63" s="383">
        <v>0</v>
      </c>
      <c r="U63" s="383">
        <v>0</v>
      </c>
      <c r="V63" s="383">
        <v>0</v>
      </c>
      <c r="W63" s="383">
        <v>0</v>
      </c>
      <c r="X63" s="383">
        <v>0</v>
      </c>
      <c r="Y63" s="383">
        <v>0</v>
      </c>
      <c r="Z63" s="383">
        <v>0</v>
      </c>
      <c r="AA63" s="383">
        <v>0</v>
      </c>
      <c r="AB63" s="383">
        <v>0</v>
      </c>
      <c r="AC63" s="383">
        <v>0</v>
      </c>
      <c r="AD63" s="383">
        <v>0</v>
      </c>
      <c r="AE63" s="383">
        <v>0</v>
      </c>
      <c r="AF63" s="383">
        <v>0</v>
      </c>
      <c r="AG63" s="383">
        <v>0</v>
      </c>
      <c r="AH63" s="383">
        <v>0</v>
      </c>
      <c r="AI63" s="383">
        <v>0</v>
      </c>
      <c r="AJ63" s="383">
        <v>0</v>
      </c>
      <c r="AK63" s="383">
        <v>0</v>
      </c>
      <c r="AL63" s="383">
        <v>0</v>
      </c>
      <c r="AM63" s="383">
        <v>0</v>
      </c>
      <c r="AN63" s="383">
        <v>0</v>
      </c>
      <c r="AO63" s="383">
        <v>0</v>
      </c>
      <c r="AP63" s="383">
        <v>0</v>
      </c>
      <c r="AQ63" s="383">
        <v>0</v>
      </c>
      <c r="AR63" s="383">
        <v>0</v>
      </c>
      <c r="AS63" s="383">
        <v>0</v>
      </c>
      <c r="AT63" s="383">
        <v>0</v>
      </c>
      <c r="AU63" s="383">
        <v>0</v>
      </c>
      <c r="AV63" s="383">
        <v>0</v>
      </c>
      <c r="AW63" s="383">
        <v>0</v>
      </c>
      <c r="AX63" s="383">
        <v>0</v>
      </c>
      <c r="AY63" s="383">
        <v>0</v>
      </c>
      <c r="AZ63" s="383">
        <v>0</v>
      </c>
      <c r="BA63" s="383">
        <v>0</v>
      </c>
      <c r="BB63" s="383">
        <v>0</v>
      </c>
      <c r="BC63" s="383">
        <v>0</v>
      </c>
      <c r="BD63" s="383">
        <v>0</v>
      </c>
      <c r="BE63" s="383">
        <v>0</v>
      </c>
      <c r="BF63" s="383">
        <v>0</v>
      </c>
      <c r="BG63" s="383">
        <v>0</v>
      </c>
      <c r="BH63" s="383">
        <v>0</v>
      </c>
      <c r="BI63" s="383">
        <v>0</v>
      </c>
      <c r="BJ63" s="383">
        <v>0</v>
      </c>
      <c r="BK63" s="383">
        <v>0</v>
      </c>
      <c r="BL63" s="383">
        <v>0</v>
      </c>
      <c r="BM63" s="383">
        <v>0</v>
      </c>
      <c r="BN63" s="383">
        <v>0</v>
      </c>
      <c r="BO63" s="383">
        <v>0</v>
      </c>
      <c r="BP63" s="383">
        <v>0</v>
      </c>
      <c r="BQ63" s="383">
        <v>1</v>
      </c>
      <c r="BR63" s="383">
        <v>16</v>
      </c>
      <c r="BS63" s="383">
        <v>24</v>
      </c>
      <c r="BT63" s="383">
        <v>87</v>
      </c>
      <c r="BU63" s="383">
        <v>162</v>
      </c>
      <c r="BV63" s="383">
        <v>200</v>
      </c>
      <c r="BW63" s="383">
        <v>274</v>
      </c>
      <c r="BX63" s="383">
        <v>305</v>
      </c>
      <c r="BY63" s="383">
        <v>353</v>
      </c>
      <c r="BZ63" s="383">
        <v>421</v>
      </c>
      <c r="CA63" s="383">
        <v>499</v>
      </c>
      <c r="CB63" s="383">
        <v>577</v>
      </c>
      <c r="CC63" s="383">
        <v>664</v>
      </c>
      <c r="CD63" s="384">
        <v>722</v>
      </c>
    </row>
    <row r="64" spans="1:82" s="1" customFormat="1" x14ac:dyDescent="0.4">
      <c r="A64" s="314"/>
      <c r="B64" s="382" t="s">
        <v>313</v>
      </c>
      <c r="C64" s="313"/>
      <c r="D64" s="383">
        <v>0</v>
      </c>
      <c r="E64" s="383">
        <v>0</v>
      </c>
      <c r="F64" s="383">
        <v>0</v>
      </c>
      <c r="G64" s="383">
        <v>0</v>
      </c>
      <c r="H64" s="383">
        <v>0</v>
      </c>
      <c r="I64" s="383">
        <v>0</v>
      </c>
      <c r="J64" s="383">
        <v>0</v>
      </c>
      <c r="K64" s="383">
        <v>0</v>
      </c>
      <c r="L64" s="383">
        <v>0</v>
      </c>
      <c r="M64" s="383">
        <v>0</v>
      </c>
      <c r="N64" s="383">
        <v>0</v>
      </c>
      <c r="O64" s="383">
        <v>0</v>
      </c>
      <c r="P64" s="383">
        <v>0</v>
      </c>
      <c r="Q64" s="383">
        <v>0</v>
      </c>
      <c r="R64" s="383">
        <v>0</v>
      </c>
      <c r="S64" s="383">
        <v>0</v>
      </c>
      <c r="T64" s="383">
        <v>0</v>
      </c>
      <c r="U64" s="383">
        <v>0</v>
      </c>
      <c r="V64" s="383">
        <v>0</v>
      </c>
      <c r="W64" s="383">
        <v>0</v>
      </c>
      <c r="X64" s="383">
        <v>0</v>
      </c>
      <c r="Y64" s="383">
        <v>0</v>
      </c>
      <c r="Z64" s="383">
        <v>0</v>
      </c>
      <c r="AA64" s="383">
        <v>0</v>
      </c>
      <c r="AB64" s="383">
        <v>0</v>
      </c>
      <c r="AC64" s="383">
        <v>0</v>
      </c>
      <c r="AD64" s="383">
        <v>0</v>
      </c>
      <c r="AE64" s="383">
        <v>0</v>
      </c>
      <c r="AF64" s="383">
        <v>0</v>
      </c>
      <c r="AG64" s="383">
        <v>0</v>
      </c>
      <c r="AH64" s="383">
        <v>0</v>
      </c>
      <c r="AI64" s="383">
        <v>0</v>
      </c>
      <c r="AJ64" s="383">
        <v>0</v>
      </c>
      <c r="AK64" s="383">
        <v>0</v>
      </c>
      <c r="AL64" s="383">
        <v>0</v>
      </c>
      <c r="AM64" s="383">
        <v>0</v>
      </c>
      <c r="AN64" s="383">
        <v>0</v>
      </c>
      <c r="AO64" s="383">
        <v>0</v>
      </c>
      <c r="AP64" s="383">
        <v>0</v>
      </c>
      <c r="AQ64" s="383">
        <v>0</v>
      </c>
      <c r="AR64" s="383">
        <v>0</v>
      </c>
      <c r="AS64" s="383">
        <v>0</v>
      </c>
      <c r="AT64" s="383">
        <v>0</v>
      </c>
      <c r="AU64" s="383">
        <v>0</v>
      </c>
      <c r="AV64" s="383">
        <v>0</v>
      </c>
      <c r="AW64" s="383">
        <v>0</v>
      </c>
      <c r="AX64" s="383">
        <v>0</v>
      </c>
      <c r="AY64" s="383">
        <v>0</v>
      </c>
      <c r="AZ64" s="383">
        <v>0</v>
      </c>
      <c r="BA64" s="383">
        <v>0</v>
      </c>
      <c r="BB64" s="383">
        <v>0</v>
      </c>
      <c r="BC64" s="383">
        <v>0</v>
      </c>
      <c r="BD64" s="383">
        <v>0</v>
      </c>
      <c r="BE64" s="383">
        <v>0</v>
      </c>
      <c r="BF64" s="383">
        <v>0</v>
      </c>
      <c r="BG64" s="383">
        <v>0</v>
      </c>
      <c r="BH64" s="383">
        <v>0</v>
      </c>
      <c r="BI64" s="383">
        <v>0</v>
      </c>
      <c r="BJ64" s="383">
        <v>0</v>
      </c>
      <c r="BK64" s="383">
        <v>0</v>
      </c>
      <c r="BL64" s="383">
        <v>0</v>
      </c>
      <c r="BM64" s="383">
        <v>0</v>
      </c>
      <c r="BN64" s="383">
        <v>0</v>
      </c>
      <c r="BO64" s="383">
        <v>0</v>
      </c>
      <c r="BP64" s="383">
        <v>0</v>
      </c>
      <c r="BQ64" s="383">
        <v>0</v>
      </c>
      <c r="BR64" s="383">
        <v>2</v>
      </c>
      <c r="BS64" s="383">
        <v>6</v>
      </c>
      <c r="BT64" s="383">
        <v>12</v>
      </c>
      <c r="BU64" s="383">
        <v>17</v>
      </c>
      <c r="BV64" s="383">
        <v>21</v>
      </c>
      <c r="BW64" s="383">
        <v>24</v>
      </c>
      <c r="BX64" s="383">
        <v>24</v>
      </c>
      <c r="BY64" s="383">
        <v>26</v>
      </c>
      <c r="BZ64" s="383">
        <v>29</v>
      </c>
      <c r="CA64" s="383">
        <v>32</v>
      </c>
      <c r="CB64" s="383">
        <v>34</v>
      </c>
      <c r="CC64" s="383">
        <v>37</v>
      </c>
      <c r="CD64" s="384">
        <v>39</v>
      </c>
    </row>
    <row r="65" spans="1:82" s="1" customFormat="1" x14ac:dyDescent="0.4">
      <c r="A65" s="379"/>
      <c r="B65" s="382" t="s">
        <v>364</v>
      </c>
      <c r="C65" s="313"/>
      <c r="D65" s="383"/>
      <c r="E65" s="383"/>
      <c r="F65" s="383"/>
      <c r="G65" s="383"/>
      <c r="H65" s="383"/>
      <c r="I65" s="383"/>
      <c r="J65" s="383"/>
      <c r="K65" s="383"/>
      <c r="L65" s="383"/>
      <c r="M65" s="383"/>
      <c r="N65" s="383"/>
      <c r="O65" s="383"/>
      <c r="P65" s="383"/>
      <c r="Q65" s="383"/>
      <c r="R65" s="383"/>
      <c r="S65" s="383"/>
      <c r="T65" s="383"/>
      <c r="U65" s="383"/>
      <c r="V65" s="383"/>
      <c r="W65" s="383"/>
      <c r="X65" s="383"/>
      <c r="Y65" s="383"/>
      <c r="Z65" s="383"/>
      <c r="AA65" s="383"/>
      <c r="AB65" s="383"/>
      <c r="AC65" s="383"/>
      <c r="AD65" s="383"/>
      <c r="AE65" s="383"/>
      <c r="AF65" s="383"/>
      <c r="AG65" s="383"/>
      <c r="AH65" s="383"/>
      <c r="AI65" s="383"/>
      <c r="AJ65" s="383"/>
      <c r="AK65" s="383"/>
      <c r="AL65" s="383"/>
      <c r="AM65" s="383"/>
      <c r="AN65" s="383"/>
      <c r="AO65" s="383"/>
      <c r="AP65" s="383"/>
      <c r="AQ65" s="383"/>
      <c r="AR65" s="383"/>
      <c r="AS65" s="383"/>
      <c r="AT65" s="383"/>
      <c r="AU65" s="383"/>
      <c r="AV65" s="383"/>
      <c r="AW65" s="383"/>
      <c r="AX65" s="383"/>
      <c r="AY65" s="383"/>
      <c r="AZ65" s="383"/>
      <c r="BA65" s="383"/>
      <c r="BB65" s="383"/>
      <c r="BC65" s="383"/>
      <c r="BD65" s="383"/>
      <c r="BE65" s="383"/>
      <c r="BF65" s="383"/>
      <c r="BG65" s="383"/>
      <c r="BH65" s="383"/>
      <c r="BI65" s="383"/>
      <c r="BJ65" s="383"/>
      <c r="BK65" s="383"/>
      <c r="BL65" s="383"/>
      <c r="BM65" s="383"/>
      <c r="BN65" s="383"/>
      <c r="BO65" s="383"/>
      <c r="BP65" s="383"/>
      <c r="BQ65" s="383">
        <v>0</v>
      </c>
      <c r="BR65" s="383">
        <v>2</v>
      </c>
      <c r="BS65" s="383">
        <v>6</v>
      </c>
      <c r="BT65" s="383">
        <v>11</v>
      </c>
      <c r="BU65" s="383">
        <v>15</v>
      </c>
      <c r="BV65" s="383">
        <v>19</v>
      </c>
      <c r="BW65" s="383">
        <v>21</v>
      </c>
      <c r="BX65" s="383">
        <v>21</v>
      </c>
      <c r="BY65" s="383">
        <v>22</v>
      </c>
      <c r="BZ65" s="383">
        <v>24</v>
      </c>
      <c r="CA65" s="383">
        <v>26</v>
      </c>
      <c r="CB65" s="383">
        <v>28</v>
      </c>
      <c r="CC65" s="383">
        <v>29</v>
      </c>
      <c r="CD65" s="384">
        <v>31</v>
      </c>
    </row>
    <row r="66" spans="1:82" s="1" customFormat="1" x14ac:dyDescent="0.4">
      <c r="A66" s="379"/>
      <c r="B66" s="382" t="s">
        <v>365</v>
      </c>
      <c r="C66" s="313"/>
      <c r="D66" s="383"/>
      <c r="E66" s="383"/>
      <c r="F66" s="383"/>
      <c r="G66" s="383"/>
      <c r="H66" s="383"/>
      <c r="I66" s="383"/>
      <c r="J66" s="383"/>
      <c r="K66" s="383"/>
      <c r="L66" s="383"/>
      <c r="M66" s="383"/>
      <c r="N66" s="383"/>
      <c r="O66" s="383"/>
      <c r="P66" s="383"/>
      <c r="Q66" s="383"/>
      <c r="R66" s="383"/>
      <c r="S66" s="383"/>
      <c r="T66" s="383"/>
      <c r="U66" s="383"/>
      <c r="V66" s="383"/>
      <c r="W66" s="383"/>
      <c r="X66" s="383"/>
      <c r="Y66" s="383"/>
      <c r="Z66" s="383"/>
      <c r="AA66" s="383"/>
      <c r="AB66" s="383"/>
      <c r="AC66" s="383"/>
      <c r="AD66" s="383"/>
      <c r="AE66" s="383"/>
      <c r="AF66" s="383"/>
      <c r="AG66" s="383"/>
      <c r="AH66" s="383"/>
      <c r="AI66" s="383"/>
      <c r="AJ66" s="383"/>
      <c r="AK66" s="383"/>
      <c r="AL66" s="383"/>
      <c r="AM66" s="383"/>
      <c r="AN66" s="383"/>
      <c r="AO66" s="383"/>
      <c r="AP66" s="383"/>
      <c r="AQ66" s="383"/>
      <c r="AR66" s="383"/>
      <c r="AS66" s="383"/>
      <c r="AT66" s="383"/>
      <c r="AU66" s="383"/>
      <c r="AV66" s="383"/>
      <c r="AW66" s="383"/>
      <c r="AX66" s="383"/>
      <c r="AY66" s="383"/>
      <c r="AZ66" s="383"/>
      <c r="BA66" s="383"/>
      <c r="BB66" s="383"/>
      <c r="BC66" s="383"/>
      <c r="BD66" s="383"/>
      <c r="BE66" s="383"/>
      <c r="BF66" s="383"/>
      <c r="BG66" s="383"/>
      <c r="BH66" s="383"/>
      <c r="BI66" s="383"/>
      <c r="BJ66" s="383"/>
      <c r="BK66" s="383"/>
      <c r="BL66" s="383"/>
      <c r="BM66" s="383"/>
      <c r="BN66" s="383"/>
      <c r="BO66" s="383"/>
      <c r="BP66" s="383"/>
      <c r="BQ66" s="383">
        <v>0</v>
      </c>
      <c r="BR66" s="383">
        <v>0</v>
      </c>
      <c r="BS66" s="383">
        <v>0</v>
      </c>
      <c r="BT66" s="383">
        <v>1</v>
      </c>
      <c r="BU66" s="383">
        <v>2</v>
      </c>
      <c r="BV66" s="383">
        <v>2</v>
      </c>
      <c r="BW66" s="383">
        <v>3</v>
      </c>
      <c r="BX66" s="383">
        <v>3</v>
      </c>
      <c r="BY66" s="383">
        <v>4</v>
      </c>
      <c r="BZ66" s="383">
        <v>5</v>
      </c>
      <c r="CA66" s="383">
        <v>6</v>
      </c>
      <c r="CB66" s="383">
        <v>7</v>
      </c>
      <c r="CC66" s="383">
        <v>8</v>
      </c>
      <c r="CD66" s="384">
        <v>8</v>
      </c>
    </row>
    <row r="67" spans="1:82" s="1" customFormat="1" ht="27" customHeight="1" x14ac:dyDescent="0.4">
      <c r="A67" s="379"/>
      <c r="B67" s="393" t="s">
        <v>598</v>
      </c>
      <c r="C67" s="313"/>
      <c r="D67" s="383"/>
      <c r="E67" s="383"/>
      <c r="F67" s="383"/>
      <c r="G67" s="383"/>
      <c r="H67" s="383"/>
      <c r="I67" s="383"/>
      <c r="J67" s="383"/>
      <c r="K67" s="383"/>
      <c r="L67" s="383"/>
      <c r="M67" s="383"/>
      <c r="N67" s="383"/>
      <c r="O67" s="383"/>
      <c r="P67" s="383"/>
      <c r="Q67" s="383"/>
      <c r="R67" s="383"/>
      <c r="S67" s="383"/>
      <c r="T67" s="383"/>
      <c r="U67" s="383"/>
      <c r="V67" s="383"/>
      <c r="W67" s="383"/>
      <c r="X67" s="383"/>
      <c r="Y67" s="383"/>
      <c r="Z67" s="383"/>
      <c r="AA67" s="383"/>
      <c r="AB67" s="383"/>
      <c r="AC67" s="383"/>
      <c r="AD67" s="383"/>
      <c r="AE67" s="383"/>
      <c r="AF67" s="383"/>
      <c r="AG67" s="383"/>
      <c r="AH67" s="383"/>
      <c r="AI67" s="383"/>
      <c r="AJ67" s="383"/>
      <c r="AK67" s="383"/>
      <c r="AL67" s="383"/>
      <c r="AM67" s="383"/>
      <c r="AN67" s="383"/>
      <c r="AO67" s="383"/>
      <c r="AP67" s="383"/>
      <c r="AQ67" s="383"/>
      <c r="AR67" s="383"/>
      <c r="AS67" s="383"/>
      <c r="AT67" s="383"/>
      <c r="AU67" s="383"/>
      <c r="AV67" s="383"/>
      <c r="AW67" s="383"/>
      <c r="AX67" s="383"/>
      <c r="AY67" s="383"/>
      <c r="AZ67" s="383"/>
      <c r="BA67" s="383"/>
      <c r="BB67" s="383"/>
      <c r="BC67" s="383"/>
      <c r="BD67" s="383"/>
      <c r="BE67" s="383"/>
      <c r="BF67" s="383"/>
      <c r="BG67" s="383"/>
      <c r="BH67" s="383"/>
      <c r="BI67" s="383"/>
      <c r="BJ67" s="383"/>
      <c r="BK67" s="383"/>
      <c r="BL67" s="383"/>
      <c r="BM67" s="383"/>
      <c r="BN67" s="383"/>
      <c r="BO67" s="383"/>
      <c r="BP67" s="383"/>
      <c r="BQ67" s="383">
        <v>0</v>
      </c>
      <c r="BR67" s="383">
        <v>0</v>
      </c>
      <c r="BS67" s="383">
        <v>0</v>
      </c>
      <c r="BT67" s="383">
        <v>0</v>
      </c>
      <c r="BU67" s="383">
        <v>1</v>
      </c>
      <c r="BV67" s="383">
        <v>1</v>
      </c>
      <c r="BW67" s="383">
        <v>1</v>
      </c>
      <c r="BX67" s="383">
        <v>1</v>
      </c>
      <c r="BY67" s="383">
        <v>2</v>
      </c>
      <c r="BZ67" s="383">
        <v>2</v>
      </c>
      <c r="CA67" s="383">
        <v>3</v>
      </c>
      <c r="CB67" s="383">
        <v>3</v>
      </c>
      <c r="CC67" s="383">
        <v>4</v>
      </c>
      <c r="CD67" s="384">
        <v>4</v>
      </c>
    </row>
    <row r="68" spans="1:82" s="1" customFormat="1" ht="25.5" customHeight="1" x14ac:dyDescent="0.4">
      <c r="A68" s="379"/>
      <c r="B68" s="336" t="s">
        <v>220</v>
      </c>
      <c r="C68" s="313"/>
      <c r="D68" s="383"/>
      <c r="E68" s="383"/>
      <c r="F68" s="383"/>
      <c r="G68" s="383"/>
      <c r="H68" s="383"/>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3"/>
      <c r="AG68" s="383"/>
      <c r="AH68" s="383"/>
      <c r="AI68" s="383"/>
      <c r="AJ68" s="383"/>
      <c r="AK68" s="383"/>
      <c r="AL68" s="383"/>
      <c r="AM68" s="383"/>
      <c r="AN68" s="383"/>
      <c r="AO68" s="383"/>
      <c r="AP68" s="383"/>
      <c r="AQ68" s="383"/>
      <c r="AR68" s="383"/>
      <c r="AS68" s="383"/>
      <c r="AT68" s="383"/>
      <c r="AU68" s="383"/>
      <c r="AV68" s="383"/>
      <c r="AW68" s="383"/>
      <c r="AX68" s="383"/>
      <c r="AY68" s="383"/>
      <c r="AZ68" s="383"/>
      <c r="BA68" s="383"/>
      <c r="BB68" s="383"/>
      <c r="BC68" s="383"/>
      <c r="BD68" s="383"/>
      <c r="BE68" s="383"/>
      <c r="BF68" s="383"/>
      <c r="BG68" s="383"/>
      <c r="BH68" s="383"/>
      <c r="BI68" s="383"/>
      <c r="BJ68" s="383"/>
      <c r="BK68" s="383"/>
      <c r="BL68" s="383"/>
      <c r="BM68" s="383"/>
      <c r="BN68" s="383"/>
      <c r="BO68" s="383"/>
      <c r="BP68" s="383"/>
      <c r="BQ68" s="380">
        <v>1</v>
      </c>
      <c r="BR68" s="380">
        <v>1</v>
      </c>
      <c r="BS68" s="380">
        <v>1</v>
      </c>
      <c r="BT68" s="380">
        <v>1</v>
      </c>
      <c r="BU68" s="380">
        <v>1</v>
      </c>
      <c r="BV68" s="380">
        <v>1</v>
      </c>
      <c r="BW68" s="380">
        <v>1</v>
      </c>
      <c r="BX68" s="380">
        <v>1</v>
      </c>
      <c r="BY68" s="380">
        <v>1</v>
      </c>
      <c r="BZ68" s="380">
        <v>1</v>
      </c>
      <c r="CA68" s="380">
        <v>1</v>
      </c>
      <c r="CB68" s="380">
        <v>2</v>
      </c>
      <c r="CC68" s="380">
        <v>2</v>
      </c>
      <c r="CD68" s="381">
        <v>2</v>
      </c>
    </row>
    <row r="69" spans="1:82" s="238" customFormat="1" ht="26.25" customHeight="1" x14ac:dyDescent="0.4">
      <c r="B69" s="336" t="s">
        <v>222</v>
      </c>
      <c r="D69" s="383">
        <v>0</v>
      </c>
      <c r="E69" s="383">
        <v>0</v>
      </c>
      <c r="F69" s="383">
        <v>0</v>
      </c>
      <c r="G69" s="383">
        <v>0</v>
      </c>
      <c r="H69" s="383">
        <v>0</v>
      </c>
      <c r="I69" s="383">
        <v>0</v>
      </c>
      <c r="J69" s="383">
        <v>0</v>
      </c>
      <c r="K69" s="383">
        <v>0</v>
      </c>
      <c r="L69" s="383">
        <v>0</v>
      </c>
      <c r="M69" s="383">
        <v>0</v>
      </c>
      <c r="N69" s="383">
        <v>0</v>
      </c>
      <c r="O69" s="383">
        <v>0</v>
      </c>
      <c r="P69" s="383">
        <v>0</v>
      </c>
      <c r="Q69" s="383">
        <v>0</v>
      </c>
      <c r="R69" s="383">
        <v>0</v>
      </c>
      <c r="S69" s="383">
        <v>0</v>
      </c>
      <c r="T69" s="383">
        <v>0</v>
      </c>
      <c r="U69" s="383">
        <v>0</v>
      </c>
      <c r="V69" s="383">
        <v>0</v>
      </c>
      <c r="W69" s="383">
        <v>0</v>
      </c>
      <c r="X69" s="383">
        <v>0</v>
      </c>
      <c r="Y69" s="383">
        <v>0</v>
      </c>
      <c r="Z69" s="383">
        <v>0</v>
      </c>
      <c r="AA69" s="383">
        <v>0</v>
      </c>
      <c r="AB69" s="383">
        <v>0</v>
      </c>
      <c r="AC69" s="383">
        <v>0</v>
      </c>
      <c r="AD69" s="383">
        <v>0</v>
      </c>
      <c r="AE69" s="383">
        <v>0</v>
      </c>
      <c r="AF69" s="383">
        <v>0</v>
      </c>
      <c r="AG69" s="383">
        <v>0</v>
      </c>
      <c r="AH69" s="383">
        <v>0</v>
      </c>
      <c r="AI69" s="383">
        <v>0</v>
      </c>
      <c r="AJ69" s="383">
        <v>0</v>
      </c>
      <c r="AK69" s="383">
        <v>0</v>
      </c>
      <c r="AL69" s="383">
        <v>0</v>
      </c>
      <c r="AM69" s="383">
        <v>0</v>
      </c>
      <c r="AN69" s="383">
        <v>0</v>
      </c>
      <c r="AO69" s="383">
        <v>0</v>
      </c>
      <c r="AP69" s="383">
        <v>0</v>
      </c>
      <c r="AQ69" s="383">
        <v>0</v>
      </c>
      <c r="AR69" s="383">
        <v>0</v>
      </c>
      <c r="AS69" s="383">
        <v>0</v>
      </c>
      <c r="AT69" s="383">
        <v>0</v>
      </c>
      <c r="AU69" s="383">
        <v>0</v>
      </c>
      <c r="AV69" s="383">
        <v>0</v>
      </c>
      <c r="AW69" s="383">
        <v>0</v>
      </c>
      <c r="AX69" s="383">
        <v>0</v>
      </c>
      <c r="AY69" s="380">
        <v>1268</v>
      </c>
      <c r="AZ69" s="380">
        <v>1298</v>
      </c>
      <c r="BA69" s="380">
        <v>1365</v>
      </c>
      <c r="BB69" s="380">
        <v>1404</v>
      </c>
      <c r="BC69" s="380">
        <v>1434</v>
      </c>
      <c r="BD69" s="380">
        <v>1464</v>
      </c>
      <c r="BE69" s="380">
        <v>1495</v>
      </c>
      <c r="BF69" s="380">
        <v>1510</v>
      </c>
      <c r="BG69" s="380">
        <v>1547</v>
      </c>
      <c r="BH69" s="380">
        <v>1589</v>
      </c>
      <c r="BI69" s="380">
        <v>1629</v>
      </c>
      <c r="BJ69" s="380">
        <v>1666</v>
      </c>
      <c r="BK69" s="380">
        <v>1700</v>
      </c>
      <c r="BL69" s="380">
        <v>1737</v>
      </c>
      <c r="BM69" s="380">
        <v>1776</v>
      </c>
      <c r="BN69" s="380">
        <v>1782</v>
      </c>
      <c r="BO69" s="380">
        <v>1756</v>
      </c>
      <c r="BP69" s="380">
        <v>1710</v>
      </c>
      <c r="BQ69" s="380">
        <v>1641</v>
      </c>
      <c r="BR69" s="380">
        <v>1617</v>
      </c>
      <c r="BS69" s="380">
        <v>1603</v>
      </c>
      <c r="BT69" s="380">
        <v>1594</v>
      </c>
      <c r="BU69" s="380">
        <v>1578</v>
      </c>
      <c r="BV69" s="380">
        <v>1425</v>
      </c>
      <c r="BW69" s="380">
        <v>1438</v>
      </c>
      <c r="BX69" s="380">
        <v>1382</v>
      </c>
      <c r="BY69" s="380">
        <v>1363</v>
      </c>
      <c r="BZ69" s="380">
        <v>1389</v>
      </c>
      <c r="CA69" s="380">
        <v>1421</v>
      </c>
      <c r="CB69" s="380">
        <v>1453</v>
      </c>
      <c r="CC69" s="380">
        <v>1485</v>
      </c>
      <c r="CD69" s="381">
        <v>1515</v>
      </c>
    </row>
    <row r="70" spans="1:82" s="238" customFormat="1" x14ac:dyDescent="0.4">
      <c r="B70" s="382" t="s">
        <v>312</v>
      </c>
      <c r="D70" s="383">
        <v>0</v>
      </c>
      <c r="E70" s="383">
        <v>0</v>
      </c>
      <c r="F70" s="383">
        <v>0</v>
      </c>
      <c r="G70" s="383">
        <v>0</v>
      </c>
      <c r="H70" s="383">
        <v>0</v>
      </c>
      <c r="I70" s="383">
        <v>0</v>
      </c>
      <c r="J70" s="383">
        <v>0</v>
      </c>
      <c r="K70" s="383">
        <v>0</v>
      </c>
      <c r="L70" s="383">
        <v>0</v>
      </c>
      <c r="M70" s="383">
        <v>0</v>
      </c>
      <c r="N70" s="383">
        <v>0</v>
      </c>
      <c r="O70" s="383">
        <v>0</v>
      </c>
      <c r="P70" s="383">
        <v>0</v>
      </c>
      <c r="Q70" s="383">
        <v>0</v>
      </c>
      <c r="R70" s="383">
        <v>0</v>
      </c>
      <c r="S70" s="383">
        <v>0</v>
      </c>
      <c r="T70" s="383">
        <v>0</v>
      </c>
      <c r="U70" s="383">
        <v>0</v>
      </c>
      <c r="V70" s="383">
        <v>0</v>
      </c>
      <c r="W70" s="383">
        <v>0</v>
      </c>
      <c r="X70" s="383">
        <v>0</v>
      </c>
      <c r="Y70" s="383">
        <v>0</v>
      </c>
      <c r="Z70" s="383">
        <v>0</v>
      </c>
      <c r="AA70" s="383">
        <v>0</v>
      </c>
      <c r="AB70" s="383">
        <v>0</v>
      </c>
      <c r="AC70" s="383">
        <v>143</v>
      </c>
      <c r="AD70" s="383">
        <v>170</v>
      </c>
      <c r="AE70" s="383">
        <v>193</v>
      </c>
      <c r="AF70" s="383">
        <v>217</v>
      </c>
      <c r="AG70" s="383">
        <v>243</v>
      </c>
      <c r="AH70" s="383">
        <v>264</v>
      </c>
      <c r="AI70" s="383">
        <v>278</v>
      </c>
      <c r="AJ70" s="383">
        <v>314</v>
      </c>
      <c r="AK70" s="383">
        <v>350</v>
      </c>
      <c r="AL70" s="383">
        <v>388</v>
      </c>
      <c r="AM70" s="383">
        <v>441</v>
      </c>
      <c r="AN70" s="383">
        <v>507</v>
      </c>
      <c r="AO70" s="383">
        <v>562</v>
      </c>
      <c r="AP70" s="383">
        <v>611</v>
      </c>
      <c r="AQ70" s="383">
        <v>677</v>
      </c>
      <c r="AR70" s="383">
        <v>737</v>
      </c>
      <c r="AS70" s="383">
        <v>798</v>
      </c>
      <c r="AT70" s="383">
        <v>875</v>
      </c>
      <c r="AU70" s="383">
        <v>988</v>
      </c>
      <c r="AV70" s="383">
        <v>890</v>
      </c>
      <c r="AW70" s="383">
        <v>962</v>
      </c>
      <c r="AX70" s="383">
        <v>1046</v>
      </c>
      <c r="AY70" s="383">
        <v>1115</v>
      </c>
      <c r="AZ70" s="383">
        <v>1152</v>
      </c>
      <c r="BA70" s="383">
        <v>1207</v>
      </c>
      <c r="BB70" s="383">
        <v>1238</v>
      </c>
      <c r="BC70" s="383">
        <v>1256</v>
      </c>
      <c r="BD70" s="383">
        <v>1276</v>
      </c>
      <c r="BE70" s="383">
        <v>1296</v>
      </c>
      <c r="BF70" s="383">
        <v>1304</v>
      </c>
      <c r="BG70" s="383">
        <v>1343</v>
      </c>
      <c r="BH70" s="383">
        <v>1400</v>
      </c>
      <c r="BI70" s="383">
        <v>1445</v>
      </c>
      <c r="BJ70" s="383">
        <v>1489</v>
      </c>
      <c r="BK70" s="383">
        <v>1528</v>
      </c>
      <c r="BL70" s="383">
        <v>1568</v>
      </c>
      <c r="BM70" s="383">
        <v>1607</v>
      </c>
      <c r="BN70" s="383">
        <v>1619</v>
      </c>
      <c r="BO70" s="383">
        <v>1597</v>
      </c>
      <c r="BP70" s="383">
        <v>1553</v>
      </c>
      <c r="BQ70" s="383">
        <v>1490</v>
      </c>
      <c r="BR70" s="383">
        <v>1462</v>
      </c>
      <c r="BS70" s="383">
        <v>1459</v>
      </c>
      <c r="BT70" s="383">
        <v>1445</v>
      </c>
      <c r="BU70" s="383">
        <v>1435</v>
      </c>
      <c r="BV70" s="383">
        <v>1304</v>
      </c>
      <c r="BW70" s="383">
        <v>1307</v>
      </c>
      <c r="BX70" s="383">
        <v>1289</v>
      </c>
      <c r="BY70" s="383">
        <v>1274</v>
      </c>
      <c r="BZ70" s="383">
        <v>1297</v>
      </c>
      <c r="CA70" s="383">
        <v>1326</v>
      </c>
      <c r="CB70" s="383">
        <v>1356</v>
      </c>
      <c r="CC70" s="383">
        <v>1385</v>
      </c>
      <c r="CD70" s="384">
        <v>1413</v>
      </c>
    </row>
    <row r="71" spans="1:82" s="1" customFormat="1" x14ac:dyDescent="0.4">
      <c r="A71" s="314"/>
      <c r="B71" s="276" t="s">
        <v>597</v>
      </c>
      <c r="C71" s="314"/>
      <c r="D71" s="383">
        <v>0</v>
      </c>
      <c r="E71" s="383">
        <v>0</v>
      </c>
      <c r="F71" s="383">
        <v>0</v>
      </c>
      <c r="G71" s="383">
        <v>0</v>
      </c>
      <c r="H71" s="383">
        <v>0</v>
      </c>
      <c r="I71" s="383">
        <v>0</v>
      </c>
      <c r="J71" s="383">
        <v>0</v>
      </c>
      <c r="K71" s="383">
        <v>0</v>
      </c>
      <c r="L71" s="383">
        <v>0</v>
      </c>
      <c r="M71" s="383">
        <v>0</v>
      </c>
      <c r="N71" s="383">
        <v>0</v>
      </c>
      <c r="O71" s="383">
        <v>0</v>
      </c>
      <c r="P71" s="383">
        <v>0</v>
      </c>
      <c r="Q71" s="383">
        <v>0</v>
      </c>
      <c r="R71" s="383">
        <v>0</v>
      </c>
      <c r="S71" s="383">
        <v>0</v>
      </c>
      <c r="T71" s="383">
        <v>0</v>
      </c>
      <c r="U71" s="383">
        <v>0</v>
      </c>
      <c r="V71" s="383">
        <v>0</v>
      </c>
      <c r="W71" s="383">
        <v>0</v>
      </c>
      <c r="X71" s="383">
        <v>0</v>
      </c>
      <c r="Y71" s="383">
        <v>0</v>
      </c>
      <c r="Z71" s="383">
        <v>0</v>
      </c>
      <c r="AA71" s="383">
        <v>0</v>
      </c>
      <c r="AB71" s="383">
        <v>0</v>
      </c>
      <c r="AC71" s="383">
        <v>30</v>
      </c>
      <c r="AD71" s="383">
        <v>35</v>
      </c>
      <c r="AE71" s="383">
        <v>39</v>
      </c>
      <c r="AF71" s="383">
        <v>41</v>
      </c>
      <c r="AG71" s="383">
        <v>45</v>
      </c>
      <c r="AH71" s="383">
        <v>46</v>
      </c>
      <c r="AI71" s="383">
        <v>47</v>
      </c>
      <c r="AJ71" s="383">
        <v>49</v>
      </c>
      <c r="AK71" s="383">
        <v>50</v>
      </c>
      <c r="AL71" s="383">
        <v>53</v>
      </c>
      <c r="AM71" s="383">
        <v>54</v>
      </c>
      <c r="AN71" s="383">
        <v>58</v>
      </c>
      <c r="AO71" s="383">
        <v>61</v>
      </c>
      <c r="AP71" s="383">
        <v>64</v>
      </c>
      <c r="AQ71" s="383">
        <v>68</v>
      </c>
      <c r="AR71" s="383">
        <v>72</v>
      </c>
      <c r="AS71" s="383">
        <v>74</v>
      </c>
      <c r="AT71" s="383">
        <v>80</v>
      </c>
      <c r="AU71" s="383">
        <v>90</v>
      </c>
      <c r="AV71" s="383">
        <v>0</v>
      </c>
      <c r="AW71" s="383">
        <v>0</v>
      </c>
      <c r="AX71" s="383">
        <v>0</v>
      </c>
      <c r="AY71" s="383">
        <v>0</v>
      </c>
      <c r="AZ71" s="383">
        <v>0</v>
      </c>
      <c r="BA71" s="383">
        <v>0</v>
      </c>
      <c r="BB71" s="383">
        <v>0</v>
      </c>
      <c r="BC71" s="383">
        <v>0</v>
      </c>
      <c r="BD71" s="383">
        <v>0</v>
      </c>
      <c r="BE71" s="383">
        <v>0</v>
      </c>
      <c r="BF71" s="383">
        <v>0</v>
      </c>
      <c r="BG71" s="383">
        <v>0</v>
      </c>
      <c r="BH71" s="383">
        <v>0</v>
      </c>
      <c r="BI71" s="383">
        <v>0</v>
      </c>
      <c r="BJ71" s="383">
        <v>0</v>
      </c>
      <c r="BK71" s="383">
        <v>0</v>
      </c>
      <c r="BL71" s="383">
        <v>0</v>
      </c>
      <c r="BM71" s="383">
        <v>0</v>
      </c>
      <c r="BN71" s="383">
        <v>0</v>
      </c>
      <c r="BO71" s="383">
        <v>0</v>
      </c>
      <c r="BP71" s="383">
        <v>0</v>
      </c>
      <c r="BQ71" s="383">
        <v>0</v>
      </c>
      <c r="BR71" s="383">
        <v>0</v>
      </c>
      <c r="BS71" s="383">
        <v>0</v>
      </c>
      <c r="BT71" s="383">
        <v>0</v>
      </c>
      <c r="BU71" s="383">
        <v>0</v>
      </c>
      <c r="BV71" s="383">
        <v>0</v>
      </c>
      <c r="BW71" s="383">
        <v>0</v>
      </c>
      <c r="BX71" s="383">
        <v>0</v>
      </c>
      <c r="BY71" s="383">
        <v>0</v>
      </c>
      <c r="BZ71" s="383">
        <v>0</v>
      </c>
      <c r="CA71" s="383">
        <v>0</v>
      </c>
      <c r="CB71" s="383">
        <v>0</v>
      </c>
      <c r="CC71" s="383">
        <v>0</v>
      </c>
      <c r="CD71" s="384">
        <v>0</v>
      </c>
    </row>
    <row r="72" spans="1:82" s="1" customFormat="1" x14ac:dyDescent="0.4">
      <c r="A72" s="314"/>
      <c r="B72" s="276" t="s">
        <v>411</v>
      </c>
      <c r="C72" s="314"/>
      <c r="D72" s="383">
        <v>0</v>
      </c>
      <c r="E72" s="383">
        <v>0</v>
      </c>
      <c r="F72" s="383">
        <v>0</v>
      </c>
      <c r="G72" s="383">
        <v>0</v>
      </c>
      <c r="H72" s="383">
        <v>0</v>
      </c>
      <c r="I72" s="383">
        <v>0</v>
      </c>
      <c r="J72" s="383">
        <v>0</v>
      </c>
      <c r="K72" s="383">
        <v>0</v>
      </c>
      <c r="L72" s="383">
        <v>0</v>
      </c>
      <c r="M72" s="383">
        <v>0</v>
      </c>
      <c r="N72" s="383">
        <v>0</v>
      </c>
      <c r="O72" s="383">
        <v>0</v>
      </c>
      <c r="P72" s="383">
        <v>0</v>
      </c>
      <c r="Q72" s="383">
        <v>0</v>
      </c>
      <c r="R72" s="383">
        <v>0</v>
      </c>
      <c r="S72" s="383">
        <v>0</v>
      </c>
      <c r="T72" s="383">
        <v>0</v>
      </c>
      <c r="U72" s="383">
        <v>0</v>
      </c>
      <c r="V72" s="383">
        <v>0</v>
      </c>
      <c r="W72" s="383">
        <v>0</v>
      </c>
      <c r="X72" s="383">
        <v>0</v>
      </c>
      <c r="Y72" s="383">
        <v>0</v>
      </c>
      <c r="Z72" s="383">
        <v>0</v>
      </c>
      <c r="AA72" s="383">
        <v>0</v>
      </c>
      <c r="AB72" s="383">
        <v>0</v>
      </c>
      <c r="AC72" s="383">
        <v>41</v>
      </c>
      <c r="AD72" s="383">
        <v>51</v>
      </c>
      <c r="AE72" s="383">
        <v>56</v>
      </c>
      <c r="AF72" s="383">
        <v>64</v>
      </c>
      <c r="AG72" s="383">
        <v>70</v>
      </c>
      <c r="AH72" s="383">
        <v>76</v>
      </c>
      <c r="AI72" s="383">
        <v>80</v>
      </c>
      <c r="AJ72" s="383">
        <v>86</v>
      </c>
      <c r="AK72" s="383">
        <v>97</v>
      </c>
      <c r="AL72" s="383">
        <v>105</v>
      </c>
      <c r="AM72" s="383">
        <v>118</v>
      </c>
      <c r="AN72" s="383">
        <v>132</v>
      </c>
      <c r="AO72" s="383">
        <v>142</v>
      </c>
      <c r="AP72" s="383">
        <v>154</v>
      </c>
      <c r="AQ72" s="383">
        <v>166</v>
      </c>
      <c r="AR72" s="383">
        <v>176</v>
      </c>
      <c r="AS72" s="383">
        <v>186</v>
      </c>
      <c r="AT72" s="383">
        <v>199</v>
      </c>
      <c r="AU72" s="383">
        <v>212</v>
      </c>
      <c r="AV72" s="383">
        <v>0</v>
      </c>
      <c r="AW72" s="383">
        <v>0</v>
      </c>
      <c r="AX72" s="383">
        <v>0</v>
      </c>
      <c r="AY72" s="383">
        <v>0</v>
      </c>
      <c r="AZ72" s="383">
        <v>0</v>
      </c>
      <c r="BA72" s="383">
        <v>0</v>
      </c>
      <c r="BB72" s="383">
        <v>0</v>
      </c>
      <c r="BC72" s="383">
        <v>0</v>
      </c>
      <c r="BD72" s="383">
        <v>0</v>
      </c>
      <c r="BE72" s="383">
        <v>0</v>
      </c>
      <c r="BF72" s="383">
        <v>0</v>
      </c>
      <c r="BG72" s="383">
        <v>0</v>
      </c>
      <c r="BH72" s="383">
        <v>0</v>
      </c>
      <c r="BI72" s="383">
        <v>0</v>
      </c>
      <c r="BJ72" s="383">
        <v>0</v>
      </c>
      <c r="BK72" s="383">
        <v>0</v>
      </c>
      <c r="BL72" s="383">
        <v>0</v>
      </c>
      <c r="BM72" s="383">
        <v>0</v>
      </c>
      <c r="BN72" s="383">
        <v>0</v>
      </c>
      <c r="BO72" s="383">
        <v>0</v>
      </c>
      <c r="BP72" s="383">
        <v>0</v>
      </c>
      <c r="BQ72" s="383">
        <v>0</v>
      </c>
      <c r="BR72" s="383">
        <v>0</v>
      </c>
      <c r="BS72" s="383">
        <v>0</v>
      </c>
      <c r="BT72" s="383">
        <v>0</v>
      </c>
      <c r="BU72" s="383">
        <v>0</v>
      </c>
      <c r="BV72" s="383">
        <v>0</v>
      </c>
      <c r="BW72" s="383">
        <v>0</v>
      </c>
      <c r="BX72" s="383">
        <v>0</v>
      </c>
      <c r="BY72" s="383">
        <v>0</v>
      </c>
      <c r="BZ72" s="383">
        <v>0</v>
      </c>
      <c r="CA72" s="383">
        <v>0</v>
      </c>
      <c r="CB72" s="383">
        <v>0</v>
      </c>
      <c r="CC72" s="383">
        <v>0</v>
      </c>
      <c r="CD72" s="384">
        <v>0</v>
      </c>
    </row>
    <row r="73" spans="1:82" s="1" customFormat="1" x14ac:dyDescent="0.4">
      <c r="A73" s="314"/>
      <c r="B73" s="276" t="s">
        <v>410</v>
      </c>
      <c r="C73" s="314"/>
      <c r="D73" s="383">
        <v>0</v>
      </c>
      <c r="E73" s="383">
        <v>0</v>
      </c>
      <c r="F73" s="383">
        <v>0</v>
      </c>
      <c r="G73" s="383">
        <v>0</v>
      </c>
      <c r="H73" s="383">
        <v>0</v>
      </c>
      <c r="I73" s="383">
        <v>0</v>
      </c>
      <c r="J73" s="383">
        <v>0</v>
      </c>
      <c r="K73" s="383">
        <v>0</v>
      </c>
      <c r="L73" s="383">
        <v>0</v>
      </c>
      <c r="M73" s="383">
        <v>0</v>
      </c>
      <c r="N73" s="383">
        <v>0</v>
      </c>
      <c r="O73" s="383">
        <v>0</v>
      </c>
      <c r="P73" s="383">
        <v>0</v>
      </c>
      <c r="Q73" s="383">
        <v>0</v>
      </c>
      <c r="R73" s="383">
        <v>0</v>
      </c>
      <c r="S73" s="383">
        <v>0</v>
      </c>
      <c r="T73" s="383">
        <v>0</v>
      </c>
      <c r="U73" s="383">
        <v>0</v>
      </c>
      <c r="V73" s="383">
        <v>0</v>
      </c>
      <c r="W73" s="383">
        <v>0</v>
      </c>
      <c r="X73" s="383">
        <v>0</v>
      </c>
      <c r="Y73" s="383">
        <v>0</v>
      </c>
      <c r="Z73" s="383">
        <v>0</v>
      </c>
      <c r="AA73" s="383">
        <v>0</v>
      </c>
      <c r="AB73" s="383">
        <v>0</v>
      </c>
      <c r="AC73" s="383">
        <v>72</v>
      </c>
      <c r="AD73" s="383">
        <v>84</v>
      </c>
      <c r="AE73" s="383">
        <v>99</v>
      </c>
      <c r="AF73" s="383">
        <v>112</v>
      </c>
      <c r="AG73" s="383">
        <v>129</v>
      </c>
      <c r="AH73" s="383">
        <v>143</v>
      </c>
      <c r="AI73" s="383">
        <v>151</v>
      </c>
      <c r="AJ73" s="383">
        <v>179</v>
      </c>
      <c r="AK73" s="383">
        <v>203</v>
      </c>
      <c r="AL73" s="383">
        <v>230</v>
      </c>
      <c r="AM73" s="383">
        <v>269</v>
      </c>
      <c r="AN73" s="383">
        <v>317</v>
      </c>
      <c r="AO73" s="383">
        <v>359</v>
      </c>
      <c r="AP73" s="383">
        <v>394</v>
      </c>
      <c r="AQ73" s="383">
        <v>443</v>
      </c>
      <c r="AR73" s="383">
        <v>490</v>
      </c>
      <c r="AS73" s="383">
        <v>538</v>
      </c>
      <c r="AT73" s="383">
        <v>596</v>
      </c>
      <c r="AU73" s="383">
        <v>686</v>
      </c>
      <c r="AV73" s="383">
        <v>890</v>
      </c>
      <c r="AW73" s="383">
        <v>962</v>
      </c>
      <c r="AX73" s="383">
        <v>1046</v>
      </c>
      <c r="AY73" s="383">
        <v>1115</v>
      </c>
      <c r="AZ73" s="383">
        <v>1152</v>
      </c>
      <c r="BA73" s="383">
        <v>1207</v>
      </c>
      <c r="BB73" s="383">
        <v>1238</v>
      </c>
      <c r="BC73" s="383">
        <v>1256</v>
      </c>
      <c r="BD73" s="383">
        <v>1276</v>
      </c>
      <c r="BE73" s="383">
        <v>1296</v>
      </c>
      <c r="BF73" s="383">
        <v>1304</v>
      </c>
      <c r="BG73" s="383">
        <v>1343</v>
      </c>
      <c r="BH73" s="383">
        <v>1400</v>
      </c>
      <c r="BI73" s="383">
        <v>1445</v>
      </c>
      <c r="BJ73" s="383">
        <v>1489</v>
      </c>
      <c r="BK73" s="383">
        <v>1528</v>
      </c>
      <c r="BL73" s="383">
        <v>1568</v>
      </c>
      <c r="BM73" s="383">
        <v>1607</v>
      </c>
      <c r="BN73" s="383">
        <v>1619</v>
      </c>
      <c r="BO73" s="383">
        <v>1597</v>
      </c>
      <c r="BP73" s="383">
        <v>1553</v>
      </c>
      <c r="BQ73" s="383">
        <v>1490</v>
      </c>
      <c r="BR73" s="383">
        <v>1462</v>
      </c>
      <c r="BS73" s="383">
        <v>1459</v>
      </c>
      <c r="BT73" s="383">
        <v>1445</v>
      </c>
      <c r="BU73" s="383">
        <v>1435</v>
      </c>
      <c r="BV73" s="383">
        <v>1304</v>
      </c>
      <c r="BW73" s="383">
        <v>1307</v>
      </c>
      <c r="BX73" s="383">
        <v>1289</v>
      </c>
      <c r="BY73" s="383">
        <v>1274</v>
      </c>
      <c r="BZ73" s="383">
        <v>1297</v>
      </c>
      <c r="CA73" s="383">
        <v>1326</v>
      </c>
      <c r="CB73" s="383">
        <v>1356</v>
      </c>
      <c r="CC73" s="383">
        <v>1385</v>
      </c>
      <c r="CD73" s="384">
        <v>1413</v>
      </c>
    </row>
    <row r="74" spans="1:82" s="1" customFormat="1" x14ac:dyDescent="0.4">
      <c r="A74" s="314"/>
      <c r="B74" s="382" t="s">
        <v>313</v>
      </c>
      <c r="C74" s="314"/>
      <c r="D74" s="383">
        <v>0</v>
      </c>
      <c r="E74" s="383">
        <v>0</v>
      </c>
      <c r="F74" s="383">
        <v>0</v>
      </c>
      <c r="G74" s="383">
        <v>0</v>
      </c>
      <c r="H74" s="383">
        <v>0</v>
      </c>
      <c r="I74" s="383">
        <v>0</v>
      </c>
      <c r="J74" s="383">
        <v>0</v>
      </c>
      <c r="K74" s="383">
        <v>0</v>
      </c>
      <c r="L74" s="383">
        <v>0</v>
      </c>
      <c r="M74" s="383">
        <v>0</v>
      </c>
      <c r="N74" s="383">
        <v>0</v>
      </c>
      <c r="O74" s="383">
        <v>0</v>
      </c>
      <c r="P74" s="383">
        <v>0</v>
      </c>
      <c r="Q74" s="383">
        <v>0</v>
      </c>
      <c r="R74" s="383">
        <v>0</v>
      </c>
      <c r="S74" s="383">
        <v>0</v>
      </c>
      <c r="T74" s="383">
        <v>0</v>
      </c>
      <c r="U74" s="383">
        <v>0</v>
      </c>
      <c r="V74" s="383">
        <v>0</v>
      </c>
      <c r="W74" s="383">
        <v>0</v>
      </c>
      <c r="X74" s="383">
        <v>0</v>
      </c>
      <c r="Y74" s="383">
        <v>0</v>
      </c>
      <c r="Z74" s="383">
        <v>0</v>
      </c>
      <c r="AA74" s="383">
        <v>0</v>
      </c>
      <c r="AB74" s="383">
        <v>0</v>
      </c>
      <c r="AC74" s="383">
        <v>0</v>
      </c>
      <c r="AD74" s="383">
        <v>0</v>
      </c>
      <c r="AE74" s="383">
        <v>0</v>
      </c>
      <c r="AF74" s="383">
        <v>0</v>
      </c>
      <c r="AG74" s="383">
        <v>0</v>
      </c>
      <c r="AH74" s="383">
        <v>0</v>
      </c>
      <c r="AI74" s="383">
        <v>0</v>
      </c>
      <c r="AJ74" s="383">
        <v>0</v>
      </c>
      <c r="AK74" s="383">
        <v>0</v>
      </c>
      <c r="AL74" s="383">
        <v>0</v>
      </c>
      <c r="AM74" s="383">
        <v>0</v>
      </c>
      <c r="AN74" s="383">
        <v>0</v>
      </c>
      <c r="AO74" s="383">
        <v>0</v>
      </c>
      <c r="AP74" s="383">
        <v>0</v>
      </c>
      <c r="AQ74" s="383">
        <v>0</v>
      </c>
      <c r="AR74" s="383">
        <v>0</v>
      </c>
      <c r="AS74" s="383">
        <v>0</v>
      </c>
      <c r="AT74" s="383">
        <v>0</v>
      </c>
      <c r="AU74" s="383">
        <v>0</v>
      </c>
      <c r="AV74" s="383">
        <v>0</v>
      </c>
      <c r="AW74" s="383">
        <v>0</v>
      </c>
      <c r="AX74" s="383">
        <v>0</v>
      </c>
      <c r="AY74" s="383">
        <v>153</v>
      </c>
      <c r="AZ74" s="383">
        <v>146</v>
      </c>
      <c r="BA74" s="383">
        <v>158</v>
      </c>
      <c r="BB74" s="383">
        <v>166</v>
      </c>
      <c r="BC74" s="383">
        <v>178</v>
      </c>
      <c r="BD74" s="383">
        <v>188</v>
      </c>
      <c r="BE74" s="383">
        <v>199</v>
      </c>
      <c r="BF74" s="383">
        <v>206</v>
      </c>
      <c r="BG74" s="383">
        <v>204</v>
      </c>
      <c r="BH74" s="383">
        <v>189</v>
      </c>
      <c r="BI74" s="383">
        <v>184</v>
      </c>
      <c r="BJ74" s="383">
        <v>177</v>
      </c>
      <c r="BK74" s="383">
        <v>172</v>
      </c>
      <c r="BL74" s="383">
        <v>169</v>
      </c>
      <c r="BM74" s="383">
        <v>169</v>
      </c>
      <c r="BN74" s="383">
        <v>163</v>
      </c>
      <c r="BO74" s="383">
        <v>160</v>
      </c>
      <c r="BP74" s="383">
        <v>158</v>
      </c>
      <c r="BQ74" s="383">
        <v>151</v>
      </c>
      <c r="BR74" s="383">
        <v>155</v>
      </c>
      <c r="BS74" s="383">
        <v>144</v>
      </c>
      <c r="BT74" s="383">
        <v>149</v>
      </c>
      <c r="BU74" s="383">
        <v>144</v>
      </c>
      <c r="BV74" s="383">
        <v>121</v>
      </c>
      <c r="BW74" s="383">
        <v>130</v>
      </c>
      <c r="BX74" s="383">
        <v>92</v>
      </c>
      <c r="BY74" s="383">
        <v>89</v>
      </c>
      <c r="BZ74" s="383">
        <v>92</v>
      </c>
      <c r="CA74" s="383">
        <v>95</v>
      </c>
      <c r="CB74" s="383">
        <v>98</v>
      </c>
      <c r="CC74" s="383">
        <v>100</v>
      </c>
      <c r="CD74" s="384">
        <v>102</v>
      </c>
    </row>
    <row r="75" spans="1:82" s="1" customFormat="1" ht="25.5" customHeight="1" x14ac:dyDescent="0.4">
      <c r="A75" s="314"/>
      <c r="B75" s="286" t="s">
        <v>598</v>
      </c>
      <c r="C75" s="314"/>
      <c r="D75" s="383"/>
      <c r="E75" s="383"/>
      <c r="F75" s="383"/>
      <c r="G75" s="383"/>
      <c r="H75" s="383"/>
      <c r="I75" s="383"/>
      <c r="J75" s="383"/>
      <c r="K75" s="383"/>
      <c r="L75" s="383"/>
      <c r="M75" s="383"/>
      <c r="N75" s="383"/>
      <c r="O75" s="383"/>
      <c r="P75" s="383"/>
      <c r="Q75" s="383"/>
      <c r="R75" s="383"/>
      <c r="S75" s="383"/>
      <c r="T75" s="383"/>
      <c r="U75" s="383"/>
      <c r="V75" s="383"/>
      <c r="W75" s="383"/>
      <c r="X75" s="383"/>
      <c r="Y75" s="383"/>
      <c r="Z75" s="383"/>
      <c r="AA75" s="383"/>
      <c r="AB75" s="383"/>
      <c r="AC75" s="383"/>
      <c r="AD75" s="383"/>
      <c r="AE75" s="383"/>
      <c r="AF75" s="383"/>
      <c r="AG75" s="383"/>
      <c r="AH75" s="383"/>
      <c r="AI75" s="383"/>
      <c r="AJ75" s="383"/>
      <c r="AK75" s="383"/>
      <c r="AL75" s="383"/>
      <c r="AM75" s="383"/>
      <c r="AN75" s="383"/>
      <c r="AO75" s="383"/>
      <c r="AP75" s="383"/>
      <c r="AQ75" s="383"/>
      <c r="AR75" s="383"/>
      <c r="AS75" s="383"/>
      <c r="AT75" s="383"/>
      <c r="AU75" s="383"/>
      <c r="AV75" s="383"/>
      <c r="AW75" s="383"/>
      <c r="AX75" s="383"/>
      <c r="AY75" s="383"/>
      <c r="AZ75" s="383"/>
      <c r="BA75" s="383"/>
      <c r="BB75" s="383"/>
      <c r="BC75" s="383"/>
      <c r="BD75" s="383"/>
      <c r="BE75" s="383"/>
      <c r="BF75" s="383"/>
      <c r="BG75" s="383">
        <v>0</v>
      </c>
      <c r="BH75" s="383">
        <v>0</v>
      </c>
      <c r="BI75" s="383">
        <v>0</v>
      </c>
      <c r="BJ75" s="383">
        <v>0</v>
      </c>
      <c r="BK75" s="383">
        <v>0</v>
      </c>
      <c r="BL75" s="383">
        <v>0</v>
      </c>
      <c r="BM75" s="383">
        <v>1</v>
      </c>
      <c r="BN75" s="383">
        <v>1</v>
      </c>
      <c r="BO75" s="383">
        <v>1</v>
      </c>
      <c r="BP75" s="383">
        <v>1</v>
      </c>
      <c r="BQ75" s="383">
        <v>2</v>
      </c>
      <c r="BR75" s="383">
        <v>2</v>
      </c>
      <c r="BS75" s="383">
        <v>2</v>
      </c>
      <c r="BT75" s="383">
        <v>3</v>
      </c>
      <c r="BU75" s="383">
        <v>3</v>
      </c>
      <c r="BV75" s="383">
        <v>3</v>
      </c>
      <c r="BW75" s="383">
        <v>3</v>
      </c>
      <c r="BX75" s="383">
        <v>4</v>
      </c>
      <c r="BY75" s="383">
        <v>4</v>
      </c>
      <c r="BZ75" s="383">
        <v>4</v>
      </c>
      <c r="CA75" s="383">
        <v>5</v>
      </c>
      <c r="CB75" s="383">
        <v>5</v>
      </c>
      <c r="CC75" s="383">
        <v>5</v>
      </c>
      <c r="CD75" s="384">
        <v>5</v>
      </c>
    </row>
    <row r="76" spans="1:82" s="238" customFormat="1" ht="26.25" customHeight="1" x14ac:dyDescent="0.4">
      <c r="B76" s="336" t="s">
        <v>256</v>
      </c>
      <c r="D76" s="383">
        <v>0</v>
      </c>
      <c r="E76" s="383">
        <v>0</v>
      </c>
      <c r="F76" s="383">
        <v>0</v>
      </c>
      <c r="G76" s="383">
        <v>0</v>
      </c>
      <c r="H76" s="383">
        <v>0</v>
      </c>
      <c r="I76" s="383">
        <v>0</v>
      </c>
      <c r="J76" s="383">
        <v>0</v>
      </c>
      <c r="K76" s="383">
        <v>0</v>
      </c>
      <c r="L76" s="383">
        <v>0</v>
      </c>
      <c r="M76" s="383">
        <v>0</v>
      </c>
      <c r="N76" s="383">
        <v>0</v>
      </c>
      <c r="O76" s="383">
        <v>0</v>
      </c>
      <c r="P76" s="383">
        <v>0</v>
      </c>
      <c r="Q76" s="383">
        <v>0</v>
      </c>
      <c r="R76" s="383">
        <v>0</v>
      </c>
      <c r="S76" s="383">
        <v>0</v>
      </c>
      <c r="T76" s="383">
        <v>0</v>
      </c>
      <c r="U76" s="383">
        <v>0</v>
      </c>
      <c r="V76" s="383">
        <v>0</v>
      </c>
      <c r="W76" s="383">
        <v>0</v>
      </c>
      <c r="X76" s="383">
        <v>0</v>
      </c>
      <c r="Y76" s="383">
        <v>0</v>
      </c>
      <c r="Z76" s="383">
        <v>0</v>
      </c>
      <c r="AA76" s="383">
        <v>0</v>
      </c>
      <c r="AB76" s="383">
        <v>0</v>
      </c>
      <c r="AC76" s="383">
        <v>0</v>
      </c>
      <c r="AD76" s="383">
        <v>0</v>
      </c>
      <c r="AE76" s="383">
        <v>0</v>
      </c>
      <c r="AF76" s="383">
        <v>34</v>
      </c>
      <c r="AG76" s="383">
        <v>55</v>
      </c>
      <c r="AH76" s="383">
        <v>75</v>
      </c>
      <c r="AI76" s="383">
        <v>105</v>
      </c>
      <c r="AJ76" s="383">
        <v>147</v>
      </c>
      <c r="AK76" s="383">
        <v>177</v>
      </c>
      <c r="AL76" s="383">
        <v>214</v>
      </c>
      <c r="AM76" s="383">
        <v>263</v>
      </c>
      <c r="AN76" s="383">
        <v>314</v>
      </c>
      <c r="AO76" s="383">
        <v>367</v>
      </c>
      <c r="AP76" s="383">
        <v>422</v>
      </c>
      <c r="AQ76" s="383">
        <v>474</v>
      </c>
      <c r="AR76" s="383">
        <v>520</v>
      </c>
      <c r="AS76" s="383">
        <v>565</v>
      </c>
      <c r="AT76" s="383">
        <v>607</v>
      </c>
      <c r="AU76" s="383">
        <v>654</v>
      </c>
      <c r="AV76" s="383">
        <v>0</v>
      </c>
      <c r="AW76" s="383">
        <v>0</v>
      </c>
      <c r="AX76" s="383">
        <v>0</v>
      </c>
      <c r="AY76" s="383">
        <v>0</v>
      </c>
      <c r="AZ76" s="383">
        <v>0</v>
      </c>
      <c r="BA76" s="383">
        <v>0</v>
      </c>
      <c r="BB76" s="383">
        <v>0</v>
      </c>
      <c r="BC76" s="383">
        <v>0</v>
      </c>
      <c r="BD76" s="383">
        <v>0</v>
      </c>
      <c r="BE76" s="383">
        <v>0</v>
      </c>
      <c r="BF76" s="383">
        <v>0</v>
      </c>
      <c r="BG76" s="383">
        <v>0</v>
      </c>
      <c r="BH76" s="383">
        <v>0</v>
      </c>
      <c r="BI76" s="383">
        <v>0</v>
      </c>
      <c r="BJ76" s="383">
        <v>0</v>
      </c>
      <c r="BK76" s="383">
        <v>0</v>
      </c>
      <c r="BL76" s="383">
        <v>0</v>
      </c>
      <c r="BM76" s="383">
        <v>0</v>
      </c>
      <c r="BN76" s="383">
        <v>0</v>
      </c>
      <c r="BO76" s="383">
        <v>0</v>
      </c>
      <c r="BP76" s="383">
        <v>0</v>
      </c>
      <c r="BQ76" s="383">
        <v>0</v>
      </c>
      <c r="BR76" s="383">
        <v>0</v>
      </c>
      <c r="BS76" s="383">
        <v>0</v>
      </c>
      <c r="BT76" s="383">
        <v>0</v>
      </c>
      <c r="BU76" s="383">
        <v>0</v>
      </c>
      <c r="BV76" s="383">
        <v>0</v>
      </c>
      <c r="BW76" s="383">
        <v>0</v>
      </c>
      <c r="BX76" s="383">
        <v>0</v>
      </c>
      <c r="BY76" s="383">
        <v>0</v>
      </c>
      <c r="BZ76" s="383">
        <v>0</v>
      </c>
      <c r="CA76" s="383">
        <v>0</v>
      </c>
      <c r="CB76" s="383">
        <v>0</v>
      </c>
      <c r="CC76" s="383">
        <v>0</v>
      </c>
      <c r="CD76" s="384">
        <v>0</v>
      </c>
    </row>
    <row r="77" spans="1:82" s="1" customFormat="1" x14ac:dyDescent="0.4">
      <c r="A77" s="314"/>
      <c r="B77" s="382" t="s">
        <v>597</v>
      </c>
      <c r="C77" s="314"/>
      <c r="D77" s="383">
        <v>0</v>
      </c>
      <c r="E77" s="383">
        <v>0</v>
      </c>
      <c r="F77" s="383">
        <v>0</v>
      </c>
      <c r="G77" s="383">
        <v>0</v>
      </c>
      <c r="H77" s="383">
        <v>0</v>
      </c>
      <c r="I77" s="383">
        <v>0</v>
      </c>
      <c r="J77" s="383">
        <v>0</v>
      </c>
      <c r="K77" s="383">
        <v>0</v>
      </c>
      <c r="L77" s="383">
        <v>0</v>
      </c>
      <c r="M77" s="383">
        <v>0</v>
      </c>
      <c r="N77" s="383">
        <v>0</v>
      </c>
      <c r="O77" s="383">
        <v>0</v>
      </c>
      <c r="P77" s="383">
        <v>0</v>
      </c>
      <c r="Q77" s="383">
        <v>0</v>
      </c>
      <c r="R77" s="383">
        <v>0</v>
      </c>
      <c r="S77" s="383">
        <v>0</v>
      </c>
      <c r="T77" s="383">
        <v>0</v>
      </c>
      <c r="U77" s="383">
        <v>0</v>
      </c>
      <c r="V77" s="383">
        <v>0</v>
      </c>
      <c r="W77" s="383">
        <v>0</v>
      </c>
      <c r="X77" s="383">
        <v>0</v>
      </c>
      <c r="Y77" s="383">
        <v>0</v>
      </c>
      <c r="Z77" s="383">
        <v>0</v>
      </c>
      <c r="AA77" s="383">
        <v>0</v>
      </c>
      <c r="AB77" s="383">
        <v>0</v>
      </c>
      <c r="AC77" s="383">
        <v>0</v>
      </c>
      <c r="AD77" s="383">
        <v>0</v>
      </c>
      <c r="AE77" s="383">
        <v>0</v>
      </c>
      <c r="AF77" s="383">
        <v>3</v>
      </c>
      <c r="AG77" s="383">
        <v>11</v>
      </c>
      <c r="AH77" s="383">
        <v>15</v>
      </c>
      <c r="AI77" s="383">
        <v>15</v>
      </c>
      <c r="AJ77" s="383">
        <v>16</v>
      </c>
      <c r="AK77" s="383">
        <v>16</v>
      </c>
      <c r="AL77" s="383">
        <v>16</v>
      </c>
      <c r="AM77" s="383">
        <v>16</v>
      </c>
      <c r="AN77" s="383">
        <v>17</v>
      </c>
      <c r="AO77" s="383">
        <v>17</v>
      </c>
      <c r="AP77" s="383">
        <v>17</v>
      </c>
      <c r="AQ77" s="383">
        <v>17</v>
      </c>
      <c r="AR77" s="383">
        <v>17</v>
      </c>
      <c r="AS77" s="383">
        <v>18</v>
      </c>
      <c r="AT77" s="383">
        <v>18</v>
      </c>
      <c r="AU77" s="383">
        <v>19</v>
      </c>
      <c r="AV77" s="383">
        <v>0</v>
      </c>
      <c r="AW77" s="383">
        <v>0</v>
      </c>
      <c r="AX77" s="383">
        <v>0</v>
      </c>
      <c r="AY77" s="383">
        <v>0</v>
      </c>
      <c r="AZ77" s="383">
        <v>0</v>
      </c>
      <c r="BA77" s="383">
        <v>0</v>
      </c>
      <c r="BB77" s="383">
        <v>0</v>
      </c>
      <c r="BC77" s="383">
        <v>0</v>
      </c>
      <c r="BD77" s="383">
        <v>0</v>
      </c>
      <c r="BE77" s="383">
        <v>0</v>
      </c>
      <c r="BF77" s="383">
        <v>0</v>
      </c>
      <c r="BG77" s="383">
        <v>0</v>
      </c>
      <c r="BH77" s="383">
        <v>0</v>
      </c>
      <c r="BI77" s="383">
        <v>0</v>
      </c>
      <c r="BJ77" s="383">
        <v>0</v>
      </c>
      <c r="BK77" s="383">
        <v>0</v>
      </c>
      <c r="BL77" s="383">
        <v>0</v>
      </c>
      <c r="BM77" s="383">
        <v>0</v>
      </c>
      <c r="BN77" s="383">
        <v>0</v>
      </c>
      <c r="BO77" s="383">
        <v>0</v>
      </c>
      <c r="BP77" s="383">
        <v>0</v>
      </c>
      <c r="BQ77" s="383">
        <v>0</v>
      </c>
      <c r="BR77" s="383">
        <v>0</v>
      </c>
      <c r="BS77" s="383">
        <v>0</v>
      </c>
      <c r="BT77" s="383">
        <v>0</v>
      </c>
      <c r="BU77" s="383">
        <v>0</v>
      </c>
      <c r="BV77" s="383">
        <v>0</v>
      </c>
      <c r="BW77" s="383">
        <v>0</v>
      </c>
      <c r="BX77" s="383">
        <v>0</v>
      </c>
      <c r="BY77" s="383">
        <v>0</v>
      </c>
      <c r="BZ77" s="383">
        <v>0</v>
      </c>
      <c r="CA77" s="383">
        <v>0</v>
      </c>
      <c r="CB77" s="383">
        <v>0</v>
      </c>
      <c r="CC77" s="383">
        <v>0</v>
      </c>
      <c r="CD77" s="384">
        <v>0</v>
      </c>
    </row>
    <row r="78" spans="1:82" s="1" customFormat="1" x14ac:dyDescent="0.4">
      <c r="A78" s="314"/>
      <c r="B78" s="382" t="s">
        <v>411</v>
      </c>
      <c r="C78" s="314"/>
      <c r="D78" s="383">
        <v>0</v>
      </c>
      <c r="E78" s="383">
        <v>0</v>
      </c>
      <c r="F78" s="383">
        <v>0</v>
      </c>
      <c r="G78" s="383">
        <v>0</v>
      </c>
      <c r="H78" s="383">
        <v>0</v>
      </c>
      <c r="I78" s="383">
        <v>0</v>
      </c>
      <c r="J78" s="383">
        <v>0</v>
      </c>
      <c r="K78" s="383">
        <v>0</v>
      </c>
      <c r="L78" s="383">
        <v>0</v>
      </c>
      <c r="M78" s="383">
        <v>0</v>
      </c>
      <c r="N78" s="383">
        <v>0</v>
      </c>
      <c r="O78" s="383">
        <v>0</v>
      </c>
      <c r="P78" s="383">
        <v>0</v>
      </c>
      <c r="Q78" s="383">
        <v>0</v>
      </c>
      <c r="R78" s="383">
        <v>0</v>
      </c>
      <c r="S78" s="383">
        <v>0</v>
      </c>
      <c r="T78" s="383">
        <v>0</v>
      </c>
      <c r="U78" s="383">
        <v>0</v>
      </c>
      <c r="V78" s="383">
        <v>0</v>
      </c>
      <c r="W78" s="383">
        <v>0</v>
      </c>
      <c r="X78" s="383">
        <v>0</v>
      </c>
      <c r="Y78" s="383">
        <v>0</v>
      </c>
      <c r="Z78" s="383">
        <v>0</v>
      </c>
      <c r="AA78" s="383">
        <v>0</v>
      </c>
      <c r="AB78" s="383">
        <v>0</v>
      </c>
      <c r="AC78" s="383">
        <v>0</v>
      </c>
      <c r="AD78" s="383">
        <v>0</v>
      </c>
      <c r="AE78" s="383">
        <v>0</v>
      </c>
      <c r="AF78" s="383">
        <v>31</v>
      </c>
      <c r="AG78" s="383">
        <v>44</v>
      </c>
      <c r="AH78" s="383">
        <v>61</v>
      </c>
      <c r="AI78" s="383">
        <v>86</v>
      </c>
      <c r="AJ78" s="383">
        <v>114</v>
      </c>
      <c r="AK78" s="383">
        <v>131</v>
      </c>
      <c r="AL78" s="383">
        <v>154</v>
      </c>
      <c r="AM78" s="383">
        <v>185</v>
      </c>
      <c r="AN78" s="383">
        <v>216</v>
      </c>
      <c r="AO78" s="383">
        <v>246</v>
      </c>
      <c r="AP78" s="383">
        <v>275</v>
      </c>
      <c r="AQ78" s="383">
        <v>303</v>
      </c>
      <c r="AR78" s="383">
        <v>325</v>
      </c>
      <c r="AS78" s="383">
        <v>345</v>
      </c>
      <c r="AT78" s="383">
        <v>364</v>
      </c>
      <c r="AU78" s="383">
        <v>387</v>
      </c>
      <c r="AV78" s="383">
        <v>0</v>
      </c>
      <c r="AW78" s="383">
        <v>0</v>
      </c>
      <c r="AX78" s="383">
        <v>0</v>
      </c>
      <c r="AY78" s="383">
        <v>0</v>
      </c>
      <c r="AZ78" s="383">
        <v>0</v>
      </c>
      <c r="BA78" s="383">
        <v>0</v>
      </c>
      <c r="BB78" s="383">
        <v>0</v>
      </c>
      <c r="BC78" s="383">
        <v>0</v>
      </c>
      <c r="BD78" s="383">
        <v>0</v>
      </c>
      <c r="BE78" s="383">
        <v>0</v>
      </c>
      <c r="BF78" s="383">
        <v>0</v>
      </c>
      <c r="BG78" s="383">
        <v>0</v>
      </c>
      <c r="BH78" s="383">
        <v>0</v>
      </c>
      <c r="BI78" s="383">
        <v>0</v>
      </c>
      <c r="BJ78" s="383">
        <v>0</v>
      </c>
      <c r="BK78" s="383">
        <v>0</v>
      </c>
      <c r="BL78" s="383">
        <v>0</v>
      </c>
      <c r="BM78" s="383">
        <v>0</v>
      </c>
      <c r="BN78" s="383">
        <v>0</v>
      </c>
      <c r="BO78" s="383">
        <v>0</v>
      </c>
      <c r="BP78" s="383">
        <v>0</v>
      </c>
      <c r="BQ78" s="383">
        <v>0</v>
      </c>
      <c r="BR78" s="383">
        <v>0</v>
      </c>
      <c r="BS78" s="383">
        <v>0</v>
      </c>
      <c r="BT78" s="383">
        <v>0</v>
      </c>
      <c r="BU78" s="383">
        <v>0</v>
      </c>
      <c r="BV78" s="383">
        <v>0</v>
      </c>
      <c r="BW78" s="383">
        <v>0</v>
      </c>
      <c r="BX78" s="383">
        <v>0</v>
      </c>
      <c r="BY78" s="383">
        <v>0</v>
      </c>
      <c r="BZ78" s="383">
        <v>0</v>
      </c>
      <c r="CA78" s="383">
        <v>0</v>
      </c>
      <c r="CB78" s="383">
        <v>0</v>
      </c>
      <c r="CC78" s="383">
        <v>0</v>
      </c>
      <c r="CD78" s="384">
        <v>0</v>
      </c>
    </row>
    <row r="79" spans="1:82" s="1" customFormat="1" x14ac:dyDescent="0.4">
      <c r="A79" s="314"/>
      <c r="B79" s="382" t="s">
        <v>410</v>
      </c>
      <c r="C79" s="314"/>
      <c r="D79" s="383">
        <v>0</v>
      </c>
      <c r="E79" s="383">
        <v>0</v>
      </c>
      <c r="F79" s="383">
        <v>0</v>
      </c>
      <c r="G79" s="383">
        <v>0</v>
      </c>
      <c r="H79" s="383">
        <v>0</v>
      </c>
      <c r="I79" s="383">
        <v>0</v>
      </c>
      <c r="J79" s="383">
        <v>0</v>
      </c>
      <c r="K79" s="383">
        <v>0</v>
      </c>
      <c r="L79" s="383">
        <v>0</v>
      </c>
      <c r="M79" s="383">
        <v>0</v>
      </c>
      <c r="N79" s="383">
        <v>0</v>
      </c>
      <c r="O79" s="383">
        <v>0</v>
      </c>
      <c r="P79" s="383">
        <v>0</v>
      </c>
      <c r="Q79" s="383">
        <v>0</v>
      </c>
      <c r="R79" s="383">
        <v>0</v>
      </c>
      <c r="S79" s="383">
        <v>0</v>
      </c>
      <c r="T79" s="383">
        <v>0</v>
      </c>
      <c r="U79" s="383">
        <v>0</v>
      </c>
      <c r="V79" s="383">
        <v>0</v>
      </c>
      <c r="W79" s="383">
        <v>0</v>
      </c>
      <c r="X79" s="383">
        <v>0</v>
      </c>
      <c r="Y79" s="383">
        <v>0</v>
      </c>
      <c r="Z79" s="383">
        <v>0</v>
      </c>
      <c r="AA79" s="383">
        <v>0</v>
      </c>
      <c r="AB79" s="383">
        <v>0</v>
      </c>
      <c r="AC79" s="383">
        <v>0</v>
      </c>
      <c r="AD79" s="383">
        <v>0</v>
      </c>
      <c r="AE79" s="383">
        <v>0</v>
      </c>
      <c r="AF79" s="383">
        <v>0</v>
      </c>
      <c r="AG79" s="383">
        <v>0</v>
      </c>
      <c r="AH79" s="383">
        <v>0</v>
      </c>
      <c r="AI79" s="383">
        <v>3</v>
      </c>
      <c r="AJ79" s="383">
        <v>17</v>
      </c>
      <c r="AK79" s="383">
        <v>30</v>
      </c>
      <c r="AL79" s="383">
        <v>44</v>
      </c>
      <c r="AM79" s="383">
        <v>61</v>
      </c>
      <c r="AN79" s="383">
        <v>81</v>
      </c>
      <c r="AO79" s="383">
        <v>104</v>
      </c>
      <c r="AP79" s="383">
        <v>130</v>
      </c>
      <c r="AQ79" s="383">
        <v>155</v>
      </c>
      <c r="AR79" s="383">
        <v>178</v>
      </c>
      <c r="AS79" s="383">
        <v>202</v>
      </c>
      <c r="AT79" s="383">
        <v>225</v>
      </c>
      <c r="AU79" s="383">
        <v>248</v>
      </c>
      <c r="AV79" s="383">
        <v>0</v>
      </c>
      <c r="AW79" s="383">
        <v>0</v>
      </c>
      <c r="AX79" s="383">
        <v>0</v>
      </c>
      <c r="AY79" s="383">
        <v>0</v>
      </c>
      <c r="AZ79" s="383">
        <v>0</v>
      </c>
      <c r="BA79" s="383">
        <v>0</v>
      </c>
      <c r="BB79" s="383">
        <v>0</v>
      </c>
      <c r="BC79" s="383">
        <v>0</v>
      </c>
      <c r="BD79" s="383">
        <v>0</v>
      </c>
      <c r="BE79" s="383">
        <v>0</v>
      </c>
      <c r="BF79" s="383">
        <v>0</v>
      </c>
      <c r="BG79" s="383">
        <v>0</v>
      </c>
      <c r="BH79" s="383">
        <v>0</v>
      </c>
      <c r="BI79" s="383">
        <v>0</v>
      </c>
      <c r="BJ79" s="383">
        <v>0</v>
      </c>
      <c r="BK79" s="383">
        <v>0</v>
      </c>
      <c r="BL79" s="383">
        <v>0</v>
      </c>
      <c r="BM79" s="383">
        <v>0</v>
      </c>
      <c r="BN79" s="383">
        <v>0</v>
      </c>
      <c r="BO79" s="383">
        <v>0</v>
      </c>
      <c r="BP79" s="383">
        <v>0</v>
      </c>
      <c r="BQ79" s="383">
        <v>0</v>
      </c>
      <c r="BR79" s="383">
        <v>0</v>
      </c>
      <c r="BS79" s="383">
        <v>0</v>
      </c>
      <c r="BT79" s="383">
        <v>0</v>
      </c>
      <c r="BU79" s="383">
        <v>0</v>
      </c>
      <c r="BV79" s="383">
        <v>0</v>
      </c>
      <c r="BW79" s="383">
        <v>0</v>
      </c>
      <c r="BX79" s="383">
        <v>0</v>
      </c>
      <c r="BY79" s="383">
        <v>0</v>
      </c>
      <c r="BZ79" s="383">
        <v>0</v>
      </c>
      <c r="CA79" s="383">
        <v>0</v>
      </c>
      <c r="CB79" s="383">
        <v>0</v>
      </c>
      <c r="CC79" s="383">
        <v>0</v>
      </c>
      <c r="CD79" s="384">
        <v>0</v>
      </c>
    </row>
    <row r="80" spans="1:82" s="1" customFormat="1" ht="15.4" thickBot="1" x14ac:dyDescent="0.45">
      <c r="A80" s="353"/>
      <c r="B80" s="394"/>
      <c r="C80" s="353"/>
      <c r="D80" s="395"/>
      <c r="E80" s="395"/>
      <c r="F80" s="395"/>
      <c r="G80" s="395"/>
      <c r="H80" s="395"/>
      <c r="I80" s="395"/>
      <c r="J80" s="395"/>
      <c r="K80" s="395"/>
      <c r="L80" s="395"/>
      <c r="M80" s="395"/>
      <c r="N80" s="395"/>
      <c r="O80" s="395"/>
      <c r="P80" s="395"/>
      <c r="Q80" s="395"/>
      <c r="R80" s="395"/>
      <c r="S80" s="395"/>
      <c r="T80" s="395"/>
      <c r="U80" s="395"/>
      <c r="V80" s="395"/>
      <c r="W80" s="395"/>
      <c r="X80" s="395"/>
      <c r="Y80" s="395"/>
      <c r="Z80" s="395"/>
      <c r="AA80" s="395"/>
      <c r="AB80" s="395"/>
      <c r="AC80" s="395"/>
      <c r="AD80" s="395"/>
      <c r="AE80" s="395"/>
      <c r="AF80" s="395"/>
      <c r="AG80" s="395"/>
      <c r="AH80" s="395"/>
      <c r="AI80" s="395"/>
      <c r="AJ80" s="395"/>
      <c r="AK80" s="395"/>
      <c r="AL80" s="395"/>
      <c r="AM80" s="395"/>
      <c r="AN80" s="395"/>
      <c r="AO80" s="395"/>
      <c r="AP80" s="395"/>
      <c r="AQ80" s="395"/>
      <c r="AR80" s="395"/>
      <c r="AS80" s="395"/>
      <c r="AT80" s="395"/>
      <c r="AU80" s="395"/>
      <c r="AV80" s="395"/>
      <c r="AW80" s="395"/>
      <c r="AX80" s="395"/>
      <c r="AY80" s="395"/>
      <c r="AZ80" s="395"/>
      <c r="BA80" s="395"/>
      <c r="BB80" s="395"/>
      <c r="BC80" s="395"/>
      <c r="BD80" s="395"/>
      <c r="BE80" s="395"/>
      <c r="BF80" s="395"/>
      <c r="BG80" s="395"/>
      <c r="BH80" s="395"/>
      <c r="BI80" s="395"/>
      <c r="BJ80" s="395"/>
      <c r="BK80" s="395"/>
      <c r="BL80" s="395"/>
      <c r="BM80" s="395"/>
      <c r="BN80" s="395"/>
      <c r="BO80" s="395"/>
      <c r="BP80" s="395"/>
      <c r="BQ80" s="395"/>
      <c r="BR80" s="395"/>
      <c r="BS80" s="395"/>
      <c r="BT80" s="395"/>
      <c r="BU80" s="395"/>
      <c r="BV80" s="395"/>
      <c r="BW80" s="395"/>
      <c r="BX80" s="395"/>
      <c r="BY80" s="395"/>
      <c r="BZ80" s="395"/>
      <c r="CA80" s="395"/>
      <c r="CB80" s="395"/>
      <c r="CC80" s="395"/>
      <c r="CD80" s="396"/>
    </row>
  </sheetData>
  <hyperlinks>
    <hyperlink ref="A1" location="Contents!A1" display="Contents page" xr:uid="{00000000-0004-0000-1300-000000000000}"/>
    <hyperlink ref="B1" location="Notes!A1" display="Information relating to this table can be found in the 'Notes' tab" xr:uid="{00000000-0004-0000-13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9C9C9"/>
  </sheetPr>
  <dimension ref="A1:CD156"/>
  <sheetViews>
    <sheetView zoomScale="70" zoomScaleNormal="70" workbookViewId="0">
      <pane xSplit="3" ySplit="3" topLeftCell="BW4" activePane="bottomRight" state="frozen"/>
      <selection pane="topRight" activeCell="D1" sqref="D1"/>
      <selection pane="bottomLeft" activeCell="A4" sqref="A4"/>
      <selection pane="bottomRight" activeCell="A4" sqref="A4"/>
    </sheetView>
  </sheetViews>
  <sheetFormatPr defaultColWidth="9.1328125" defaultRowHeight="15" x14ac:dyDescent="0.4"/>
  <cols>
    <col min="1" max="1" width="23.1328125" style="314" bestFit="1" customWidth="1"/>
    <col min="2" max="2" width="75.86328125" style="314" customWidth="1"/>
    <col min="3" max="3" width="25.86328125" style="314" customWidth="1"/>
    <col min="4" max="75" width="12.86328125" style="192" customWidth="1"/>
    <col min="76" max="82" width="12.86328125" style="314" customWidth="1"/>
    <col min="83" max="83" width="9.1328125" style="314" customWidth="1"/>
    <col min="84" max="16384" width="9.1328125" style="314"/>
  </cols>
  <sheetData>
    <row r="1" spans="1:82" s="296" customFormat="1" ht="25.5" customHeight="1" thickBot="1" x14ac:dyDescent="0.4">
      <c r="A1" s="43" t="s">
        <v>44</v>
      </c>
      <c r="B1" s="44" t="s">
        <v>88</v>
      </c>
      <c r="C1" s="108"/>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356"/>
      <c r="BR1" s="356"/>
      <c r="BS1" s="356"/>
      <c r="BT1" s="356"/>
      <c r="BU1" s="356"/>
      <c r="BV1" s="356"/>
      <c r="BW1" s="356"/>
      <c r="BX1" s="356"/>
      <c r="BY1" s="356"/>
      <c r="BZ1" s="356"/>
      <c r="CA1" s="356"/>
      <c r="CB1" s="356"/>
      <c r="CC1" s="356"/>
      <c r="CD1" s="356"/>
    </row>
    <row r="2" spans="1:82" s="1" customFormat="1" x14ac:dyDescent="0.4">
      <c r="A2" s="46" t="s">
        <v>45</v>
      </c>
      <c r="B2" s="18" t="s">
        <v>600</v>
      </c>
      <c r="C2" s="378"/>
      <c r="D2" s="48"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1" customFormat="1" x14ac:dyDescent="0.4">
      <c r="A3" s="110">
        <v>2022</v>
      </c>
      <c r="B3" s="298" t="s">
        <v>218</v>
      </c>
      <c r="C3" s="343"/>
      <c r="D3" s="52" t="s">
        <v>123</v>
      </c>
      <c r="E3" s="53" t="s">
        <v>123</v>
      </c>
      <c r="F3" s="53" t="s">
        <v>123</v>
      </c>
      <c r="G3" s="53" t="s">
        <v>123</v>
      </c>
      <c r="H3" s="53" t="s">
        <v>123</v>
      </c>
      <c r="I3" s="53" t="s">
        <v>123</v>
      </c>
      <c r="J3" s="53" t="s">
        <v>123</v>
      </c>
      <c r="K3" s="53" t="s">
        <v>123</v>
      </c>
      <c r="L3" s="53" t="s">
        <v>123</v>
      </c>
      <c r="M3" s="53" t="s">
        <v>123</v>
      </c>
      <c r="N3" s="53" t="s">
        <v>123</v>
      </c>
      <c r="O3" s="53" t="s">
        <v>123</v>
      </c>
      <c r="P3" s="53" t="s">
        <v>123</v>
      </c>
      <c r="Q3" s="53" t="s">
        <v>123</v>
      </c>
      <c r="R3" s="53" t="s">
        <v>123</v>
      </c>
      <c r="S3" s="53" t="s">
        <v>123</v>
      </c>
      <c r="T3" s="53" t="s">
        <v>123</v>
      </c>
      <c r="U3" s="53" t="s">
        <v>123</v>
      </c>
      <c r="V3" s="53" t="s">
        <v>123</v>
      </c>
      <c r="W3" s="53" t="s">
        <v>123</v>
      </c>
      <c r="X3" s="53" t="s">
        <v>123</v>
      </c>
      <c r="Y3" s="53" t="s">
        <v>123</v>
      </c>
      <c r="Z3" s="53" t="s">
        <v>123</v>
      </c>
      <c r="AA3" s="53" t="s">
        <v>123</v>
      </c>
      <c r="AB3" s="53" t="s">
        <v>123</v>
      </c>
      <c r="AC3" s="53" t="s">
        <v>123</v>
      </c>
      <c r="AD3" s="53" t="s">
        <v>123</v>
      </c>
      <c r="AE3" s="53" t="s">
        <v>123</v>
      </c>
      <c r="AF3" s="53" t="s">
        <v>123</v>
      </c>
      <c r="AG3" s="53" t="s">
        <v>123</v>
      </c>
      <c r="AH3" s="53" t="s">
        <v>123</v>
      </c>
      <c r="AI3" s="53" t="s">
        <v>123</v>
      </c>
      <c r="AJ3" s="53" t="s">
        <v>123</v>
      </c>
      <c r="AK3" s="53" t="s">
        <v>123</v>
      </c>
      <c r="AL3" s="53" t="s">
        <v>123</v>
      </c>
      <c r="AM3" s="53" t="s">
        <v>123</v>
      </c>
      <c r="AN3" s="53" t="s">
        <v>123</v>
      </c>
      <c r="AO3" s="53" t="s">
        <v>123</v>
      </c>
      <c r="AP3" s="53" t="s">
        <v>123</v>
      </c>
      <c r="AQ3" s="53" t="s">
        <v>123</v>
      </c>
      <c r="AR3" s="53" t="s">
        <v>123</v>
      </c>
      <c r="AS3" s="53" t="s">
        <v>123</v>
      </c>
      <c r="AT3" s="53" t="s">
        <v>123</v>
      </c>
      <c r="AU3" s="53" t="s">
        <v>123</v>
      </c>
      <c r="AV3" s="53" t="s">
        <v>123</v>
      </c>
      <c r="AW3" s="53" t="s">
        <v>123</v>
      </c>
      <c r="AX3" s="53" t="s">
        <v>123</v>
      </c>
      <c r="AY3" s="53" t="s">
        <v>123</v>
      </c>
      <c r="AZ3" s="53" t="s">
        <v>123</v>
      </c>
      <c r="BA3" s="53" t="s">
        <v>123</v>
      </c>
      <c r="BB3" s="53" t="s">
        <v>123</v>
      </c>
      <c r="BC3" s="53" t="s">
        <v>123</v>
      </c>
      <c r="BD3" s="53" t="s">
        <v>123</v>
      </c>
      <c r="BE3" s="53" t="s">
        <v>123</v>
      </c>
      <c r="BF3" s="53" t="s">
        <v>123</v>
      </c>
      <c r="BG3" s="53" t="s">
        <v>123</v>
      </c>
      <c r="BH3" s="53" t="s">
        <v>123</v>
      </c>
      <c r="BI3" s="53" t="s">
        <v>123</v>
      </c>
      <c r="BJ3" s="53" t="s">
        <v>123</v>
      </c>
      <c r="BK3" s="53" t="s">
        <v>123</v>
      </c>
      <c r="BL3" s="53" t="s">
        <v>123</v>
      </c>
      <c r="BM3" s="53" t="s">
        <v>123</v>
      </c>
      <c r="BN3" s="53" t="s">
        <v>123</v>
      </c>
      <c r="BO3" s="53" t="s">
        <v>123</v>
      </c>
      <c r="BP3" s="53" t="s">
        <v>123</v>
      </c>
      <c r="BQ3" s="53" t="s">
        <v>123</v>
      </c>
      <c r="BR3" s="53" t="s">
        <v>123</v>
      </c>
      <c r="BS3" s="53" t="s">
        <v>123</v>
      </c>
      <c r="BT3" s="53" t="s">
        <v>123</v>
      </c>
      <c r="BU3" s="53" t="s">
        <v>123</v>
      </c>
      <c r="BV3" s="53" t="s">
        <v>123</v>
      </c>
      <c r="BW3" s="53" t="s">
        <v>123</v>
      </c>
      <c r="BX3" s="53" t="s">
        <v>123</v>
      </c>
      <c r="BY3" s="53" t="s">
        <v>124</v>
      </c>
      <c r="BZ3" s="53" t="s">
        <v>124</v>
      </c>
      <c r="CA3" s="53" t="s">
        <v>124</v>
      </c>
      <c r="CB3" s="53" t="s">
        <v>124</v>
      </c>
      <c r="CC3" s="53" t="s">
        <v>124</v>
      </c>
      <c r="CD3" s="54" t="s">
        <v>124</v>
      </c>
    </row>
    <row r="4" spans="1:82" s="238" customFormat="1" ht="24" customHeight="1" x14ac:dyDescent="0.4">
      <c r="A4" s="398"/>
      <c r="B4" s="106" t="s">
        <v>136</v>
      </c>
      <c r="C4" s="106"/>
      <c r="D4" s="399">
        <v>0</v>
      </c>
      <c r="E4" s="400">
        <v>0</v>
      </c>
      <c r="F4" s="400">
        <v>0</v>
      </c>
      <c r="G4" s="400">
        <v>0</v>
      </c>
      <c r="H4" s="400">
        <v>0</v>
      </c>
      <c r="I4" s="400">
        <v>0</v>
      </c>
      <c r="J4" s="400">
        <v>0</v>
      </c>
      <c r="K4" s="400">
        <v>0</v>
      </c>
      <c r="L4" s="400">
        <v>0</v>
      </c>
      <c r="M4" s="400">
        <v>0</v>
      </c>
      <c r="N4" s="400">
        <v>0</v>
      </c>
      <c r="O4" s="400">
        <v>0</v>
      </c>
      <c r="P4" s="400">
        <v>0</v>
      </c>
      <c r="Q4" s="400">
        <v>0</v>
      </c>
      <c r="R4" s="400">
        <v>0</v>
      </c>
      <c r="S4" s="400">
        <v>0</v>
      </c>
      <c r="T4" s="400">
        <v>0</v>
      </c>
      <c r="U4" s="400">
        <v>0</v>
      </c>
      <c r="V4" s="400">
        <v>0</v>
      </c>
      <c r="W4" s="400">
        <v>0</v>
      </c>
      <c r="X4" s="400">
        <v>0</v>
      </c>
      <c r="Y4" s="400">
        <v>0</v>
      </c>
      <c r="Z4" s="400">
        <v>22</v>
      </c>
      <c r="AA4" s="400">
        <v>20</v>
      </c>
      <c r="AB4" s="400">
        <v>105</v>
      </c>
      <c r="AC4" s="400">
        <v>225</v>
      </c>
      <c r="AD4" s="400">
        <v>138</v>
      </c>
      <c r="AE4" s="400">
        <v>194</v>
      </c>
      <c r="AF4" s="400">
        <v>201</v>
      </c>
      <c r="AG4" s="400">
        <v>684</v>
      </c>
      <c r="AH4" s="400">
        <v>721</v>
      </c>
      <c r="AI4" s="400">
        <v>793</v>
      </c>
      <c r="AJ4" s="400">
        <v>1024</v>
      </c>
      <c r="AK4" s="400">
        <v>1655.6</v>
      </c>
      <c r="AL4" s="400">
        <v>2128</v>
      </c>
      <c r="AM4" s="400">
        <v>2516</v>
      </c>
      <c r="AN4" s="400">
        <v>2833</v>
      </c>
      <c r="AO4" s="400">
        <v>3177</v>
      </c>
      <c r="AP4" s="400">
        <v>3415</v>
      </c>
      <c r="AQ4" s="400">
        <v>3536</v>
      </c>
      <c r="AR4" s="400">
        <v>3723.4489999999996</v>
      </c>
      <c r="AS4" s="400">
        <v>4232.5369999999994</v>
      </c>
      <c r="AT4" s="400">
        <v>5095.3410000000003</v>
      </c>
      <c r="AU4" s="400">
        <v>6358.652</v>
      </c>
      <c r="AV4" s="400">
        <v>7812.0959999999995</v>
      </c>
      <c r="AW4" s="400">
        <v>9216.8450000000012</v>
      </c>
      <c r="AX4" s="400">
        <v>10103.235919999999</v>
      </c>
      <c r="AY4" s="400">
        <v>10874.666694000003</v>
      </c>
      <c r="AZ4" s="400">
        <v>11379.761964999998</v>
      </c>
      <c r="BA4" s="400">
        <v>11176.396122999999</v>
      </c>
      <c r="BB4" s="400">
        <v>11064.804220000002</v>
      </c>
      <c r="BC4" s="400">
        <v>11064.103816674598</v>
      </c>
      <c r="BD4" s="400">
        <v>11162.3689748</v>
      </c>
      <c r="BE4" s="400">
        <v>11588.695131</v>
      </c>
      <c r="BF4" s="400">
        <v>12636.220416</v>
      </c>
      <c r="BG4" s="400">
        <v>12347.373120710001</v>
      </c>
      <c r="BH4" s="400">
        <v>13157.570061439999</v>
      </c>
      <c r="BI4" s="400">
        <v>13928.205135</v>
      </c>
      <c r="BJ4" s="400">
        <v>14840.547586000004</v>
      </c>
      <c r="BK4" s="400">
        <v>15731.800594999997</v>
      </c>
      <c r="BL4" s="400">
        <f t="shared" ref="BL4:CD4" si="0">SUM(BL5:BL8)</f>
        <v>17103.441162000006</v>
      </c>
      <c r="BM4" s="400">
        <f t="shared" si="0"/>
        <v>19989.231178000002</v>
      </c>
      <c r="BN4" s="400">
        <f t="shared" si="0"/>
        <v>21426.990300999998</v>
      </c>
      <c r="BO4" s="400">
        <f t="shared" si="0"/>
        <v>22820.290123000006</v>
      </c>
      <c r="BP4" s="400">
        <f t="shared" si="0"/>
        <v>23899.631612000001</v>
      </c>
      <c r="BQ4" s="400">
        <f t="shared" si="0"/>
        <v>24169.807673000003</v>
      </c>
      <c r="BR4" s="400">
        <f t="shared" si="0"/>
        <v>24316.565554999994</v>
      </c>
      <c r="BS4" s="400">
        <f t="shared" si="0"/>
        <v>24243.713647000004</v>
      </c>
      <c r="BT4" s="400">
        <f t="shared" si="0"/>
        <v>23440.599919000008</v>
      </c>
      <c r="BU4" s="400">
        <f t="shared" si="0"/>
        <v>22301.220213999997</v>
      </c>
      <c r="BV4" s="400">
        <f t="shared" si="0"/>
        <v>20729.821950999998</v>
      </c>
      <c r="BW4" s="400">
        <f t="shared" si="0"/>
        <v>24350.932730000008</v>
      </c>
      <c r="BX4" s="400">
        <f t="shared" si="0"/>
        <v>29105.566816818297</v>
      </c>
      <c r="BY4" s="400">
        <f t="shared" si="0"/>
        <v>29538.070074108386</v>
      </c>
      <c r="BZ4" s="400">
        <f t="shared" si="0"/>
        <v>28709.318657124459</v>
      </c>
      <c r="CA4" s="400">
        <f t="shared" si="0"/>
        <v>29331.751323696109</v>
      </c>
      <c r="CB4" s="400">
        <f t="shared" si="0"/>
        <v>30433.107997351908</v>
      </c>
      <c r="CC4" s="400">
        <f t="shared" si="0"/>
        <v>31364.681147931493</v>
      </c>
      <c r="CD4" s="401">
        <f t="shared" si="0"/>
        <v>32266.90313636314</v>
      </c>
    </row>
    <row r="5" spans="1:82" s="238" customFormat="1" x14ac:dyDescent="0.4">
      <c r="A5" s="402"/>
      <c r="B5" s="71" t="s">
        <v>601</v>
      </c>
      <c r="C5" s="106"/>
      <c r="D5" s="403"/>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K5" s="334"/>
      <c r="AL5" s="334"/>
      <c r="AM5" s="334"/>
      <c r="AN5" s="334"/>
      <c r="AO5" s="334"/>
      <c r="AP5" s="334"/>
      <c r="AQ5" s="334"/>
      <c r="AR5" s="334"/>
      <c r="AS5" s="334"/>
      <c r="AT5" s="334"/>
      <c r="AU5" s="334"/>
      <c r="AV5" s="334"/>
      <c r="AW5" s="334"/>
      <c r="AX5" s="334"/>
      <c r="AY5" s="334"/>
      <c r="AZ5" s="334"/>
      <c r="BA5" s="334"/>
      <c r="BB5" s="334"/>
      <c r="BC5" s="334"/>
      <c r="BD5" s="334"/>
      <c r="BE5" s="334"/>
      <c r="BF5" s="334"/>
      <c r="BG5" s="334"/>
      <c r="BH5" s="334"/>
      <c r="BI5" s="334"/>
      <c r="BJ5" s="334"/>
      <c r="BK5" s="334"/>
      <c r="BL5" s="337">
        <v>15141.776923958705</v>
      </c>
      <c r="BM5" s="337">
        <v>16923.255930776253</v>
      </c>
      <c r="BN5" s="337">
        <v>18018.287469340114</v>
      </c>
      <c r="BO5" s="337">
        <v>19055.311208911484</v>
      </c>
      <c r="BP5" s="337">
        <v>19879.676398880401</v>
      </c>
      <c r="BQ5" s="337">
        <v>20522.749055613676</v>
      </c>
      <c r="BR5" s="337">
        <v>21398.772408641653</v>
      </c>
      <c r="BS5" s="337">
        <v>21750.305519860998</v>
      </c>
      <c r="BT5" s="337">
        <v>21298.013079496453</v>
      </c>
      <c r="BU5" s="337">
        <v>20268.515139952928</v>
      </c>
      <c r="BV5" s="337">
        <v>19121.662095377484</v>
      </c>
      <c r="BW5" s="337">
        <v>17360.490984133714</v>
      </c>
      <c r="BX5" s="337">
        <v>16449.301638250701</v>
      </c>
      <c r="BY5" s="337">
        <v>15754.458514756237</v>
      </c>
      <c r="BZ5" s="337">
        <v>14594.266611861431</v>
      </c>
      <c r="CA5" s="337">
        <v>13616.144557221158</v>
      </c>
      <c r="CB5" s="337">
        <v>12206.858989604194</v>
      </c>
      <c r="CC5" s="337">
        <v>9968.3353298828115</v>
      </c>
      <c r="CD5" s="338">
        <v>7993.2407727456484</v>
      </c>
    </row>
    <row r="6" spans="1:82" s="238" customFormat="1" x14ac:dyDescent="0.4">
      <c r="A6" s="402"/>
      <c r="B6" s="71" t="s">
        <v>602</v>
      </c>
      <c r="C6" s="106"/>
      <c r="D6" s="403"/>
      <c r="E6" s="334"/>
      <c r="F6" s="334"/>
      <c r="G6" s="334"/>
      <c r="H6" s="334"/>
      <c r="I6" s="334"/>
      <c r="J6" s="334"/>
      <c r="K6" s="334"/>
      <c r="L6" s="334"/>
      <c r="M6" s="334"/>
      <c r="N6" s="334"/>
      <c r="O6" s="334"/>
      <c r="P6" s="334"/>
      <c r="Q6" s="334"/>
      <c r="R6" s="334"/>
      <c r="S6" s="334"/>
      <c r="T6" s="334"/>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c r="AT6" s="334"/>
      <c r="AU6" s="334"/>
      <c r="AV6" s="334"/>
      <c r="AW6" s="334"/>
      <c r="AX6" s="334"/>
      <c r="AY6" s="334"/>
      <c r="AZ6" s="334"/>
      <c r="BA6" s="334"/>
      <c r="BB6" s="334"/>
      <c r="BC6" s="334"/>
      <c r="BD6" s="334"/>
      <c r="BE6" s="334"/>
      <c r="BF6" s="334"/>
      <c r="BG6" s="334"/>
      <c r="BH6" s="334"/>
      <c r="BI6" s="334"/>
      <c r="BJ6" s="334"/>
      <c r="BK6" s="334"/>
      <c r="BL6" s="337">
        <v>1613.425236041295</v>
      </c>
      <c r="BM6" s="337">
        <v>2679.944486223746</v>
      </c>
      <c r="BN6" s="337">
        <v>3009.2036966598816</v>
      </c>
      <c r="BO6" s="337">
        <v>3331.7742650885075</v>
      </c>
      <c r="BP6" s="337">
        <v>3573.0294971195967</v>
      </c>
      <c r="BQ6" s="337">
        <v>3176.1656353863264</v>
      </c>
      <c r="BR6" s="337">
        <v>2353.825090358343</v>
      </c>
      <c r="BS6" s="337">
        <v>1865.1421391390063</v>
      </c>
      <c r="BT6" s="337">
        <v>1596.4824745035512</v>
      </c>
      <c r="BU6" s="337">
        <v>1407.9342720470704</v>
      </c>
      <c r="BV6" s="337">
        <v>1075.1419406225161</v>
      </c>
      <c r="BW6" s="337">
        <v>514.78532585592109</v>
      </c>
      <c r="BX6" s="337">
        <v>428.95151674929912</v>
      </c>
      <c r="BY6" s="337">
        <v>240.39296987582964</v>
      </c>
      <c r="BZ6" s="337">
        <v>141.85971522187901</v>
      </c>
      <c r="CA6" s="337">
        <v>15.911349344239337</v>
      </c>
      <c r="CB6" s="337">
        <v>0</v>
      </c>
      <c r="CC6" s="337">
        <v>0</v>
      </c>
      <c r="CD6" s="338">
        <v>0</v>
      </c>
    </row>
    <row r="7" spans="1:82" s="238" customFormat="1" x14ac:dyDescent="0.4">
      <c r="A7" s="402"/>
      <c r="B7" s="71" t="s">
        <v>245</v>
      </c>
      <c r="C7" s="106"/>
      <c r="D7" s="403"/>
      <c r="E7" s="334"/>
      <c r="F7" s="334"/>
      <c r="G7" s="334"/>
      <c r="H7" s="334"/>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34"/>
      <c r="BF7" s="334"/>
      <c r="BG7" s="334"/>
      <c r="BH7" s="334"/>
      <c r="BI7" s="334"/>
      <c r="BJ7" s="334"/>
      <c r="BK7" s="334"/>
      <c r="BL7" s="337">
        <v>348.23900200000571</v>
      </c>
      <c r="BM7" s="337">
        <v>386.0307610000018</v>
      </c>
      <c r="BN7" s="337">
        <v>399.49913500000184</v>
      </c>
      <c r="BO7" s="337">
        <v>433.20464900001389</v>
      </c>
      <c r="BP7" s="337">
        <v>446.92571600000156</v>
      </c>
      <c r="BQ7" s="337">
        <v>470.89298200000121</v>
      </c>
      <c r="BR7" s="337">
        <v>563.96805599999789</v>
      </c>
      <c r="BS7" s="337">
        <v>628.2659879999992</v>
      </c>
      <c r="BT7" s="337">
        <v>546.10436500000287</v>
      </c>
      <c r="BU7" s="337">
        <v>624.77080199999909</v>
      </c>
      <c r="BV7" s="337">
        <v>533.01791499999558</v>
      </c>
      <c r="BW7" s="337">
        <v>503.72815436059318</v>
      </c>
      <c r="BX7" s="337">
        <v>456.04254800000126</v>
      </c>
      <c r="BY7" s="337">
        <v>482.39189425496807</v>
      </c>
      <c r="BZ7" s="337">
        <v>472.48734574361333</v>
      </c>
      <c r="CA7" s="337">
        <v>459.53924505879888</v>
      </c>
      <c r="CB7" s="337">
        <v>445.3219073409806</v>
      </c>
      <c r="CC7" s="337">
        <v>408.32993245585226</v>
      </c>
      <c r="CD7" s="338">
        <v>390.96548882109039</v>
      </c>
    </row>
    <row r="8" spans="1:82" s="238" customFormat="1" ht="30" customHeight="1" x14ac:dyDescent="0.4">
      <c r="A8" s="402"/>
      <c r="B8" s="71" t="s">
        <v>603</v>
      </c>
      <c r="C8" s="106"/>
      <c r="D8" s="403"/>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4"/>
      <c r="AF8" s="334"/>
      <c r="AG8" s="334"/>
      <c r="AH8" s="334"/>
      <c r="AI8" s="334"/>
      <c r="AJ8" s="334"/>
      <c r="AK8" s="334"/>
      <c r="AL8" s="334"/>
      <c r="AM8" s="334"/>
      <c r="AN8" s="334"/>
      <c r="AO8" s="334"/>
      <c r="AP8" s="334"/>
      <c r="AQ8" s="334"/>
      <c r="AR8" s="334"/>
      <c r="AS8" s="334"/>
      <c r="AT8" s="334"/>
      <c r="AU8" s="334"/>
      <c r="AV8" s="334"/>
      <c r="AW8" s="334"/>
      <c r="AX8" s="334"/>
      <c r="AY8" s="334"/>
      <c r="AZ8" s="334"/>
      <c r="BA8" s="334"/>
      <c r="BB8" s="334"/>
      <c r="BC8" s="334"/>
      <c r="BD8" s="334"/>
      <c r="BE8" s="334"/>
      <c r="BF8" s="334"/>
      <c r="BG8" s="334"/>
      <c r="BH8" s="334"/>
      <c r="BI8" s="334"/>
      <c r="BJ8" s="334"/>
      <c r="BK8" s="334"/>
      <c r="BL8" s="337"/>
      <c r="BM8" s="337"/>
      <c r="BN8" s="337"/>
      <c r="BO8" s="337"/>
      <c r="BP8" s="337"/>
      <c r="BQ8" s="337"/>
      <c r="BR8" s="337"/>
      <c r="BS8" s="337"/>
      <c r="BT8" s="337"/>
      <c r="BU8" s="337"/>
      <c r="BV8" s="337"/>
      <c r="BW8" s="337">
        <v>5971.9282656497762</v>
      </c>
      <c r="BX8" s="337">
        <v>11771.271113818295</v>
      </c>
      <c r="BY8" s="337">
        <v>13060.826695221351</v>
      </c>
      <c r="BZ8" s="337">
        <v>13500.704984297534</v>
      </c>
      <c r="CA8" s="337">
        <v>15240.156172071911</v>
      </c>
      <c r="CB8" s="337">
        <v>17780.927100406734</v>
      </c>
      <c r="CC8" s="337">
        <v>20988.015885592831</v>
      </c>
      <c r="CD8" s="338">
        <v>23882.696874796402</v>
      </c>
    </row>
    <row r="9" spans="1:82" s="238" customFormat="1" x14ac:dyDescent="0.4">
      <c r="A9" s="402"/>
      <c r="B9" s="196" t="s">
        <v>604</v>
      </c>
      <c r="C9" s="106"/>
      <c r="D9" s="403"/>
      <c r="E9" s="334"/>
      <c r="F9" s="334"/>
      <c r="G9" s="334"/>
      <c r="H9" s="334"/>
      <c r="I9" s="334"/>
      <c r="J9" s="334"/>
      <c r="K9" s="334"/>
      <c r="L9" s="334"/>
      <c r="M9" s="334"/>
      <c r="N9" s="334"/>
      <c r="O9" s="334"/>
      <c r="P9" s="334"/>
      <c r="Q9" s="334"/>
      <c r="R9" s="334"/>
      <c r="S9" s="334"/>
      <c r="T9" s="334"/>
      <c r="U9" s="334"/>
      <c r="V9" s="334"/>
      <c r="W9" s="334"/>
      <c r="X9" s="334"/>
      <c r="Y9" s="334"/>
      <c r="Z9" s="334"/>
      <c r="AA9" s="334"/>
      <c r="AB9" s="334"/>
      <c r="AC9" s="334"/>
      <c r="AD9" s="334"/>
      <c r="AE9" s="334"/>
      <c r="AF9" s="334"/>
      <c r="AG9" s="334"/>
      <c r="AH9" s="334"/>
      <c r="AI9" s="334"/>
      <c r="AJ9" s="334"/>
      <c r="AK9" s="334"/>
      <c r="AL9" s="334"/>
      <c r="AM9" s="334"/>
      <c r="AN9" s="334"/>
      <c r="AO9" s="334"/>
      <c r="AP9" s="334"/>
      <c r="AQ9" s="334"/>
      <c r="AR9" s="334"/>
      <c r="AS9" s="334"/>
      <c r="AT9" s="334"/>
      <c r="AU9" s="334"/>
      <c r="AV9" s="334"/>
      <c r="AW9" s="334"/>
      <c r="AX9" s="334"/>
      <c r="AY9" s="334"/>
      <c r="AZ9" s="334"/>
      <c r="BA9" s="334"/>
      <c r="BB9" s="334"/>
      <c r="BC9" s="334"/>
      <c r="BD9" s="334"/>
      <c r="BE9" s="334"/>
      <c r="BF9" s="334"/>
      <c r="BG9" s="334"/>
      <c r="BH9" s="334"/>
      <c r="BI9" s="334"/>
      <c r="BJ9" s="334"/>
      <c r="BK9" s="334"/>
      <c r="BL9" s="337"/>
      <c r="BM9" s="337"/>
      <c r="BN9" s="337"/>
      <c r="BO9" s="337"/>
      <c r="BP9" s="337"/>
      <c r="BQ9" s="337"/>
      <c r="BR9" s="337"/>
      <c r="BS9" s="337"/>
      <c r="BT9" s="337"/>
      <c r="BU9" s="337"/>
      <c r="BV9" s="337"/>
      <c r="BW9" s="337">
        <v>3106.450487066516</v>
      </c>
      <c r="BX9" s="337">
        <v>6723.9758516786142</v>
      </c>
      <c r="BY9" s="337">
        <v>7136.6814273660775</v>
      </c>
      <c r="BZ9" s="337">
        <v>7145.5810749788579</v>
      </c>
      <c r="CA9" s="337">
        <v>7884.5341556592221</v>
      </c>
      <c r="CB9" s="337">
        <v>8903.7558415776384</v>
      </c>
      <c r="CC9" s="337">
        <v>10054.011809285923</v>
      </c>
      <c r="CD9" s="338">
        <v>11095.550433531853</v>
      </c>
    </row>
    <row r="10" spans="1:82" s="238" customFormat="1" x14ac:dyDescent="0.4">
      <c r="A10" s="402"/>
      <c r="B10" s="196" t="s">
        <v>605</v>
      </c>
      <c r="C10" s="106"/>
      <c r="D10" s="403"/>
      <c r="E10" s="334"/>
      <c r="F10" s="334"/>
      <c r="G10" s="334"/>
      <c r="H10" s="334"/>
      <c r="I10" s="334"/>
      <c r="J10" s="334"/>
      <c r="K10" s="334"/>
      <c r="L10" s="334"/>
      <c r="M10" s="334"/>
      <c r="N10" s="334"/>
      <c r="O10" s="334"/>
      <c r="P10" s="334"/>
      <c r="Q10" s="334"/>
      <c r="R10" s="334"/>
      <c r="S10" s="334"/>
      <c r="T10" s="334"/>
      <c r="U10" s="334"/>
      <c r="V10" s="334"/>
      <c r="W10" s="334"/>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7"/>
      <c r="BM10" s="337"/>
      <c r="BN10" s="337"/>
      <c r="BO10" s="337"/>
      <c r="BP10" s="337"/>
      <c r="BQ10" s="337"/>
      <c r="BR10" s="337"/>
      <c r="BS10" s="337"/>
      <c r="BT10" s="337"/>
      <c r="BU10" s="337"/>
      <c r="BV10" s="337"/>
      <c r="BW10" s="337">
        <v>2679.825694484487</v>
      </c>
      <c r="BX10" s="337">
        <v>4445.4069133963339</v>
      </c>
      <c r="BY10" s="337">
        <v>5298.0236675875303</v>
      </c>
      <c r="BZ10" s="337">
        <v>5917.1451056968253</v>
      </c>
      <c r="CA10" s="337">
        <v>6936.8808755120326</v>
      </c>
      <c r="CB10" s="337">
        <v>8408.1128538048579</v>
      </c>
      <c r="CC10" s="337">
        <v>10357.152001108219</v>
      </c>
      <c r="CD10" s="338">
        <v>12150.367206695644</v>
      </c>
    </row>
    <row r="11" spans="1:82" s="238" customFormat="1" x14ac:dyDescent="0.4">
      <c r="A11" s="402"/>
      <c r="B11" s="196" t="s">
        <v>606</v>
      </c>
      <c r="C11" s="106"/>
      <c r="D11" s="403"/>
      <c r="E11" s="334"/>
      <c r="F11" s="334"/>
      <c r="G11" s="334"/>
      <c r="H11" s="334"/>
      <c r="I11" s="334"/>
      <c r="J11" s="334"/>
      <c r="K11" s="334"/>
      <c r="L11" s="334"/>
      <c r="M11" s="334"/>
      <c r="N11" s="334"/>
      <c r="O11" s="334"/>
      <c r="P11" s="334"/>
      <c r="Q11" s="334"/>
      <c r="R11" s="334"/>
      <c r="S11" s="334"/>
      <c r="T11" s="334"/>
      <c r="U11" s="334"/>
      <c r="V11" s="334"/>
      <c r="W11" s="334"/>
      <c r="X11" s="334"/>
      <c r="Y11" s="334"/>
      <c r="Z11" s="334"/>
      <c r="AA11" s="334"/>
      <c r="AB11" s="334"/>
      <c r="AC11" s="334"/>
      <c r="AD11" s="334"/>
      <c r="AE11" s="334"/>
      <c r="AF11" s="334"/>
      <c r="AG11" s="334"/>
      <c r="AH11" s="334"/>
      <c r="AI11" s="334"/>
      <c r="AJ11" s="334"/>
      <c r="AK11" s="334"/>
      <c r="AL11" s="334"/>
      <c r="AM11" s="334"/>
      <c r="AN11" s="334"/>
      <c r="AO11" s="334"/>
      <c r="AP11" s="334"/>
      <c r="AQ11" s="334"/>
      <c r="AR11" s="334"/>
      <c r="AS11" s="334"/>
      <c r="AT11" s="334"/>
      <c r="AU11" s="334"/>
      <c r="AV11" s="334"/>
      <c r="AW11" s="334"/>
      <c r="AX11" s="334"/>
      <c r="AY11" s="334"/>
      <c r="AZ11" s="334"/>
      <c r="BA11" s="334"/>
      <c r="BB11" s="334"/>
      <c r="BC11" s="334"/>
      <c r="BD11" s="334"/>
      <c r="BE11" s="334"/>
      <c r="BF11" s="334"/>
      <c r="BG11" s="334"/>
      <c r="BH11" s="334"/>
      <c r="BI11" s="334"/>
      <c r="BJ11" s="334"/>
      <c r="BK11" s="334"/>
      <c r="BL11" s="337"/>
      <c r="BM11" s="337"/>
      <c r="BN11" s="337"/>
      <c r="BO11" s="337"/>
      <c r="BP11" s="337"/>
      <c r="BQ11" s="337"/>
      <c r="BR11" s="337"/>
      <c r="BS11" s="337"/>
      <c r="BT11" s="337"/>
      <c r="BU11" s="337"/>
      <c r="BV11" s="337"/>
      <c r="BW11" s="337">
        <v>185.65208409877295</v>
      </c>
      <c r="BX11" s="337">
        <v>601.88834874334771</v>
      </c>
      <c r="BY11" s="337">
        <v>626.12160026774245</v>
      </c>
      <c r="BZ11" s="337">
        <v>437.97880362184912</v>
      </c>
      <c r="CA11" s="337">
        <v>418.74114090065558</v>
      </c>
      <c r="CB11" s="337">
        <v>469.05840502423405</v>
      </c>
      <c r="CC11" s="337">
        <v>576.85207519869095</v>
      </c>
      <c r="CD11" s="338">
        <v>636.77923456890483</v>
      </c>
    </row>
    <row r="12" spans="1:82" s="56" customFormat="1" ht="26.25" customHeight="1" x14ac:dyDescent="0.4">
      <c r="A12" s="65"/>
      <c r="B12" s="73" t="s">
        <v>607</v>
      </c>
      <c r="D12" s="404"/>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405"/>
      <c r="BZ12" s="192"/>
      <c r="CA12" s="192"/>
      <c r="CB12" s="192"/>
      <c r="CC12" s="192"/>
      <c r="CD12" s="215"/>
    </row>
    <row r="13" spans="1:82" s="56" customFormat="1" x14ac:dyDescent="0.4">
      <c r="A13" s="65"/>
      <c r="B13" s="71" t="s">
        <v>608</v>
      </c>
      <c r="D13" s="406" t="s">
        <v>446</v>
      </c>
      <c r="E13" s="337" t="s">
        <v>446</v>
      </c>
      <c r="F13" s="337" t="s">
        <v>446</v>
      </c>
      <c r="G13" s="337" t="s">
        <v>446</v>
      </c>
      <c r="H13" s="337" t="s">
        <v>446</v>
      </c>
      <c r="I13" s="337" t="s">
        <v>446</v>
      </c>
      <c r="J13" s="337" t="s">
        <v>446</v>
      </c>
      <c r="K13" s="337" t="s">
        <v>446</v>
      </c>
      <c r="L13" s="337" t="s">
        <v>446</v>
      </c>
      <c r="M13" s="337" t="s">
        <v>446</v>
      </c>
      <c r="N13" s="337" t="s">
        <v>446</v>
      </c>
      <c r="O13" s="337" t="s">
        <v>446</v>
      </c>
      <c r="P13" s="337" t="s">
        <v>446</v>
      </c>
      <c r="Q13" s="337" t="s">
        <v>446</v>
      </c>
      <c r="R13" s="337" t="s">
        <v>446</v>
      </c>
      <c r="S13" s="337" t="s">
        <v>446</v>
      </c>
      <c r="T13" s="337" t="s">
        <v>446</v>
      </c>
      <c r="U13" s="337" t="s">
        <v>446</v>
      </c>
      <c r="V13" s="337" t="s">
        <v>446</v>
      </c>
      <c r="W13" s="337" t="s">
        <v>446</v>
      </c>
      <c r="X13" s="337" t="s">
        <v>446</v>
      </c>
      <c r="Y13" s="337" t="s">
        <v>446</v>
      </c>
      <c r="Z13" s="337">
        <v>22</v>
      </c>
      <c r="AA13" s="337">
        <v>20</v>
      </c>
      <c r="AB13" s="337">
        <v>90</v>
      </c>
      <c r="AC13" s="337">
        <v>196</v>
      </c>
      <c r="AD13" s="337">
        <v>122</v>
      </c>
      <c r="AE13" s="337">
        <v>162</v>
      </c>
      <c r="AF13" s="337">
        <v>174</v>
      </c>
      <c r="AG13" s="337">
        <v>541</v>
      </c>
      <c r="AH13" s="337">
        <v>574</v>
      </c>
      <c r="AI13" s="337">
        <v>636</v>
      </c>
      <c r="AJ13" s="337">
        <v>841</v>
      </c>
      <c r="AK13" s="337">
        <v>1385.6</v>
      </c>
      <c r="AL13" s="337">
        <v>1777</v>
      </c>
      <c r="AM13" s="337">
        <v>1980</v>
      </c>
      <c r="AN13" s="337">
        <v>2146</v>
      </c>
      <c r="AO13" s="337">
        <v>2296</v>
      </c>
      <c r="AP13" s="337">
        <v>2419</v>
      </c>
      <c r="AQ13" s="337">
        <v>2506</v>
      </c>
      <c r="AR13" s="337">
        <v>2652.7289999999998</v>
      </c>
      <c r="AS13" s="337">
        <v>2867.1709999999998</v>
      </c>
      <c r="AT13" s="337">
        <v>3328.549</v>
      </c>
      <c r="AU13" s="337">
        <v>3945.2429999999999</v>
      </c>
      <c r="AV13" s="337">
        <v>4566.0839999999998</v>
      </c>
      <c r="AW13" s="337">
        <v>5028.2650000000003</v>
      </c>
      <c r="AX13" s="337">
        <v>5228.0419039999988</v>
      </c>
      <c r="AY13" s="337">
        <v>5429.9853480000011</v>
      </c>
      <c r="AZ13" s="337">
        <v>5569.4310189999987</v>
      </c>
      <c r="BA13" s="337">
        <v>5497.5839939999996</v>
      </c>
      <c r="BB13" s="337">
        <v>5404.9490960500016</v>
      </c>
      <c r="BC13" s="337">
        <v>5344.729778154182</v>
      </c>
      <c r="BD13" s="337">
        <v>5258.2568189613457</v>
      </c>
      <c r="BE13" s="337">
        <v>5282.4738553494062</v>
      </c>
      <c r="BF13" s="337">
        <v>5405.2261763595543</v>
      </c>
      <c r="BG13" s="337">
        <v>5029.8907191137514</v>
      </c>
      <c r="BH13" s="337">
        <v>5200.1683993846509</v>
      </c>
      <c r="BI13" s="337">
        <v>5262.5853160000006</v>
      </c>
      <c r="BJ13" s="337">
        <v>5369.7323449999994</v>
      </c>
      <c r="BK13" s="337">
        <v>5453.8794029999999</v>
      </c>
      <c r="BL13" s="337">
        <v>5368.0309110000007</v>
      </c>
      <c r="BM13" s="337">
        <v>5469.598512999999</v>
      </c>
      <c r="BN13" s="337">
        <v>5405.463205</v>
      </c>
      <c r="BO13" s="337">
        <v>5577.661986000001</v>
      </c>
      <c r="BP13" s="337">
        <v>5877.8337030000002</v>
      </c>
      <c r="BQ13" s="337">
        <v>5949.4745670000002</v>
      </c>
      <c r="BR13" s="337">
        <v>5996.8369509999993</v>
      </c>
      <c r="BS13" s="337">
        <v>5971.5869619999994</v>
      </c>
      <c r="BT13" s="337">
        <v>5801.1453980000015</v>
      </c>
      <c r="BU13" s="337">
        <v>5485.4757249999984</v>
      </c>
      <c r="BV13" s="337">
        <v>5177.6325700000007</v>
      </c>
      <c r="BW13" s="337">
        <v>4800.6613048852369</v>
      </c>
      <c r="BX13" s="337">
        <v>4627.005678999999</v>
      </c>
      <c r="BY13" s="337">
        <v>4516.1600550992425</v>
      </c>
      <c r="BZ13" s="337">
        <v>4338.4737921138149</v>
      </c>
      <c r="CA13" s="337">
        <v>4200.0166968462272</v>
      </c>
      <c r="CB13" s="337">
        <v>4039.8589530462214</v>
      </c>
      <c r="CC13" s="337">
        <v>3595.2210453133657</v>
      </c>
      <c r="CD13" s="338">
        <v>3213.3746515441771</v>
      </c>
    </row>
    <row r="14" spans="1:82" s="56" customFormat="1" x14ac:dyDescent="0.4">
      <c r="A14" s="65"/>
      <c r="B14" s="71" t="s">
        <v>609</v>
      </c>
      <c r="D14" s="406" t="s">
        <v>446</v>
      </c>
      <c r="E14" s="337" t="s">
        <v>446</v>
      </c>
      <c r="F14" s="337" t="s">
        <v>446</v>
      </c>
      <c r="G14" s="337" t="s">
        <v>446</v>
      </c>
      <c r="H14" s="337" t="s">
        <v>446</v>
      </c>
      <c r="I14" s="337" t="s">
        <v>446</v>
      </c>
      <c r="J14" s="337" t="s">
        <v>446</v>
      </c>
      <c r="K14" s="337" t="s">
        <v>446</v>
      </c>
      <c r="L14" s="337" t="s">
        <v>446</v>
      </c>
      <c r="M14" s="337" t="s">
        <v>446</v>
      </c>
      <c r="N14" s="337" t="s">
        <v>446</v>
      </c>
      <c r="O14" s="337" t="s">
        <v>446</v>
      </c>
      <c r="P14" s="337" t="s">
        <v>446</v>
      </c>
      <c r="Q14" s="337" t="s">
        <v>446</v>
      </c>
      <c r="R14" s="337" t="s">
        <v>446</v>
      </c>
      <c r="S14" s="337" t="s">
        <v>446</v>
      </c>
      <c r="T14" s="337" t="s">
        <v>446</v>
      </c>
      <c r="U14" s="337" t="s">
        <v>446</v>
      </c>
      <c r="V14" s="337" t="s">
        <v>446</v>
      </c>
      <c r="W14" s="337" t="s">
        <v>446</v>
      </c>
      <c r="X14" s="337" t="s">
        <v>446</v>
      </c>
      <c r="Y14" s="337" t="s">
        <v>446</v>
      </c>
      <c r="Z14" s="337" t="s">
        <v>446</v>
      </c>
      <c r="AA14" s="337" t="s">
        <v>446</v>
      </c>
      <c r="AB14" s="337" t="s">
        <v>446</v>
      </c>
      <c r="AC14" s="337" t="s">
        <v>446</v>
      </c>
      <c r="AD14" s="337" t="s">
        <v>446</v>
      </c>
      <c r="AE14" s="337" t="s">
        <v>446</v>
      </c>
      <c r="AF14" s="337" t="s">
        <v>446</v>
      </c>
      <c r="AG14" s="337" t="s">
        <v>446</v>
      </c>
      <c r="AH14" s="337" t="s">
        <v>446</v>
      </c>
      <c r="AI14" s="337" t="s">
        <v>446</v>
      </c>
      <c r="AJ14" s="337" t="s">
        <v>446</v>
      </c>
      <c r="AK14" s="337" t="s">
        <v>446</v>
      </c>
      <c r="AL14" s="337" t="s">
        <v>446</v>
      </c>
      <c r="AM14" s="337" t="s">
        <v>446</v>
      </c>
      <c r="AN14" s="337" t="s">
        <v>446</v>
      </c>
      <c r="AO14" s="337" t="s">
        <v>446</v>
      </c>
      <c r="AP14" s="337" t="s">
        <v>446</v>
      </c>
      <c r="AQ14" s="337" t="s">
        <v>446</v>
      </c>
      <c r="AR14" s="337" t="s">
        <v>446</v>
      </c>
      <c r="AS14" s="337" t="s">
        <v>446</v>
      </c>
      <c r="AT14" s="337" t="s">
        <v>446</v>
      </c>
      <c r="AU14" s="337" t="s">
        <v>446</v>
      </c>
      <c r="AV14" s="337" t="s">
        <v>446</v>
      </c>
      <c r="AW14" s="337" t="s">
        <v>446</v>
      </c>
      <c r="AX14" s="337">
        <v>1308.5634420000383</v>
      </c>
      <c r="AY14" s="337">
        <v>1640.2769817999344</v>
      </c>
      <c r="AZ14" s="337">
        <v>1990.7376319759783</v>
      </c>
      <c r="BA14" s="337">
        <v>2242.2150966862773</v>
      </c>
      <c r="BB14" s="337">
        <v>2480.1925472964745</v>
      </c>
      <c r="BC14" s="337">
        <v>2753.0026466072081</v>
      </c>
      <c r="BD14" s="337">
        <v>3053.0684534672382</v>
      </c>
      <c r="BE14" s="337">
        <v>3481.9717405472043</v>
      </c>
      <c r="BF14" s="337">
        <v>4199.332684970158</v>
      </c>
      <c r="BG14" s="337">
        <v>4292.258269780411</v>
      </c>
      <c r="BH14" s="337">
        <v>4603.3960303730873</v>
      </c>
      <c r="BI14" s="337">
        <v>4949.5769554409108</v>
      </c>
      <c r="BJ14" s="337">
        <v>5195.0334294040358</v>
      </c>
      <c r="BK14" s="337">
        <v>5579.7007413789333</v>
      </c>
      <c r="BL14" s="337">
        <v>6111.8128355627241</v>
      </c>
      <c r="BM14" s="337">
        <v>6947.1654035862148</v>
      </c>
      <c r="BN14" s="337">
        <v>7349.7853795119054</v>
      </c>
      <c r="BO14" s="337">
        <v>8026.1615392231415</v>
      </c>
      <c r="BP14" s="337">
        <v>8749.8103466936554</v>
      </c>
      <c r="BQ14" s="337">
        <v>8945.1177198424903</v>
      </c>
      <c r="BR14" s="337">
        <v>9221.9510450522685</v>
      </c>
      <c r="BS14" s="337">
        <v>9488.978110994547</v>
      </c>
      <c r="BT14" s="337">
        <v>9348.6610615558184</v>
      </c>
      <c r="BU14" s="337">
        <v>9106.6553628610582</v>
      </c>
      <c r="BV14" s="337">
        <v>8681.201595014214</v>
      </c>
      <c r="BW14" s="337">
        <v>7974.8213239650704</v>
      </c>
      <c r="BX14" s="337">
        <v>7726.0940272998178</v>
      </c>
      <c r="BY14" s="337">
        <v>7444.333681150516</v>
      </c>
      <c r="BZ14" s="337">
        <v>6986.1571561961964</v>
      </c>
      <c r="CA14" s="337">
        <v>6590.8327213365155</v>
      </c>
      <c r="CB14" s="337">
        <v>5970.2189896705859</v>
      </c>
      <c r="CC14" s="337">
        <v>4799.1457051962288</v>
      </c>
      <c r="CD14" s="338">
        <v>3665.836530850916</v>
      </c>
    </row>
    <row r="15" spans="1:82" s="56" customFormat="1" x14ac:dyDescent="0.4">
      <c r="A15" s="65"/>
      <c r="B15" s="71" t="s">
        <v>610</v>
      </c>
      <c r="D15" s="406" t="s">
        <v>446</v>
      </c>
      <c r="E15" s="337" t="s">
        <v>446</v>
      </c>
      <c r="F15" s="337" t="s">
        <v>446</v>
      </c>
      <c r="G15" s="337" t="s">
        <v>446</v>
      </c>
      <c r="H15" s="337" t="s">
        <v>446</v>
      </c>
      <c r="I15" s="337" t="s">
        <v>446</v>
      </c>
      <c r="J15" s="337" t="s">
        <v>446</v>
      </c>
      <c r="K15" s="337" t="s">
        <v>446</v>
      </c>
      <c r="L15" s="337" t="s">
        <v>446</v>
      </c>
      <c r="M15" s="337" t="s">
        <v>446</v>
      </c>
      <c r="N15" s="337" t="s">
        <v>446</v>
      </c>
      <c r="O15" s="337" t="s">
        <v>446</v>
      </c>
      <c r="P15" s="337" t="s">
        <v>446</v>
      </c>
      <c r="Q15" s="337" t="s">
        <v>446</v>
      </c>
      <c r="R15" s="337" t="s">
        <v>446</v>
      </c>
      <c r="S15" s="337" t="s">
        <v>446</v>
      </c>
      <c r="T15" s="337" t="s">
        <v>446</v>
      </c>
      <c r="U15" s="337" t="s">
        <v>446</v>
      </c>
      <c r="V15" s="337" t="s">
        <v>446</v>
      </c>
      <c r="W15" s="337" t="s">
        <v>446</v>
      </c>
      <c r="X15" s="337" t="s">
        <v>446</v>
      </c>
      <c r="Y15" s="337" t="s">
        <v>446</v>
      </c>
      <c r="Z15" s="337" t="s">
        <v>446</v>
      </c>
      <c r="AA15" s="337" t="s">
        <v>446</v>
      </c>
      <c r="AB15" s="337" t="s">
        <v>446</v>
      </c>
      <c r="AC15" s="337" t="s">
        <v>446</v>
      </c>
      <c r="AD15" s="337" t="s">
        <v>446</v>
      </c>
      <c r="AE15" s="337" t="s">
        <v>446</v>
      </c>
      <c r="AF15" s="337" t="s">
        <v>446</v>
      </c>
      <c r="AG15" s="337" t="s">
        <v>446</v>
      </c>
      <c r="AH15" s="337" t="s">
        <v>446</v>
      </c>
      <c r="AI15" s="337" t="s">
        <v>446</v>
      </c>
      <c r="AJ15" s="337" t="s">
        <v>446</v>
      </c>
      <c r="AK15" s="337" t="s">
        <v>446</v>
      </c>
      <c r="AL15" s="337" t="s">
        <v>446</v>
      </c>
      <c r="AM15" s="337" t="s">
        <v>446</v>
      </c>
      <c r="AN15" s="337" t="s">
        <v>446</v>
      </c>
      <c r="AO15" s="337" t="s">
        <v>446</v>
      </c>
      <c r="AP15" s="337" t="s">
        <v>446</v>
      </c>
      <c r="AQ15" s="337" t="s">
        <v>446</v>
      </c>
      <c r="AR15" s="337" t="s">
        <v>446</v>
      </c>
      <c r="AS15" s="337" t="s">
        <v>446</v>
      </c>
      <c r="AT15" s="337" t="s">
        <v>446</v>
      </c>
      <c r="AU15" s="337" t="s">
        <v>446</v>
      </c>
      <c r="AV15" s="337" t="s">
        <v>446</v>
      </c>
      <c r="AW15" s="337" t="s">
        <v>446</v>
      </c>
      <c r="AX15" s="337">
        <v>3566.6305739999607</v>
      </c>
      <c r="AY15" s="337">
        <v>3804.4043642000647</v>
      </c>
      <c r="AZ15" s="337">
        <v>3819.5933140240209</v>
      </c>
      <c r="BA15" s="337">
        <v>3436.5970323137235</v>
      </c>
      <c r="BB15" s="337">
        <v>3179.6625766535249</v>
      </c>
      <c r="BC15" s="337">
        <v>2966.3833413927578</v>
      </c>
      <c r="BD15" s="337">
        <v>2851.0551250032404</v>
      </c>
      <c r="BE15" s="337">
        <v>2824.2625689397278</v>
      </c>
      <c r="BF15" s="337">
        <v>3031.6314852320297</v>
      </c>
      <c r="BG15" s="337">
        <v>3027.5829635595874</v>
      </c>
      <c r="BH15" s="337">
        <v>3354.006205881341</v>
      </c>
      <c r="BI15" s="337">
        <v>3716.0428635590897</v>
      </c>
      <c r="BJ15" s="337">
        <v>4275.7818115959699</v>
      </c>
      <c r="BK15" s="337">
        <v>4698.2204506210655</v>
      </c>
      <c r="BL15" s="337">
        <v>5623.5974154372798</v>
      </c>
      <c r="BM15" s="337">
        <v>7572.4672614137844</v>
      </c>
      <c r="BN15" s="337">
        <v>8671.7417164880899</v>
      </c>
      <c r="BO15" s="337">
        <v>9216.4665977768636</v>
      </c>
      <c r="BP15" s="337">
        <v>9271.9875623063435</v>
      </c>
      <c r="BQ15" s="337">
        <v>9275.2153861575061</v>
      </c>
      <c r="BR15" s="337">
        <v>9097.7775589477278</v>
      </c>
      <c r="BS15" s="337">
        <v>8783.1485740054559</v>
      </c>
      <c r="BT15" s="337">
        <v>8290.7934594441886</v>
      </c>
      <c r="BU15" s="337">
        <v>7709.0891261389406</v>
      </c>
      <c r="BV15" s="337">
        <v>6870.9877859857834</v>
      </c>
      <c r="BW15" s="337">
        <v>5603.5218354999233</v>
      </c>
      <c r="BX15" s="337">
        <v>4981.1959967001812</v>
      </c>
      <c r="BY15" s="337">
        <v>4516.7496426372745</v>
      </c>
      <c r="BZ15" s="337">
        <v>3883.9827245169145</v>
      </c>
      <c r="CA15" s="337">
        <v>3300.7457334414576</v>
      </c>
      <c r="CB15" s="337">
        <v>2642.1029542283586</v>
      </c>
      <c r="CC15" s="337">
        <v>1982.2985118290735</v>
      </c>
      <c r="CD15" s="338">
        <v>1504.9950791716444</v>
      </c>
    </row>
    <row r="16" spans="1:82" s="56" customFormat="1" x14ac:dyDescent="0.4">
      <c r="A16" s="65"/>
      <c r="B16" s="196" t="s">
        <v>611</v>
      </c>
      <c r="D16" s="406" t="s">
        <v>446</v>
      </c>
      <c r="E16" s="337" t="s">
        <v>446</v>
      </c>
      <c r="F16" s="337" t="s">
        <v>446</v>
      </c>
      <c r="G16" s="337" t="s">
        <v>446</v>
      </c>
      <c r="H16" s="337" t="s">
        <v>446</v>
      </c>
      <c r="I16" s="337" t="s">
        <v>446</v>
      </c>
      <c r="J16" s="337" t="s">
        <v>446</v>
      </c>
      <c r="K16" s="337" t="s">
        <v>446</v>
      </c>
      <c r="L16" s="337" t="s">
        <v>446</v>
      </c>
      <c r="M16" s="337" t="s">
        <v>446</v>
      </c>
      <c r="N16" s="337" t="s">
        <v>446</v>
      </c>
      <c r="O16" s="337" t="s">
        <v>446</v>
      </c>
      <c r="P16" s="337" t="s">
        <v>446</v>
      </c>
      <c r="Q16" s="337" t="s">
        <v>446</v>
      </c>
      <c r="R16" s="337" t="s">
        <v>446</v>
      </c>
      <c r="S16" s="337" t="s">
        <v>446</v>
      </c>
      <c r="T16" s="337" t="s">
        <v>446</v>
      </c>
      <c r="U16" s="337" t="s">
        <v>446</v>
      </c>
      <c r="V16" s="337" t="s">
        <v>446</v>
      </c>
      <c r="W16" s="337" t="s">
        <v>446</v>
      </c>
      <c r="X16" s="337" t="s">
        <v>446</v>
      </c>
      <c r="Y16" s="337" t="s">
        <v>446</v>
      </c>
      <c r="Z16" s="337" t="s">
        <v>446</v>
      </c>
      <c r="AA16" s="337" t="s">
        <v>446</v>
      </c>
      <c r="AB16" s="337" t="s">
        <v>446</v>
      </c>
      <c r="AC16" s="337" t="s">
        <v>446</v>
      </c>
      <c r="AD16" s="337" t="s">
        <v>446</v>
      </c>
      <c r="AE16" s="337" t="s">
        <v>446</v>
      </c>
      <c r="AF16" s="337" t="s">
        <v>446</v>
      </c>
      <c r="AG16" s="337" t="s">
        <v>446</v>
      </c>
      <c r="AH16" s="337" t="s">
        <v>446</v>
      </c>
      <c r="AI16" s="337" t="s">
        <v>446</v>
      </c>
      <c r="AJ16" s="337" t="s">
        <v>446</v>
      </c>
      <c r="AK16" s="337" t="s">
        <v>446</v>
      </c>
      <c r="AL16" s="337" t="s">
        <v>446</v>
      </c>
      <c r="AM16" s="337" t="s">
        <v>446</v>
      </c>
      <c r="AN16" s="337" t="s">
        <v>446</v>
      </c>
      <c r="AO16" s="337" t="s">
        <v>446</v>
      </c>
      <c r="AP16" s="337" t="s">
        <v>446</v>
      </c>
      <c r="AQ16" s="337" t="s">
        <v>446</v>
      </c>
      <c r="AR16" s="337" t="s">
        <v>446</v>
      </c>
      <c r="AS16" s="337" t="s">
        <v>446</v>
      </c>
      <c r="AT16" s="337" t="s">
        <v>446</v>
      </c>
      <c r="AU16" s="337" t="s">
        <v>446</v>
      </c>
      <c r="AV16" s="337" t="s">
        <v>446</v>
      </c>
      <c r="AW16" s="337" t="s">
        <v>446</v>
      </c>
      <c r="AX16" s="337" t="s">
        <v>446</v>
      </c>
      <c r="AY16" s="337" t="s">
        <v>446</v>
      </c>
      <c r="AZ16" s="337" t="s">
        <v>446</v>
      </c>
      <c r="BA16" s="337" t="s">
        <v>446</v>
      </c>
      <c r="BB16" s="337" t="s">
        <v>446</v>
      </c>
      <c r="BC16" s="337" t="s">
        <v>446</v>
      </c>
      <c r="BD16" s="337" t="s">
        <v>446</v>
      </c>
      <c r="BE16" s="337" t="s">
        <v>446</v>
      </c>
      <c r="BF16" s="337" t="s">
        <v>446</v>
      </c>
      <c r="BG16" s="337" t="s">
        <v>446</v>
      </c>
      <c r="BH16" s="337" t="s">
        <v>446</v>
      </c>
      <c r="BI16" s="337" t="s">
        <v>446</v>
      </c>
      <c r="BJ16" s="337">
        <v>378.67377499999998</v>
      </c>
      <c r="BK16" s="337">
        <v>421.67804699999999</v>
      </c>
      <c r="BL16" s="337">
        <v>1863.213853579424</v>
      </c>
      <c r="BM16" s="337">
        <v>4769.8138420000005</v>
      </c>
      <c r="BN16" s="337">
        <v>6358.6353639999998</v>
      </c>
      <c r="BO16" s="337">
        <v>7201.4408910000002</v>
      </c>
      <c r="BP16" s="337">
        <v>7480.1284109999988</v>
      </c>
      <c r="BQ16" s="337">
        <v>7686.8701579999997</v>
      </c>
      <c r="BR16" s="337">
        <v>7627.6554859999987</v>
      </c>
      <c r="BS16" s="337">
        <v>7440.5281910000012</v>
      </c>
      <c r="BT16" s="337">
        <v>7054.434866999999</v>
      </c>
      <c r="BU16" s="337">
        <v>6550.6822560000019</v>
      </c>
      <c r="BV16" s="337">
        <v>5783.0674838660107</v>
      </c>
      <c r="BW16" s="337">
        <v>4375.4119602827104</v>
      </c>
      <c r="BX16" s="337">
        <v>3889.4797201285269</v>
      </c>
      <c r="BY16" s="337">
        <v>3526.8249126461465</v>
      </c>
      <c r="BZ16" s="337">
        <v>3032.7399384295609</v>
      </c>
      <c r="CA16" s="337">
        <v>2577.3295409427838</v>
      </c>
      <c r="CB16" s="337">
        <v>2063.0398534349038</v>
      </c>
      <c r="CC16" s="337">
        <v>1547.8431015578872</v>
      </c>
      <c r="CD16" s="338">
        <v>1175.1490692615021</v>
      </c>
    </row>
    <row r="17" spans="1:82" s="56" customFormat="1" ht="26.25" customHeight="1" x14ac:dyDescent="0.4">
      <c r="A17" s="65"/>
      <c r="B17" s="71" t="s">
        <v>612</v>
      </c>
      <c r="D17" s="406" t="s">
        <v>446</v>
      </c>
      <c r="E17" s="337" t="s">
        <v>446</v>
      </c>
      <c r="F17" s="337" t="s">
        <v>446</v>
      </c>
      <c r="G17" s="337" t="s">
        <v>446</v>
      </c>
      <c r="H17" s="337" t="s">
        <v>446</v>
      </c>
      <c r="I17" s="337" t="s">
        <v>446</v>
      </c>
      <c r="J17" s="337" t="s">
        <v>446</v>
      </c>
      <c r="K17" s="337" t="s">
        <v>446</v>
      </c>
      <c r="L17" s="337" t="s">
        <v>446</v>
      </c>
      <c r="M17" s="337" t="s">
        <v>446</v>
      </c>
      <c r="N17" s="337" t="s">
        <v>446</v>
      </c>
      <c r="O17" s="337" t="s">
        <v>446</v>
      </c>
      <c r="P17" s="337" t="s">
        <v>446</v>
      </c>
      <c r="Q17" s="337" t="s">
        <v>446</v>
      </c>
      <c r="R17" s="337" t="s">
        <v>446</v>
      </c>
      <c r="S17" s="337" t="s">
        <v>446</v>
      </c>
      <c r="T17" s="337" t="s">
        <v>446</v>
      </c>
      <c r="U17" s="337" t="s">
        <v>446</v>
      </c>
      <c r="V17" s="337" t="s">
        <v>446</v>
      </c>
      <c r="W17" s="337" t="s">
        <v>446</v>
      </c>
      <c r="X17" s="337" t="s">
        <v>446</v>
      </c>
      <c r="Y17" s="337" t="s">
        <v>446</v>
      </c>
      <c r="Z17" s="337" t="s">
        <v>446</v>
      </c>
      <c r="AA17" s="337" t="s">
        <v>446</v>
      </c>
      <c r="AB17" s="337" t="s">
        <v>446</v>
      </c>
      <c r="AC17" s="337" t="s">
        <v>446</v>
      </c>
      <c r="AD17" s="337" t="s">
        <v>446</v>
      </c>
      <c r="AE17" s="337" t="s">
        <v>446</v>
      </c>
      <c r="AF17" s="337" t="s">
        <v>446</v>
      </c>
      <c r="AG17" s="337" t="s">
        <v>446</v>
      </c>
      <c r="AH17" s="337" t="s">
        <v>446</v>
      </c>
      <c r="AI17" s="337" t="s">
        <v>446</v>
      </c>
      <c r="AJ17" s="337" t="s">
        <v>446</v>
      </c>
      <c r="AK17" s="337" t="s">
        <v>446</v>
      </c>
      <c r="AL17" s="337" t="s">
        <v>446</v>
      </c>
      <c r="AM17" s="337" t="s">
        <v>446</v>
      </c>
      <c r="AN17" s="337" t="s">
        <v>446</v>
      </c>
      <c r="AO17" s="337" t="s">
        <v>446</v>
      </c>
      <c r="AP17" s="337" t="s">
        <v>446</v>
      </c>
      <c r="AQ17" s="337" t="s">
        <v>446</v>
      </c>
      <c r="AR17" s="337" t="s">
        <v>446</v>
      </c>
      <c r="AS17" s="337" t="s">
        <v>446</v>
      </c>
      <c r="AT17" s="337" t="s">
        <v>446</v>
      </c>
      <c r="AU17" s="337" t="s">
        <v>446</v>
      </c>
      <c r="AV17" s="337" t="s">
        <v>446</v>
      </c>
      <c r="AW17" s="337" t="s">
        <v>446</v>
      </c>
      <c r="AX17" s="337">
        <f t="shared" ref="AX17:CD17" si="1">SUM(AX13:AX14)</f>
        <v>6536.6053460000367</v>
      </c>
      <c r="AY17" s="337">
        <f t="shared" si="1"/>
        <v>7070.2623297999353</v>
      </c>
      <c r="AZ17" s="337">
        <f t="shared" si="1"/>
        <v>7560.1686509759766</v>
      </c>
      <c r="BA17" s="337">
        <f t="shared" si="1"/>
        <v>7739.7990906862769</v>
      </c>
      <c r="BB17" s="337">
        <f t="shared" si="1"/>
        <v>7885.1416433464765</v>
      </c>
      <c r="BC17" s="337">
        <f t="shared" si="1"/>
        <v>8097.7324247613906</v>
      </c>
      <c r="BD17" s="337">
        <f t="shared" si="1"/>
        <v>8311.3252724285849</v>
      </c>
      <c r="BE17" s="337">
        <f t="shared" si="1"/>
        <v>8764.44559589661</v>
      </c>
      <c r="BF17" s="337">
        <f t="shared" si="1"/>
        <v>9604.5588613297114</v>
      </c>
      <c r="BG17" s="337">
        <f t="shared" si="1"/>
        <v>9322.1489888941614</v>
      </c>
      <c r="BH17" s="337">
        <f t="shared" si="1"/>
        <v>9803.5644297577383</v>
      </c>
      <c r="BI17" s="337">
        <f t="shared" si="1"/>
        <v>10212.162271440911</v>
      </c>
      <c r="BJ17" s="337">
        <f t="shared" si="1"/>
        <v>10564.765774404035</v>
      </c>
      <c r="BK17" s="337">
        <f t="shared" si="1"/>
        <v>11033.580144378933</v>
      </c>
      <c r="BL17" s="337">
        <f t="shared" si="1"/>
        <v>11479.843746562725</v>
      </c>
      <c r="BM17" s="337">
        <f t="shared" si="1"/>
        <v>12416.763916586213</v>
      </c>
      <c r="BN17" s="337">
        <f t="shared" si="1"/>
        <v>12755.248584511904</v>
      </c>
      <c r="BO17" s="337">
        <f t="shared" si="1"/>
        <v>13603.823525223142</v>
      </c>
      <c r="BP17" s="337">
        <f t="shared" si="1"/>
        <v>14627.644049693656</v>
      </c>
      <c r="BQ17" s="337">
        <f t="shared" si="1"/>
        <v>14894.59228684249</v>
      </c>
      <c r="BR17" s="337">
        <f t="shared" si="1"/>
        <v>15218.787996052268</v>
      </c>
      <c r="BS17" s="337">
        <f t="shared" si="1"/>
        <v>15460.565072994546</v>
      </c>
      <c r="BT17" s="337">
        <f t="shared" si="1"/>
        <v>15149.806459555821</v>
      </c>
      <c r="BU17" s="337">
        <f t="shared" si="1"/>
        <v>14592.131087861057</v>
      </c>
      <c r="BV17" s="337">
        <f t="shared" si="1"/>
        <v>13858.834165014214</v>
      </c>
      <c r="BW17" s="337">
        <f t="shared" si="1"/>
        <v>12775.482628850306</v>
      </c>
      <c r="BX17" s="337">
        <f t="shared" si="1"/>
        <v>12353.099706299818</v>
      </c>
      <c r="BY17" s="337">
        <f t="shared" si="1"/>
        <v>11960.493736249759</v>
      </c>
      <c r="BZ17" s="337">
        <f t="shared" si="1"/>
        <v>11324.630948310012</v>
      </c>
      <c r="CA17" s="337">
        <f t="shared" si="1"/>
        <v>10790.849418182743</v>
      </c>
      <c r="CB17" s="337">
        <f t="shared" si="1"/>
        <v>10010.077942716807</v>
      </c>
      <c r="CC17" s="337">
        <f t="shared" si="1"/>
        <v>8394.3667505095946</v>
      </c>
      <c r="CD17" s="338">
        <f t="shared" si="1"/>
        <v>6879.2111823950927</v>
      </c>
    </row>
    <row r="18" spans="1:82" s="56" customFormat="1" x14ac:dyDescent="0.4">
      <c r="A18" s="65"/>
      <c r="B18" s="71" t="s">
        <v>613</v>
      </c>
      <c r="D18" s="406" t="s">
        <v>446</v>
      </c>
      <c r="E18" s="337" t="s">
        <v>446</v>
      </c>
      <c r="F18" s="337" t="s">
        <v>446</v>
      </c>
      <c r="G18" s="337" t="s">
        <v>446</v>
      </c>
      <c r="H18" s="337" t="s">
        <v>446</v>
      </c>
      <c r="I18" s="337" t="s">
        <v>446</v>
      </c>
      <c r="J18" s="337" t="s">
        <v>446</v>
      </c>
      <c r="K18" s="337" t="s">
        <v>446</v>
      </c>
      <c r="L18" s="337" t="s">
        <v>446</v>
      </c>
      <c r="M18" s="337" t="s">
        <v>446</v>
      </c>
      <c r="N18" s="337" t="s">
        <v>446</v>
      </c>
      <c r="O18" s="337" t="s">
        <v>446</v>
      </c>
      <c r="P18" s="337" t="s">
        <v>446</v>
      </c>
      <c r="Q18" s="337" t="s">
        <v>446</v>
      </c>
      <c r="R18" s="337" t="s">
        <v>446</v>
      </c>
      <c r="S18" s="337" t="s">
        <v>446</v>
      </c>
      <c r="T18" s="337" t="s">
        <v>446</v>
      </c>
      <c r="U18" s="337" t="s">
        <v>446</v>
      </c>
      <c r="V18" s="337" t="s">
        <v>446</v>
      </c>
      <c r="W18" s="337" t="s">
        <v>446</v>
      </c>
      <c r="X18" s="337" t="s">
        <v>446</v>
      </c>
      <c r="Y18" s="337" t="s">
        <v>446</v>
      </c>
      <c r="Z18" s="337" t="s">
        <v>446</v>
      </c>
      <c r="AA18" s="337" t="s">
        <v>446</v>
      </c>
      <c r="AB18" s="337">
        <v>15</v>
      </c>
      <c r="AC18" s="337">
        <v>29</v>
      </c>
      <c r="AD18" s="337">
        <v>16</v>
      </c>
      <c r="AE18" s="337">
        <v>32</v>
      </c>
      <c r="AF18" s="337">
        <v>27</v>
      </c>
      <c r="AG18" s="337">
        <v>143</v>
      </c>
      <c r="AH18" s="337">
        <v>147</v>
      </c>
      <c r="AI18" s="337">
        <v>157</v>
      </c>
      <c r="AJ18" s="337">
        <v>183</v>
      </c>
      <c r="AK18" s="337">
        <v>270</v>
      </c>
      <c r="AL18" s="337">
        <v>351</v>
      </c>
      <c r="AM18" s="337">
        <v>536</v>
      </c>
      <c r="AN18" s="337">
        <v>687</v>
      </c>
      <c r="AO18" s="337">
        <v>881</v>
      </c>
      <c r="AP18" s="337">
        <v>996</v>
      </c>
      <c r="AQ18" s="337">
        <v>1030</v>
      </c>
      <c r="AR18" s="337">
        <v>1070.72</v>
      </c>
      <c r="AS18" s="337">
        <v>1365.366</v>
      </c>
      <c r="AT18" s="337">
        <v>1766.7919999999999</v>
      </c>
      <c r="AU18" s="337">
        <v>2413.4090000000001</v>
      </c>
      <c r="AV18" s="337">
        <v>3246.0120000000002</v>
      </c>
      <c r="AW18" s="337">
        <v>4188.58</v>
      </c>
      <c r="AX18" s="337">
        <v>4875.1940159999995</v>
      </c>
      <c r="AY18" s="337">
        <v>5444.6813459999994</v>
      </c>
      <c r="AZ18" s="337">
        <v>5810.3309459999991</v>
      </c>
      <c r="BA18" s="337">
        <v>5678.8121290000008</v>
      </c>
      <c r="BB18" s="337">
        <v>5659.8551239499993</v>
      </c>
      <c r="BC18" s="337">
        <v>5719.3859879999654</v>
      </c>
      <c r="BD18" s="337">
        <v>5904.123578470475</v>
      </c>
      <c r="BE18" s="337">
        <v>6306.2343094869357</v>
      </c>
      <c r="BF18" s="337">
        <v>7230.9641702021872</v>
      </c>
      <c r="BG18" s="337">
        <v>7319.8412333400011</v>
      </c>
      <c r="BH18" s="337">
        <v>7957.4022362544338</v>
      </c>
      <c r="BI18" s="337">
        <v>8665.6198189999996</v>
      </c>
      <c r="BJ18" s="337">
        <v>9470.8152410000057</v>
      </c>
      <c r="BK18" s="337">
        <v>10277.921191999998</v>
      </c>
      <c r="BL18" s="337">
        <v>11735.410251000005</v>
      </c>
      <c r="BM18" s="337">
        <v>14519.632664999999</v>
      </c>
      <c r="BN18" s="337">
        <v>16021.527095999996</v>
      </c>
      <c r="BO18" s="337">
        <v>17242.628137000003</v>
      </c>
      <c r="BP18" s="337">
        <v>18021.797909000001</v>
      </c>
      <c r="BQ18" s="337">
        <v>18220.333105999998</v>
      </c>
      <c r="BR18" s="337">
        <v>18319.728603999996</v>
      </c>
      <c r="BS18" s="337">
        <v>18272.126685000003</v>
      </c>
      <c r="BT18" s="337">
        <v>17639.454521000007</v>
      </c>
      <c r="BU18" s="337">
        <v>16815.744488999997</v>
      </c>
      <c r="BV18" s="337">
        <v>15552.189380999997</v>
      </c>
      <c r="BW18" s="337">
        <v>13578.343159464994</v>
      </c>
      <c r="BX18" s="337">
        <v>12707.290023999998</v>
      </c>
      <c r="BY18" s="337">
        <v>11961.083323787791</v>
      </c>
      <c r="BZ18" s="337">
        <v>10870.139880713112</v>
      </c>
      <c r="CA18" s="337">
        <v>9891.5784547779731</v>
      </c>
      <c r="CB18" s="337">
        <v>8612.3219438989436</v>
      </c>
      <c r="CC18" s="337">
        <v>6781.4442170253024</v>
      </c>
      <c r="CD18" s="338">
        <v>5170.8316100225602</v>
      </c>
    </row>
    <row r="19" spans="1:82" s="56" customFormat="1" ht="26.25" customHeight="1" x14ac:dyDescent="0.4">
      <c r="A19" s="407"/>
      <c r="B19" s="73" t="s">
        <v>567</v>
      </c>
      <c r="D19" s="406"/>
      <c r="E19" s="337"/>
      <c r="F19" s="337"/>
      <c r="G19" s="337"/>
      <c r="H19" s="337"/>
      <c r="I19" s="337"/>
      <c r="J19" s="337"/>
      <c r="K19" s="337"/>
      <c r="L19" s="337"/>
      <c r="M19" s="337"/>
      <c r="N19" s="337"/>
      <c r="O19" s="337"/>
      <c r="P19" s="337"/>
      <c r="Q19" s="33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8"/>
    </row>
    <row r="20" spans="1:82" s="56" customFormat="1" x14ac:dyDescent="0.4">
      <c r="A20" s="408"/>
      <c r="B20" s="71" t="s">
        <v>568</v>
      </c>
      <c r="D20" s="406" t="s">
        <v>446</v>
      </c>
      <c r="E20" s="337" t="s">
        <v>446</v>
      </c>
      <c r="F20" s="337" t="s">
        <v>446</v>
      </c>
      <c r="G20" s="337" t="s">
        <v>446</v>
      </c>
      <c r="H20" s="337" t="s">
        <v>446</v>
      </c>
      <c r="I20" s="337" t="s">
        <v>446</v>
      </c>
      <c r="J20" s="337" t="s">
        <v>446</v>
      </c>
      <c r="K20" s="337" t="s">
        <v>446</v>
      </c>
      <c r="L20" s="337" t="s">
        <v>446</v>
      </c>
      <c r="M20" s="337" t="s">
        <v>446</v>
      </c>
      <c r="N20" s="337" t="s">
        <v>446</v>
      </c>
      <c r="O20" s="337" t="s">
        <v>446</v>
      </c>
      <c r="P20" s="337" t="s">
        <v>446</v>
      </c>
      <c r="Q20" s="337" t="s">
        <v>446</v>
      </c>
      <c r="R20" s="337" t="s">
        <v>446</v>
      </c>
      <c r="S20" s="337" t="s">
        <v>446</v>
      </c>
      <c r="T20" s="337" t="s">
        <v>446</v>
      </c>
      <c r="U20" s="337" t="s">
        <v>446</v>
      </c>
      <c r="V20" s="337" t="s">
        <v>446</v>
      </c>
      <c r="W20" s="337" t="s">
        <v>446</v>
      </c>
      <c r="X20" s="337" t="s">
        <v>446</v>
      </c>
      <c r="Y20" s="337" t="s">
        <v>446</v>
      </c>
      <c r="Z20" s="337" t="s">
        <v>446</v>
      </c>
      <c r="AA20" s="337" t="s">
        <v>446</v>
      </c>
      <c r="AB20" s="337" t="s">
        <v>446</v>
      </c>
      <c r="AC20" s="337" t="s">
        <v>446</v>
      </c>
      <c r="AD20" s="337" t="s">
        <v>446</v>
      </c>
      <c r="AE20" s="337" t="s">
        <v>446</v>
      </c>
      <c r="AF20" s="337" t="s">
        <v>446</v>
      </c>
      <c r="AG20" s="337" t="s">
        <v>446</v>
      </c>
      <c r="AH20" s="337" t="s">
        <v>446</v>
      </c>
      <c r="AI20" s="337" t="s">
        <v>446</v>
      </c>
      <c r="AJ20" s="337" t="s">
        <v>446</v>
      </c>
      <c r="AK20" s="337" t="s">
        <v>446</v>
      </c>
      <c r="AL20" s="337" t="s">
        <v>446</v>
      </c>
      <c r="AM20" s="337" t="s">
        <v>446</v>
      </c>
      <c r="AN20" s="337" t="s">
        <v>446</v>
      </c>
      <c r="AO20" s="337" t="s">
        <v>446</v>
      </c>
      <c r="AP20" s="337" t="s">
        <v>446</v>
      </c>
      <c r="AQ20" s="337" t="s">
        <v>446</v>
      </c>
      <c r="AR20" s="337" t="s">
        <v>446</v>
      </c>
      <c r="AS20" s="337" t="s">
        <v>446</v>
      </c>
      <c r="AT20" s="337" t="s">
        <v>446</v>
      </c>
      <c r="AU20" s="337" t="s">
        <v>446</v>
      </c>
      <c r="AV20" s="337" t="s">
        <v>446</v>
      </c>
      <c r="AW20" s="337" t="s">
        <v>446</v>
      </c>
      <c r="AX20" s="337" t="s">
        <v>446</v>
      </c>
      <c r="AY20" s="337" t="s">
        <v>446</v>
      </c>
      <c r="AZ20" s="337" t="s">
        <v>446</v>
      </c>
      <c r="BA20" s="337" t="s">
        <v>446</v>
      </c>
      <c r="BB20" s="337" t="s">
        <v>446</v>
      </c>
      <c r="BC20" s="337" t="s">
        <v>446</v>
      </c>
      <c r="BD20" s="337" t="s">
        <v>446</v>
      </c>
      <c r="BE20" s="337" t="s">
        <v>446</v>
      </c>
      <c r="BF20" s="337" t="s">
        <v>446</v>
      </c>
      <c r="BG20" s="337" t="s">
        <v>446</v>
      </c>
      <c r="BH20" s="337" t="s">
        <v>446</v>
      </c>
      <c r="BI20" s="337" t="s">
        <v>446</v>
      </c>
      <c r="BJ20" s="337" t="s">
        <v>446</v>
      </c>
      <c r="BK20" s="337" t="s">
        <v>446</v>
      </c>
      <c r="BL20" s="337">
        <v>1646.9585583274306</v>
      </c>
      <c r="BM20" s="337">
        <v>2732.7185734874533</v>
      </c>
      <c r="BN20" s="337">
        <v>3068.8441160952298</v>
      </c>
      <c r="BO20" s="337">
        <v>3399.1006602323869</v>
      </c>
      <c r="BP20" s="337">
        <v>3644.1718667287919</v>
      </c>
      <c r="BQ20" s="337">
        <v>3241.9422918321306</v>
      </c>
      <c r="BR20" s="337">
        <v>2411.6856133845986</v>
      </c>
      <c r="BS20" s="337">
        <v>1916.7666369866961</v>
      </c>
      <c r="BT20" s="337">
        <v>1636.6315206723273</v>
      </c>
      <c r="BU20" s="337">
        <v>1451.7127921035253</v>
      </c>
      <c r="BV20" s="337">
        <v>1105.4230032394248</v>
      </c>
      <c r="BW20" s="337">
        <v>528.45708434416804</v>
      </c>
      <c r="BX20" s="337">
        <v>439.20964668274263</v>
      </c>
      <c r="BY20" s="337">
        <v>246.56329634531963</v>
      </c>
      <c r="BZ20" s="337">
        <v>145.5604500818437</v>
      </c>
      <c r="CA20" s="337">
        <v>16.297180512727866</v>
      </c>
      <c r="CB20" s="337">
        <v>0</v>
      </c>
      <c r="CC20" s="337">
        <v>0</v>
      </c>
      <c r="CD20" s="338">
        <v>0</v>
      </c>
    </row>
    <row r="21" spans="1:82" s="56" customFormat="1" x14ac:dyDescent="0.4">
      <c r="A21" s="408"/>
      <c r="B21" s="71" t="s">
        <v>26</v>
      </c>
      <c r="D21" s="406" t="s">
        <v>446</v>
      </c>
      <c r="E21" s="337" t="s">
        <v>446</v>
      </c>
      <c r="F21" s="337" t="s">
        <v>446</v>
      </c>
      <c r="G21" s="337" t="s">
        <v>446</v>
      </c>
      <c r="H21" s="337" t="s">
        <v>446</v>
      </c>
      <c r="I21" s="337" t="s">
        <v>446</v>
      </c>
      <c r="J21" s="337" t="s">
        <v>446</v>
      </c>
      <c r="K21" s="337" t="s">
        <v>446</v>
      </c>
      <c r="L21" s="337" t="s">
        <v>446</v>
      </c>
      <c r="M21" s="337" t="s">
        <v>446</v>
      </c>
      <c r="N21" s="337" t="s">
        <v>446</v>
      </c>
      <c r="O21" s="337" t="s">
        <v>446</v>
      </c>
      <c r="P21" s="337" t="s">
        <v>446</v>
      </c>
      <c r="Q21" s="337" t="s">
        <v>446</v>
      </c>
      <c r="R21" s="337" t="s">
        <v>446</v>
      </c>
      <c r="S21" s="337" t="s">
        <v>446</v>
      </c>
      <c r="T21" s="337" t="s">
        <v>446</v>
      </c>
      <c r="U21" s="337" t="s">
        <v>446</v>
      </c>
      <c r="V21" s="337" t="s">
        <v>446</v>
      </c>
      <c r="W21" s="337" t="s">
        <v>446</v>
      </c>
      <c r="X21" s="337" t="s">
        <v>446</v>
      </c>
      <c r="Y21" s="337" t="s">
        <v>446</v>
      </c>
      <c r="Z21" s="337" t="s">
        <v>446</v>
      </c>
      <c r="AA21" s="337" t="s">
        <v>446</v>
      </c>
      <c r="AB21" s="337" t="s">
        <v>446</v>
      </c>
      <c r="AC21" s="337" t="s">
        <v>446</v>
      </c>
      <c r="AD21" s="337" t="s">
        <v>446</v>
      </c>
      <c r="AE21" s="337" t="s">
        <v>446</v>
      </c>
      <c r="AF21" s="337" t="s">
        <v>446</v>
      </c>
      <c r="AG21" s="337" t="s">
        <v>446</v>
      </c>
      <c r="AH21" s="337" t="s">
        <v>446</v>
      </c>
      <c r="AI21" s="337" t="s">
        <v>446</v>
      </c>
      <c r="AJ21" s="337" t="s">
        <v>446</v>
      </c>
      <c r="AK21" s="337" t="s">
        <v>446</v>
      </c>
      <c r="AL21" s="337" t="s">
        <v>446</v>
      </c>
      <c r="AM21" s="337" t="s">
        <v>446</v>
      </c>
      <c r="AN21" s="337" t="s">
        <v>446</v>
      </c>
      <c r="AO21" s="337" t="s">
        <v>446</v>
      </c>
      <c r="AP21" s="337" t="s">
        <v>446</v>
      </c>
      <c r="AQ21" s="337" t="s">
        <v>446</v>
      </c>
      <c r="AR21" s="337" t="s">
        <v>446</v>
      </c>
      <c r="AS21" s="337" t="s">
        <v>446</v>
      </c>
      <c r="AT21" s="337" t="s">
        <v>446</v>
      </c>
      <c r="AU21" s="337" t="s">
        <v>446</v>
      </c>
      <c r="AV21" s="337" t="s">
        <v>446</v>
      </c>
      <c r="AW21" s="337" t="s">
        <v>446</v>
      </c>
      <c r="AX21" s="337" t="s">
        <v>446</v>
      </c>
      <c r="AY21" s="337" t="s">
        <v>446</v>
      </c>
      <c r="AZ21" s="337" t="s">
        <v>446</v>
      </c>
      <c r="BA21" s="337" t="s">
        <v>446</v>
      </c>
      <c r="BB21" s="337" t="s">
        <v>446</v>
      </c>
      <c r="BC21" s="337" t="s">
        <v>446</v>
      </c>
      <c r="BD21" s="337" t="s">
        <v>446</v>
      </c>
      <c r="BE21" s="337" t="s">
        <v>446</v>
      </c>
      <c r="BF21" s="337" t="s">
        <v>446</v>
      </c>
      <c r="BG21" s="337" t="s">
        <v>446</v>
      </c>
      <c r="BH21" s="337" t="s">
        <v>446</v>
      </c>
      <c r="BI21" s="337" t="s">
        <v>446</v>
      </c>
      <c r="BJ21" s="337" t="s">
        <v>446</v>
      </c>
      <c r="BK21" s="337" t="s">
        <v>446</v>
      </c>
      <c r="BL21" s="337">
        <v>4476.9210732179572</v>
      </c>
      <c r="BM21" s="337">
        <v>5069.1288261388017</v>
      </c>
      <c r="BN21" s="337">
        <v>5380.0316400709962</v>
      </c>
      <c r="BO21" s="337">
        <v>5751.430097558853</v>
      </c>
      <c r="BP21" s="337">
        <v>6054.4950272257229</v>
      </c>
      <c r="BQ21" s="337">
        <v>6194.2714010260988</v>
      </c>
      <c r="BR21" s="337">
        <v>6678.1472903271933</v>
      </c>
      <c r="BS21" s="337">
        <v>6946.5151764190032</v>
      </c>
      <c r="BT21" s="337">
        <v>6870.0617211736808</v>
      </c>
      <c r="BU21" s="337">
        <v>6679.3883075615377</v>
      </c>
      <c r="BV21" s="337">
        <v>6268.7171839573311</v>
      </c>
      <c r="BW21" s="337">
        <v>5669.1485899978188</v>
      </c>
      <c r="BX21" s="337">
        <v>5375.6338814978753</v>
      </c>
      <c r="BY21" s="337">
        <v>5164.7254443812053</v>
      </c>
      <c r="BZ21" s="337">
        <v>4791.4676781482594</v>
      </c>
      <c r="CA21" s="337">
        <v>4421.4890373960261</v>
      </c>
      <c r="CB21" s="337">
        <v>3565.1542856090214</v>
      </c>
      <c r="CC21" s="337">
        <v>2070.1953222638272</v>
      </c>
      <c r="CD21" s="338">
        <v>724.863805842175</v>
      </c>
    </row>
    <row r="22" spans="1:82" s="56" customFormat="1" x14ac:dyDescent="0.4">
      <c r="A22" s="408"/>
      <c r="B22" s="71" t="s">
        <v>569</v>
      </c>
      <c r="D22" s="406" t="s">
        <v>446</v>
      </c>
      <c r="E22" s="337" t="s">
        <v>446</v>
      </c>
      <c r="F22" s="337" t="s">
        <v>446</v>
      </c>
      <c r="G22" s="337" t="s">
        <v>446</v>
      </c>
      <c r="H22" s="337" t="s">
        <v>446</v>
      </c>
      <c r="I22" s="337" t="s">
        <v>446</v>
      </c>
      <c r="J22" s="337" t="s">
        <v>446</v>
      </c>
      <c r="K22" s="337" t="s">
        <v>446</v>
      </c>
      <c r="L22" s="337" t="s">
        <v>446</v>
      </c>
      <c r="M22" s="337" t="s">
        <v>446</v>
      </c>
      <c r="N22" s="337" t="s">
        <v>446</v>
      </c>
      <c r="O22" s="337" t="s">
        <v>446</v>
      </c>
      <c r="P22" s="337" t="s">
        <v>446</v>
      </c>
      <c r="Q22" s="337" t="s">
        <v>446</v>
      </c>
      <c r="R22" s="337" t="s">
        <v>446</v>
      </c>
      <c r="S22" s="337" t="s">
        <v>446</v>
      </c>
      <c r="T22" s="337" t="s">
        <v>446</v>
      </c>
      <c r="U22" s="337" t="s">
        <v>446</v>
      </c>
      <c r="V22" s="337" t="s">
        <v>446</v>
      </c>
      <c r="W22" s="337" t="s">
        <v>446</v>
      </c>
      <c r="X22" s="337" t="s">
        <v>446</v>
      </c>
      <c r="Y22" s="337" t="s">
        <v>446</v>
      </c>
      <c r="Z22" s="337" t="s">
        <v>446</v>
      </c>
      <c r="AA22" s="337" t="s">
        <v>446</v>
      </c>
      <c r="AB22" s="337" t="s">
        <v>446</v>
      </c>
      <c r="AC22" s="337" t="s">
        <v>446</v>
      </c>
      <c r="AD22" s="337" t="s">
        <v>446</v>
      </c>
      <c r="AE22" s="337" t="s">
        <v>446</v>
      </c>
      <c r="AF22" s="337" t="s">
        <v>446</v>
      </c>
      <c r="AG22" s="337" t="s">
        <v>446</v>
      </c>
      <c r="AH22" s="337" t="s">
        <v>446</v>
      </c>
      <c r="AI22" s="337" t="s">
        <v>446</v>
      </c>
      <c r="AJ22" s="337" t="s">
        <v>446</v>
      </c>
      <c r="AK22" s="337" t="s">
        <v>446</v>
      </c>
      <c r="AL22" s="337" t="s">
        <v>446</v>
      </c>
      <c r="AM22" s="337" t="s">
        <v>446</v>
      </c>
      <c r="AN22" s="337" t="s">
        <v>446</v>
      </c>
      <c r="AO22" s="337" t="s">
        <v>446</v>
      </c>
      <c r="AP22" s="337" t="s">
        <v>446</v>
      </c>
      <c r="AQ22" s="337" t="s">
        <v>446</v>
      </c>
      <c r="AR22" s="337" t="s">
        <v>446</v>
      </c>
      <c r="AS22" s="337" t="s">
        <v>446</v>
      </c>
      <c r="AT22" s="337" t="s">
        <v>446</v>
      </c>
      <c r="AU22" s="337" t="s">
        <v>446</v>
      </c>
      <c r="AV22" s="337" t="s">
        <v>446</v>
      </c>
      <c r="AW22" s="337" t="s">
        <v>446</v>
      </c>
      <c r="AX22" s="337" t="s">
        <v>446</v>
      </c>
      <c r="AY22" s="337" t="s">
        <v>446</v>
      </c>
      <c r="AZ22" s="337" t="s">
        <v>446</v>
      </c>
      <c r="BA22" s="337" t="s">
        <v>446</v>
      </c>
      <c r="BB22" s="337" t="s">
        <v>446</v>
      </c>
      <c r="BC22" s="337" t="s">
        <v>446</v>
      </c>
      <c r="BD22" s="337" t="s">
        <v>446</v>
      </c>
      <c r="BE22" s="337" t="s">
        <v>446</v>
      </c>
      <c r="BF22" s="337" t="s">
        <v>446</v>
      </c>
      <c r="BG22" s="337" t="s">
        <v>446</v>
      </c>
      <c r="BH22" s="337" t="s">
        <v>446</v>
      </c>
      <c r="BI22" s="337" t="s">
        <v>446</v>
      </c>
      <c r="BJ22" s="337" t="s">
        <v>446</v>
      </c>
      <c r="BK22" s="337" t="s">
        <v>446</v>
      </c>
      <c r="BL22" s="337">
        <v>3278.6721206416673</v>
      </c>
      <c r="BM22" s="337">
        <v>3414.699558166159</v>
      </c>
      <c r="BN22" s="337">
        <v>3246.9003947534702</v>
      </c>
      <c r="BO22" s="337">
        <v>3003.0285087410157</v>
      </c>
      <c r="BP22" s="337">
        <v>2754.4785976389271</v>
      </c>
      <c r="BQ22" s="337">
        <v>2504.5623245995998</v>
      </c>
      <c r="BR22" s="337">
        <v>2378.8444446022886</v>
      </c>
      <c r="BS22" s="337">
        <v>2256.0112500659761</v>
      </c>
      <c r="BT22" s="337">
        <v>2088.7413831652643</v>
      </c>
      <c r="BU22" s="337">
        <v>1868.0857479177519</v>
      </c>
      <c r="BV22" s="337">
        <v>1624.7547253145538</v>
      </c>
      <c r="BW22" s="337">
        <v>1152.5859545698952</v>
      </c>
      <c r="BX22" s="337">
        <v>1014.4568118234671</v>
      </c>
      <c r="BY22" s="337">
        <v>605.53066795456209</v>
      </c>
      <c r="BZ22" s="337">
        <v>432.51103190856838</v>
      </c>
      <c r="CA22" s="337">
        <v>310.46250448983716</v>
      </c>
      <c r="CB22" s="337">
        <v>194.26864952269861</v>
      </c>
      <c r="CC22" s="337">
        <v>84.569420366243591</v>
      </c>
      <c r="CD22" s="338">
        <v>6.6155415359600642</v>
      </c>
    </row>
    <row r="23" spans="1:82" s="56" customFormat="1" x14ac:dyDescent="0.4">
      <c r="A23" s="408"/>
      <c r="B23" s="71" t="s">
        <v>445</v>
      </c>
      <c r="D23" s="406" t="s">
        <v>446</v>
      </c>
      <c r="E23" s="337" t="s">
        <v>446</v>
      </c>
      <c r="F23" s="337" t="s">
        <v>446</v>
      </c>
      <c r="G23" s="337" t="s">
        <v>446</v>
      </c>
      <c r="H23" s="337" t="s">
        <v>446</v>
      </c>
      <c r="I23" s="337" t="s">
        <v>446</v>
      </c>
      <c r="J23" s="337" t="s">
        <v>446</v>
      </c>
      <c r="K23" s="337" t="s">
        <v>446</v>
      </c>
      <c r="L23" s="337" t="s">
        <v>446</v>
      </c>
      <c r="M23" s="337" t="s">
        <v>446</v>
      </c>
      <c r="N23" s="337" t="s">
        <v>446</v>
      </c>
      <c r="O23" s="337" t="s">
        <v>446</v>
      </c>
      <c r="P23" s="337" t="s">
        <v>446</v>
      </c>
      <c r="Q23" s="337" t="s">
        <v>446</v>
      </c>
      <c r="R23" s="337" t="s">
        <v>446</v>
      </c>
      <c r="S23" s="337" t="s">
        <v>446</v>
      </c>
      <c r="T23" s="337" t="s">
        <v>446</v>
      </c>
      <c r="U23" s="337" t="s">
        <v>446</v>
      </c>
      <c r="V23" s="337" t="s">
        <v>446</v>
      </c>
      <c r="W23" s="337" t="s">
        <v>446</v>
      </c>
      <c r="X23" s="337" t="s">
        <v>446</v>
      </c>
      <c r="Y23" s="337" t="s">
        <v>446</v>
      </c>
      <c r="Z23" s="337" t="s">
        <v>446</v>
      </c>
      <c r="AA23" s="337" t="s">
        <v>446</v>
      </c>
      <c r="AB23" s="337" t="s">
        <v>446</v>
      </c>
      <c r="AC23" s="337" t="s">
        <v>446</v>
      </c>
      <c r="AD23" s="337" t="s">
        <v>446</v>
      </c>
      <c r="AE23" s="337" t="s">
        <v>446</v>
      </c>
      <c r="AF23" s="337" t="s">
        <v>446</v>
      </c>
      <c r="AG23" s="337" t="s">
        <v>446</v>
      </c>
      <c r="AH23" s="337" t="s">
        <v>446</v>
      </c>
      <c r="AI23" s="337" t="s">
        <v>446</v>
      </c>
      <c r="AJ23" s="337" t="s">
        <v>446</v>
      </c>
      <c r="AK23" s="337" t="s">
        <v>446</v>
      </c>
      <c r="AL23" s="337" t="s">
        <v>446</v>
      </c>
      <c r="AM23" s="337" t="s">
        <v>446</v>
      </c>
      <c r="AN23" s="337" t="s">
        <v>446</v>
      </c>
      <c r="AO23" s="337" t="s">
        <v>446</v>
      </c>
      <c r="AP23" s="337" t="s">
        <v>446</v>
      </c>
      <c r="AQ23" s="337" t="s">
        <v>446</v>
      </c>
      <c r="AR23" s="337" t="s">
        <v>446</v>
      </c>
      <c r="AS23" s="337" t="s">
        <v>446</v>
      </c>
      <c r="AT23" s="337" t="s">
        <v>446</v>
      </c>
      <c r="AU23" s="337" t="s">
        <v>446</v>
      </c>
      <c r="AV23" s="337" t="s">
        <v>446</v>
      </c>
      <c r="AW23" s="337" t="s">
        <v>446</v>
      </c>
      <c r="AX23" s="337" t="s">
        <v>446</v>
      </c>
      <c r="AY23" s="337" t="s">
        <v>446</v>
      </c>
      <c r="AZ23" s="337" t="s">
        <v>446</v>
      </c>
      <c r="BA23" s="337" t="s">
        <v>446</v>
      </c>
      <c r="BB23" s="337" t="s">
        <v>446</v>
      </c>
      <c r="BC23" s="337" t="s">
        <v>446</v>
      </c>
      <c r="BD23" s="337" t="s">
        <v>446</v>
      </c>
      <c r="BE23" s="337" t="s">
        <v>446</v>
      </c>
      <c r="BF23" s="337" t="s">
        <v>446</v>
      </c>
      <c r="BG23" s="337" t="s">
        <v>446</v>
      </c>
      <c r="BH23" s="337" t="s">
        <v>446</v>
      </c>
      <c r="BI23" s="337" t="s">
        <v>446</v>
      </c>
      <c r="BJ23" s="337" t="s">
        <v>446</v>
      </c>
      <c r="BK23" s="337" t="s">
        <v>446</v>
      </c>
      <c r="BL23" s="337">
        <v>315.32689004851829</v>
      </c>
      <c r="BM23" s="337">
        <v>391.93425198433891</v>
      </c>
      <c r="BN23" s="337">
        <v>465.09166515156534</v>
      </c>
      <c r="BO23" s="337">
        <v>540.50149467791391</v>
      </c>
      <c r="BP23" s="337">
        <v>626.09691811330299</v>
      </c>
      <c r="BQ23" s="337">
        <v>695.36424794605682</v>
      </c>
      <c r="BR23" s="337">
        <v>781.28564014637732</v>
      </c>
      <c r="BS23" s="337">
        <v>885.7633665276046</v>
      </c>
      <c r="BT23" s="337">
        <v>935.86524437191224</v>
      </c>
      <c r="BU23" s="337">
        <v>953.07062235629201</v>
      </c>
      <c r="BV23" s="337">
        <v>940.40185978316003</v>
      </c>
      <c r="BW23" s="337">
        <v>846.18591161976656</v>
      </c>
      <c r="BX23" s="337">
        <v>793.99833839044788</v>
      </c>
      <c r="BY23" s="337">
        <v>694.93292378048966</v>
      </c>
      <c r="BZ23" s="337">
        <v>549.12788809346557</v>
      </c>
      <c r="CA23" s="337">
        <v>422.92520407044771</v>
      </c>
      <c r="CB23" s="337">
        <v>287.13619906319695</v>
      </c>
      <c r="CC23" s="337">
        <v>131.29900725526812</v>
      </c>
      <c r="CD23" s="338">
        <v>9.5627851169530018</v>
      </c>
    </row>
    <row r="24" spans="1:82" s="56" customFormat="1" x14ac:dyDescent="0.4">
      <c r="A24" s="408"/>
      <c r="B24" s="71" t="s">
        <v>614</v>
      </c>
      <c r="D24" s="406" t="s">
        <v>446</v>
      </c>
      <c r="E24" s="337" t="s">
        <v>446</v>
      </c>
      <c r="F24" s="337" t="s">
        <v>446</v>
      </c>
      <c r="G24" s="337" t="s">
        <v>446</v>
      </c>
      <c r="H24" s="337" t="s">
        <v>446</v>
      </c>
      <c r="I24" s="337" t="s">
        <v>446</v>
      </c>
      <c r="J24" s="337" t="s">
        <v>446</v>
      </c>
      <c r="K24" s="337" t="s">
        <v>446</v>
      </c>
      <c r="L24" s="337" t="s">
        <v>446</v>
      </c>
      <c r="M24" s="337" t="s">
        <v>446</v>
      </c>
      <c r="N24" s="337" t="s">
        <v>446</v>
      </c>
      <c r="O24" s="337" t="s">
        <v>446</v>
      </c>
      <c r="P24" s="337" t="s">
        <v>446</v>
      </c>
      <c r="Q24" s="337" t="s">
        <v>446</v>
      </c>
      <c r="R24" s="337" t="s">
        <v>446</v>
      </c>
      <c r="S24" s="337" t="s">
        <v>446</v>
      </c>
      <c r="T24" s="337" t="s">
        <v>446</v>
      </c>
      <c r="U24" s="337" t="s">
        <v>446</v>
      </c>
      <c r="V24" s="337" t="s">
        <v>446</v>
      </c>
      <c r="W24" s="337" t="s">
        <v>446</v>
      </c>
      <c r="X24" s="337" t="s">
        <v>446</v>
      </c>
      <c r="Y24" s="337" t="s">
        <v>446</v>
      </c>
      <c r="Z24" s="337" t="s">
        <v>446</v>
      </c>
      <c r="AA24" s="337" t="s">
        <v>446</v>
      </c>
      <c r="AB24" s="337" t="s">
        <v>446</v>
      </c>
      <c r="AC24" s="337" t="s">
        <v>446</v>
      </c>
      <c r="AD24" s="337" t="s">
        <v>446</v>
      </c>
      <c r="AE24" s="337" t="s">
        <v>446</v>
      </c>
      <c r="AF24" s="337" t="s">
        <v>446</v>
      </c>
      <c r="AG24" s="337" t="s">
        <v>446</v>
      </c>
      <c r="AH24" s="337" t="s">
        <v>446</v>
      </c>
      <c r="AI24" s="337" t="s">
        <v>446</v>
      </c>
      <c r="AJ24" s="337" t="s">
        <v>446</v>
      </c>
      <c r="AK24" s="337" t="s">
        <v>446</v>
      </c>
      <c r="AL24" s="337" t="s">
        <v>446</v>
      </c>
      <c r="AM24" s="337" t="s">
        <v>446</v>
      </c>
      <c r="AN24" s="337" t="s">
        <v>446</v>
      </c>
      <c r="AO24" s="337" t="s">
        <v>446</v>
      </c>
      <c r="AP24" s="337" t="s">
        <v>446</v>
      </c>
      <c r="AQ24" s="337" t="s">
        <v>446</v>
      </c>
      <c r="AR24" s="337" t="s">
        <v>446</v>
      </c>
      <c r="AS24" s="337" t="s">
        <v>446</v>
      </c>
      <c r="AT24" s="337" t="s">
        <v>446</v>
      </c>
      <c r="AU24" s="337" t="s">
        <v>446</v>
      </c>
      <c r="AV24" s="337" t="s">
        <v>446</v>
      </c>
      <c r="AW24" s="337" t="s">
        <v>446</v>
      </c>
      <c r="AX24" s="337" t="s">
        <v>446</v>
      </c>
      <c r="AY24" s="337" t="s">
        <v>446</v>
      </c>
      <c r="AZ24" s="337" t="s">
        <v>446</v>
      </c>
      <c r="BA24" s="337" t="s">
        <v>446</v>
      </c>
      <c r="BB24" s="337" t="s">
        <v>446</v>
      </c>
      <c r="BC24" s="337" t="s">
        <v>446</v>
      </c>
      <c r="BD24" s="337" t="s">
        <v>446</v>
      </c>
      <c r="BE24" s="337" t="s">
        <v>446</v>
      </c>
      <c r="BF24" s="337" t="s">
        <v>446</v>
      </c>
      <c r="BG24" s="337" t="s">
        <v>446</v>
      </c>
      <c r="BH24" s="337" t="s">
        <v>446</v>
      </c>
      <c r="BI24" s="337" t="s">
        <v>446</v>
      </c>
      <c r="BJ24" s="337" t="s">
        <v>446</v>
      </c>
      <c r="BK24" s="337" t="s">
        <v>446</v>
      </c>
      <c r="BL24" s="337">
        <v>648.39868019601681</v>
      </c>
      <c r="BM24" s="337">
        <v>677.56700463404729</v>
      </c>
      <c r="BN24" s="337">
        <v>663.08095054898035</v>
      </c>
      <c r="BO24" s="337">
        <v>626.78101775676737</v>
      </c>
      <c r="BP24" s="337">
        <v>550.93048016298599</v>
      </c>
      <c r="BQ24" s="337">
        <v>491.29283105119077</v>
      </c>
      <c r="BR24" s="337">
        <v>443.77461406450112</v>
      </c>
      <c r="BS24" s="337">
        <v>381.44098743695912</v>
      </c>
      <c r="BT24" s="337">
        <v>309.89289354464535</v>
      </c>
      <c r="BU24" s="337">
        <v>223.58938666833674</v>
      </c>
      <c r="BV24" s="337">
        <v>129.18126513060972</v>
      </c>
      <c r="BW24" s="337">
        <v>72.70363447009683</v>
      </c>
      <c r="BX24" s="337">
        <v>62.05342038329615</v>
      </c>
      <c r="BY24" s="337">
        <v>44.351239193916896</v>
      </c>
      <c r="BZ24" s="337">
        <v>40.561726752986658</v>
      </c>
      <c r="CA24" s="337">
        <v>33.192019313545636</v>
      </c>
      <c r="CB24" s="337">
        <v>24.231190661589398</v>
      </c>
      <c r="CC24" s="337">
        <v>11.414145796251512</v>
      </c>
      <c r="CD24" s="338">
        <v>0.97306622616335103</v>
      </c>
    </row>
    <row r="25" spans="1:82" s="56" customFormat="1" ht="26.25" customHeight="1" x14ac:dyDescent="0.4">
      <c r="A25" s="408"/>
      <c r="B25" s="71" t="s">
        <v>571</v>
      </c>
      <c r="D25" s="406" t="s">
        <v>446</v>
      </c>
      <c r="E25" s="337" t="s">
        <v>446</v>
      </c>
      <c r="F25" s="337" t="s">
        <v>446</v>
      </c>
      <c r="G25" s="337" t="s">
        <v>446</v>
      </c>
      <c r="H25" s="337" t="s">
        <v>446</v>
      </c>
      <c r="I25" s="337" t="s">
        <v>446</v>
      </c>
      <c r="J25" s="337" t="s">
        <v>446</v>
      </c>
      <c r="K25" s="337" t="s">
        <v>446</v>
      </c>
      <c r="L25" s="337" t="s">
        <v>446</v>
      </c>
      <c r="M25" s="337" t="s">
        <v>446</v>
      </c>
      <c r="N25" s="337" t="s">
        <v>446</v>
      </c>
      <c r="O25" s="337" t="s">
        <v>446</v>
      </c>
      <c r="P25" s="337" t="s">
        <v>446</v>
      </c>
      <c r="Q25" s="337" t="s">
        <v>446</v>
      </c>
      <c r="R25" s="337" t="s">
        <v>446</v>
      </c>
      <c r="S25" s="337" t="s">
        <v>446</v>
      </c>
      <c r="T25" s="337" t="s">
        <v>446</v>
      </c>
      <c r="U25" s="337" t="s">
        <v>446</v>
      </c>
      <c r="V25" s="337" t="s">
        <v>446</v>
      </c>
      <c r="W25" s="337" t="s">
        <v>446</v>
      </c>
      <c r="X25" s="337" t="s">
        <v>446</v>
      </c>
      <c r="Y25" s="337" t="s">
        <v>446</v>
      </c>
      <c r="Z25" s="337" t="s">
        <v>446</v>
      </c>
      <c r="AA25" s="337" t="s">
        <v>446</v>
      </c>
      <c r="AB25" s="337" t="s">
        <v>446</v>
      </c>
      <c r="AC25" s="337" t="s">
        <v>446</v>
      </c>
      <c r="AD25" s="337" t="s">
        <v>446</v>
      </c>
      <c r="AE25" s="337" t="s">
        <v>446</v>
      </c>
      <c r="AF25" s="337" t="s">
        <v>446</v>
      </c>
      <c r="AG25" s="337" t="s">
        <v>446</v>
      </c>
      <c r="AH25" s="337" t="s">
        <v>446</v>
      </c>
      <c r="AI25" s="337" t="s">
        <v>446</v>
      </c>
      <c r="AJ25" s="337" t="s">
        <v>446</v>
      </c>
      <c r="AK25" s="337" t="s">
        <v>446</v>
      </c>
      <c r="AL25" s="337" t="s">
        <v>446</v>
      </c>
      <c r="AM25" s="337" t="s">
        <v>446</v>
      </c>
      <c r="AN25" s="337" t="s">
        <v>446</v>
      </c>
      <c r="AO25" s="337" t="s">
        <v>446</v>
      </c>
      <c r="AP25" s="337" t="s">
        <v>446</v>
      </c>
      <c r="AQ25" s="337" t="s">
        <v>446</v>
      </c>
      <c r="AR25" s="337" t="s">
        <v>446</v>
      </c>
      <c r="AS25" s="337" t="s">
        <v>446</v>
      </c>
      <c r="AT25" s="337" t="s">
        <v>446</v>
      </c>
      <c r="AU25" s="337" t="s">
        <v>446</v>
      </c>
      <c r="AV25" s="337" t="s">
        <v>446</v>
      </c>
      <c r="AW25" s="337" t="s">
        <v>446</v>
      </c>
      <c r="AX25" s="337" t="s">
        <v>446</v>
      </c>
      <c r="AY25" s="337" t="s">
        <v>446</v>
      </c>
      <c r="AZ25" s="337" t="s">
        <v>446</v>
      </c>
      <c r="BA25" s="337" t="s">
        <v>446</v>
      </c>
      <c r="BB25" s="337" t="s">
        <v>446</v>
      </c>
      <c r="BC25" s="337" t="s">
        <v>446</v>
      </c>
      <c r="BD25" s="337" t="s">
        <v>446</v>
      </c>
      <c r="BE25" s="337" t="s">
        <v>446</v>
      </c>
      <c r="BF25" s="337" t="s">
        <v>446</v>
      </c>
      <c r="BG25" s="337" t="s">
        <v>446</v>
      </c>
      <c r="BH25" s="337" t="s">
        <v>446</v>
      </c>
      <c r="BI25" s="337" t="s">
        <v>446</v>
      </c>
      <c r="BJ25" s="337" t="s">
        <v>446</v>
      </c>
      <c r="BK25" s="337" t="s">
        <v>446</v>
      </c>
      <c r="BL25" s="337">
        <v>4152.579372791467</v>
      </c>
      <c r="BM25" s="337">
        <v>4313.2385099654957</v>
      </c>
      <c r="BN25" s="337">
        <v>4443.152787180662</v>
      </c>
      <c r="BO25" s="337">
        <v>4622.5520183609024</v>
      </c>
      <c r="BP25" s="337">
        <v>4745.7790610750062</v>
      </c>
      <c r="BQ25" s="337">
        <v>4846.240294482328</v>
      </c>
      <c r="BR25" s="337">
        <v>4852.202471269452</v>
      </c>
      <c r="BS25" s="337">
        <v>4802.0500860739676</v>
      </c>
      <c r="BT25" s="337">
        <v>4647.386078796203</v>
      </c>
      <c r="BU25" s="337">
        <v>4480.8573206008805</v>
      </c>
      <c r="BV25" s="337">
        <v>4304.6380938767288</v>
      </c>
      <c r="BW25" s="337">
        <v>4197.4133171045278</v>
      </c>
      <c r="BX25" s="337">
        <v>4015.2461805685384</v>
      </c>
      <c r="BY25" s="337">
        <v>4209.892769902448</v>
      </c>
      <c r="BZ25" s="337">
        <v>3867.8587317431552</v>
      </c>
      <c r="CA25" s="337">
        <v>3749.1108462894467</v>
      </c>
      <c r="CB25" s="337">
        <v>3719.06696507065</v>
      </c>
      <c r="CC25" s="337">
        <v>3638.7829176668924</v>
      </c>
      <c r="CD25" s="338">
        <v>3584.6929640006306</v>
      </c>
    </row>
    <row r="26" spans="1:82" s="56" customFormat="1" x14ac:dyDescent="0.4">
      <c r="A26" s="408"/>
      <c r="B26" s="71" t="s">
        <v>447</v>
      </c>
      <c r="D26" s="406" t="s">
        <v>446</v>
      </c>
      <c r="E26" s="337" t="s">
        <v>446</v>
      </c>
      <c r="F26" s="337" t="s">
        <v>446</v>
      </c>
      <c r="G26" s="337" t="s">
        <v>446</v>
      </c>
      <c r="H26" s="337" t="s">
        <v>446</v>
      </c>
      <c r="I26" s="337" t="s">
        <v>446</v>
      </c>
      <c r="J26" s="337" t="s">
        <v>446</v>
      </c>
      <c r="K26" s="337" t="s">
        <v>446</v>
      </c>
      <c r="L26" s="337" t="s">
        <v>446</v>
      </c>
      <c r="M26" s="337" t="s">
        <v>446</v>
      </c>
      <c r="N26" s="337" t="s">
        <v>446</v>
      </c>
      <c r="O26" s="337" t="s">
        <v>446</v>
      </c>
      <c r="P26" s="337" t="s">
        <v>446</v>
      </c>
      <c r="Q26" s="337" t="s">
        <v>446</v>
      </c>
      <c r="R26" s="337" t="s">
        <v>446</v>
      </c>
      <c r="S26" s="337" t="s">
        <v>446</v>
      </c>
      <c r="T26" s="337" t="s">
        <v>446</v>
      </c>
      <c r="U26" s="337" t="s">
        <v>446</v>
      </c>
      <c r="V26" s="337" t="s">
        <v>446</v>
      </c>
      <c r="W26" s="337" t="s">
        <v>446</v>
      </c>
      <c r="X26" s="337" t="s">
        <v>446</v>
      </c>
      <c r="Y26" s="337" t="s">
        <v>446</v>
      </c>
      <c r="Z26" s="337" t="s">
        <v>446</v>
      </c>
      <c r="AA26" s="337" t="s">
        <v>446</v>
      </c>
      <c r="AB26" s="337" t="s">
        <v>446</v>
      </c>
      <c r="AC26" s="337" t="s">
        <v>446</v>
      </c>
      <c r="AD26" s="337" t="s">
        <v>446</v>
      </c>
      <c r="AE26" s="337" t="s">
        <v>446</v>
      </c>
      <c r="AF26" s="337" t="s">
        <v>446</v>
      </c>
      <c r="AG26" s="337" t="s">
        <v>446</v>
      </c>
      <c r="AH26" s="337" t="s">
        <v>446</v>
      </c>
      <c r="AI26" s="337" t="s">
        <v>446</v>
      </c>
      <c r="AJ26" s="337" t="s">
        <v>446</v>
      </c>
      <c r="AK26" s="337" t="s">
        <v>446</v>
      </c>
      <c r="AL26" s="337" t="s">
        <v>446</v>
      </c>
      <c r="AM26" s="337" t="s">
        <v>446</v>
      </c>
      <c r="AN26" s="337" t="s">
        <v>446</v>
      </c>
      <c r="AO26" s="337" t="s">
        <v>446</v>
      </c>
      <c r="AP26" s="337" t="s">
        <v>446</v>
      </c>
      <c r="AQ26" s="337" t="s">
        <v>446</v>
      </c>
      <c r="AR26" s="337" t="s">
        <v>446</v>
      </c>
      <c r="AS26" s="337" t="s">
        <v>446</v>
      </c>
      <c r="AT26" s="337" t="s">
        <v>446</v>
      </c>
      <c r="AU26" s="337" t="s">
        <v>446</v>
      </c>
      <c r="AV26" s="337" t="s">
        <v>446</v>
      </c>
      <c r="AW26" s="337" t="s">
        <v>446</v>
      </c>
      <c r="AX26" s="337" t="s">
        <v>446</v>
      </c>
      <c r="AY26" s="337" t="s">
        <v>446</v>
      </c>
      <c r="AZ26" s="337" t="s">
        <v>446</v>
      </c>
      <c r="BA26" s="337" t="s">
        <v>446</v>
      </c>
      <c r="BB26" s="337" t="s">
        <v>446</v>
      </c>
      <c r="BC26" s="337" t="s">
        <v>446</v>
      </c>
      <c r="BD26" s="337" t="s">
        <v>446</v>
      </c>
      <c r="BE26" s="337" t="s">
        <v>446</v>
      </c>
      <c r="BF26" s="337" t="s">
        <v>446</v>
      </c>
      <c r="BG26" s="337" t="s">
        <v>446</v>
      </c>
      <c r="BH26" s="337" t="s">
        <v>446</v>
      </c>
      <c r="BI26" s="337" t="s">
        <v>446</v>
      </c>
      <c r="BJ26" s="337" t="s">
        <v>446</v>
      </c>
      <c r="BK26" s="337" t="s">
        <v>446</v>
      </c>
      <c r="BL26" s="337">
        <v>99.45993897531325</v>
      </c>
      <c r="BM26" s="337">
        <v>126.1038655767793</v>
      </c>
      <c r="BN26" s="337">
        <v>152.98604032937789</v>
      </c>
      <c r="BO26" s="337">
        <v>179.42766398503792</v>
      </c>
      <c r="BP26" s="337">
        <v>220.87045793975454</v>
      </c>
      <c r="BQ26" s="337">
        <v>252.27197576665208</v>
      </c>
      <c r="BR26" s="337">
        <v>274.23709589580255</v>
      </c>
      <c r="BS26" s="337">
        <v>300.25519274908095</v>
      </c>
      <c r="BT26" s="337">
        <v>302.12204374352308</v>
      </c>
      <c r="BU26" s="337">
        <v>285.93220021424474</v>
      </c>
      <c r="BV26" s="337">
        <v>307.00938115698864</v>
      </c>
      <c r="BW26" s="337">
        <v>345.25748577713114</v>
      </c>
      <c r="BX26" s="337">
        <v>351.40886331218491</v>
      </c>
      <c r="BY26" s="337">
        <v>421.91974105886203</v>
      </c>
      <c r="BZ26" s="337">
        <v>410.48401768306144</v>
      </c>
      <c r="CA26" s="337">
        <v>387.96330332739581</v>
      </c>
      <c r="CB26" s="337">
        <v>381.60289542146285</v>
      </c>
      <c r="CC26" s="337">
        <v>354.97070932068243</v>
      </c>
      <c r="CD26" s="338">
        <v>323.82451420081401</v>
      </c>
    </row>
    <row r="27" spans="1:82" s="56" customFormat="1" x14ac:dyDescent="0.4">
      <c r="A27" s="408"/>
      <c r="B27" s="71" t="s">
        <v>572</v>
      </c>
      <c r="D27" s="406" t="s">
        <v>446</v>
      </c>
      <c r="E27" s="337" t="s">
        <v>446</v>
      </c>
      <c r="F27" s="337" t="s">
        <v>446</v>
      </c>
      <c r="G27" s="337" t="s">
        <v>446</v>
      </c>
      <c r="H27" s="337" t="s">
        <v>446</v>
      </c>
      <c r="I27" s="337" t="s">
        <v>446</v>
      </c>
      <c r="J27" s="337" t="s">
        <v>446</v>
      </c>
      <c r="K27" s="337" t="s">
        <v>446</v>
      </c>
      <c r="L27" s="337" t="s">
        <v>446</v>
      </c>
      <c r="M27" s="337" t="s">
        <v>446</v>
      </c>
      <c r="N27" s="337" t="s">
        <v>446</v>
      </c>
      <c r="O27" s="337" t="s">
        <v>446</v>
      </c>
      <c r="P27" s="337" t="s">
        <v>446</v>
      </c>
      <c r="Q27" s="337" t="s">
        <v>446</v>
      </c>
      <c r="R27" s="337" t="s">
        <v>446</v>
      </c>
      <c r="S27" s="337" t="s">
        <v>446</v>
      </c>
      <c r="T27" s="337" t="s">
        <v>446</v>
      </c>
      <c r="U27" s="337" t="s">
        <v>446</v>
      </c>
      <c r="V27" s="337" t="s">
        <v>446</v>
      </c>
      <c r="W27" s="337" t="s">
        <v>446</v>
      </c>
      <c r="X27" s="337" t="s">
        <v>446</v>
      </c>
      <c r="Y27" s="337" t="s">
        <v>446</v>
      </c>
      <c r="Z27" s="337" t="s">
        <v>446</v>
      </c>
      <c r="AA27" s="337" t="s">
        <v>446</v>
      </c>
      <c r="AB27" s="337" t="s">
        <v>446</v>
      </c>
      <c r="AC27" s="337" t="s">
        <v>446</v>
      </c>
      <c r="AD27" s="337" t="s">
        <v>446</v>
      </c>
      <c r="AE27" s="337" t="s">
        <v>446</v>
      </c>
      <c r="AF27" s="337" t="s">
        <v>446</v>
      </c>
      <c r="AG27" s="337" t="s">
        <v>446</v>
      </c>
      <c r="AH27" s="337" t="s">
        <v>446</v>
      </c>
      <c r="AI27" s="337" t="s">
        <v>446</v>
      </c>
      <c r="AJ27" s="337" t="s">
        <v>446</v>
      </c>
      <c r="AK27" s="337" t="s">
        <v>446</v>
      </c>
      <c r="AL27" s="337" t="s">
        <v>446</v>
      </c>
      <c r="AM27" s="337" t="s">
        <v>446</v>
      </c>
      <c r="AN27" s="337" t="s">
        <v>446</v>
      </c>
      <c r="AO27" s="337" t="s">
        <v>446</v>
      </c>
      <c r="AP27" s="337" t="s">
        <v>446</v>
      </c>
      <c r="AQ27" s="337" t="s">
        <v>446</v>
      </c>
      <c r="AR27" s="337" t="s">
        <v>446</v>
      </c>
      <c r="AS27" s="337" t="s">
        <v>446</v>
      </c>
      <c r="AT27" s="337" t="s">
        <v>446</v>
      </c>
      <c r="AU27" s="337" t="s">
        <v>446</v>
      </c>
      <c r="AV27" s="337" t="s">
        <v>446</v>
      </c>
      <c r="AW27" s="337" t="s">
        <v>446</v>
      </c>
      <c r="AX27" s="337" t="s">
        <v>446</v>
      </c>
      <c r="AY27" s="337" t="s">
        <v>446</v>
      </c>
      <c r="AZ27" s="337" t="s">
        <v>446</v>
      </c>
      <c r="BA27" s="337" t="s">
        <v>446</v>
      </c>
      <c r="BB27" s="337" t="s">
        <v>446</v>
      </c>
      <c r="BC27" s="337" t="s">
        <v>446</v>
      </c>
      <c r="BD27" s="337" t="s">
        <v>446</v>
      </c>
      <c r="BE27" s="337" t="s">
        <v>446</v>
      </c>
      <c r="BF27" s="337" t="s">
        <v>446</v>
      </c>
      <c r="BG27" s="337" t="s">
        <v>446</v>
      </c>
      <c r="BH27" s="337" t="s">
        <v>446</v>
      </c>
      <c r="BI27" s="337" t="s">
        <v>446</v>
      </c>
      <c r="BJ27" s="337" t="s">
        <v>446</v>
      </c>
      <c r="BK27" s="337" t="s">
        <v>446</v>
      </c>
      <c r="BL27" s="337">
        <v>22.911098280285508</v>
      </c>
      <c r="BM27" s="337">
        <v>26.48139283378131</v>
      </c>
      <c r="BN27" s="337">
        <v>29.383466506712136</v>
      </c>
      <c r="BO27" s="337">
        <v>31.163302722754715</v>
      </c>
      <c r="BP27" s="337">
        <v>32.761190341591991</v>
      </c>
      <c r="BQ27" s="337">
        <v>32.515440545309076</v>
      </c>
      <c r="BR27" s="337">
        <v>32.218041485030888</v>
      </c>
      <c r="BS27" s="337">
        <v>32.620100909511436</v>
      </c>
      <c r="BT27" s="337">
        <v>31.906919767503069</v>
      </c>
      <c r="BU27" s="337">
        <v>26.665432947447133</v>
      </c>
      <c r="BV27" s="337">
        <v>24.959949829831139</v>
      </c>
      <c r="BW27" s="337">
        <v>18.638667864965907</v>
      </c>
      <c r="BX27" s="337">
        <v>16.471209731080663</v>
      </c>
      <c r="BY27" s="337">
        <v>12.769763434542405</v>
      </c>
      <c r="BZ27" s="337">
        <v>11.461754220732715</v>
      </c>
      <c r="CA27" s="337">
        <v>9.2635346584489628</v>
      </c>
      <c r="CB27" s="337">
        <v>6.6473685457691953</v>
      </c>
      <c r="CC27" s="337">
        <v>3.0695656272797458</v>
      </c>
      <c r="CD27" s="338">
        <v>0.12792137273905324</v>
      </c>
    </row>
    <row r="28" spans="1:82" s="56" customFormat="1" x14ac:dyDescent="0.4">
      <c r="A28" s="408"/>
      <c r="B28" s="71" t="s">
        <v>33</v>
      </c>
      <c r="D28" s="406" t="s">
        <v>446</v>
      </c>
      <c r="E28" s="337" t="s">
        <v>446</v>
      </c>
      <c r="F28" s="337" t="s">
        <v>446</v>
      </c>
      <c r="G28" s="337" t="s">
        <v>446</v>
      </c>
      <c r="H28" s="337" t="s">
        <v>446</v>
      </c>
      <c r="I28" s="337" t="s">
        <v>446</v>
      </c>
      <c r="J28" s="337" t="s">
        <v>446</v>
      </c>
      <c r="K28" s="337" t="s">
        <v>446</v>
      </c>
      <c r="L28" s="337" t="s">
        <v>446</v>
      </c>
      <c r="M28" s="337" t="s">
        <v>446</v>
      </c>
      <c r="N28" s="337" t="s">
        <v>446</v>
      </c>
      <c r="O28" s="337" t="s">
        <v>446</v>
      </c>
      <c r="P28" s="337" t="s">
        <v>446</v>
      </c>
      <c r="Q28" s="337" t="s">
        <v>446</v>
      </c>
      <c r="R28" s="337" t="s">
        <v>446</v>
      </c>
      <c r="S28" s="337" t="s">
        <v>446</v>
      </c>
      <c r="T28" s="337" t="s">
        <v>446</v>
      </c>
      <c r="U28" s="337" t="s">
        <v>446</v>
      </c>
      <c r="V28" s="337" t="s">
        <v>446</v>
      </c>
      <c r="W28" s="337" t="s">
        <v>446</v>
      </c>
      <c r="X28" s="337" t="s">
        <v>446</v>
      </c>
      <c r="Y28" s="337" t="s">
        <v>446</v>
      </c>
      <c r="Z28" s="337" t="s">
        <v>446</v>
      </c>
      <c r="AA28" s="337" t="s">
        <v>446</v>
      </c>
      <c r="AB28" s="337" t="s">
        <v>446</v>
      </c>
      <c r="AC28" s="337" t="s">
        <v>446</v>
      </c>
      <c r="AD28" s="337" t="s">
        <v>446</v>
      </c>
      <c r="AE28" s="337" t="s">
        <v>446</v>
      </c>
      <c r="AF28" s="337" t="s">
        <v>446</v>
      </c>
      <c r="AG28" s="337" t="s">
        <v>446</v>
      </c>
      <c r="AH28" s="337" t="s">
        <v>446</v>
      </c>
      <c r="AI28" s="337" t="s">
        <v>446</v>
      </c>
      <c r="AJ28" s="337" t="s">
        <v>446</v>
      </c>
      <c r="AK28" s="337" t="s">
        <v>446</v>
      </c>
      <c r="AL28" s="337" t="s">
        <v>446</v>
      </c>
      <c r="AM28" s="337" t="s">
        <v>446</v>
      </c>
      <c r="AN28" s="337" t="s">
        <v>446</v>
      </c>
      <c r="AO28" s="337" t="s">
        <v>446</v>
      </c>
      <c r="AP28" s="337" t="s">
        <v>446</v>
      </c>
      <c r="AQ28" s="337" t="s">
        <v>446</v>
      </c>
      <c r="AR28" s="337" t="s">
        <v>446</v>
      </c>
      <c r="AS28" s="337" t="s">
        <v>446</v>
      </c>
      <c r="AT28" s="337" t="s">
        <v>446</v>
      </c>
      <c r="AU28" s="337" t="s">
        <v>446</v>
      </c>
      <c r="AV28" s="337" t="s">
        <v>446</v>
      </c>
      <c r="AW28" s="337" t="s">
        <v>446</v>
      </c>
      <c r="AX28" s="337" t="s">
        <v>446</v>
      </c>
      <c r="AY28" s="337" t="s">
        <v>446</v>
      </c>
      <c r="AZ28" s="337" t="s">
        <v>446</v>
      </c>
      <c r="BA28" s="337" t="s">
        <v>446</v>
      </c>
      <c r="BB28" s="337" t="s">
        <v>446</v>
      </c>
      <c r="BC28" s="337" t="s">
        <v>446</v>
      </c>
      <c r="BD28" s="337" t="s">
        <v>446</v>
      </c>
      <c r="BE28" s="337" t="s">
        <v>446</v>
      </c>
      <c r="BF28" s="337" t="s">
        <v>446</v>
      </c>
      <c r="BG28" s="337" t="s">
        <v>446</v>
      </c>
      <c r="BH28" s="337" t="s">
        <v>446</v>
      </c>
      <c r="BI28" s="337" t="s">
        <v>446</v>
      </c>
      <c r="BJ28" s="337" t="s">
        <v>446</v>
      </c>
      <c r="BK28" s="337" t="s">
        <v>446</v>
      </c>
      <c r="BL28" s="337">
        <v>729.57844381337998</v>
      </c>
      <c r="BM28" s="337">
        <v>811.77139366659742</v>
      </c>
      <c r="BN28" s="337">
        <v>789.08018610923807</v>
      </c>
      <c r="BO28" s="337">
        <v>845.76504266207826</v>
      </c>
      <c r="BP28" s="337">
        <v>954.91007025113925</v>
      </c>
      <c r="BQ28" s="337">
        <v>1050.0322154118712</v>
      </c>
      <c r="BR28" s="337">
        <v>1152.4229375804537</v>
      </c>
      <c r="BS28" s="337">
        <v>1242.6322315630098</v>
      </c>
      <c r="BT28" s="337">
        <v>1317.0764254864059</v>
      </c>
      <c r="BU28" s="337">
        <v>1382.1764984226986</v>
      </c>
      <c r="BV28" s="337">
        <v>1433.7626230447277</v>
      </c>
      <c r="BW28" s="337">
        <v>1488.0625701761858</v>
      </c>
      <c r="BX28" s="337">
        <v>1448.6625081935013</v>
      </c>
      <c r="BY28" s="337">
        <v>1625.797989146595</v>
      </c>
      <c r="BZ28" s="337">
        <v>1813.8907485388224</v>
      </c>
      <c r="CA28" s="337">
        <v>1909.1063620004929</v>
      </c>
      <c r="CB28" s="337">
        <v>2081.6750375100833</v>
      </c>
      <c r="CC28" s="337">
        <v>2260.488279859163</v>
      </c>
      <c r="CD28" s="338">
        <v>2423.4339915603191</v>
      </c>
    </row>
    <row r="29" spans="1:82" s="56" customFormat="1" x14ac:dyDescent="0.4">
      <c r="A29" s="408"/>
      <c r="B29" s="71" t="s">
        <v>615</v>
      </c>
      <c r="D29" s="406" t="s">
        <v>446</v>
      </c>
      <c r="E29" s="337" t="s">
        <v>446</v>
      </c>
      <c r="F29" s="337" t="s">
        <v>446</v>
      </c>
      <c r="G29" s="337" t="s">
        <v>446</v>
      </c>
      <c r="H29" s="337" t="s">
        <v>446</v>
      </c>
      <c r="I29" s="337" t="s">
        <v>446</v>
      </c>
      <c r="J29" s="337" t="s">
        <v>446</v>
      </c>
      <c r="K29" s="337" t="s">
        <v>446</v>
      </c>
      <c r="L29" s="337" t="s">
        <v>446</v>
      </c>
      <c r="M29" s="337" t="s">
        <v>446</v>
      </c>
      <c r="N29" s="337" t="s">
        <v>446</v>
      </c>
      <c r="O29" s="337" t="s">
        <v>446</v>
      </c>
      <c r="P29" s="337" t="s">
        <v>446</v>
      </c>
      <c r="Q29" s="337" t="s">
        <v>446</v>
      </c>
      <c r="R29" s="337" t="s">
        <v>446</v>
      </c>
      <c r="S29" s="337" t="s">
        <v>446</v>
      </c>
      <c r="T29" s="337" t="s">
        <v>446</v>
      </c>
      <c r="U29" s="337" t="s">
        <v>446</v>
      </c>
      <c r="V29" s="337" t="s">
        <v>446</v>
      </c>
      <c r="W29" s="337" t="s">
        <v>446</v>
      </c>
      <c r="X29" s="337" t="s">
        <v>446</v>
      </c>
      <c r="Y29" s="337" t="s">
        <v>446</v>
      </c>
      <c r="Z29" s="337" t="s">
        <v>446</v>
      </c>
      <c r="AA29" s="337" t="s">
        <v>446</v>
      </c>
      <c r="AB29" s="337" t="s">
        <v>446</v>
      </c>
      <c r="AC29" s="337" t="s">
        <v>446</v>
      </c>
      <c r="AD29" s="337" t="s">
        <v>446</v>
      </c>
      <c r="AE29" s="337" t="s">
        <v>446</v>
      </c>
      <c r="AF29" s="337" t="s">
        <v>446</v>
      </c>
      <c r="AG29" s="337" t="s">
        <v>446</v>
      </c>
      <c r="AH29" s="337" t="s">
        <v>446</v>
      </c>
      <c r="AI29" s="337" t="s">
        <v>446</v>
      </c>
      <c r="AJ29" s="337" t="s">
        <v>446</v>
      </c>
      <c r="AK29" s="337" t="s">
        <v>446</v>
      </c>
      <c r="AL29" s="337" t="s">
        <v>446</v>
      </c>
      <c r="AM29" s="337" t="s">
        <v>446</v>
      </c>
      <c r="AN29" s="337" t="s">
        <v>446</v>
      </c>
      <c r="AO29" s="337" t="s">
        <v>446</v>
      </c>
      <c r="AP29" s="337" t="s">
        <v>446</v>
      </c>
      <c r="AQ29" s="337" t="s">
        <v>446</v>
      </c>
      <c r="AR29" s="337" t="s">
        <v>446</v>
      </c>
      <c r="AS29" s="337" t="s">
        <v>446</v>
      </c>
      <c r="AT29" s="337" t="s">
        <v>446</v>
      </c>
      <c r="AU29" s="337" t="s">
        <v>446</v>
      </c>
      <c r="AV29" s="337" t="s">
        <v>446</v>
      </c>
      <c r="AW29" s="337" t="s">
        <v>446</v>
      </c>
      <c r="AX29" s="337" t="s">
        <v>446</v>
      </c>
      <c r="AY29" s="337" t="s">
        <v>446</v>
      </c>
      <c r="AZ29" s="337" t="s">
        <v>446</v>
      </c>
      <c r="BA29" s="337" t="s">
        <v>446</v>
      </c>
      <c r="BB29" s="337" t="s">
        <v>446</v>
      </c>
      <c r="BC29" s="337" t="s">
        <v>446</v>
      </c>
      <c r="BD29" s="337" t="s">
        <v>446</v>
      </c>
      <c r="BE29" s="337" t="s">
        <v>446</v>
      </c>
      <c r="BF29" s="337" t="s">
        <v>446</v>
      </c>
      <c r="BG29" s="337" t="s">
        <v>446</v>
      </c>
      <c r="BH29" s="337" t="s">
        <v>446</v>
      </c>
      <c r="BI29" s="337" t="s">
        <v>446</v>
      </c>
      <c r="BJ29" s="337" t="s">
        <v>446</v>
      </c>
      <c r="BK29" s="337" t="s">
        <v>446</v>
      </c>
      <c r="BL29" s="337">
        <v>1732.6349857079667</v>
      </c>
      <c r="BM29" s="337">
        <v>2425.5878015465441</v>
      </c>
      <c r="BN29" s="337">
        <v>3188.439054253764</v>
      </c>
      <c r="BO29" s="337">
        <v>3820.5403163022961</v>
      </c>
      <c r="BP29" s="337">
        <v>4315.1379425227778</v>
      </c>
      <c r="BQ29" s="337">
        <v>4861.3146503387634</v>
      </c>
      <c r="BR29" s="337">
        <v>5311.7474062442998</v>
      </c>
      <c r="BS29" s="337">
        <v>5479.6586182681949</v>
      </c>
      <c r="BT29" s="337">
        <v>5300.9156882785428</v>
      </c>
      <c r="BU29" s="337">
        <v>4949.7419052072837</v>
      </c>
      <c r="BV29" s="337">
        <v>4590.9738656666432</v>
      </c>
      <c r="BW29" s="337">
        <v>4060.5512484256724</v>
      </c>
      <c r="BX29" s="337">
        <v>3817.1548424168654</v>
      </c>
      <c r="BY29" s="337">
        <v>3450.7595436890924</v>
      </c>
      <c r="BZ29" s="337">
        <v>3145.6896456560294</v>
      </c>
      <c r="CA29" s="337">
        <v>2831.7851595658312</v>
      </c>
      <c r="CB29" s="337">
        <v>2392.8885055406945</v>
      </c>
      <c r="CC29" s="337">
        <v>1822.27505718306</v>
      </c>
      <c r="CD29" s="338">
        <v>1310.383971710985</v>
      </c>
    </row>
    <row r="30" spans="1:82" s="56" customFormat="1" ht="26.25" customHeight="1" x14ac:dyDescent="0.4">
      <c r="A30" s="408"/>
      <c r="B30" s="71" t="s">
        <v>574</v>
      </c>
      <c r="D30" s="406">
        <f t="shared" ref="D30:AI30" si="2">D33</f>
        <v>0</v>
      </c>
      <c r="E30" s="337">
        <f t="shared" si="2"/>
        <v>0</v>
      </c>
      <c r="F30" s="337">
        <f t="shared" si="2"/>
        <v>0</v>
      </c>
      <c r="G30" s="337">
        <f t="shared" si="2"/>
        <v>0</v>
      </c>
      <c r="H30" s="337">
        <f t="shared" si="2"/>
        <v>0</v>
      </c>
      <c r="I30" s="337">
        <f t="shared" si="2"/>
        <v>0</v>
      </c>
      <c r="J30" s="337">
        <f t="shared" si="2"/>
        <v>0</v>
      </c>
      <c r="K30" s="337">
        <f t="shared" si="2"/>
        <v>0</v>
      </c>
      <c r="L30" s="337">
        <f t="shared" si="2"/>
        <v>0</v>
      </c>
      <c r="M30" s="337">
        <f t="shared" si="2"/>
        <v>0</v>
      </c>
      <c r="N30" s="337">
        <f t="shared" si="2"/>
        <v>0</v>
      </c>
      <c r="O30" s="337">
        <f t="shared" si="2"/>
        <v>0</v>
      </c>
      <c r="P30" s="337">
        <f t="shared" si="2"/>
        <v>0</v>
      </c>
      <c r="Q30" s="337">
        <f t="shared" si="2"/>
        <v>0</v>
      </c>
      <c r="R30" s="337">
        <f t="shared" si="2"/>
        <v>0</v>
      </c>
      <c r="S30" s="337">
        <f t="shared" si="2"/>
        <v>0</v>
      </c>
      <c r="T30" s="337">
        <f t="shared" si="2"/>
        <v>0</v>
      </c>
      <c r="U30" s="337">
        <f t="shared" si="2"/>
        <v>0</v>
      </c>
      <c r="V30" s="337">
        <f t="shared" si="2"/>
        <v>0</v>
      </c>
      <c r="W30" s="337">
        <f t="shared" si="2"/>
        <v>0</v>
      </c>
      <c r="X30" s="337">
        <f t="shared" si="2"/>
        <v>0</v>
      </c>
      <c r="Y30" s="337">
        <f t="shared" si="2"/>
        <v>0</v>
      </c>
      <c r="Z30" s="337">
        <f t="shared" si="2"/>
        <v>0</v>
      </c>
      <c r="AA30" s="337">
        <f t="shared" si="2"/>
        <v>0</v>
      </c>
      <c r="AB30" s="337">
        <f t="shared" si="2"/>
        <v>0</v>
      </c>
      <c r="AC30" s="337">
        <f t="shared" si="2"/>
        <v>0</v>
      </c>
      <c r="AD30" s="337">
        <f t="shared" si="2"/>
        <v>0</v>
      </c>
      <c r="AE30" s="337">
        <f t="shared" si="2"/>
        <v>0</v>
      </c>
      <c r="AF30" s="337">
        <f t="shared" si="2"/>
        <v>0</v>
      </c>
      <c r="AG30" s="337">
        <f t="shared" si="2"/>
        <v>0</v>
      </c>
      <c r="AH30" s="337">
        <f t="shared" si="2"/>
        <v>320.9395900106818</v>
      </c>
      <c r="AI30" s="337">
        <f t="shared" si="2"/>
        <v>352.75813604081998</v>
      </c>
      <c r="AJ30" s="337">
        <f t="shared" ref="AJ30:BQ30" si="3">AJ33</f>
        <v>455.35323341022615</v>
      </c>
      <c r="AK30" s="337">
        <f t="shared" si="3"/>
        <v>736.40552867942881</v>
      </c>
      <c r="AL30" s="337">
        <f t="shared" si="3"/>
        <v>946.35929177961918</v>
      </c>
      <c r="AM30" s="337">
        <f t="shared" si="3"/>
        <v>1119.0866247744702</v>
      </c>
      <c r="AN30" s="337">
        <f t="shared" si="3"/>
        <v>1260.4022225303984</v>
      </c>
      <c r="AO30" s="337">
        <f t="shared" si="3"/>
        <v>1413.4558865030046</v>
      </c>
      <c r="AP30" s="337">
        <f t="shared" si="3"/>
        <v>1518.3915054319073</v>
      </c>
      <c r="AQ30" s="337">
        <f t="shared" si="3"/>
        <v>1572.8116400781266</v>
      </c>
      <c r="AR30" s="337">
        <f t="shared" si="3"/>
        <v>1819.8820000000001</v>
      </c>
      <c r="AS30" s="337">
        <f t="shared" si="3"/>
        <v>2044.9829999999999</v>
      </c>
      <c r="AT30" s="337">
        <f t="shared" si="3"/>
        <v>2323.52</v>
      </c>
      <c r="AU30" s="337">
        <f t="shared" si="3"/>
        <v>2573.1280000000002</v>
      </c>
      <c r="AV30" s="337">
        <f t="shared" si="3"/>
        <v>2807.8249999999998</v>
      </c>
      <c r="AW30" s="337">
        <f t="shared" si="3"/>
        <v>3189.0050000000001</v>
      </c>
      <c r="AX30" s="337">
        <f t="shared" si="3"/>
        <v>3402.2148963971672</v>
      </c>
      <c r="AY30" s="337">
        <f t="shared" si="3"/>
        <v>3614.8473488867526</v>
      </c>
      <c r="AZ30" s="337">
        <f t="shared" si="3"/>
        <v>3751.9206727282358</v>
      </c>
      <c r="BA30" s="337">
        <f t="shared" si="3"/>
        <v>3788.0146137757624</v>
      </c>
      <c r="BB30" s="337">
        <f t="shared" si="3"/>
        <v>3851.7417929521921</v>
      </c>
      <c r="BC30" s="337">
        <f t="shared" si="3"/>
        <v>3997.2728888889624</v>
      </c>
      <c r="BD30" s="337">
        <f t="shared" si="3"/>
        <v>4207.3417317175063</v>
      </c>
      <c r="BE30" s="337">
        <f t="shared" si="3"/>
        <v>4458.6120397296809</v>
      </c>
      <c r="BF30" s="337">
        <f t="shared" si="3"/>
        <v>4782.8062827579006</v>
      </c>
      <c r="BG30" s="337">
        <f t="shared" si="3"/>
        <v>4439.9426964228405</v>
      </c>
      <c r="BH30" s="337">
        <f t="shared" si="3"/>
        <v>4548.4601171225586</v>
      </c>
      <c r="BI30" s="337">
        <f t="shared" si="3"/>
        <v>4563.9384927414358</v>
      </c>
      <c r="BJ30" s="337">
        <f t="shared" si="3"/>
        <v>4861.4789099542368</v>
      </c>
      <c r="BK30" s="337">
        <f t="shared" si="3"/>
        <v>4923.6027084858815</v>
      </c>
      <c r="BL30" s="337">
        <f t="shared" si="3"/>
        <v>5503.9442212258709</v>
      </c>
      <c r="BM30" s="337">
        <f t="shared" si="3"/>
        <v>5762.4397376097304</v>
      </c>
      <c r="BN30" s="337">
        <f t="shared" si="3"/>
        <v>5948.9797621593234</v>
      </c>
      <c r="BO30" s="337">
        <f t="shared" si="3"/>
        <v>6241.622946717006</v>
      </c>
      <c r="BP30" s="337">
        <f t="shared" si="3"/>
        <v>6427.139962759471</v>
      </c>
      <c r="BQ30" s="337">
        <f t="shared" si="3"/>
        <v>6544.0581409153201</v>
      </c>
      <c r="BR30" s="337">
        <v>6578.0549409279665</v>
      </c>
      <c r="BS30" s="337">
        <v>6527.4880116677159</v>
      </c>
      <c r="BT30" s="337">
        <v>6329.2889150000001</v>
      </c>
      <c r="BU30" s="337">
        <v>6088.1434402404884</v>
      </c>
      <c r="BV30" s="337">
        <v>5834.4756976856261</v>
      </c>
      <c r="BW30" s="337">
        <v>5764.5872541995759</v>
      </c>
      <c r="BX30" s="337">
        <v>5562.932235204551</v>
      </c>
      <c r="BY30" s="337">
        <v>5847.3239705585438</v>
      </c>
      <c r="BZ30" s="337">
        <v>5681.7494802819829</v>
      </c>
      <c r="CA30" s="337">
        <v>5657.8404082899424</v>
      </c>
      <c r="CB30" s="337">
        <v>5800.4328025807426</v>
      </c>
      <c r="CC30" s="337">
        <v>5899.3561975260591</v>
      </c>
      <c r="CD30" s="338">
        <v>6007.7436361884538</v>
      </c>
    </row>
    <row r="31" spans="1:82" s="56" customFormat="1" x14ac:dyDescent="0.4">
      <c r="A31" s="408"/>
      <c r="B31" s="71" t="s">
        <v>575</v>
      </c>
      <c r="D31" s="406">
        <f t="shared" ref="D31:AI31" si="4">SUM(D34:D37)</f>
        <v>0</v>
      </c>
      <c r="E31" s="337">
        <f t="shared" si="4"/>
        <v>0</v>
      </c>
      <c r="F31" s="337">
        <f t="shared" si="4"/>
        <v>0</v>
      </c>
      <c r="G31" s="337">
        <f t="shared" si="4"/>
        <v>0</v>
      </c>
      <c r="H31" s="337">
        <f t="shared" si="4"/>
        <v>0</v>
      </c>
      <c r="I31" s="337">
        <f t="shared" si="4"/>
        <v>0</v>
      </c>
      <c r="J31" s="337">
        <f t="shared" si="4"/>
        <v>0</v>
      </c>
      <c r="K31" s="337">
        <f t="shared" si="4"/>
        <v>0</v>
      </c>
      <c r="L31" s="337">
        <f t="shared" si="4"/>
        <v>0</v>
      </c>
      <c r="M31" s="337">
        <f t="shared" si="4"/>
        <v>0</v>
      </c>
      <c r="N31" s="337">
        <f t="shared" si="4"/>
        <v>0</v>
      </c>
      <c r="O31" s="337">
        <f t="shared" si="4"/>
        <v>0</v>
      </c>
      <c r="P31" s="337">
        <f t="shared" si="4"/>
        <v>0</v>
      </c>
      <c r="Q31" s="337">
        <f t="shared" si="4"/>
        <v>0</v>
      </c>
      <c r="R31" s="337">
        <f t="shared" si="4"/>
        <v>0</v>
      </c>
      <c r="S31" s="337">
        <f t="shared" si="4"/>
        <v>0</v>
      </c>
      <c r="T31" s="337">
        <f t="shared" si="4"/>
        <v>0</v>
      </c>
      <c r="U31" s="337">
        <f t="shared" si="4"/>
        <v>0</v>
      </c>
      <c r="V31" s="337">
        <f t="shared" si="4"/>
        <v>0</v>
      </c>
      <c r="W31" s="337">
        <f t="shared" si="4"/>
        <v>0</v>
      </c>
      <c r="X31" s="337">
        <f t="shared" si="4"/>
        <v>0</v>
      </c>
      <c r="Y31" s="337">
        <f t="shared" si="4"/>
        <v>0</v>
      </c>
      <c r="Z31" s="337">
        <f t="shared" si="4"/>
        <v>0</v>
      </c>
      <c r="AA31" s="337">
        <f t="shared" si="4"/>
        <v>0</v>
      </c>
      <c r="AB31" s="337">
        <f t="shared" si="4"/>
        <v>0</v>
      </c>
      <c r="AC31" s="337">
        <f t="shared" si="4"/>
        <v>0</v>
      </c>
      <c r="AD31" s="337">
        <f t="shared" si="4"/>
        <v>0</v>
      </c>
      <c r="AE31" s="337">
        <f t="shared" si="4"/>
        <v>0</v>
      </c>
      <c r="AF31" s="337">
        <f t="shared" si="4"/>
        <v>0</v>
      </c>
      <c r="AG31" s="337">
        <f t="shared" si="4"/>
        <v>0</v>
      </c>
      <c r="AH31" s="337">
        <f t="shared" si="4"/>
        <v>400.06040998931815</v>
      </c>
      <c r="AI31" s="337">
        <f t="shared" si="4"/>
        <v>440.24186395917997</v>
      </c>
      <c r="AJ31" s="337">
        <f t="shared" ref="AJ31:BQ31" si="5">SUM(AJ34:AJ37)</f>
        <v>568.64676658977396</v>
      </c>
      <c r="AK31" s="337">
        <f t="shared" si="5"/>
        <v>919.19447132057121</v>
      </c>
      <c r="AL31" s="337">
        <f t="shared" si="5"/>
        <v>1181.6407082203809</v>
      </c>
      <c r="AM31" s="337">
        <f t="shared" si="5"/>
        <v>1396.9133752255298</v>
      </c>
      <c r="AN31" s="337">
        <f t="shared" si="5"/>
        <v>1572.5977774696016</v>
      </c>
      <c r="AO31" s="337">
        <f t="shared" si="5"/>
        <v>1763.5441134969951</v>
      </c>
      <c r="AP31" s="337">
        <f t="shared" si="5"/>
        <v>1896.6084945680932</v>
      </c>
      <c r="AQ31" s="337">
        <f t="shared" si="5"/>
        <v>1963.1883599218736</v>
      </c>
      <c r="AR31" s="337">
        <f t="shared" si="5"/>
        <v>1903.5669999999996</v>
      </c>
      <c r="AS31" s="337">
        <f t="shared" si="5"/>
        <v>2187.5540000000001</v>
      </c>
      <c r="AT31" s="337">
        <f t="shared" si="5"/>
        <v>2771.8209999999999</v>
      </c>
      <c r="AU31" s="337">
        <f t="shared" si="5"/>
        <v>3785.5240000000008</v>
      </c>
      <c r="AV31" s="337">
        <f t="shared" si="5"/>
        <v>5004.2709999999997</v>
      </c>
      <c r="AW31" s="337">
        <f t="shared" si="5"/>
        <v>6027.8400000000011</v>
      </c>
      <c r="AX31" s="337">
        <f t="shared" si="5"/>
        <v>6701.0210236028324</v>
      </c>
      <c r="AY31" s="337">
        <f t="shared" si="5"/>
        <v>7259.8193451132465</v>
      </c>
      <c r="AZ31" s="337">
        <f t="shared" si="5"/>
        <v>7627.8412922717607</v>
      </c>
      <c r="BA31" s="337">
        <f t="shared" si="5"/>
        <v>7388.3815092242394</v>
      </c>
      <c r="BB31" s="337">
        <f t="shared" si="5"/>
        <v>7213.0624270478074</v>
      </c>
      <c r="BC31" s="337">
        <f t="shared" si="5"/>
        <v>7066.8309277856351</v>
      </c>
      <c r="BD31" s="337">
        <f t="shared" si="5"/>
        <v>6955.0272430824934</v>
      </c>
      <c r="BE31" s="337">
        <f t="shared" si="5"/>
        <v>7130.0830912703177</v>
      </c>
      <c r="BF31" s="337">
        <f t="shared" si="5"/>
        <v>7853.4141332420995</v>
      </c>
      <c r="BG31" s="337">
        <f t="shared" si="5"/>
        <v>7907.4304242871603</v>
      </c>
      <c r="BH31" s="337">
        <f t="shared" si="5"/>
        <v>8609.1099443174389</v>
      </c>
      <c r="BI31" s="337">
        <f t="shared" si="5"/>
        <v>9364.2666422585644</v>
      </c>
      <c r="BJ31" s="337">
        <f t="shared" si="5"/>
        <v>9979.0686760457666</v>
      </c>
      <c r="BK31" s="337">
        <f t="shared" si="5"/>
        <v>10808.197886514117</v>
      </c>
      <c r="BL31" s="337">
        <f t="shared" si="5"/>
        <v>11599.496940774132</v>
      </c>
      <c r="BM31" s="337">
        <f t="shared" si="5"/>
        <v>14226.791440390265</v>
      </c>
      <c r="BN31" s="337">
        <f t="shared" si="5"/>
        <v>15478.01053884067</v>
      </c>
      <c r="BO31" s="337">
        <f t="shared" si="5"/>
        <v>16578.667176283001</v>
      </c>
      <c r="BP31" s="337">
        <f t="shared" si="5"/>
        <v>17472.491649240532</v>
      </c>
      <c r="BQ31" s="337">
        <f t="shared" si="5"/>
        <v>17625.749532084679</v>
      </c>
      <c r="BR31" s="337">
        <v>17738.510614072031</v>
      </c>
      <c r="BS31" s="337">
        <v>17716.225635332288</v>
      </c>
      <c r="BT31" s="337">
        <v>17111.31100400001</v>
      </c>
      <c r="BU31" s="337">
        <v>16213.076773759509</v>
      </c>
      <c r="BV31" s="337">
        <v>14895.346253314372</v>
      </c>
      <c r="BW31" s="337">
        <v>12614.417210150652</v>
      </c>
      <c r="BX31" s="337">
        <v>11771.363467795447</v>
      </c>
      <c r="BY31" s="337">
        <v>10629.919408328493</v>
      </c>
      <c r="BZ31" s="337">
        <v>9526.8641925449447</v>
      </c>
      <c r="CA31" s="337">
        <v>8433.7547433342497</v>
      </c>
      <c r="CB31" s="337">
        <v>6851.7480943644277</v>
      </c>
      <c r="CC31" s="337">
        <v>4477.3090648126099</v>
      </c>
      <c r="CD31" s="338">
        <v>2376.4626253782817</v>
      </c>
    </row>
    <row r="32" spans="1:82" s="56" customFormat="1" ht="26.25" customHeight="1" x14ac:dyDescent="0.4">
      <c r="A32" s="407"/>
      <c r="B32" s="73" t="s">
        <v>576</v>
      </c>
      <c r="D32" s="406"/>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c r="BC32" s="337"/>
      <c r="BD32" s="337"/>
      <c r="BE32" s="337"/>
      <c r="BF32" s="337"/>
      <c r="BG32" s="337"/>
      <c r="BH32" s="337"/>
      <c r="BI32" s="337"/>
      <c r="BJ32" s="337"/>
      <c r="BK32" s="337"/>
      <c r="BL32" s="337"/>
      <c r="BM32" s="337"/>
      <c r="BN32" s="337"/>
      <c r="BO32" s="337"/>
      <c r="BP32" s="337"/>
      <c r="BQ32" s="337"/>
      <c r="BR32" s="337"/>
      <c r="BS32" s="337"/>
      <c r="BT32" s="337"/>
      <c r="BU32" s="337"/>
      <c r="BV32" s="337"/>
      <c r="BW32" s="337"/>
      <c r="BX32" s="337"/>
      <c r="BY32" s="337"/>
      <c r="BZ32" s="337"/>
      <c r="CA32" s="337"/>
      <c r="CB32" s="337"/>
      <c r="CC32" s="337"/>
      <c r="CD32" s="338"/>
    </row>
    <row r="33" spans="1:82" s="56" customFormat="1" x14ac:dyDescent="0.4">
      <c r="A33" s="65"/>
      <c r="B33" s="71" t="s">
        <v>616</v>
      </c>
      <c r="D33" s="406">
        <v>0</v>
      </c>
      <c r="E33" s="337">
        <v>0</v>
      </c>
      <c r="F33" s="337">
        <v>0</v>
      </c>
      <c r="G33" s="337">
        <v>0</v>
      </c>
      <c r="H33" s="337">
        <v>0</v>
      </c>
      <c r="I33" s="337">
        <v>0</v>
      </c>
      <c r="J33" s="337">
        <v>0</v>
      </c>
      <c r="K33" s="337">
        <v>0</v>
      </c>
      <c r="L33" s="337">
        <v>0</v>
      </c>
      <c r="M33" s="337">
        <v>0</v>
      </c>
      <c r="N33" s="337">
        <v>0</v>
      </c>
      <c r="O33" s="337">
        <v>0</v>
      </c>
      <c r="P33" s="337">
        <v>0</v>
      </c>
      <c r="Q33" s="337">
        <v>0</v>
      </c>
      <c r="R33" s="337">
        <v>0</v>
      </c>
      <c r="S33" s="337">
        <v>0</v>
      </c>
      <c r="T33" s="337">
        <v>0</v>
      </c>
      <c r="U33" s="337">
        <v>0</v>
      </c>
      <c r="V33" s="337">
        <v>0</v>
      </c>
      <c r="W33" s="337">
        <v>0</v>
      </c>
      <c r="X33" s="337">
        <v>0</v>
      </c>
      <c r="Y33" s="337">
        <v>0</v>
      </c>
      <c r="Z33" s="337">
        <v>0</v>
      </c>
      <c r="AA33" s="337">
        <v>0</v>
      </c>
      <c r="AB33" s="337">
        <v>0</v>
      </c>
      <c r="AC33" s="337">
        <v>0</v>
      </c>
      <c r="AD33" s="337">
        <v>0</v>
      </c>
      <c r="AE33" s="337">
        <v>0</v>
      </c>
      <c r="AF33" s="337">
        <v>0</v>
      </c>
      <c r="AG33" s="337">
        <v>0</v>
      </c>
      <c r="AH33" s="337">
        <v>320.9395900106818</v>
      </c>
      <c r="AI33" s="337">
        <v>352.75813604081998</v>
      </c>
      <c r="AJ33" s="337">
        <v>455.35323341022615</v>
      </c>
      <c r="AK33" s="337">
        <v>736.40552867942881</v>
      </c>
      <c r="AL33" s="337">
        <v>946.35929177961918</v>
      </c>
      <c r="AM33" s="337">
        <v>1119.0866247744702</v>
      </c>
      <c r="AN33" s="337">
        <v>1260.4022225303984</v>
      </c>
      <c r="AO33" s="337">
        <v>1413.4558865030046</v>
      </c>
      <c r="AP33" s="337">
        <v>1518.3915054319073</v>
      </c>
      <c r="AQ33" s="337">
        <v>1572.8116400781266</v>
      </c>
      <c r="AR33" s="337">
        <v>1819.8820000000001</v>
      </c>
      <c r="AS33" s="337">
        <v>2044.9829999999999</v>
      </c>
      <c r="AT33" s="337">
        <v>2323.52</v>
      </c>
      <c r="AU33" s="337">
        <v>2573.1280000000002</v>
      </c>
      <c r="AV33" s="337">
        <v>2807.8249999999998</v>
      </c>
      <c r="AW33" s="337">
        <v>3189.0050000000001</v>
      </c>
      <c r="AX33" s="337">
        <v>3402.2148963971672</v>
      </c>
      <c r="AY33" s="337">
        <v>3614.8473488867526</v>
      </c>
      <c r="AZ33" s="337">
        <v>3751.9206727282358</v>
      </c>
      <c r="BA33" s="337">
        <v>3788.0146137757624</v>
      </c>
      <c r="BB33" s="337">
        <v>3851.7417929521921</v>
      </c>
      <c r="BC33" s="337">
        <v>3997.2728888889624</v>
      </c>
      <c r="BD33" s="337">
        <v>4207.3417317175063</v>
      </c>
      <c r="BE33" s="337">
        <v>4458.6120397296809</v>
      </c>
      <c r="BF33" s="337">
        <v>4782.8062827579006</v>
      </c>
      <c r="BG33" s="337">
        <v>4439.9426964228405</v>
      </c>
      <c r="BH33" s="337">
        <v>4548.4601171225586</v>
      </c>
      <c r="BI33" s="337">
        <v>4563.9384927414358</v>
      </c>
      <c r="BJ33" s="337">
        <v>4861.4789099542368</v>
      </c>
      <c r="BK33" s="337">
        <v>4923.6027084858815</v>
      </c>
      <c r="BL33" s="337">
        <v>5503.9442212258709</v>
      </c>
      <c r="BM33" s="337">
        <v>5762.4397376097304</v>
      </c>
      <c r="BN33" s="337">
        <v>5948.9797621593234</v>
      </c>
      <c r="BO33" s="337">
        <v>6241.622946717006</v>
      </c>
      <c r="BP33" s="337">
        <v>6427.139962759471</v>
      </c>
      <c r="BQ33" s="337">
        <v>6544.0581409153201</v>
      </c>
      <c r="BR33" s="337">
        <v>6578.0549409279665</v>
      </c>
      <c r="BS33" s="337">
        <v>6527.4880116677159</v>
      </c>
      <c r="BT33" s="337">
        <v>6329.2889150000001</v>
      </c>
      <c r="BU33" s="337">
        <v>6088.1434402404884</v>
      </c>
      <c r="BV33" s="337"/>
      <c r="BW33" s="337"/>
      <c r="BX33" s="337"/>
      <c r="BY33" s="337"/>
      <c r="BZ33" s="337"/>
      <c r="CA33" s="337"/>
      <c r="CB33" s="337"/>
      <c r="CC33" s="337"/>
      <c r="CD33" s="338"/>
    </row>
    <row r="34" spans="1:82" s="56" customFormat="1" ht="22.5" customHeight="1" x14ac:dyDescent="0.4">
      <c r="A34" s="65"/>
      <c r="B34" s="71" t="s">
        <v>450</v>
      </c>
      <c r="D34" s="406">
        <v>0</v>
      </c>
      <c r="E34" s="337">
        <v>0</v>
      </c>
      <c r="F34" s="337">
        <v>0</v>
      </c>
      <c r="G34" s="337">
        <v>0</v>
      </c>
      <c r="H34" s="337">
        <v>0</v>
      </c>
      <c r="I34" s="337">
        <v>0</v>
      </c>
      <c r="J34" s="337">
        <v>0</v>
      </c>
      <c r="K34" s="337">
        <v>0</v>
      </c>
      <c r="L34" s="337">
        <v>0</v>
      </c>
      <c r="M34" s="337">
        <v>0</v>
      </c>
      <c r="N34" s="337">
        <v>0</v>
      </c>
      <c r="O34" s="337">
        <v>0</v>
      </c>
      <c r="P34" s="337">
        <v>0</v>
      </c>
      <c r="Q34" s="337">
        <v>0</v>
      </c>
      <c r="R34" s="337">
        <v>0</v>
      </c>
      <c r="S34" s="337">
        <v>0</v>
      </c>
      <c r="T34" s="337">
        <v>0</v>
      </c>
      <c r="U34" s="337">
        <v>0</v>
      </c>
      <c r="V34" s="337">
        <v>0</v>
      </c>
      <c r="W34" s="337">
        <v>0</v>
      </c>
      <c r="X34" s="337">
        <v>0</v>
      </c>
      <c r="Y34" s="337">
        <v>0</v>
      </c>
      <c r="Z34" s="337">
        <v>0</v>
      </c>
      <c r="AA34" s="337">
        <v>0</v>
      </c>
      <c r="AB34" s="337">
        <v>0</v>
      </c>
      <c r="AC34" s="337">
        <v>0</v>
      </c>
      <c r="AD34" s="337">
        <v>0</v>
      </c>
      <c r="AE34" s="337">
        <v>0</v>
      </c>
      <c r="AF34" s="337">
        <v>0</v>
      </c>
      <c r="AG34" s="337">
        <v>0</v>
      </c>
      <c r="AH34" s="337">
        <v>51.497172727332845</v>
      </c>
      <c r="AI34" s="337">
        <v>56.414147956273574</v>
      </c>
      <c r="AJ34" s="337">
        <v>72.615417878922116</v>
      </c>
      <c r="AK34" s="337">
        <v>117.78692276529311</v>
      </c>
      <c r="AL34" s="337">
        <v>151.22362386540289</v>
      </c>
      <c r="AM34" s="337">
        <v>178.70507247687672</v>
      </c>
      <c r="AN34" s="337">
        <v>201.80019075346371</v>
      </c>
      <c r="AO34" s="337">
        <v>225.35883833034222</v>
      </c>
      <c r="AP34" s="337">
        <v>242.96586799409306</v>
      </c>
      <c r="AQ34" s="337">
        <v>251.3770479196252</v>
      </c>
      <c r="AR34" s="337">
        <v>219.61099999999999</v>
      </c>
      <c r="AS34" s="337">
        <v>302.30599999999998</v>
      </c>
      <c r="AT34" s="337">
        <v>415.50300000000004</v>
      </c>
      <c r="AU34" s="337">
        <v>549.82100000000003</v>
      </c>
      <c r="AV34" s="337">
        <v>722.96500000000003</v>
      </c>
      <c r="AW34" s="337">
        <v>963.53300000000002</v>
      </c>
      <c r="AX34" s="337">
        <v>1237.7020586775143</v>
      </c>
      <c r="AY34" s="337">
        <v>1440.7675679371928</v>
      </c>
      <c r="AZ34" s="337">
        <v>1632.1173192887268</v>
      </c>
      <c r="BA34" s="337">
        <v>1783.2014949487759</v>
      </c>
      <c r="BB34" s="337">
        <v>1966.2753495570933</v>
      </c>
      <c r="BC34" s="337">
        <v>2143.4684371455282</v>
      </c>
      <c r="BD34" s="337">
        <v>2303.1767229957381</v>
      </c>
      <c r="BE34" s="337">
        <v>2531.7035246192022</v>
      </c>
      <c r="BF34" s="337">
        <v>2999.4614887041653</v>
      </c>
      <c r="BG34" s="337">
        <v>2966.6712049912694</v>
      </c>
      <c r="BH34" s="337">
        <v>3201.5130041258617</v>
      </c>
      <c r="BI34" s="337">
        <v>3472.5465205192463</v>
      </c>
      <c r="BJ34" s="337">
        <v>3760.9241738617989</v>
      </c>
      <c r="BK34" s="337">
        <v>3996.4280011900032</v>
      </c>
      <c r="BL34" s="337">
        <v>4244.6051546596109</v>
      </c>
      <c r="BM34" s="337">
        <v>4816.6368835239837</v>
      </c>
      <c r="BN34" s="337">
        <v>5116.2278732207014</v>
      </c>
      <c r="BO34" s="337">
        <v>5469.0315633652781</v>
      </c>
      <c r="BP34" s="337">
        <v>5737.9549651022062</v>
      </c>
      <c r="BQ34" s="337">
        <v>5906.7941022493942</v>
      </c>
      <c r="BR34" s="337">
        <v>6506.7348483009719</v>
      </c>
      <c r="BS34" s="337">
        <v>6964.344186289647</v>
      </c>
      <c r="BT34" s="337">
        <v>7015.2522599964095</v>
      </c>
      <c r="BU34" s="337">
        <v>6928.772256702845</v>
      </c>
      <c r="BV34" s="337"/>
      <c r="BW34" s="337"/>
      <c r="BX34" s="409"/>
      <c r="BY34" s="337"/>
      <c r="BZ34" s="337"/>
      <c r="CA34" s="337"/>
      <c r="CB34" s="337"/>
      <c r="CC34" s="337"/>
      <c r="CD34" s="338"/>
    </row>
    <row r="35" spans="1:82" s="56" customFormat="1" x14ac:dyDescent="0.4">
      <c r="A35" s="65"/>
      <c r="B35" s="71" t="s">
        <v>578</v>
      </c>
      <c r="D35" s="406">
        <v>0</v>
      </c>
      <c r="E35" s="337">
        <v>0</v>
      </c>
      <c r="F35" s="337">
        <v>0</v>
      </c>
      <c r="G35" s="337">
        <v>0</v>
      </c>
      <c r="H35" s="337">
        <v>0</v>
      </c>
      <c r="I35" s="337">
        <v>0</v>
      </c>
      <c r="J35" s="337">
        <v>0</v>
      </c>
      <c r="K35" s="337">
        <v>0</v>
      </c>
      <c r="L35" s="337">
        <v>0</v>
      </c>
      <c r="M35" s="337">
        <v>0</v>
      </c>
      <c r="N35" s="337">
        <v>0</v>
      </c>
      <c r="O35" s="337">
        <v>0</v>
      </c>
      <c r="P35" s="337">
        <v>0</v>
      </c>
      <c r="Q35" s="337">
        <v>0</v>
      </c>
      <c r="R35" s="337">
        <v>0</v>
      </c>
      <c r="S35" s="337">
        <v>0</v>
      </c>
      <c r="T35" s="337">
        <v>0</v>
      </c>
      <c r="U35" s="337">
        <v>0</v>
      </c>
      <c r="V35" s="337">
        <v>0</v>
      </c>
      <c r="W35" s="337">
        <v>0</v>
      </c>
      <c r="X35" s="337">
        <v>0</v>
      </c>
      <c r="Y35" s="337">
        <v>0</v>
      </c>
      <c r="Z35" s="337">
        <v>0</v>
      </c>
      <c r="AA35" s="337">
        <v>0</v>
      </c>
      <c r="AB35" s="337">
        <v>0</v>
      </c>
      <c r="AC35" s="337">
        <v>0</v>
      </c>
      <c r="AD35" s="337">
        <v>0</v>
      </c>
      <c r="AE35" s="337">
        <v>0</v>
      </c>
      <c r="AF35" s="337">
        <v>0</v>
      </c>
      <c r="AG35" s="337">
        <v>0</v>
      </c>
      <c r="AH35" s="337">
        <v>168.08730332909167</v>
      </c>
      <c r="AI35" s="337">
        <v>184.99751749637238</v>
      </c>
      <c r="AJ35" s="337">
        <v>239.23474572028033</v>
      </c>
      <c r="AK35" s="337">
        <v>386.48978982576017</v>
      </c>
      <c r="AL35" s="337">
        <v>497.02647197775968</v>
      </c>
      <c r="AM35" s="337">
        <v>587.578235170884</v>
      </c>
      <c r="AN35" s="337">
        <v>661.2712513369687</v>
      </c>
      <c r="AO35" s="337">
        <v>741.87435234499264</v>
      </c>
      <c r="AP35" s="337">
        <v>797.59674087542669</v>
      </c>
      <c r="AQ35" s="337">
        <v>825.30668435995631</v>
      </c>
      <c r="AR35" s="337">
        <v>605.18799999999999</v>
      </c>
      <c r="AS35" s="337">
        <v>725.47699999999998</v>
      </c>
      <c r="AT35" s="337">
        <v>943.97500000000002</v>
      </c>
      <c r="AU35" s="337">
        <v>1292.8490000000002</v>
      </c>
      <c r="AV35" s="337">
        <v>1634.97</v>
      </c>
      <c r="AW35" s="337">
        <v>1949.7149999999999</v>
      </c>
      <c r="AX35" s="337">
        <v>2178.8338293619486</v>
      </c>
      <c r="AY35" s="337">
        <v>2410.3410278276319</v>
      </c>
      <c r="AZ35" s="337">
        <v>2602.0677779938896</v>
      </c>
      <c r="BA35" s="337">
        <v>2613.3758641330728</v>
      </c>
      <c r="BB35" s="337">
        <v>2654.0090183747411</v>
      </c>
      <c r="BC35" s="337">
        <v>2717.25314288246</v>
      </c>
      <c r="BD35" s="337">
        <v>2631.7231073019957</v>
      </c>
      <c r="BE35" s="337">
        <v>2676.4827117072482</v>
      </c>
      <c r="BF35" s="337">
        <v>2863.2198953002007</v>
      </c>
      <c r="BG35" s="337">
        <v>3002.8396047330152</v>
      </c>
      <c r="BH35" s="337">
        <v>3231.1334929200289</v>
      </c>
      <c r="BI35" s="337">
        <v>3522.8486328112713</v>
      </c>
      <c r="BJ35" s="337">
        <v>3676.4928151004046</v>
      </c>
      <c r="BK35" s="337">
        <v>3930.1189148811586</v>
      </c>
      <c r="BL35" s="337">
        <v>4122.4846621636352</v>
      </c>
      <c r="BM35" s="337">
        <v>4731.9697243651808</v>
      </c>
      <c r="BN35" s="337">
        <v>5152.3156460949622</v>
      </c>
      <c r="BO35" s="337">
        <v>5488.63957396979</v>
      </c>
      <c r="BP35" s="337">
        <v>5687.7660422616582</v>
      </c>
      <c r="BQ35" s="337">
        <v>5692.0412985289258</v>
      </c>
      <c r="BR35" s="337">
        <v>5596.288435049948</v>
      </c>
      <c r="BS35" s="337">
        <v>5467.8613278076509</v>
      </c>
      <c r="BT35" s="337">
        <v>5175.8452222501146</v>
      </c>
      <c r="BU35" s="337">
        <v>4716.3196085507116</v>
      </c>
      <c r="BV35" s="337"/>
      <c r="BW35" s="337"/>
      <c r="BX35" s="337"/>
      <c r="BY35" s="337"/>
      <c r="BZ35" s="337"/>
      <c r="CA35" s="337"/>
      <c r="CB35" s="337"/>
      <c r="CC35" s="337"/>
      <c r="CD35" s="338"/>
    </row>
    <row r="36" spans="1:82" s="56" customFormat="1" x14ac:dyDescent="0.4">
      <c r="A36" s="65"/>
      <c r="B36" s="71" t="s">
        <v>407</v>
      </c>
      <c r="D36" s="406">
        <v>0</v>
      </c>
      <c r="E36" s="337">
        <v>0</v>
      </c>
      <c r="F36" s="337">
        <v>0</v>
      </c>
      <c r="G36" s="337">
        <v>0</v>
      </c>
      <c r="H36" s="337">
        <v>0</v>
      </c>
      <c r="I36" s="337">
        <v>0</v>
      </c>
      <c r="J36" s="337">
        <v>0</v>
      </c>
      <c r="K36" s="337">
        <v>0</v>
      </c>
      <c r="L36" s="337">
        <v>0</v>
      </c>
      <c r="M36" s="337">
        <v>0</v>
      </c>
      <c r="N36" s="337">
        <v>0</v>
      </c>
      <c r="O36" s="337">
        <v>0</v>
      </c>
      <c r="P36" s="337">
        <v>0</v>
      </c>
      <c r="Q36" s="337">
        <v>0</v>
      </c>
      <c r="R36" s="337">
        <v>0</v>
      </c>
      <c r="S36" s="337">
        <v>0</v>
      </c>
      <c r="T36" s="337">
        <v>0</v>
      </c>
      <c r="U36" s="337">
        <v>0</v>
      </c>
      <c r="V36" s="337">
        <v>0</v>
      </c>
      <c r="W36" s="337">
        <v>0</v>
      </c>
      <c r="X36" s="337">
        <v>0</v>
      </c>
      <c r="Y36" s="337">
        <v>0</v>
      </c>
      <c r="Z36" s="337">
        <v>0</v>
      </c>
      <c r="AA36" s="337">
        <v>0</v>
      </c>
      <c r="AB36" s="337">
        <v>0</v>
      </c>
      <c r="AC36" s="337">
        <v>0</v>
      </c>
      <c r="AD36" s="337">
        <v>0</v>
      </c>
      <c r="AE36" s="337">
        <v>0</v>
      </c>
      <c r="AF36" s="337">
        <v>0</v>
      </c>
      <c r="AG36" s="337">
        <v>0</v>
      </c>
      <c r="AH36" s="337">
        <v>167.7572054033308</v>
      </c>
      <c r="AI36" s="337">
        <v>184.83191810654029</v>
      </c>
      <c r="AJ36" s="337">
        <v>238.69433276913807</v>
      </c>
      <c r="AK36" s="337">
        <v>385.67308278503288</v>
      </c>
      <c r="AL36" s="337">
        <v>495.78191354102592</v>
      </c>
      <c r="AM36" s="337">
        <v>586.16955262509271</v>
      </c>
      <c r="AN36" s="337">
        <v>659.48966179596255</v>
      </c>
      <c r="AO36" s="337">
        <v>740.17522248237037</v>
      </c>
      <c r="AP36" s="337">
        <v>795.69381732493002</v>
      </c>
      <c r="AQ36" s="337">
        <v>824.05582000417701</v>
      </c>
      <c r="AR36" s="337">
        <v>827.64699999999993</v>
      </c>
      <c r="AS36" s="337">
        <v>856.07600000000002</v>
      </c>
      <c r="AT36" s="337">
        <v>998.779</v>
      </c>
      <c r="AU36" s="337">
        <v>1447.0230000000001</v>
      </c>
      <c r="AV36" s="337">
        <v>2057.3580000000002</v>
      </c>
      <c r="AW36" s="337">
        <v>2331.1950000000002</v>
      </c>
      <c r="AX36" s="337">
        <v>2407.7275243945537</v>
      </c>
      <c r="AY36" s="337">
        <v>2329.3000610574099</v>
      </c>
      <c r="AZ36" s="337">
        <v>2177.215384967817</v>
      </c>
      <c r="BA36" s="337">
        <v>1713.8246039972835</v>
      </c>
      <c r="BB36" s="337">
        <v>1410.9078789879757</v>
      </c>
      <c r="BC36" s="337">
        <v>1214.0820612666143</v>
      </c>
      <c r="BD36" s="337">
        <v>1085.7342355085079</v>
      </c>
      <c r="BE36" s="337">
        <v>1001.1096309288404</v>
      </c>
      <c r="BF36" s="337">
        <v>1053.6159987005542</v>
      </c>
      <c r="BG36" s="337">
        <v>956.77120862113122</v>
      </c>
      <c r="BH36" s="337">
        <v>1087.8137888204469</v>
      </c>
      <c r="BI36" s="337">
        <v>1160.1935787766724</v>
      </c>
      <c r="BJ36" s="337">
        <v>1245.1512127626136</v>
      </c>
      <c r="BK36" s="337">
        <v>1315.7849954177275</v>
      </c>
      <c r="BL36" s="337">
        <v>1528.2356823684902</v>
      </c>
      <c r="BM36" s="337">
        <v>2474.492773813538</v>
      </c>
      <c r="BN36" s="337">
        <v>2492.3723448820447</v>
      </c>
      <c r="BO36" s="337">
        <v>2602.272972800276</v>
      </c>
      <c r="BP36" s="337">
        <v>2678.532284898341</v>
      </c>
      <c r="BQ36" s="337">
        <v>2355.381181651002</v>
      </c>
      <c r="BR36" s="337">
        <v>1753.117847664269</v>
      </c>
      <c r="BS36" s="337">
        <v>1374.1237680959821</v>
      </c>
      <c r="BT36" s="337">
        <v>1130.7432728882734</v>
      </c>
      <c r="BU36" s="337">
        <v>990.0355456553425</v>
      </c>
      <c r="BV36" s="337"/>
      <c r="BW36" s="337"/>
      <c r="BX36" s="337"/>
      <c r="BY36" s="337"/>
      <c r="BZ36" s="337"/>
      <c r="CA36" s="337"/>
      <c r="CB36" s="337"/>
      <c r="CC36" s="337"/>
      <c r="CD36" s="338"/>
    </row>
    <row r="37" spans="1:82" s="56" customFormat="1" x14ac:dyDescent="0.4">
      <c r="A37" s="65"/>
      <c r="B37" s="71" t="s">
        <v>579</v>
      </c>
      <c r="D37" s="406">
        <v>0</v>
      </c>
      <c r="E37" s="337">
        <v>0</v>
      </c>
      <c r="F37" s="337">
        <v>0</v>
      </c>
      <c r="G37" s="337">
        <v>0</v>
      </c>
      <c r="H37" s="337">
        <v>0</v>
      </c>
      <c r="I37" s="337">
        <v>0</v>
      </c>
      <c r="J37" s="337">
        <v>0</v>
      </c>
      <c r="K37" s="337">
        <v>0</v>
      </c>
      <c r="L37" s="337">
        <v>0</v>
      </c>
      <c r="M37" s="337">
        <v>0</v>
      </c>
      <c r="N37" s="337">
        <v>0</v>
      </c>
      <c r="O37" s="337">
        <v>0</v>
      </c>
      <c r="P37" s="337">
        <v>0</v>
      </c>
      <c r="Q37" s="337">
        <v>0</v>
      </c>
      <c r="R37" s="337">
        <v>0</v>
      </c>
      <c r="S37" s="337">
        <v>0</v>
      </c>
      <c r="T37" s="337">
        <v>0</v>
      </c>
      <c r="U37" s="337">
        <v>0</v>
      </c>
      <c r="V37" s="337">
        <v>0</v>
      </c>
      <c r="W37" s="337">
        <v>0</v>
      </c>
      <c r="X37" s="337">
        <v>0</v>
      </c>
      <c r="Y37" s="337">
        <v>0</v>
      </c>
      <c r="Z37" s="337">
        <v>0</v>
      </c>
      <c r="AA37" s="337">
        <v>0</v>
      </c>
      <c r="AB37" s="337">
        <v>0</v>
      </c>
      <c r="AC37" s="337">
        <v>0</v>
      </c>
      <c r="AD37" s="337">
        <v>0</v>
      </c>
      <c r="AE37" s="337">
        <v>0</v>
      </c>
      <c r="AF37" s="337">
        <v>0</v>
      </c>
      <c r="AG37" s="337">
        <v>0</v>
      </c>
      <c r="AH37" s="337">
        <v>12.718728529562867</v>
      </c>
      <c r="AI37" s="337">
        <v>13.998280399993689</v>
      </c>
      <c r="AJ37" s="337">
        <v>18.102270221433344</v>
      </c>
      <c r="AK37" s="337">
        <v>29.244675944485095</v>
      </c>
      <c r="AL37" s="337">
        <v>37.608698836192275</v>
      </c>
      <c r="AM37" s="337">
        <v>44.460514952676363</v>
      </c>
      <c r="AN37" s="337">
        <v>50.036673583206834</v>
      </c>
      <c r="AO37" s="337">
        <v>56.135700339289997</v>
      </c>
      <c r="AP37" s="337">
        <v>60.352068373643192</v>
      </c>
      <c r="AQ37" s="337">
        <v>62.448807638114886</v>
      </c>
      <c r="AR37" s="337">
        <v>251.12099999999964</v>
      </c>
      <c r="AS37" s="337">
        <v>303.69499999999999</v>
      </c>
      <c r="AT37" s="337">
        <v>413.56399999999968</v>
      </c>
      <c r="AU37" s="337">
        <v>495.83100000000047</v>
      </c>
      <c r="AV37" s="337">
        <v>588.97799999999972</v>
      </c>
      <c r="AW37" s="337">
        <v>783.39700000000119</v>
      </c>
      <c r="AX37" s="337">
        <v>876.75761116881586</v>
      </c>
      <c r="AY37" s="337">
        <v>1079.4106882910114</v>
      </c>
      <c r="AZ37" s="337">
        <v>1216.4408100213277</v>
      </c>
      <c r="BA37" s="337">
        <v>1277.9795461451065</v>
      </c>
      <c r="BB37" s="337">
        <v>1181.8701801279974</v>
      </c>
      <c r="BC37" s="337">
        <v>992.02728649103301</v>
      </c>
      <c r="BD37" s="337">
        <v>934.39317727625121</v>
      </c>
      <c r="BE37" s="337">
        <v>920.78722401502739</v>
      </c>
      <c r="BF37" s="337">
        <v>937.11675053717931</v>
      </c>
      <c r="BG37" s="337">
        <v>981.1484059417445</v>
      </c>
      <c r="BH37" s="337">
        <v>1088.6496584511015</v>
      </c>
      <c r="BI37" s="337">
        <v>1208.6779101513739</v>
      </c>
      <c r="BJ37" s="337">
        <v>1296.5004743209502</v>
      </c>
      <c r="BK37" s="337">
        <v>1565.8659750252277</v>
      </c>
      <c r="BL37" s="337">
        <v>1704.1714415823972</v>
      </c>
      <c r="BM37" s="337">
        <v>2203.6920586875649</v>
      </c>
      <c r="BN37" s="337">
        <v>2717.0946746429627</v>
      </c>
      <c r="BO37" s="337">
        <v>3018.723066147656</v>
      </c>
      <c r="BP37" s="337">
        <v>3368.2383569783251</v>
      </c>
      <c r="BQ37" s="337">
        <v>3671.532949655355</v>
      </c>
      <c r="BR37" s="337">
        <v>3882.3694830568411</v>
      </c>
      <c r="BS37" s="337">
        <v>3909.8963531390082</v>
      </c>
      <c r="BT37" s="337">
        <v>3789.4702488652092</v>
      </c>
      <c r="BU37" s="337">
        <v>3577.9493628506098</v>
      </c>
      <c r="BV37" s="337"/>
      <c r="BW37" s="337"/>
      <c r="BX37" s="337"/>
      <c r="BY37" s="337"/>
      <c r="BZ37" s="337"/>
      <c r="CA37" s="337"/>
      <c r="CB37" s="337"/>
      <c r="CC37" s="337"/>
      <c r="CD37" s="338"/>
    </row>
    <row r="38" spans="1:82" s="56" customFormat="1" x14ac:dyDescent="0.4">
      <c r="A38" s="65"/>
      <c r="B38" s="71" t="s">
        <v>575</v>
      </c>
      <c r="D38" s="406">
        <f t="shared" ref="D38:AI38" si="6">SUM(D34:D37)</f>
        <v>0</v>
      </c>
      <c r="E38" s="337">
        <f t="shared" si="6"/>
        <v>0</v>
      </c>
      <c r="F38" s="337">
        <f t="shared" si="6"/>
        <v>0</v>
      </c>
      <c r="G38" s="337">
        <f t="shared" si="6"/>
        <v>0</v>
      </c>
      <c r="H38" s="337">
        <f t="shared" si="6"/>
        <v>0</v>
      </c>
      <c r="I38" s="337">
        <f t="shared" si="6"/>
        <v>0</v>
      </c>
      <c r="J38" s="337">
        <f t="shared" si="6"/>
        <v>0</v>
      </c>
      <c r="K38" s="337">
        <f t="shared" si="6"/>
        <v>0</v>
      </c>
      <c r="L38" s="337">
        <f t="shared" si="6"/>
        <v>0</v>
      </c>
      <c r="M38" s="337">
        <f t="shared" si="6"/>
        <v>0</v>
      </c>
      <c r="N38" s="337">
        <f t="shared" si="6"/>
        <v>0</v>
      </c>
      <c r="O38" s="337">
        <f t="shared" si="6"/>
        <v>0</v>
      </c>
      <c r="P38" s="337">
        <f t="shared" si="6"/>
        <v>0</v>
      </c>
      <c r="Q38" s="337">
        <f t="shared" si="6"/>
        <v>0</v>
      </c>
      <c r="R38" s="337">
        <f t="shared" si="6"/>
        <v>0</v>
      </c>
      <c r="S38" s="337">
        <f t="shared" si="6"/>
        <v>0</v>
      </c>
      <c r="T38" s="337">
        <f t="shared" si="6"/>
        <v>0</v>
      </c>
      <c r="U38" s="337">
        <f t="shared" si="6"/>
        <v>0</v>
      </c>
      <c r="V38" s="337">
        <f t="shared" si="6"/>
        <v>0</v>
      </c>
      <c r="W38" s="337">
        <f t="shared" si="6"/>
        <v>0</v>
      </c>
      <c r="X38" s="337">
        <f t="shared" si="6"/>
        <v>0</v>
      </c>
      <c r="Y38" s="337">
        <f t="shared" si="6"/>
        <v>0</v>
      </c>
      <c r="Z38" s="337">
        <f t="shared" si="6"/>
        <v>0</v>
      </c>
      <c r="AA38" s="337">
        <f t="shared" si="6"/>
        <v>0</v>
      </c>
      <c r="AB38" s="337">
        <f t="shared" si="6"/>
        <v>0</v>
      </c>
      <c r="AC38" s="337">
        <f t="shared" si="6"/>
        <v>0</v>
      </c>
      <c r="AD38" s="337">
        <f t="shared" si="6"/>
        <v>0</v>
      </c>
      <c r="AE38" s="337">
        <f t="shared" si="6"/>
        <v>0</v>
      </c>
      <c r="AF38" s="337">
        <f t="shared" si="6"/>
        <v>0</v>
      </c>
      <c r="AG38" s="337">
        <f t="shared" si="6"/>
        <v>0</v>
      </c>
      <c r="AH38" s="337">
        <f t="shared" si="6"/>
        <v>400.06040998931815</v>
      </c>
      <c r="AI38" s="337">
        <f t="shared" si="6"/>
        <v>440.24186395917997</v>
      </c>
      <c r="AJ38" s="337">
        <f t="shared" ref="AJ38:BO38" si="7">SUM(AJ34:AJ37)</f>
        <v>568.64676658977396</v>
      </c>
      <c r="AK38" s="337">
        <f t="shared" si="7"/>
        <v>919.19447132057121</v>
      </c>
      <c r="AL38" s="337">
        <f t="shared" si="7"/>
        <v>1181.6407082203809</v>
      </c>
      <c r="AM38" s="337">
        <f t="shared" si="7"/>
        <v>1396.9133752255298</v>
      </c>
      <c r="AN38" s="337">
        <f t="shared" si="7"/>
        <v>1572.5977774696016</v>
      </c>
      <c r="AO38" s="337">
        <f t="shared" si="7"/>
        <v>1763.5441134969951</v>
      </c>
      <c r="AP38" s="337">
        <f t="shared" si="7"/>
        <v>1896.6084945680932</v>
      </c>
      <c r="AQ38" s="337">
        <f t="shared" si="7"/>
        <v>1963.1883599218736</v>
      </c>
      <c r="AR38" s="337">
        <f t="shared" si="7"/>
        <v>1903.5669999999996</v>
      </c>
      <c r="AS38" s="337">
        <f t="shared" si="7"/>
        <v>2187.5540000000001</v>
      </c>
      <c r="AT38" s="337">
        <f t="shared" si="7"/>
        <v>2771.8209999999999</v>
      </c>
      <c r="AU38" s="337">
        <f t="shared" si="7"/>
        <v>3785.5240000000008</v>
      </c>
      <c r="AV38" s="337">
        <f t="shared" si="7"/>
        <v>5004.2709999999997</v>
      </c>
      <c r="AW38" s="337">
        <f t="shared" si="7"/>
        <v>6027.8400000000011</v>
      </c>
      <c r="AX38" s="337">
        <f t="shared" si="7"/>
        <v>6701.0210236028324</v>
      </c>
      <c r="AY38" s="337">
        <f t="shared" si="7"/>
        <v>7259.8193451132465</v>
      </c>
      <c r="AZ38" s="337">
        <f t="shared" si="7"/>
        <v>7627.8412922717607</v>
      </c>
      <c r="BA38" s="337">
        <f t="shared" si="7"/>
        <v>7388.3815092242394</v>
      </c>
      <c r="BB38" s="337">
        <f t="shared" si="7"/>
        <v>7213.0624270478074</v>
      </c>
      <c r="BC38" s="337">
        <f t="shared" si="7"/>
        <v>7066.8309277856351</v>
      </c>
      <c r="BD38" s="337">
        <f t="shared" si="7"/>
        <v>6955.0272430824934</v>
      </c>
      <c r="BE38" s="337">
        <f t="shared" si="7"/>
        <v>7130.0830912703177</v>
      </c>
      <c r="BF38" s="337">
        <f t="shared" si="7"/>
        <v>7853.4141332420995</v>
      </c>
      <c r="BG38" s="337">
        <f t="shared" si="7"/>
        <v>7907.4304242871603</v>
      </c>
      <c r="BH38" s="337">
        <f t="shared" si="7"/>
        <v>8609.1099443174389</v>
      </c>
      <c r="BI38" s="337">
        <f t="shared" si="7"/>
        <v>9364.2666422585644</v>
      </c>
      <c r="BJ38" s="337">
        <f t="shared" si="7"/>
        <v>9979.0686760457666</v>
      </c>
      <c r="BK38" s="337">
        <f t="shared" si="7"/>
        <v>10808.197886514117</v>
      </c>
      <c r="BL38" s="337">
        <f t="shared" si="7"/>
        <v>11599.496940774132</v>
      </c>
      <c r="BM38" s="337">
        <f t="shared" si="7"/>
        <v>14226.791440390265</v>
      </c>
      <c r="BN38" s="337">
        <f t="shared" si="7"/>
        <v>15478.01053884067</v>
      </c>
      <c r="BO38" s="337">
        <f t="shared" si="7"/>
        <v>16578.667176283001</v>
      </c>
      <c r="BP38" s="337">
        <f t="shared" ref="BP38:BU38" si="8">SUM(BP34:BP37)</f>
        <v>17472.491649240532</v>
      </c>
      <c r="BQ38" s="337">
        <f t="shared" si="8"/>
        <v>17625.749532084679</v>
      </c>
      <c r="BR38" s="337">
        <f t="shared" si="8"/>
        <v>17738.510614072031</v>
      </c>
      <c r="BS38" s="337">
        <f t="shared" si="8"/>
        <v>17716.225635332288</v>
      </c>
      <c r="BT38" s="337">
        <f t="shared" si="8"/>
        <v>17111.31100400001</v>
      </c>
      <c r="BU38" s="337">
        <f t="shared" si="8"/>
        <v>16213.076773759509</v>
      </c>
      <c r="BV38" s="337"/>
      <c r="BW38" s="337"/>
      <c r="BX38" s="337"/>
      <c r="BY38" s="337"/>
      <c r="BZ38" s="337"/>
      <c r="CA38" s="337"/>
      <c r="CB38" s="337"/>
      <c r="CC38" s="337"/>
      <c r="CD38" s="338"/>
    </row>
    <row r="39" spans="1:82" s="56" customFormat="1" ht="26.25" customHeight="1" x14ac:dyDescent="0.4">
      <c r="A39" s="407"/>
      <c r="B39" s="73" t="s">
        <v>580</v>
      </c>
      <c r="D39" s="406"/>
      <c r="E39" s="337"/>
      <c r="F39" s="337"/>
      <c r="G39" s="337"/>
      <c r="H39" s="337"/>
      <c r="I39" s="337"/>
      <c r="J39" s="337"/>
      <c r="K39" s="337"/>
      <c r="L39" s="337"/>
      <c r="M39" s="337"/>
      <c r="N39" s="337"/>
      <c r="O39" s="337"/>
      <c r="P39" s="337"/>
      <c r="Q39" s="337"/>
      <c r="R39" s="337"/>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c r="BB39" s="337"/>
      <c r="BC39" s="337"/>
      <c r="BD39" s="337"/>
      <c r="BE39" s="337"/>
      <c r="BF39" s="337"/>
      <c r="BG39" s="337"/>
      <c r="BH39" s="337"/>
      <c r="BI39" s="337"/>
      <c r="BJ39" s="337"/>
      <c r="BK39" s="337"/>
      <c r="BL39" s="337"/>
      <c r="BM39" s="337"/>
      <c r="BN39" s="337"/>
      <c r="BO39" s="337"/>
      <c r="BP39" s="337"/>
      <c r="BQ39" s="337"/>
      <c r="BR39" s="337"/>
      <c r="BS39" s="337"/>
      <c r="BT39" s="337"/>
      <c r="BU39" s="337"/>
      <c r="BV39" s="337"/>
      <c r="BW39" s="337"/>
      <c r="BX39" s="337"/>
      <c r="BY39" s="337"/>
      <c r="BZ39" s="337"/>
      <c r="CA39" s="337"/>
      <c r="CB39" s="337"/>
      <c r="CC39" s="337"/>
      <c r="CD39" s="338"/>
    </row>
    <row r="40" spans="1:82" s="56" customFormat="1" x14ac:dyDescent="0.4">
      <c r="A40" s="65"/>
      <c r="B40" s="71" t="s">
        <v>617</v>
      </c>
      <c r="D40" s="406">
        <f t="shared" ref="D40:AI40" si="9">SUM(D41:D43)</f>
        <v>0</v>
      </c>
      <c r="E40" s="337">
        <f t="shared" si="9"/>
        <v>0</v>
      </c>
      <c r="F40" s="337">
        <f t="shared" si="9"/>
        <v>0</v>
      </c>
      <c r="G40" s="337">
        <f t="shared" si="9"/>
        <v>0</v>
      </c>
      <c r="H40" s="337">
        <f t="shared" si="9"/>
        <v>0</v>
      </c>
      <c r="I40" s="337">
        <f t="shared" si="9"/>
        <v>0</v>
      </c>
      <c r="J40" s="337">
        <f t="shared" si="9"/>
        <v>0</v>
      </c>
      <c r="K40" s="337">
        <f t="shared" si="9"/>
        <v>0</v>
      </c>
      <c r="L40" s="337">
        <f t="shared" si="9"/>
        <v>0</v>
      </c>
      <c r="M40" s="337">
        <f t="shared" si="9"/>
        <v>0</v>
      </c>
      <c r="N40" s="337">
        <f t="shared" si="9"/>
        <v>0</v>
      </c>
      <c r="O40" s="337">
        <f t="shared" si="9"/>
        <v>0</v>
      </c>
      <c r="P40" s="337">
        <f t="shared" si="9"/>
        <v>0</v>
      </c>
      <c r="Q40" s="337">
        <f t="shared" si="9"/>
        <v>0</v>
      </c>
      <c r="R40" s="337">
        <f t="shared" si="9"/>
        <v>0</v>
      </c>
      <c r="S40" s="337">
        <f t="shared" si="9"/>
        <v>0</v>
      </c>
      <c r="T40" s="337">
        <f t="shared" si="9"/>
        <v>0</v>
      </c>
      <c r="U40" s="337">
        <f t="shared" si="9"/>
        <v>0</v>
      </c>
      <c r="V40" s="337">
        <f t="shared" si="9"/>
        <v>0</v>
      </c>
      <c r="W40" s="337">
        <f t="shared" si="9"/>
        <v>0</v>
      </c>
      <c r="X40" s="337">
        <f t="shared" si="9"/>
        <v>0</v>
      </c>
      <c r="Y40" s="337">
        <f t="shared" si="9"/>
        <v>0</v>
      </c>
      <c r="Z40" s="337">
        <f t="shared" si="9"/>
        <v>0</v>
      </c>
      <c r="AA40" s="337">
        <f t="shared" si="9"/>
        <v>0</v>
      </c>
      <c r="AB40" s="337">
        <f t="shared" si="9"/>
        <v>0</v>
      </c>
      <c r="AC40" s="337">
        <f t="shared" si="9"/>
        <v>0</v>
      </c>
      <c r="AD40" s="337">
        <f t="shared" si="9"/>
        <v>0</v>
      </c>
      <c r="AE40" s="337">
        <f t="shared" si="9"/>
        <v>0</v>
      </c>
      <c r="AF40" s="337">
        <f t="shared" si="9"/>
        <v>0</v>
      </c>
      <c r="AG40" s="337">
        <f t="shared" si="9"/>
        <v>0</v>
      </c>
      <c r="AH40" s="337">
        <f t="shared" si="9"/>
        <v>0</v>
      </c>
      <c r="AI40" s="337">
        <f t="shared" si="9"/>
        <v>0</v>
      </c>
      <c r="AJ40" s="337">
        <f t="shared" ref="AJ40:BO40" si="10">SUM(AJ41:AJ43)</f>
        <v>0</v>
      </c>
      <c r="AK40" s="337">
        <f t="shared" si="10"/>
        <v>0</v>
      </c>
      <c r="AL40" s="337">
        <f t="shared" si="10"/>
        <v>0</v>
      </c>
      <c r="AM40" s="337">
        <f t="shared" si="10"/>
        <v>0</v>
      </c>
      <c r="AN40" s="337">
        <f t="shared" si="10"/>
        <v>0</v>
      </c>
      <c r="AO40" s="337">
        <f t="shared" si="10"/>
        <v>0</v>
      </c>
      <c r="AP40" s="337">
        <f t="shared" si="10"/>
        <v>0</v>
      </c>
      <c r="AQ40" s="337">
        <f t="shared" si="10"/>
        <v>0</v>
      </c>
      <c r="AR40" s="337">
        <f t="shared" si="10"/>
        <v>0</v>
      </c>
      <c r="AS40" s="337">
        <f t="shared" si="10"/>
        <v>0</v>
      </c>
      <c r="AT40" s="337">
        <f t="shared" si="10"/>
        <v>0</v>
      </c>
      <c r="AU40" s="337">
        <f t="shared" si="10"/>
        <v>3945.2429999999995</v>
      </c>
      <c r="AV40" s="337">
        <f t="shared" si="10"/>
        <v>4566.0839999999998</v>
      </c>
      <c r="AW40" s="337">
        <f t="shared" si="10"/>
        <v>5028.2650000000003</v>
      </c>
      <c r="AX40" s="337">
        <f t="shared" si="10"/>
        <v>5228.0419039999997</v>
      </c>
      <c r="AY40" s="337">
        <f t="shared" si="10"/>
        <v>5429.9853480000002</v>
      </c>
      <c r="AZ40" s="337">
        <f t="shared" si="10"/>
        <v>5569.4310189999997</v>
      </c>
      <c r="BA40" s="337">
        <f t="shared" si="10"/>
        <v>5497.5839940000005</v>
      </c>
      <c r="BB40" s="337">
        <f t="shared" si="10"/>
        <v>5404.9490960500007</v>
      </c>
      <c r="BC40" s="337">
        <f t="shared" si="10"/>
        <v>5344.7178286746339</v>
      </c>
      <c r="BD40" s="337">
        <f t="shared" si="10"/>
        <v>5258.2453963295238</v>
      </c>
      <c r="BE40" s="337">
        <f t="shared" si="10"/>
        <v>5282.4608215130647</v>
      </c>
      <c r="BF40" s="337">
        <f t="shared" si="10"/>
        <v>5405.2562457978129</v>
      </c>
      <c r="BG40" s="337">
        <f t="shared" si="10"/>
        <v>5027.4844449073989</v>
      </c>
      <c r="BH40" s="337">
        <f t="shared" si="10"/>
        <v>5200.1678251855656</v>
      </c>
      <c r="BI40" s="337">
        <f t="shared" si="10"/>
        <v>5262.5853160000006</v>
      </c>
      <c r="BJ40" s="337">
        <f t="shared" si="10"/>
        <v>5369.7323449999994</v>
      </c>
      <c r="BK40" s="337">
        <f t="shared" si="10"/>
        <v>5453.8794030000026</v>
      </c>
      <c r="BL40" s="337">
        <f t="shared" si="10"/>
        <v>5368.0309109999998</v>
      </c>
      <c r="BM40" s="337">
        <f t="shared" si="10"/>
        <v>5469.5985130000008</v>
      </c>
      <c r="BN40" s="337">
        <f t="shared" si="10"/>
        <v>5405.4632049999982</v>
      </c>
      <c r="BO40" s="337">
        <f t="shared" si="10"/>
        <v>5577.6619860000001</v>
      </c>
      <c r="BP40" s="337">
        <f t="shared" ref="BP40:CD40" si="11">SUM(BP41:BP43)</f>
        <v>5877.8337030000021</v>
      </c>
      <c r="BQ40" s="337">
        <f t="shared" si="11"/>
        <v>5949.4745670000011</v>
      </c>
      <c r="BR40" s="337">
        <f t="shared" si="11"/>
        <v>5996.8369509999993</v>
      </c>
      <c r="BS40" s="337">
        <f t="shared" si="11"/>
        <v>5971.5869620000003</v>
      </c>
      <c r="BT40" s="337">
        <f t="shared" si="11"/>
        <v>5801.1453980000006</v>
      </c>
      <c r="BU40" s="337">
        <f t="shared" si="11"/>
        <v>5485.4757249999984</v>
      </c>
      <c r="BV40" s="337">
        <f t="shared" si="11"/>
        <v>5177.6325700000007</v>
      </c>
      <c r="BW40" s="337">
        <f t="shared" si="11"/>
        <v>4800.6613048852369</v>
      </c>
      <c r="BX40" s="337">
        <f t="shared" si="11"/>
        <v>4627.005678999999</v>
      </c>
      <c r="BY40" s="337">
        <f t="shared" si="11"/>
        <v>4516.1600550992462</v>
      </c>
      <c r="BZ40" s="337">
        <f t="shared" si="11"/>
        <v>4338.473792113813</v>
      </c>
      <c r="CA40" s="337">
        <f t="shared" si="11"/>
        <v>4200.0166968462254</v>
      </c>
      <c r="CB40" s="337">
        <f t="shared" si="11"/>
        <v>4039.8589530462241</v>
      </c>
      <c r="CC40" s="337">
        <f t="shared" si="11"/>
        <v>3595.2210453133675</v>
      </c>
      <c r="CD40" s="338">
        <f t="shared" si="11"/>
        <v>3213.3746515441771</v>
      </c>
    </row>
    <row r="41" spans="1:82" s="56" customFormat="1" x14ac:dyDescent="0.4">
      <c r="A41" s="65"/>
      <c r="B41" s="196" t="s">
        <v>581</v>
      </c>
      <c r="D41" s="406" t="s">
        <v>446</v>
      </c>
      <c r="E41" s="337" t="s">
        <v>446</v>
      </c>
      <c r="F41" s="337" t="s">
        <v>446</v>
      </c>
      <c r="G41" s="337" t="s">
        <v>446</v>
      </c>
      <c r="H41" s="337" t="s">
        <v>446</v>
      </c>
      <c r="I41" s="337" t="s">
        <v>446</v>
      </c>
      <c r="J41" s="337" t="s">
        <v>446</v>
      </c>
      <c r="K41" s="337" t="s">
        <v>446</v>
      </c>
      <c r="L41" s="337" t="s">
        <v>446</v>
      </c>
      <c r="M41" s="337" t="s">
        <v>446</v>
      </c>
      <c r="N41" s="337" t="s">
        <v>446</v>
      </c>
      <c r="O41" s="337" t="s">
        <v>446</v>
      </c>
      <c r="P41" s="337" t="s">
        <v>446</v>
      </c>
      <c r="Q41" s="337" t="s">
        <v>446</v>
      </c>
      <c r="R41" s="337" t="s">
        <v>446</v>
      </c>
      <c r="S41" s="337" t="s">
        <v>446</v>
      </c>
      <c r="T41" s="337" t="s">
        <v>446</v>
      </c>
      <c r="U41" s="337" t="s">
        <v>446</v>
      </c>
      <c r="V41" s="337" t="s">
        <v>446</v>
      </c>
      <c r="W41" s="337" t="s">
        <v>446</v>
      </c>
      <c r="X41" s="337" t="s">
        <v>446</v>
      </c>
      <c r="Y41" s="337" t="s">
        <v>446</v>
      </c>
      <c r="Z41" s="337" t="s">
        <v>446</v>
      </c>
      <c r="AA41" s="337" t="s">
        <v>446</v>
      </c>
      <c r="AB41" s="337" t="s">
        <v>446</v>
      </c>
      <c r="AC41" s="337" t="s">
        <v>446</v>
      </c>
      <c r="AD41" s="337" t="s">
        <v>446</v>
      </c>
      <c r="AE41" s="337" t="s">
        <v>446</v>
      </c>
      <c r="AF41" s="337" t="s">
        <v>446</v>
      </c>
      <c r="AG41" s="337" t="s">
        <v>446</v>
      </c>
      <c r="AH41" s="337" t="s">
        <v>446</v>
      </c>
      <c r="AI41" s="337" t="s">
        <v>446</v>
      </c>
      <c r="AJ41" s="337" t="s">
        <v>446</v>
      </c>
      <c r="AK41" s="337" t="s">
        <v>446</v>
      </c>
      <c r="AL41" s="337" t="s">
        <v>446</v>
      </c>
      <c r="AM41" s="337" t="s">
        <v>446</v>
      </c>
      <c r="AN41" s="337" t="s">
        <v>446</v>
      </c>
      <c r="AO41" s="337" t="s">
        <v>446</v>
      </c>
      <c r="AP41" s="337" t="s">
        <v>446</v>
      </c>
      <c r="AQ41" s="337" t="s">
        <v>446</v>
      </c>
      <c r="AR41" s="337" t="s">
        <v>446</v>
      </c>
      <c r="AS41" s="337" t="s">
        <v>446</v>
      </c>
      <c r="AT41" s="337" t="s">
        <v>446</v>
      </c>
      <c r="AU41" s="337">
        <v>3236.7390749716378</v>
      </c>
      <c r="AV41" s="337">
        <v>3777.160321579041</v>
      </c>
      <c r="AW41" s="337">
        <v>4181.6408677259369</v>
      </c>
      <c r="AX41" s="337">
        <v>4354.828047</v>
      </c>
      <c r="AY41" s="337">
        <v>4537.4679940000005</v>
      </c>
      <c r="AZ41" s="337">
        <v>4634.1636629999994</v>
      </c>
      <c r="BA41" s="337">
        <v>4535.8971240000001</v>
      </c>
      <c r="BB41" s="337">
        <v>4440.2668552700006</v>
      </c>
      <c r="BC41" s="337">
        <v>4375.6373696746332</v>
      </c>
      <c r="BD41" s="337">
        <v>4287.3265713295241</v>
      </c>
      <c r="BE41" s="337">
        <v>4295.7709825130651</v>
      </c>
      <c r="BF41" s="337">
        <v>4378.7157327978121</v>
      </c>
      <c r="BG41" s="337">
        <v>4215.6524239073988</v>
      </c>
      <c r="BH41" s="337">
        <v>4369.9485561855663</v>
      </c>
      <c r="BI41" s="337">
        <v>4418.6826030000011</v>
      </c>
      <c r="BJ41" s="337">
        <v>4504.6312519999992</v>
      </c>
      <c r="BK41" s="337">
        <v>4581.3157550000024</v>
      </c>
      <c r="BL41" s="337">
        <v>4510.0732129999997</v>
      </c>
      <c r="BM41" s="337">
        <v>4583.9270970000007</v>
      </c>
      <c r="BN41" s="337">
        <v>4509.0307519999978</v>
      </c>
      <c r="BO41" s="337">
        <v>4682.9926180000002</v>
      </c>
      <c r="BP41" s="337">
        <v>4958.7607460000017</v>
      </c>
      <c r="BQ41" s="337">
        <v>5047.1581330000008</v>
      </c>
      <c r="BR41" s="337">
        <v>5091.0835709999992</v>
      </c>
      <c r="BS41" s="337">
        <v>5058.5009950000003</v>
      </c>
      <c r="BT41" s="337">
        <v>4893.5645820000009</v>
      </c>
      <c r="BU41" s="337">
        <v>4601.4981699999989</v>
      </c>
      <c r="BV41" s="337">
        <v>4323.6726686648526</v>
      </c>
      <c r="BW41" s="337">
        <v>4007.5403690519352</v>
      </c>
      <c r="BX41" s="337">
        <v>3857.7041331464152</v>
      </c>
      <c r="BY41" s="337">
        <v>3774.0057193542748</v>
      </c>
      <c r="BZ41" s="337">
        <v>3640.3424884522847</v>
      </c>
      <c r="CA41" s="337">
        <v>3537.1764371886911</v>
      </c>
      <c r="CB41" s="337">
        <v>3417.5408452000656</v>
      </c>
      <c r="CC41" s="337">
        <v>3045.1952464727647</v>
      </c>
      <c r="CD41" s="338">
        <v>2750.7176074890472</v>
      </c>
    </row>
    <row r="42" spans="1:82" s="56" customFormat="1" x14ac:dyDescent="0.4">
      <c r="A42" s="65"/>
      <c r="B42" s="196" t="s">
        <v>582</v>
      </c>
      <c r="D42" s="406" t="s">
        <v>446</v>
      </c>
      <c r="E42" s="337" t="s">
        <v>446</v>
      </c>
      <c r="F42" s="337" t="s">
        <v>446</v>
      </c>
      <c r="G42" s="337" t="s">
        <v>446</v>
      </c>
      <c r="H42" s="337" t="s">
        <v>446</v>
      </c>
      <c r="I42" s="337" t="s">
        <v>446</v>
      </c>
      <c r="J42" s="337" t="s">
        <v>446</v>
      </c>
      <c r="K42" s="337" t="s">
        <v>446</v>
      </c>
      <c r="L42" s="337" t="s">
        <v>446</v>
      </c>
      <c r="M42" s="337" t="s">
        <v>446</v>
      </c>
      <c r="N42" s="337" t="s">
        <v>446</v>
      </c>
      <c r="O42" s="337" t="s">
        <v>446</v>
      </c>
      <c r="P42" s="337" t="s">
        <v>446</v>
      </c>
      <c r="Q42" s="337" t="s">
        <v>446</v>
      </c>
      <c r="R42" s="337" t="s">
        <v>446</v>
      </c>
      <c r="S42" s="337" t="s">
        <v>446</v>
      </c>
      <c r="T42" s="337" t="s">
        <v>446</v>
      </c>
      <c r="U42" s="337" t="s">
        <v>446</v>
      </c>
      <c r="V42" s="337" t="s">
        <v>446</v>
      </c>
      <c r="W42" s="337" t="s">
        <v>446</v>
      </c>
      <c r="X42" s="337" t="s">
        <v>446</v>
      </c>
      <c r="Y42" s="337" t="s">
        <v>446</v>
      </c>
      <c r="Z42" s="337" t="s">
        <v>446</v>
      </c>
      <c r="AA42" s="337" t="s">
        <v>446</v>
      </c>
      <c r="AB42" s="337" t="s">
        <v>446</v>
      </c>
      <c r="AC42" s="337" t="s">
        <v>446</v>
      </c>
      <c r="AD42" s="337" t="s">
        <v>446</v>
      </c>
      <c r="AE42" s="337" t="s">
        <v>446</v>
      </c>
      <c r="AF42" s="337" t="s">
        <v>446</v>
      </c>
      <c r="AG42" s="337" t="s">
        <v>446</v>
      </c>
      <c r="AH42" s="337" t="s">
        <v>446</v>
      </c>
      <c r="AI42" s="337" t="s">
        <v>446</v>
      </c>
      <c r="AJ42" s="337" t="s">
        <v>446</v>
      </c>
      <c r="AK42" s="337" t="s">
        <v>446</v>
      </c>
      <c r="AL42" s="337" t="s">
        <v>446</v>
      </c>
      <c r="AM42" s="337" t="s">
        <v>446</v>
      </c>
      <c r="AN42" s="337" t="s">
        <v>446</v>
      </c>
      <c r="AO42" s="337" t="s">
        <v>446</v>
      </c>
      <c r="AP42" s="337" t="s">
        <v>446</v>
      </c>
      <c r="AQ42" s="337" t="s">
        <v>446</v>
      </c>
      <c r="AR42" s="337" t="s">
        <v>446</v>
      </c>
      <c r="AS42" s="337" t="s">
        <v>446</v>
      </c>
      <c r="AT42" s="337" t="s">
        <v>446</v>
      </c>
      <c r="AU42" s="337">
        <v>183.55250930270057</v>
      </c>
      <c r="AV42" s="337">
        <v>215.76524734087627</v>
      </c>
      <c r="AW42" s="337">
        <v>233.48116452688467</v>
      </c>
      <c r="AX42" s="337">
        <v>249.68303599999999</v>
      </c>
      <c r="AY42" s="337">
        <v>261.47803500000003</v>
      </c>
      <c r="AZ42" s="337">
        <v>270.25333700000004</v>
      </c>
      <c r="BA42" s="337">
        <v>267.80757900000003</v>
      </c>
      <c r="BB42" s="337">
        <v>266.30177027999997</v>
      </c>
      <c r="BC42" s="337">
        <v>267.94469299999997</v>
      </c>
      <c r="BD42" s="337">
        <v>270.05906600000003</v>
      </c>
      <c r="BE42" s="337">
        <v>273.37646599999994</v>
      </c>
      <c r="BF42" s="337">
        <v>283.87166200000001</v>
      </c>
      <c r="BG42" s="337">
        <v>272.87907999999999</v>
      </c>
      <c r="BH42" s="337">
        <v>273.85431499999993</v>
      </c>
      <c r="BI42" s="337">
        <v>281.61558000000008</v>
      </c>
      <c r="BJ42" s="337">
        <v>289.47423800000001</v>
      </c>
      <c r="BK42" s="337">
        <v>298.57093800000001</v>
      </c>
      <c r="BL42" s="337">
        <v>265.65446399999996</v>
      </c>
      <c r="BM42" s="337">
        <v>250.632768</v>
      </c>
      <c r="BN42" s="337">
        <v>232.66302899999994</v>
      </c>
      <c r="BO42" s="337">
        <v>220.99752100000003</v>
      </c>
      <c r="BP42" s="337">
        <v>229.47088200000007</v>
      </c>
      <c r="BQ42" s="337">
        <v>230.47488800000002</v>
      </c>
      <c r="BR42" s="337">
        <v>230.44787599999995</v>
      </c>
      <c r="BS42" s="337">
        <v>235.603419</v>
      </c>
      <c r="BT42" s="337">
        <v>238.79134599999998</v>
      </c>
      <c r="BU42" s="337">
        <v>240.23291299999997</v>
      </c>
      <c r="BV42" s="337">
        <v>237.28107100976376</v>
      </c>
      <c r="BW42" s="337">
        <v>221.99541881903428</v>
      </c>
      <c r="BX42" s="337">
        <v>211.98684812604367</v>
      </c>
      <c r="BY42" s="337">
        <v>206.65955746032461</v>
      </c>
      <c r="BZ42" s="337">
        <v>196.91639506354511</v>
      </c>
      <c r="CA42" s="337">
        <v>189.02734707113186</v>
      </c>
      <c r="CB42" s="337">
        <v>177.82495935873726</v>
      </c>
      <c r="CC42" s="337">
        <v>150.72782660489725</v>
      </c>
      <c r="CD42" s="338">
        <v>127.18498231689995</v>
      </c>
    </row>
    <row r="43" spans="1:82" s="56" customFormat="1" x14ac:dyDescent="0.4">
      <c r="A43" s="65"/>
      <c r="B43" s="196" t="s">
        <v>583</v>
      </c>
      <c r="D43" s="406" t="s">
        <v>446</v>
      </c>
      <c r="E43" s="337" t="s">
        <v>446</v>
      </c>
      <c r="F43" s="337" t="s">
        <v>446</v>
      </c>
      <c r="G43" s="337" t="s">
        <v>446</v>
      </c>
      <c r="H43" s="337" t="s">
        <v>446</v>
      </c>
      <c r="I43" s="337" t="s">
        <v>446</v>
      </c>
      <c r="J43" s="337" t="s">
        <v>446</v>
      </c>
      <c r="K43" s="337" t="s">
        <v>446</v>
      </c>
      <c r="L43" s="337" t="s">
        <v>446</v>
      </c>
      <c r="M43" s="337" t="s">
        <v>446</v>
      </c>
      <c r="N43" s="337" t="s">
        <v>446</v>
      </c>
      <c r="O43" s="337" t="s">
        <v>446</v>
      </c>
      <c r="P43" s="337" t="s">
        <v>446</v>
      </c>
      <c r="Q43" s="337" t="s">
        <v>446</v>
      </c>
      <c r="R43" s="337" t="s">
        <v>446</v>
      </c>
      <c r="S43" s="337" t="s">
        <v>446</v>
      </c>
      <c r="T43" s="337" t="s">
        <v>446</v>
      </c>
      <c r="U43" s="337" t="s">
        <v>446</v>
      </c>
      <c r="V43" s="337" t="s">
        <v>446</v>
      </c>
      <c r="W43" s="337" t="s">
        <v>446</v>
      </c>
      <c r="X43" s="337" t="s">
        <v>446</v>
      </c>
      <c r="Y43" s="337" t="s">
        <v>446</v>
      </c>
      <c r="Z43" s="337" t="s">
        <v>446</v>
      </c>
      <c r="AA43" s="337" t="s">
        <v>446</v>
      </c>
      <c r="AB43" s="337" t="s">
        <v>446</v>
      </c>
      <c r="AC43" s="337" t="s">
        <v>446</v>
      </c>
      <c r="AD43" s="337" t="s">
        <v>446</v>
      </c>
      <c r="AE43" s="337" t="s">
        <v>446</v>
      </c>
      <c r="AF43" s="337" t="s">
        <v>446</v>
      </c>
      <c r="AG43" s="337" t="s">
        <v>446</v>
      </c>
      <c r="AH43" s="337" t="s">
        <v>446</v>
      </c>
      <c r="AI43" s="337" t="s">
        <v>446</v>
      </c>
      <c r="AJ43" s="337" t="s">
        <v>446</v>
      </c>
      <c r="AK43" s="337" t="s">
        <v>446</v>
      </c>
      <c r="AL43" s="337" t="s">
        <v>446</v>
      </c>
      <c r="AM43" s="337" t="s">
        <v>446</v>
      </c>
      <c r="AN43" s="337" t="s">
        <v>446</v>
      </c>
      <c r="AO43" s="337" t="s">
        <v>446</v>
      </c>
      <c r="AP43" s="337" t="s">
        <v>446</v>
      </c>
      <c r="AQ43" s="337" t="s">
        <v>446</v>
      </c>
      <c r="AR43" s="337" t="s">
        <v>446</v>
      </c>
      <c r="AS43" s="337" t="s">
        <v>446</v>
      </c>
      <c r="AT43" s="337" t="s">
        <v>446</v>
      </c>
      <c r="AU43" s="337">
        <v>524.95141572566149</v>
      </c>
      <c r="AV43" s="337">
        <v>573.15843108008266</v>
      </c>
      <c r="AW43" s="337">
        <v>613.142967747179</v>
      </c>
      <c r="AX43" s="337">
        <v>623.53082099999983</v>
      </c>
      <c r="AY43" s="337">
        <v>631.03931899999998</v>
      </c>
      <c r="AZ43" s="337">
        <v>665.01401899999996</v>
      </c>
      <c r="BA43" s="337">
        <v>693.87929099999985</v>
      </c>
      <c r="BB43" s="337">
        <v>698.3804705</v>
      </c>
      <c r="BC43" s="337">
        <v>701.13576599999999</v>
      </c>
      <c r="BD43" s="337">
        <v>700.85975900000005</v>
      </c>
      <c r="BE43" s="337">
        <v>713.31337299999996</v>
      </c>
      <c r="BF43" s="337">
        <v>742.66885100000002</v>
      </c>
      <c r="BG43" s="337">
        <v>538.95294100000001</v>
      </c>
      <c r="BH43" s="337">
        <v>556.36495400000001</v>
      </c>
      <c r="BI43" s="337">
        <v>562.28713300000015</v>
      </c>
      <c r="BJ43" s="337">
        <v>575.62685500000009</v>
      </c>
      <c r="BK43" s="337">
        <v>573.99270999999999</v>
      </c>
      <c r="BL43" s="337">
        <v>592.30323399999986</v>
      </c>
      <c r="BM43" s="337">
        <v>635.03864799999997</v>
      </c>
      <c r="BN43" s="337">
        <v>663.76942399999973</v>
      </c>
      <c r="BO43" s="337">
        <v>673.67184699999996</v>
      </c>
      <c r="BP43" s="337">
        <v>689.60207500000024</v>
      </c>
      <c r="BQ43" s="337">
        <v>671.84154600000011</v>
      </c>
      <c r="BR43" s="337">
        <v>675.30550399999993</v>
      </c>
      <c r="BS43" s="337">
        <v>677.48254800000007</v>
      </c>
      <c r="BT43" s="337">
        <v>668.78947000000005</v>
      </c>
      <c r="BU43" s="337">
        <v>643.74464199999989</v>
      </c>
      <c r="BV43" s="337">
        <v>616.6788303253843</v>
      </c>
      <c r="BW43" s="337">
        <v>571.12551701426764</v>
      </c>
      <c r="BX43" s="337">
        <v>557.31469772754019</v>
      </c>
      <c r="BY43" s="337">
        <v>535.49477828464683</v>
      </c>
      <c r="BZ43" s="337">
        <v>501.21490859798269</v>
      </c>
      <c r="CA43" s="337">
        <v>473.81291258640249</v>
      </c>
      <c r="CB43" s="337">
        <v>444.49314848742154</v>
      </c>
      <c r="CC43" s="337">
        <v>399.29797223570608</v>
      </c>
      <c r="CD43" s="338">
        <v>335.4720617382302</v>
      </c>
    </row>
    <row r="44" spans="1:82" s="56" customFormat="1" ht="26.25" customHeight="1" x14ac:dyDescent="0.4">
      <c r="A44" s="65"/>
      <c r="B44" s="71" t="s">
        <v>613</v>
      </c>
      <c r="D44" s="406">
        <f t="shared" ref="D44:AI44" si="12">SUM(D45:D47)</f>
        <v>0</v>
      </c>
      <c r="E44" s="337">
        <f t="shared" si="12"/>
        <v>0</v>
      </c>
      <c r="F44" s="337">
        <f t="shared" si="12"/>
        <v>0</v>
      </c>
      <c r="G44" s="337">
        <f t="shared" si="12"/>
        <v>0</v>
      </c>
      <c r="H44" s="337">
        <f t="shared" si="12"/>
        <v>0</v>
      </c>
      <c r="I44" s="337">
        <f t="shared" si="12"/>
        <v>0</v>
      </c>
      <c r="J44" s="337">
        <f t="shared" si="12"/>
        <v>0</v>
      </c>
      <c r="K44" s="337">
        <f t="shared" si="12"/>
        <v>0</v>
      </c>
      <c r="L44" s="337">
        <f t="shared" si="12"/>
        <v>0</v>
      </c>
      <c r="M44" s="337">
        <f t="shared" si="12"/>
        <v>0</v>
      </c>
      <c r="N44" s="337">
        <f t="shared" si="12"/>
        <v>0</v>
      </c>
      <c r="O44" s="337">
        <f t="shared" si="12"/>
        <v>0</v>
      </c>
      <c r="P44" s="337">
        <f t="shared" si="12"/>
        <v>0</v>
      </c>
      <c r="Q44" s="337">
        <f t="shared" si="12"/>
        <v>0</v>
      </c>
      <c r="R44" s="337">
        <f t="shared" si="12"/>
        <v>0</v>
      </c>
      <c r="S44" s="337">
        <f t="shared" si="12"/>
        <v>0</v>
      </c>
      <c r="T44" s="337">
        <f t="shared" si="12"/>
        <v>0</v>
      </c>
      <c r="U44" s="337">
        <f t="shared" si="12"/>
        <v>0</v>
      </c>
      <c r="V44" s="337">
        <f t="shared" si="12"/>
        <v>0</v>
      </c>
      <c r="W44" s="337">
        <f t="shared" si="12"/>
        <v>0</v>
      </c>
      <c r="X44" s="337">
        <f t="shared" si="12"/>
        <v>0</v>
      </c>
      <c r="Y44" s="337">
        <f t="shared" si="12"/>
        <v>0</v>
      </c>
      <c r="Z44" s="337">
        <f t="shared" si="12"/>
        <v>0</v>
      </c>
      <c r="AA44" s="337">
        <f t="shared" si="12"/>
        <v>0</v>
      </c>
      <c r="AB44" s="337">
        <f t="shared" si="12"/>
        <v>0</v>
      </c>
      <c r="AC44" s="337">
        <f t="shared" si="12"/>
        <v>0</v>
      </c>
      <c r="AD44" s="337">
        <f t="shared" si="12"/>
        <v>0</v>
      </c>
      <c r="AE44" s="337">
        <f t="shared" si="12"/>
        <v>0</v>
      </c>
      <c r="AF44" s="337">
        <f t="shared" si="12"/>
        <v>0</v>
      </c>
      <c r="AG44" s="337">
        <f t="shared" si="12"/>
        <v>0</v>
      </c>
      <c r="AH44" s="337">
        <f t="shared" si="12"/>
        <v>0</v>
      </c>
      <c r="AI44" s="337">
        <f t="shared" si="12"/>
        <v>0</v>
      </c>
      <c r="AJ44" s="337">
        <f t="shared" ref="AJ44:BO44" si="13">SUM(AJ45:AJ47)</f>
        <v>0</v>
      </c>
      <c r="AK44" s="337">
        <f t="shared" si="13"/>
        <v>0</v>
      </c>
      <c r="AL44" s="337">
        <f t="shared" si="13"/>
        <v>0</v>
      </c>
      <c r="AM44" s="337">
        <f t="shared" si="13"/>
        <v>0</v>
      </c>
      <c r="AN44" s="337">
        <f t="shared" si="13"/>
        <v>0</v>
      </c>
      <c r="AO44" s="337">
        <f t="shared" si="13"/>
        <v>0</v>
      </c>
      <c r="AP44" s="337">
        <f t="shared" si="13"/>
        <v>0</v>
      </c>
      <c r="AQ44" s="337">
        <f t="shared" si="13"/>
        <v>0</v>
      </c>
      <c r="AR44" s="337">
        <f t="shared" si="13"/>
        <v>0</v>
      </c>
      <c r="AS44" s="337">
        <f t="shared" si="13"/>
        <v>0</v>
      </c>
      <c r="AT44" s="337">
        <f t="shared" si="13"/>
        <v>0</v>
      </c>
      <c r="AU44" s="337">
        <f t="shared" si="13"/>
        <v>2413.4089999999997</v>
      </c>
      <c r="AV44" s="337">
        <f t="shared" si="13"/>
        <v>3246.0120000000002</v>
      </c>
      <c r="AW44" s="337">
        <f t="shared" si="13"/>
        <v>4188.58</v>
      </c>
      <c r="AX44" s="337">
        <f t="shared" si="13"/>
        <v>4875.1940160000004</v>
      </c>
      <c r="AY44" s="337">
        <f t="shared" si="13"/>
        <v>5444.6813459999994</v>
      </c>
      <c r="AZ44" s="337">
        <f t="shared" si="13"/>
        <v>5810.3309459999982</v>
      </c>
      <c r="BA44" s="337">
        <f t="shared" si="13"/>
        <v>5678.8121289999999</v>
      </c>
      <c r="BB44" s="337">
        <f t="shared" si="13"/>
        <v>5659.8551239500011</v>
      </c>
      <c r="BC44" s="337">
        <f t="shared" si="13"/>
        <v>5719.3859879999654</v>
      </c>
      <c r="BD44" s="337">
        <f t="shared" si="13"/>
        <v>5904.123578470475</v>
      </c>
      <c r="BE44" s="337">
        <f t="shared" si="13"/>
        <v>6306.2343094869357</v>
      </c>
      <c r="BF44" s="337">
        <f t="shared" si="13"/>
        <v>7230.9641702021872</v>
      </c>
      <c r="BG44" s="337">
        <f t="shared" si="13"/>
        <v>7319.8412333400011</v>
      </c>
      <c r="BH44" s="337">
        <f t="shared" si="13"/>
        <v>7957.4022362544338</v>
      </c>
      <c r="BI44" s="337">
        <f t="shared" si="13"/>
        <v>8665.6198189999977</v>
      </c>
      <c r="BJ44" s="337">
        <f t="shared" si="13"/>
        <v>9470.8152410000039</v>
      </c>
      <c r="BK44" s="337">
        <f t="shared" si="13"/>
        <v>10277.921191999998</v>
      </c>
      <c r="BL44" s="337">
        <f t="shared" si="13"/>
        <v>11735.410251000003</v>
      </c>
      <c r="BM44" s="337">
        <f t="shared" si="13"/>
        <v>14519.632665000001</v>
      </c>
      <c r="BN44" s="337">
        <f t="shared" si="13"/>
        <v>16021.527095999994</v>
      </c>
      <c r="BO44" s="337">
        <f t="shared" si="13"/>
        <v>17242.628137000007</v>
      </c>
      <c r="BP44" s="337">
        <f t="shared" ref="BP44:CD44" si="14">SUM(BP45:BP47)</f>
        <v>18021.797909000001</v>
      </c>
      <c r="BQ44" s="337">
        <f t="shared" si="14"/>
        <v>18220.333105999998</v>
      </c>
      <c r="BR44" s="337">
        <f t="shared" si="14"/>
        <v>18319.728604</v>
      </c>
      <c r="BS44" s="337">
        <f t="shared" si="14"/>
        <v>18272.126685000003</v>
      </c>
      <c r="BT44" s="337">
        <f t="shared" si="14"/>
        <v>17639.454521000003</v>
      </c>
      <c r="BU44" s="337">
        <f t="shared" si="14"/>
        <v>16815.744488999997</v>
      </c>
      <c r="BV44" s="337">
        <f t="shared" si="14"/>
        <v>15552.189380999998</v>
      </c>
      <c r="BW44" s="337">
        <f t="shared" si="14"/>
        <v>13578.343159464996</v>
      </c>
      <c r="BX44" s="337">
        <f t="shared" si="14"/>
        <v>12707.290023999994</v>
      </c>
      <c r="BY44" s="337">
        <f t="shared" si="14"/>
        <v>11961.083323787796</v>
      </c>
      <c r="BZ44" s="337">
        <f t="shared" si="14"/>
        <v>10870.139880713108</v>
      </c>
      <c r="CA44" s="337">
        <f t="shared" si="14"/>
        <v>9891.5784547779695</v>
      </c>
      <c r="CB44" s="337">
        <f t="shared" si="14"/>
        <v>8612.3219438989508</v>
      </c>
      <c r="CC44" s="337">
        <f t="shared" si="14"/>
        <v>6781.444217025306</v>
      </c>
      <c r="CD44" s="338">
        <f t="shared" si="14"/>
        <v>5170.8316100225602</v>
      </c>
    </row>
    <row r="45" spans="1:82" s="56" customFormat="1" x14ac:dyDescent="0.4">
      <c r="A45" s="65"/>
      <c r="B45" s="196" t="s">
        <v>581</v>
      </c>
      <c r="D45" s="406" t="s">
        <v>446</v>
      </c>
      <c r="E45" s="337" t="s">
        <v>446</v>
      </c>
      <c r="F45" s="337" t="s">
        <v>446</v>
      </c>
      <c r="G45" s="337" t="s">
        <v>446</v>
      </c>
      <c r="H45" s="337" t="s">
        <v>446</v>
      </c>
      <c r="I45" s="337" t="s">
        <v>446</v>
      </c>
      <c r="J45" s="337" t="s">
        <v>446</v>
      </c>
      <c r="K45" s="337" t="s">
        <v>446</v>
      </c>
      <c r="L45" s="337" t="s">
        <v>446</v>
      </c>
      <c r="M45" s="337" t="s">
        <v>446</v>
      </c>
      <c r="N45" s="337" t="s">
        <v>446</v>
      </c>
      <c r="O45" s="337" t="s">
        <v>446</v>
      </c>
      <c r="P45" s="337" t="s">
        <v>446</v>
      </c>
      <c r="Q45" s="337" t="s">
        <v>446</v>
      </c>
      <c r="R45" s="337" t="s">
        <v>446</v>
      </c>
      <c r="S45" s="337" t="s">
        <v>446</v>
      </c>
      <c r="T45" s="337" t="s">
        <v>446</v>
      </c>
      <c r="U45" s="337" t="s">
        <v>446</v>
      </c>
      <c r="V45" s="337" t="s">
        <v>446</v>
      </c>
      <c r="W45" s="337" t="s">
        <v>446</v>
      </c>
      <c r="X45" s="337" t="s">
        <v>446</v>
      </c>
      <c r="Y45" s="337" t="s">
        <v>446</v>
      </c>
      <c r="Z45" s="337" t="s">
        <v>446</v>
      </c>
      <c r="AA45" s="337" t="s">
        <v>446</v>
      </c>
      <c r="AB45" s="337" t="s">
        <v>446</v>
      </c>
      <c r="AC45" s="337" t="s">
        <v>446</v>
      </c>
      <c r="AD45" s="337" t="s">
        <v>446</v>
      </c>
      <c r="AE45" s="337" t="s">
        <v>446</v>
      </c>
      <c r="AF45" s="337" t="s">
        <v>446</v>
      </c>
      <c r="AG45" s="337" t="s">
        <v>446</v>
      </c>
      <c r="AH45" s="337" t="s">
        <v>446</v>
      </c>
      <c r="AI45" s="337" t="s">
        <v>446</v>
      </c>
      <c r="AJ45" s="337" t="s">
        <v>446</v>
      </c>
      <c r="AK45" s="337" t="s">
        <v>446</v>
      </c>
      <c r="AL45" s="337" t="s">
        <v>446</v>
      </c>
      <c r="AM45" s="337" t="s">
        <v>446</v>
      </c>
      <c r="AN45" s="337" t="s">
        <v>446</v>
      </c>
      <c r="AO45" s="337" t="s">
        <v>446</v>
      </c>
      <c r="AP45" s="337" t="s">
        <v>446</v>
      </c>
      <c r="AQ45" s="337" t="s">
        <v>446</v>
      </c>
      <c r="AR45" s="337" t="s">
        <v>446</v>
      </c>
      <c r="AS45" s="337" t="s">
        <v>446</v>
      </c>
      <c r="AT45" s="337" t="s">
        <v>446</v>
      </c>
      <c r="AU45" s="337">
        <v>2167.1547548999097</v>
      </c>
      <c r="AV45" s="337">
        <v>2933.9340063665963</v>
      </c>
      <c r="AW45" s="337">
        <v>3808.909900802536</v>
      </c>
      <c r="AX45" s="337">
        <v>4431.8053010000003</v>
      </c>
      <c r="AY45" s="337">
        <v>4945.9247070000001</v>
      </c>
      <c r="AZ45" s="337">
        <v>5272.4258929999987</v>
      </c>
      <c r="BA45" s="337">
        <v>5125.3931899999998</v>
      </c>
      <c r="BB45" s="337">
        <v>5085.6280137300009</v>
      </c>
      <c r="BC45" s="337">
        <v>5127.7575389068625</v>
      </c>
      <c r="BD45" s="337">
        <v>5286.4482749333047</v>
      </c>
      <c r="BE45" s="337">
        <v>5644.5086698518116</v>
      </c>
      <c r="BF45" s="337">
        <v>6440.9761648831518</v>
      </c>
      <c r="BG45" s="337">
        <v>6436.3892621292925</v>
      </c>
      <c r="BH45" s="337">
        <v>7040.1673683997742</v>
      </c>
      <c r="BI45" s="337">
        <v>7712.8027929999989</v>
      </c>
      <c r="BJ45" s="337">
        <v>8463.0670730000038</v>
      </c>
      <c r="BK45" s="337">
        <v>9198.6850749999976</v>
      </c>
      <c r="BL45" s="337">
        <v>10489.469894000003</v>
      </c>
      <c r="BM45" s="337">
        <v>13015.576289000001</v>
      </c>
      <c r="BN45" s="337">
        <v>14364.520094999996</v>
      </c>
      <c r="BO45" s="337">
        <v>15453.731155000005</v>
      </c>
      <c r="BP45" s="337">
        <v>16160.501292999999</v>
      </c>
      <c r="BQ45" s="337">
        <v>16348.544953999997</v>
      </c>
      <c r="BR45" s="337">
        <v>16438.019783</v>
      </c>
      <c r="BS45" s="337">
        <v>16388.976737000001</v>
      </c>
      <c r="BT45" s="337">
        <v>15805.191595000006</v>
      </c>
      <c r="BU45" s="337">
        <v>15036.677091999998</v>
      </c>
      <c r="BV45" s="337">
        <v>13873.505020699633</v>
      </c>
      <c r="BW45" s="337">
        <v>12086.832999965833</v>
      </c>
      <c r="BX45" s="337">
        <v>11325.617321497684</v>
      </c>
      <c r="BY45" s="337">
        <v>10649.875521047197</v>
      </c>
      <c r="BZ45" s="337">
        <v>9667.98816002889</v>
      </c>
      <c r="CA45" s="337">
        <v>8795.5281824107242</v>
      </c>
      <c r="CB45" s="337">
        <v>7653.8585620574422</v>
      </c>
      <c r="CC45" s="337">
        <v>6001.490132239991</v>
      </c>
      <c r="CD45" s="338">
        <v>4586.7390168862275</v>
      </c>
    </row>
    <row r="46" spans="1:82" s="56" customFormat="1" x14ac:dyDescent="0.4">
      <c r="A46" s="65"/>
      <c r="B46" s="196" t="s">
        <v>582</v>
      </c>
      <c r="D46" s="406" t="s">
        <v>446</v>
      </c>
      <c r="E46" s="337" t="s">
        <v>446</v>
      </c>
      <c r="F46" s="337" t="s">
        <v>446</v>
      </c>
      <c r="G46" s="337" t="s">
        <v>446</v>
      </c>
      <c r="H46" s="337" t="s">
        <v>446</v>
      </c>
      <c r="I46" s="337" t="s">
        <v>446</v>
      </c>
      <c r="J46" s="337" t="s">
        <v>446</v>
      </c>
      <c r="K46" s="337" t="s">
        <v>446</v>
      </c>
      <c r="L46" s="337" t="s">
        <v>446</v>
      </c>
      <c r="M46" s="337" t="s">
        <v>446</v>
      </c>
      <c r="N46" s="337" t="s">
        <v>446</v>
      </c>
      <c r="O46" s="337" t="s">
        <v>446</v>
      </c>
      <c r="P46" s="337" t="s">
        <v>446</v>
      </c>
      <c r="Q46" s="337" t="s">
        <v>446</v>
      </c>
      <c r="R46" s="337" t="s">
        <v>446</v>
      </c>
      <c r="S46" s="337" t="s">
        <v>446</v>
      </c>
      <c r="T46" s="337" t="s">
        <v>446</v>
      </c>
      <c r="U46" s="337" t="s">
        <v>446</v>
      </c>
      <c r="V46" s="337" t="s">
        <v>446</v>
      </c>
      <c r="W46" s="337" t="s">
        <v>446</v>
      </c>
      <c r="X46" s="337" t="s">
        <v>446</v>
      </c>
      <c r="Y46" s="337" t="s">
        <v>446</v>
      </c>
      <c r="Z46" s="337" t="s">
        <v>446</v>
      </c>
      <c r="AA46" s="337" t="s">
        <v>446</v>
      </c>
      <c r="AB46" s="337" t="s">
        <v>446</v>
      </c>
      <c r="AC46" s="337" t="s">
        <v>446</v>
      </c>
      <c r="AD46" s="337" t="s">
        <v>446</v>
      </c>
      <c r="AE46" s="337" t="s">
        <v>446</v>
      </c>
      <c r="AF46" s="337" t="s">
        <v>446</v>
      </c>
      <c r="AG46" s="337" t="s">
        <v>446</v>
      </c>
      <c r="AH46" s="337" t="s">
        <v>446</v>
      </c>
      <c r="AI46" s="337" t="s">
        <v>446</v>
      </c>
      <c r="AJ46" s="337" t="s">
        <v>446</v>
      </c>
      <c r="AK46" s="337" t="s">
        <v>446</v>
      </c>
      <c r="AL46" s="337" t="s">
        <v>446</v>
      </c>
      <c r="AM46" s="337" t="s">
        <v>446</v>
      </c>
      <c r="AN46" s="337" t="s">
        <v>446</v>
      </c>
      <c r="AO46" s="337" t="s">
        <v>446</v>
      </c>
      <c r="AP46" s="337" t="s">
        <v>446</v>
      </c>
      <c r="AQ46" s="337" t="s">
        <v>446</v>
      </c>
      <c r="AR46" s="337" t="s">
        <v>446</v>
      </c>
      <c r="AS46" s="337" t="s">
        <v>446</v>
      </c>
      <c r="AT46" s="337" t="s">
        <v>446</v>
      </c>
      <c r="AU46" s="337">
        <v>109.79860287962624</v>
      </c>
      <c r="AV46" s="337">
        <v>141.66202051450421</v>
      </c>
      <c r="AW46" s="337">
        <v>175.6639341584962</v>
      </c>
      <c r="AX46" s="337">
        <v>202.48892000000004</v>
      </c>
      <c r="AY46" s="337">
        <v>222.72060800000003</v>
      </c>
      <c r="AZ46" s="337">
        <v>236.10433199999997</v>
      </c>
      <c r="BA46" s="337">
        <v>233.49411200000003</v>
      </c>
      <c r="BB46" s="337">
        <v>233.80841371999998</v>
      </c>
      <c r="BC46" s="337">
        <v>239.17032009310364</v>
      </c>
      <c r="BD46" s="337">
        <v>245.04842974875737</v>
      </c>
      <c r="BE46" s="337">
        <v>256.9479966351247</v>
      </c>
      <c r="BF46" s="337">
        <v>289.38963031903631</v>
      </c>
      <c r="BG46" s="337">
        <v>272.54368921070835</v>
      </c>
      <c r="BH46" s="337">
        <v>285.19785585465985</v>
      </c>
      <c r="BI46" s="337">
        <v>301.48449999999997</v>
      </c>
      <c r="BJ46" s="337">
        <v>324.24810600000001</v>
      </c>
      <c r="BK46" s="337">
        <v>357.63231799999994</v>
      </c>
      <c r="BL46" s="337">
        <v>446.53869700000007</v>
      </c>
      <c r="BM46" s="337">
        <v>583.22119599999996</v>
      </c>
      <c r="BN46" s="337">
        <v>660.18464399999982</v>
      </c>
      <c r="BO46" s="337">
        <v>734.82701900000029</v>
      </c>
      <c r="BP46" s="337">
        <v>762.09558300000015</v>
      </c>
      <c r="BQ46" s="337">
        <v>773.47292899999979</v>
      </c>
      <c r="BR46" s="337">
        <v>780.83464700000013</v>
      </c>
      <c r="BS46" s="337">
        <v>788.56670200000008</v>
      </c>
      <c r="BT46" s="337">
        <v>769.92821600000002</v>
      </c>
      <c r="BU46" s="337">
        <v>751.35525000000007</v>
      </c>
      <c r="BV46" s="337">
        <v>707.78068435206228</v>
      </c>
      <c r="BW46" s="337">
        <v>627.36353894236004</v>
      </c>
      <c r="BX46" s="337">
        <v>581.65349695224199</v>
      </c>
      <c r="BY46" s="337">
        <v>553.73718481011133</v>
      </c>
      <c r="BZ46" s="337">
        <v>509.81303608992346</v>
      </c>
      <c r="CA46" s="337">
        <v>470.29536564075102</v>
      </c>
      <c r="CB46" s="337">
        <v>414.03693363949054</v>
      </c>
      <c r="CC46" s="337">
        <v>325.94991687355918</v>
      </c>
      <c r="CD46" s="338">
        <v>247.70793621093543</v>
      </c>
    </row>
    <row r="47" spans="1:82" s="56" customFormat="1" x14ac:dyDescent="0.4">
      <c r="A47" s="65"/>
      <c r="B47" s="196" t="s">
        <v>583</v>
      </c>
      <c r="D47" s="406" t="s">
        <v>446</v>
      </c>
      <c r="E47" s="337" t="s">
        <v>446</v>
      </c>
      <c r="F47" s="337" t="s">
        <v>446</v>
      </c>
      <c r="G47" s="337" t="s">
        <v>446</v>
      </c>
      <c r="H47" s="337" t="s">
        <v>446</v>
      </c>
      <c r="I47" s="337" t="s">
        <v>446</v>
      </c>
      <c r="J47" s="337" t="s">
        <v>446</v>
      </c>
      <c r="K47" s="337" t="s">
        <v>446</v>
      </c>
      <c r="L47" s="337" t="s">
        <v>446</v>
      </c>
      <c r="M47" s="337" t="s">
        <v>446</v>
      </c>
      <c r="N47" s="337" t="s">
        <v>446</v>
      </c>
      <c r="O47" s="337" t="s">
        <v>446</v>
      </c>
      <c r="P47" s="337" t="s">
        <v>446</v>
      </c>
      <c r="Q47" s="337" t="s">
        <v>446</v>
      </c>
      <c r="R47" s="337" t="s">
        <v>446</v>
      </c>
      <c r="S47" s="337" t="s">
        <v>446</v>
      </c>
      <c r="T47" s="337" t="s">
        <v>446</v>
      </c>
      <c r="U47" s="337" t="s">
        <v>446</v>
      </c>
      <c r="V47" s="337" t="s">
        <v>446</v>
      </c>
      <c r="W47" s="337" t="s">
        <v>446</v>
      </c>
      <c r="X47" s="337" t="s">
        <v>446</v>
      </c>
      <c r="Y47" s="337" t="s">
        <v>446</v>
      </c>
      <c r="Z47" s="337" t="s">
        <v>446</v>
      </c>
      <c r="AA47" s="337" t="s">
        <v>446</v>
      </c>
      <c r="AB47" s="337" t="s">
        <v>446</v>
      </c>
      <c r="AC47" s="337" t="s">
        <v>446</v>
      </c>
      <c r="AD47" s="337" t="s">
        <v>446</v>
      </c>
      <c r="AE47" s="337" t="s">
        <v>446</v>
      </c>
      <c r="AF47" s="337" t="s">
        <v>446</v>
      </c>
      <c r="AG47" s="337" t="s">
        <v>446</v>
      </c>
      <c r="AH47" s="337" t="s">
        <v>446</v>
      </c>
      <c r="AI47" s="337" t="s">
        <v>446</v>
      </c>
      <c r="AJ47" s="337" t="s">
        <v>446</v>
      </c>
      <c r="AK47" s="337" t="s">
        <v>446</v>
      </c>
      <c r="AL47" s="337" t="s">
        <v>446</v>
      </c>
      <c r="AM47" s="337" t="s">
        <v>446</v>
      </c>
      <c r="AN47" s="337" t="s">
        <v>446</v>
      </c>
      <c r="AO47" s="337" t="s">
        <v>446</v>
      </c>
      <c r="AP47" s="337" t="s">
        <v>446</v>
      </c>
      <c r="AQ47" s="337" t="s">
        <v>446</v>
      </c>
      <c r="AR47" s="337" t="s">
        <v>446</v>
      </c>
      <c r="AS47" s="337" t="s">
        <v>446</v>
      </c>
      <c r="AT47" s="337" t="s">
        <v>446</v>
      </c>
      <c r="AU47" s="337">
        <v>136.45564222046383</v>
      </c>
      <c r="AV47" s="337">
        <v>170.41597311889956</v>
      </c>
      <c r="AW47" s="337">
        <v>204.00616503896794</v>
      </c>
      <c r="AX47" s="337">
        <v>240.89979499999998</v>
      </c>
      <c r="AY47" s="337">
        <v>276.03603100000004</v>
      </c>
      <c r="AZ47" s="337">
        <v>301.80072100000007</v>
      </c>
      <c r="BA47" s="337">
        <v>319.92482699999994</v>
      </c>
      <c r="BB47" s="337">
        <v>340.41869650000012</v>
      </c>
      <c r="BC47" s="337">
        <v>352.45812899999993</v>
      </c>
      <c r="BD47" s="337">
        <v>372.62687378841298</v>
      </c>
      <c r="BE47" s="337">
        <v>404.7776429999999</v>
      </c>
      <c r="BF47" s="337">
        <v>500.59837500000003</v>
      </c>
      <c r="BG47" s="337">
        <v>610.90828199999987</v>
      </c>
      <c r="BH47" s="337">
        <v>632.037012</v>
      </c>
      <c r="BI47" s="337">
        <v>651.33252599999992</v>
      </c>
      <c r="BJ47" s="337">
        <v>683.50006199999996</v>
      </c>
      <c r="BK47" s="337">
        <v>721.60379899999998</v>
      </c>
      <c r="BL47" s="337">
        <v>799.40165999999999</v>
      </c>
      <c r="BM47" s="337">
        <v>920.83518000000004</v>
      </c>
      <c r="BN47" s="337">
        <v>996.82235699999978</v>
      </c>
      <c r="BO47" s="337">
        <v>1054.0699630000004</v>
      </c>
      <c r="BP47" s="337">
        <v>1099.2010330000003</v>
      </c>
      <c r="BQ47" s="337">
        <v>1098.3152229999996</v>
      </c>
      <c r="BR47" s="337">
        <v>1100.874174</v>
      </c>
      <c r="BS47" s="337">
        <v>1094.5832460000001</v>
      </c>
      <c r="BT47" s="337">
        <v>1064.3347100000001</v>
      </c>
      <c r="BU47" s="337">
        <v>1027.712147</v>
      </c>
      <c r="BV47" s="337">
        <v>970.90367594830263</v>
      </c>
      <c r="BW47" s="337">
        <v>864.14662055680242</v>
      </c>
      <c r="BX47" s="337">
        <v>800.01920555006927</v>
      </c>
      <c r="BY47" s="337">
        <v>757.47061793048692</v>
      </c>
      <c r="BZ47" s="337">
        <v>692.33868459429482</v>
      </c>
      <c r="CA47" s="337">
        <v>625.75490672649266</v>
      </c>
      <c r="CB47" s="337">
        <v>544.42644820201747</v>
      </c>
      <c r="CC47" s="337">
        <v>454.00416791175616</v>
      </c>
      <c r="CD47" s="338">
        <v>336.38465692539751</v>
      </c>
    </row>
    <row r="48" spans="1:82" s="56" customFormat="1" ht="26.25" customHeight="1" x14ac:dyDescent="0.4">
      <c r="A48" s="65"/>
      <c r="B48" s="56" t="s">
        <v>586</v>
      </c>
      <c r="D48" s="406"/>
      <c r="E48" s="337"/>
      <c r="F48" s="337"/>
      <c r="G48" s="337"/>
      <c r="H48" s="337"/>
      <c r="I48" s="337"/>
      <c r="J48" s="337"/>
      <c r="K48" s="337"/>
      <c r="L48" s="337"/>
      <c r="M48" s="337"/>
      <c r="N48" s="337"/>
      <c r="O48" s="337"/>
      <c r="P48" s="337"/>
      <c r="Q48" s="337"/>
      <c r="R48" s="337"/>
      <c r="S48" s="337"/>
      <c r="T48" s="337"/>
      <c r="U48" s="337"/>
      <c r="V48" s="337"/>
      <c r="W48" s="337"/>
      <c r="X48" s="337"/>
      <c r="Y48" s="337"/>
      <c r="Z48" s="337"/>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c r="BB48" s="337"/>
      <c r="BC48" s="337"/>
      <c r="BD48" s="337"/>
      <c r="BE48" s="337"/>
      <c r="BF48" s="337"/>
      <c r="BG48" s="337"/>
      <c r="BH48" s="337"/>
      <c r="BI48" s="337"/>
      <c r="BJ48" s="337"/>
      <c r="BK48" s="337"/>
      <c r="BL48" s="337"/>
      <c r="BM48" s="337"/>
      <c r="BN48" s="337"/>
      <c r="BO48" s="337"/>
      <c r="BP48" s="337"/>
      <c r="BQ48" s="337"/>
      <c r="BR48" s="337"/>
      <c r="BS48" s="337"/>
      <c r="BT48" s="337"/>
      <c r="BU48" s="337"/>
      <c r="BV48" s="337"/>
      <c r="BW48" s="337"/>
      <c r="BX48" s="337"/>
      <c r="BY48" s="337"/>
      <c r="BZ48" s="337"/>
      <c r="CA48" s="337"/>
      <c r="CB48" s="337"/>
      <c r="CC48" s="337"/>
      <c r="CD48" s="338"/>
    </row>
    <row r="49" spans="1:82" s="56" customFormat="1" x14ac:dyDescent="0.4">
      <c r="A49" s="65"/>
      <c r="B49" s="71" t="s">
        <v>587</v>
      </c>
      <c r="D49" s="406">
        <f t="shared" ref="D49:AT49" si="15">SUM(D50:D52)</f>
        <v>0</v>
      </c>
      <c r="E49" s="337">
        <f t="shared" si="15"/>
        <v>0</v>
      </c>
      <c r="F49" s="337">
        <f t="shared" si="15"/>
        <v>0</v>
      </c>
      <c r="G49" s="337">
        <f t="shared" si="15"/>
        <v>0</v>
      </c>
      <c r="H49" s="337">
        <f t="shared" si="15"/>
        <v>0</v>
      </c>
      <c r="I49" s="337">
        <f t="shared" si="15"/>
        <v>0</v>
      </c>
      <c r="J49" s="337">
        <f t="shared" si="15"/>
        <v>0</v>
      </c>
      <c r="K49" s="337">
        <f t="shared" si="15"/>
        <v>0</v>
      </c>
      <c r="L49" s="337">
        <f t="shared" si="15"/>
        <v>0</v>
      </c>
      <c r="M49" s="337">
        <f t="shared" si="15"/>
        <v>0</v>
      </c>
      <c r="N49" s="337">
        <f t="shared" si="15"/>
        <v>0</v>
      </c>
      <c r="O49" s="337">
        <f t="shared" si="15"/>
        <v>0</v>
      </c>
      <c r="P49" s="337">
        <f t="shared" si="15"/>
        <v>0</v>
      </c>
      <c r="Q49" s="337">
        <f t="shared" si="15"/>
        <v>0</v>
      </c>
      <c r="R49" s="337">
        <f t="shared" si="15"/>
        <v>0</v>
      </c>
      <c r="S49" s="337">
        <f t="shared" si="15"/>
        <v>0</v>
      </c>
      <c r="T49" s="337">
        <f t="shared" si="15"/>
        <v>0</v>
      </c>
      <c r="U49" s="337">
        <f t="shared" si="15"/>
        <v>0</v>
      </c>
      <c r="V49" s="337">
        <f t="shared" si="15"/>
        <v>0</v>
      </c>
      <c r="W49" s="337">
        <f t="shared" si="15"/>
        <v>0</v>
      </c>
      <c r="X49" s="337">
        <f t="shared" si="15"/>
        <v>0</v>
      </c>
      <c r="Y49" s="337">
        <f t="shared" si="15"/>
        <v>0</v>
      </c>
      <c r="Z49" s="337">
        <f t="shared" si="15"/>
        <v>0</v>
      </c>
      <c r="AA49" s="337">
        <f t="shared" si="15"/>
        <v>0</v>
      </c>
      <c r="AB49" s="337">
        <f t="shared" si="15"/>
        <v>0</v>
      </c>
      <c r="AC49" s="337">
        <f t="shared" si="15"/>
        <v>0</v>
      </c>
      <c r="AD49" s="337">
        <f t="shared" si="15"/>
        <v>0</v>
      </c>
      <c r="AE49" s="337">
        <f t="shared" si="15"/>
        <v>0</v>
      </c>
      <c r="AF49" s="337">
        <f t="shared" si="15"/>
        <v>0</v>
      </c>
      <c r="AG49" s="337">
        <f t="shared" si="15"/>
        <v>0</v>
      </c>
      <c r="AH49" s="337">
        <f t="shared" si="15"/>
        <v>0</v>
      </c>
      <c r="AI49" s="337">
        <f t="shared" si="15"/>
        <v>0</v>
      </c>
      <c r="AJ49" s="337">
        <f t="shared" si="15"/>
        <v>0</v>
      </c>
      <c r="AK49" s="337">
        <f t="shared" si="15"/>
        <v>0</v>
      </c>
      <c r="AL49" s="337">
        <f t="shared" si="15"/>
        <v>0</v>
      </c>
      <c r="AM49" s="337">
        <f t="shared" si="15"/>
        <v>0</v>
      </c>
      <c r="AN49" s="337">
        <f t="shared" si="15"/>
        <v>0</v>
      </c>
      <c r="AO49" s="337">
        <f t="shared" si="15"/>
        <v>0</v>
      </c>
      <c r="AP49" s="337">
        <f t="shared" si="15"/>
        <v>0</v>
      </c>
      <c r="AQ49" s="337">
        <f t="shared" si="15"/>
        <v>0</v>
      </c>
      <c r="AR49" s="337">
        <f t="shared" si="15"/>
        <v>0</v>
      </c>
      <c r="AS49" s="337">
        <f t="shared" si="15"/>
        <v>0</v>
      </c>
      <c r="AT49" s="337">
        <f t="shared" si="15"/>
        <v>0</v>
      </c>
      <c r="AU49" s="337">
        <v>2708.66</v>
      </c>
      <c r="AV49" s="337">
        <v>3535.2440000000001</v>
      </c>
      <c r="AW49" s="337">
        <v>4454.2159999999994</v>
      </c>
      <c r="AX49" s="337">
        <f t="shared" ref="AX49:CD49" si="16">SUM(AX50:AX52)</f>
        <v>5113.3546770751864</v>
      </c>
      <c r="AY49" s="337">
        <f t="shared" si="16"/>
        <v>5651.4439407474802</v>
      </c>
      <c r="AZ49" s="337">
        <f t="shared" si="16"/>
        <v>6028.8879480805444</v>
      </c>
      <c r="BA49" s="337">
        <f t="shared" si="16"/>
        <v>5953.7060448394323</v>
      </c>
      <c r="BB49" s="337">
        <f t="shared" si="16"/>
        <v>5958.6779989229053</v>
      </c>
      <c r="BC49" s="337">
        <f t="shared" si="16"/>
        <v>6007.0621828336034</v>
      </c>
      <c r="BD49" s="337">
        <f t="shared" si="16"/>
        <v>6181.0154254508516</v>
      </c>
      <c r="BE49" s="337">
        <f t="shared" si="16"/>
        <v>6626.9679922369442</v>
      </c>
      <c r="BF49" s="337">
        <f t="shared" si="16"/>
        <v>7599.9883777870036</v>
      </c>
      <c r="BG49" s="337">
        <f t="shared" si="16"/>
        <v>7549.9188525306281</v>
      </c>
      <c r="BH49" s="337">
        <f t="shared" si="16"/>
        <v>12804.77139214534</v>
      </c>
      <c r="BI49" s="337">
        <f t="shared" si="16"/>
        <v>13557.341300000002</v>
      </c>
      <c r="BJ49" s="337">
        <f t="shared" si="16"/>
        <v>14497.841268</v>
      </c>
      <c r="BK49" s="337">
        <f t="shared" si="16"/>
        <v>15410.146448000001</v>
      </c>
      <c r="BL49" s="337">
        <f t="shared" si="16"/>
        <v>16755.202160000001</v>
      </c>
      <c r="BM49" s="337">
        <f t="shared" si="16"/>
        <v>19603.200417</v>
      </c>
      <c r="BN49" s="337">
        <f t="shared" si="16"/>
        <v>21027.491165999996</v>
      </c>
      <c r="BO49" s="337">
        <f t="shared" si="16"/>
        <v>22387.085473999996</v>
      </c>
      <c r="BP49" s="337">
        <f t="shared" si="16"/>
        <v>23452.705895999996</v>
      </c>
      <c r="BQ49" s="337">
        <f t="shared" si="16"/>
        <v>23698.914690999998</v>
      </c>
      <c r="BR49" s="337">
        <f t="shared" si="16"/>
        <v>23752.597499000003</v>
      </c>
      <c r="BS49" s="337">
        <f t="shared" si="16"/>
        <v>23615.447659000001</v>
      </c>
      <c r="BT49" s="337">
        <f t="shared" si="16"/>
        <v>22894.495554000001</v>
      </c>
      <c r="BU49" s="337">
        <f t="shared" si="16"/>
        <v>21676.449412000002</v>
      </c>
      <c r="BV49" s="337">
        <f t="shared" si="16"/>
        <v>20196.804036000001</v>
      </c>
      <c r="BW49" s="337">
        <f t="shared" si="16"/>
        <v>17875.27630998964</v>
      </c>
      <c r="BX49" s="337">
        <f t="shared" si="16"/>
        <v>16878.253154999999</v>
      </c>
      <c r="BY49" s="337">
        <f t="shared" si="16"/>
        <v>15994.851484632067</v>
      </c>
      <c r="BZ49" s="337">
        <f t="shared" si="16"/>
        <v>14736.126327083308</v>
      </c>
      <c r="CA49" s="337">
        <f t="shared" si="16"/>
        <v>13632.055906565402</v>
      </c>
      <c r="CB49" s="337">
        <f t="shared" si="16"/>
        <v>12206.858989604189</v>
      </c>
      <c r="CC49" s="337">
        <f t="shared" si="16"/>
        <v>9968.3353298828151</v>
      </c>
      <c r="CD49" s="338">
        <f t="shared" si="16"/>
        <v>7993.2407727456475</v>
      </c>
    </row>
    <row r="50" spans="1:82" s="56" customFormat="1" x14ac:dyDescent="0.4">
      <c r="A50" s="65"/>
      <c r="B50" s="196" t="s">
        <v>618</v>
      </c>
      <c r="D50" s="406" t="s">
        <v>446</v>
      </c>
      <c r="E50" s="337" t="s">
        <v>446</v>
      </c>
      <c r="F50" s="337" t="s">
        <v>446</v>
      </c>
      <c r="G50" s="337" t="s">
        <v>446</v>
      </c>
      <c r="H50" s="337" t="s">
        <v>446</v>
      </c>
      <c r="I50" s="337" t="s">
        <v>446</v>
      </c>
      <c r="J50" s="337" t="s">
        <v>446</v>
      </c>
      <c r="K50" s="337" t="s">
        <v>446</v>
      </c>
      <c r="L50" s="337" t="s">
        <v>446</v>
      </c>
      <c r="M50" s="337" t="s">
        <v>446</v>
      </c>
      <c r="N50" s="337" t="s">
        <v>446</v>
      </c>
      <c r="O50" s="337" t="s">
        <v>446</v>
      </c>
      <c r="P50" s="337" t="s">
        <v>446</v>
      </c>
      <c r="Q50" s="337" t="s">
        <v>446</v>
      </c>
      <c r="R50" s="337" t="s">
        <v>446</v>
      </c>
      <c r="S50" s="337" t="s">
        <v>446</v>
      </c>
      <c r="T50" s="337" t="s">
        <v>446</v>
      </c>
      <c r="U50" s="337" t="s">
        <v>446</v>
      </c>
      <c r="V50" s="337" t="s">
        <v>446</v>
      </c>
      <c r="W50" s="337" t="s">
        <v>446</v>
      </c>
      <c r="X50" s="337" t="s">
        <v>446</v>
      </c>
      <c r="Y50" s="337" t="s">
        <v>446</v>
      </c>
      <c r="Z50" s="337" t="s">
        <v>446</v>
      </c>
      <c r="AA50" s="337" t="s">
        <v>446</v>
      </c>
      <c r="AB50" s="337" t="s">
        <v>446</v>
      </c>
      <c r="AC50" s="337" t="s">
        <v>446</v>
      </c>
      <c r="AD50" s="337" t="s">
        <v>446</v>
      </c>
      <c r="AE50" s="337" t="s">
        <v>446</v>
      </c>
      <c r="AF50" s="337" t="s">
        <v>446</v>
      </c>
      <c r="AG50" s="337" t="s">
        <v>446</v>
      </c>
      <c r="AH50" s="337" t="s">
        <v>446</v>
      </c>
      <c r="AI50" s="337" t="s">
        <v>446</v>
      </c>
      <c r="AJ50" s="337" t="s">
        <v>446</v>
      </c>
      <c r="AK50" s="337" t="s">
        <v>446</v>
      </c>
      <c r="AL50" s="337" t="s">
        <v>446</v>
      </c>
      <c r="AM50" s="337" t="s">
        <v>446</v>
      </c>
      <c r="AN50" s="337" t="s">
        <v>446</v>
      </c>
      <c r="AO50" s="337" t="s">
        <v>446</v>
      </c>
      <c r="AP50" s="337" t="s">
        <v>446</v>
      </c>
      <c r="AQ50" s="337" t="s">
        <v>446</v>
      </c>
      <c r="AR50" s="337" t="s">
        <v>446</v>
      </c>
      <c r="AS50" s="337" t="s">
        <v>446</v>
      </c>
      <c r="AT50" s="337" t="s">
        <v>446</v>
      </c>
      <c r="AU50" s="337" t="s">
        <v>446</v>
      </c>
      <c r="AV50" s="337" t="s">
        <v>446</v>
      </c>
      <c r="AW50" s="337" t="s">
        <v>446</v>
      </c>
      <c r="AX50" s="337">
        <v>4429.415416868932</v>
      </c>
      <c r="AY50" s="337">
        <v>4968.5965239301477</v>
      </c>
      <c r="AZ50" s="337">
        <v>5313.8474070000002</v>
      </c>
      <c r="BA50" s="337">
        <v>5219.4321618548292</v>
      </c>
      <c r="BB50" s="337">
        <v>5207.4534479525946</v>
      </c>
      <c r="BC50" s="337">
        <v>5247.5654994292272</v>
      </c>
      <c r="BD50" s="337">
        <v>5411.0352473970588</v>
      </c>
      <c r="BE50" s="337">
        <v>5803.9106138518118</v>
      </c>
      <c r="BF50" s="337">
        <v>6684.2752928831515</v>
      </c>
      <c r="BG50" s="337">
        <v>6757.0424057892933</v>
      </c>
      <c r="BH50" s="337">
        <v>7812.838736879773</v>
      </c>
      <c r="BI50" s="337">
        <v>8496.7527129999999</v>
      </c>
      <c r="BJ50" s="337">
        <v>9293.8341270000001</v>
      </c>
      <c r="BK50" s="337">
        <v>10107.739526000001</v>
      </c>
      <c r="BL50" s="337">
        <v>11544.045435999999</v>
      </c>
      <c r="BM50" s="337">
        <v>14280.365131999999</v>
      </c>
      <c r="BN50" s="337">
        <v>15754.283516999996</v>
      </c>
      <c r="BO50" s="337">
        <v>16935.230993999998</v>
      </c>
      <c r="BP50" s="337">
        <v>17703.513562999997</v>
      </c>
      <c r="BQ50" s="337">
        <v>17883.090279</v>
      </c>
      <c r="BR50" s="337">
        <v>17907.511554000001</v>
      </c>
      <c r="BS50" s="337">
        <v>17818.636347000003</v>
      </c>
      <c r="BT50" s="337">
        <v>17252.238771999997</v>
      </c>
      <c r="BU50" s="337">
        <v>16398.714596000002</v>
      </c>
      <c r="BV50" s="337">
        <v>15207.664475000001</v>
      </c>
      <c r="BW50" s="337">
        <v>13270.088346350229</v>
      </c>
      <c r="BX50" s="337">
        <v>12461.907048999998</v>
      </c>
      <c r="BY50" s="337">
        <v>11724.077410507653</v>
      </c>
      <c r="BZ50" s="337">
        <v>10640.480690028997</v>
      </c>
      <c r="CA50" s="337">
        <v>9683.4290818912614</v>
      </c>
      <c r="CB50" s="337">
        <v>8434.16631185603</v>
      </c>
      <c r="CC50" s="337">
        <v>6644.9480609783805</v>
      </c>
      <c r="CD50" s="338">
        <v>5065.8226387971463</v>
      </c>
    </row>
    <row r="51" spans="1:82" s="56" customFormat="1" x14ac:dyDescent="0.4">
      <c r="A51" s="65"/>
      <c r="B51" s="196" t="s">
        <v>619</v>
      </c>
      <c r="D51" s="406" t="s">
        <v>446</v>
      </c>
      <c r="E51" s="337" t="s">
        <v>446</v>
      </c>
      <c r="F51" s="337" t="s">
        <v>446</v>
      </c>
      <c r="G51" s="337" t="s">
        <v>446</v>
      </c>
      <c r="H51" s="337" t="s">
        <v>446</v>
      </c>
      <c r="I51" s="337" t="s">
        <v>446</v>
      </c>
      <c r="J51" s="337" t="s">
        <v>446</v>
      </c>
      <c r="K51" s="337" t="s">
        <v>446</v>
      </c>
      <c r="L51" s="337" t="s">
        <v>446</v>
      </c>
      <c r="M51" s="337" t="s">
        <v>446</v>
      </c>
      <c r="N51" s="337" t="s">
        <v>446</v>
      </c>
      <c r="O51" s="337" t="s">
        <v>446</v>
      </c>
      <c r="P51" s="337" t="s">
        <v>446</v>
      </c>
      <c r="Q51" s="337" t="s">
        <v>446</v>
      </c>
      <c r="R51" s="337" t="s">
        <v>446</v>
      </c>
      <c r="S51" s="337" t="s">
        <v>446</v>
      </c>
      <c r="T51" s="337" t="s">
        <v>446</v>
      </c>
      <c r="U51" s="337" t="s">
        <v>446</v>
      </c>
      <c r="V51" s="337" t="s">
        <v>446</v>
      </c>
      <c r="W51" s="337" t="s">
        <v>446</v>
      </c>
      <c r="X51" s="337" t="s">
        <v>446</v>
      </c>
      <c r="Y51" s="337" t="s">
        <v>446</v>
      </c>
      <c r="Z51" s="337" t="s">
        <v>446</v>
      </c>
      <c r="AA51" s="337" t="s">
        <v>446</v>
      </c>
      <c r="AB51" s="337" t="s">
        <v>446</v>
      </c>
      <c r="AC51" s="337" t="s">
        <v>446</v>
      </c>
      <c r="AD51" s="337" t="s">
        <v>446</v>
      </c>
      <c r="AE51" s="337" t="s">
        <v>446</v>
      </c>
      <c r="AF51" s="337" t="s">
        <v>446</v>
      </c>
      <c r="AG51" s="337" t="s">
        <v>446</v>
      </c>
      <c r="AH51" s="337" t="s">
        <v>446</v>
      </c>
      <c r="AI51" s="337" t="s">
        <v>446</v>
      </c>
      <c r="AJ51" s="337" t="s">
        <v>446</v>
      </c>
      <c r="AK51" s="337" t="s">
        <v>446</v>
      </c>
      <c r="AL51" s="337" t="s">
        <v>446</v>
      </c>
      <c r="AM51" s="337" t="s">
        <v>446</v>
      </c>
      <c r="AN51" s="337" t="s">
        <v>446</v>
      </c>
      <c r="AO51" s="337" t="s">
        <v>446</v>
      </c>
      <c r="AP51" s="337" t="s">
        <v>446</v>
      </c>
      <c r="AQ51" s="337" t="s">
        <v>446</v>
      </c>
      <c r="AR51" s="337" t="s">
        <v>446</v>
      </c>
      <c r="AS51" s="337" t="s">
        <v>446</v>
      </c>
      <c r="AT51" s="337" t="s">
        <v>446</v>
      </c>
      <c r="AU51" s="337" t="s">
        <v>446</v>
      </c>
      <c r="AV51" s="337" t="s">
        <v>446</v>
      </c>
      <c r="AW51" s="337" t="s">
        <v>446</v>
      </c>
      <c r="AX51" s="337">
        <v>97.835934361254431</v>
      </c>
      <c r="AY51" s="337">
        <v>92.96147905233147</v>
      </c>
      <c r="AZ51" s="337">
        <v>95.657403645544264</v>
      </c>
      <c r="BA51" s="337">
        <v>90.424803879432829</v>
      </c>
      <c r="BB51" s="337">
        <v>106.58802431385607</v>
      </c>
      <c r="BC51" s="337">
        <v>116.47249782937627</v>
      </c>
      <c r="BD51" s="337">
        <v>125.77455034379273</v>
      </c>
      <c r="BE51" s="337">
        <v>168.56066903013232</v>
      </c>
      <c r="BF51" s="337">
        <v>232.54356990385213</v>
      </c>
      <c r="BG51" s="337">
        <v>301.1443687413348</v>
      </c>
      <c r="BH51" s="337">
        <v>446.74966326556677</v>
      </c>
      <c r="BI51" s="337">
        <v>543.66435000000001</v>
      </c>
      <c r="BJ51" s="337">
        <v>611.69554699999992</v>
      </c>
      <c r="BK51" s="337">
        <v>646.66085999999996</v>
      </c>
      <c r="BL51" s="337">
        <v>596.97222399999998</v>
      </c>
      <c r="BM51" s="337">
        <v>527.91480200000001</v>
      </c>
      <c r="BN51" s="337">
        <v>451.205443</v>
      </c>
      <c r="BO51" s="337">
        <v>478.69337500000006</v>
      </c>
      <c r="BP51" s="337">
        <v>516.43352000000016</v>
      </c>
      <c r="BQ51" s="337">
        <v>557.09083299999986</v>
      </c>
      <c r="BR51" s="337">
        <v>585.29426899999999</v>
      </c>
      <c r="BS51" s="337">
        <v>633.61245500000007</v>
      </c>
      <c r="BT51" s="337">
        <v>663.14482100000009</v>
      </c>
      <c r="BU51" s="337">
        <v>566.02567199999999</v>
      </c>
      <c r="BV51" s="337">
        <v>608.47759739999992</v>
      </c>
      <c r="BW51" s="337">
        <v>685.66899900000021</v>
      </c>
      <c r="BX51" s="337">
        <v>763.61144999999988</v>
      </c>
      <c r="BY51" s="337">
        <v>806.65217324061928</v>
      </c>
      <c r="BZ51" s="337">
        <v>858.58296402528015</v>
      </c>
      <c r="CA51" s="337">
        <v>913.85696409020136</v>
      </c>
      <c r="CB51" s="337">
        <v>972.68940313095925</v>
      </c>
      <c r="CC51" s="337">
        <v>1035.3093669370728</v>
      </c>
      <c r="CD51" s="338">
        <v>1101.9606894219762</v>
      </c>
    </row>
    <row r="52" spans="1:82" s="56" customFormat="1" x14ac:dyDescent="0.4">
      <c r="A52" s="65"/>
      <c r="B52" s="196" t="s">
        <v>620</v>
      </c>
      <c r="D52" s="406" t="s">
        <v>446</v>
      </c>
      <c r="E52" s="337" t="s">
        <v>446</v>
      </c>
      <c r="F52" s="337" t="s">
        <v>446</v>
      </c>
      <c r="G52" s="337" t="s">
        <v>446</v>
      </c>
      <c r="H52" s="337" t="s">
        <v>446</v>
      </c>
      <c r="I52" s="337" t="s">
        <v>446</v>
      </c>
      <c r="J52" s="337" t="s">
        <v>446</v>
      </c>
      <c r="K52" s="337" t="s">
        <v>446</v>
      </c>
      <c r="L52" s="337" t="s">
        <v>446</v>
      </c>
      <c r="M52" s="337" t="s">
        <v>446</v>
      </c>
      <c r="N52" s="337" t="s">
        <v>446</v>
      </c>
      <c r="O52" s="337" t="s">
        <v>446</v>
      </c>
      <c r="P52" s="337" t="s">
        <v>446</v>
      </c>
      <c r="Q52" s="337" t="s">
        <v>446</v>
      </c>
      <c r="R52" s="337" t="s">
        <v>446</v>
      </c>
      <c r="S52" s="337" t="s">
        <v>446</v>
      </c>
      <c r="T52" s="337" t="s">
        <v>446</v>
      </c>
      <c r="U52" s="337" t="s">
        <v>446</v>
      </c>
      <c r="V52" s="337" t="s">
        <v>446</v>
      </c>
      <c r="W52" s="337" t="s">
        <v>446</v>
      </c>
      <c r="X52" s="337" t="s">
        <v>446</v>
      </c>
      <c r="Y52" s="337" t="s">
        <v>446</v>
      </c>
      <c r="Z52" s="337" t="s">
        <v>446</v>
      </c>
      <c r="AA52" s="337" t="s">
        <v>446</v>
      </c>
      <c r="AB52" s="337" t="s">
        <v>446</v>
      </c>
      <c r="AC52" s="337" t="s">
        <v>446</v>
      </c>
      <c r="AD52" s="337" t="s">
        <v>446</v>
      </c>
      <c r="AE52" s="337" t="s">
        <v>446</v>
      </c>
      <c r="AF52" s="337" t="s">
        <v>446</v>
      </c>
      <c r="AG52" s="337" t="s">
        <v>446</v>
      </c>
      <c r="AH52" s="337" t="s">
        <v>446</v>
      </c>
      <c r="AI52" s="337" t="s">
        <v>446</v>
      </c>
      <c r="AJ52" s="337" t="s">
        <v>446</v>
      </c>
      <c r="AK52" s="337" t="s">
        <v>446</v>
      </c>
      <c r="AL52" s="337" t="s">
        <v>446</v>
      </c>
      <c r="AM52" s="337" t="s">
        <v>446</v>
      </c>
      <c r="AN52" s="337" t="s">
        <v>446</v>
      </c>
      <c r="AO52" s="337" t="s">
        <v>446</v>
      </c>
      <c r="AP52" s="337" t="s">
        <v>446</v>
      </c>
      <c r="AQ52" s="337" t="s">
        <v>446</v>
      </c>
      <c r="AR52" s="337" t="s">
        <v>446</v>
      </c>
      <c r="AS52" s="337" t="s">
        <v>446</v>
      </c>
      <c r="AT52" s="337" t="s">
        <v>446</v>
      </c>
      <c r="AU52" s="337" t="s">
        <v>446</v>
      </c>
      <c r="AV52" s="337" t="s">
        <v>446</v>
      </c>
      <c r="AW52" s="337" t="s">
        <v>446</v>
      </c>
      <c r="AX52" s="337">
        <v>586.10332584499997</v>
      </c>
      <c r="AY52" s="337">
        <v>589.88593776500011</v>
      </c>
      <c r="AZ52" s="337">
        <v>619.38313743499998</v>
      </c>
      <c r="BA52" s="337">
        <v>643.84907910517018</v>
      </c>
      <c r="BB52" s="337">
        <v>644.63652665645463</v>
      </c>
      <c r="BC52" s="337">
        <v>643.02418557499993</v>
      </c>
      <c r="BD52" s="337">
        <v>644.20562771000004</v>
      </c>
      <c r="BE52" s="337">
        <v>654.49670935500001</v>
      </c>
      <c r="BF52" s="337">
        <v>683.16951500000005</v>
      </c>
      <c r="BG52" s="337">
        <v>491.732078</v>
      </c>
      <c r="BH52" s="337">
        <v>4545.182992</v>
      </c>
      <c r="BI52" s="337">
        <v>4516.9242370000011</v>
      </c>
      <c r="BJ52" s="337">
        <v>4592.3115940000016</v>
      </c>
      <c r="BK52" s="337">
        <v>4655.7460620000002</v>
      </c>
      <c r="BL52" s="337">
        <v>4614.1845000000012</v>
      </c>
      <c r="BM52" s="337">
        <v>4794.9204830000017</v>
      </c>
      <c r="BN52" s="337">
        <v>4822.0022060000001</v>
      </c>
      <c r="BO52" s="337">
        <v>4973.1611050000001</v>
      </c>
      <c r="BP52" s="337">
        <v>5232.7588130000004</v>
      </c>
      <c r="BQ52" s="337">
        <v>5258.7335790000016</v>
      </c>
      <c r="BR52" s="337">
        <v>5259.7916759999998</v>
      </c>
      <c r="BS52" s="337">
        <v>5163.1988570000003</v>
      </c>
      <c r="BT52" s="337">
        <v>4979.1119610000005</v>
      </c>
      <c r="BU52" s="337">
        <v>4711.7091439999995</v>
      </c>
      <c r="BV52" s="337">
        <v>4380.6619635999978</v>
      </c>
      <c r="BW52" s="337">
        <v>3919.5189646394101</v>
      </c>
      <c r="BX52" s="337">
        <v>3652.7346560000001</v>
      </c>
      <c r="BY52" s="337">
        <v>3464.1219008837938</v>
      </c>
      <c r="BZ52" s="337">
        <v>3237.062673029031</v>
      </c>
      <c r="CA52" s="337">
        <v>3034.7698605839387</v>
      </c>
      <c r="CB52" s="337">
        <v>2800.0032746172001</v>
      </c>
      <c r="CC52" s="337">
        <v>2288.0779019673619</v>
      </c>
      <c r="CD52" s="338">
        <v>1825.457444526525</v>
      </c>
    </row>
    <row r="53" spans="1:82" s="56" customFormat="1" ht="24.75" customHeight="1" x14ac:dyDescent="0.4">
      <c r="A53" s="65"/>
      <c r="B53" s="71" t="s">
        <v>588</v>
      </c>
      <c r="D53" s="406">
        <f t="shared" ref="D53:AI53" si="17">SUM(D54:D56)</f>
        <v>0</v>
      </c>
      <c r="E53" s="337">
        <f t="shared" si="17"/>
        <v>0</v>
      </c>
      <c r="F53" s="337">
        <f t="shared" si="17"/>
        <v>0</v>
      </c>
      <c r="G53" s="337">
        <f t="shared" si="17"/>
        <v>0</v>
      </c>
      <c r="H53" s="337">
        <f t="shared" si="17"/>
        <v>0</v>
      </c>
      <c r="I53" s="337">
        <f t="shared" si="17"/>
        <v>0</v>
      </c>
      <c r="J53" s="337">
        <f t="shared" si="17"/>
        <v>0</v>
      </c>
      <c r="K53" s="337">
        <f t="shared" si="17"/>
        <v>0</v>
      </c>
      <c r="L53" s="337">
        <f t="shared" si="17"/>
        <v>0</v>
      </c>
      <c r="M53" s="337">
        <f t="shared" si="17"/>
        <v>0</v>
      </c>
      <c r="N53" s="337">
        <f t="shared" si="17"/>
        <v>0</v>
      </c>
      <c r="O53" s="337">
        <f t="shared" si="17"/>
        <v>0</v>
      </c>
      <c r="P53" s="337">
        <f t="shared" si="17"/>
        <v>0</v>
      </c>
      <c r="Q53" s="337">
        <f t="shared" si="17"/>
        <v>0</v>
      </c>
      <c r="R53" s="337">
        <f t="shared" si="17"/>
        <v>0</v>
      </c>
      <c r="S53" s="337">
        <f t="shared" si="17"/>
        <v>0</v>
      </c>
      <c r="T53" s="337">
        <f t="shared" si="17"/>
        <v>0</v>
      </c>
      <c r="U53" s="337">
        <f t="shared" si="17"/>
        <v>0</v>
      </c>
      <c r="V53" s="337">
        <f t="shared" si="17"/>
        <v>0</v>
      </c>
      <c r="W53" s="337">
        <f t="shared" si="17"/>
        <v>0</v>
      </c>
      <c r="X53" s="337">
        <f t="shared" si="17"/>
        <v>0</v>
      </c>
      <c r="Y53" s="337">
        <f t="shared" si="17"/>
        <v>0</v>
      </c>
      <c r="Z53" s="337">
        <f t="shared" si="17"/>
        <v>0</v>
      </c>
      <c r="AA53" s="337">
        <f t="shared" si="17"/>
        <v>0</v>
      </c>
      <c r="AB53" s="337">
        <f t="shared" si="17"/>
        <v>0</v>
      </c>
      <c r="AC53" s="337">
        <f t="shared" si="17"/>
        <v>0</v>
      </c>
      <c r="AD53" s="337">
        <f t="shared" si="17"/>
        <v>0</v>
      </c>
      <c r="AE53" s="337">
        <f t="shared" si="17"/>
        <v>0</v>
      </c>
      <c r="AF53" s="337">
        <f t="shared" si="17"/>
        <v>0</v>
      </c>
      <c r="AG53" s="337">
        <f t="shared" si="17"/>
        <v>0</v>
      </c>
      <c r="AH53" s="337">
        <f t="shared" si="17"/>
        <v>0</v>
      </c>
      <c r="AI53" s="337">
        <f t="shared" si="17"/>
        <v>0</v>
      </c>
      <c r="AJ53" s="337">
        <f t="shared" ref="AJ53:BO53" si="18">SUM(AJ54:AJ56)</f>
        <v>0</v>
      </c>
      <c r="AK53" s="337">
        <f t="shared" si="18"/>
        <v>0</v>
      </c>
      <c r="AL53" s="337">
        <f t="shared" si="18"/>
        <v>0</v>
      </c>
      <c r="AM53" s="337">
        <f t="shared" si="18"/>
        <v>0</v>
      </c>
      <c r="AN53" s="337">
        <f t="shared" si="18"/>
        <v>0</v>
      </c>
      <c r="AO53" s="337">
        <f t="shared" si="18"/>
        <v>0</v>
      </c>
      <c r="AP53" s="337">
        <f t="shared" si="18"/>
        <v>0</v>
      </c>
      <c r="AQ53" s="337">
        <f t="shared" si="18"/>
        <v>0</v>
      </c>
      <c r="AR53" s="337">
        <f t="shared" si="18"/>
        <v>0</v>
      </c>
      <c r="AS53" s="337">
        <f t="shared" si="18"/>
        <v>0</v>
      </c>
      <c r="AT53" s="337">
        <f t="shared" si="18"/>
        <v>0</v>
      </c>
      <c r="AU53" s="337">
        <f t="shared" si="18"/>
        <v>3649.9919999999997</v>
      </c>
      <c r="AV53" s="337">
        <f t="shared" si="18"/>
        <v>4276.851999999999</v>
      </c>
      <c r="AW53" s="337">
        <f t="shared" si="18"/>
        <v>4762.6290000000017</v>
      </c>
      <c r="AX53" s="337">
        <f t="shared" si="18"/>
        <v>4989.8812429248146</v>
      </c>
      <c r="AY53" s="337">
        <f t="shared" si="18"/>
        <v>5223.2227532525258</v>
      </c>
      <c r="AZ53" s="337">
        <f t="shared" si="18"/>
        <v>5350.8740169194498</v>
      </c>
      <c r="BA53" s="337">
        <f t="shared" si="18"/>
        <v>5222.6900781605664</v>
      </c>
      <c r="BB53" s="337">
        <f t="shared" si="18"/>
        <v>5106.1262210770974</v>
      </c>
      <c r="BC53" s="337">
        <f t="shared" si="18"/>
        <v>5057.0168972702568</v>
      </c>
      <c r="BD53" s="337">
        <f t="shared" si="18"/>
        <v>4981.3293010757343</v>
      </c>
      <c r="BE53" s="337">
        <f t="shared" si="18"/>
        <v>4961.6985451279334</v>
      </c>
      <c r="BF53" s="337">
        <f t="shared" si="18"/>
        <v>5036.3023338939556</v>
      </c>
      <c r="BG53" s="337">
        <f t="shared" si="18"/>
        <v>4791.5473475060626</v>
      </c>
      <c r="BH53" s="337">
        <f t="shared" si="18"/>
        <v>352.83686502826782</v>
      </c>
      <c r="BI53" s="337">
        <f t="shared" si="18"/>
        <v>370.8638349999992</v>
      </c>
      <c r="BJ53" s="337">
        <f t="shared" si="18"/>
        <v>342.7063180000041</v>
      </c>
      <c r="BK53" s="337">
        <f t="shared" si="18"/>
        <v>321.65414699999565</v>
      </c>
      <c r="BL53" s="337">
        <f t="shared" si="18"/>
        <v>348.23900200000571</v>
      </c>
      <c r="BM53" s="337">
        <f t="shared" si="18"/>
        <v>386.0307610000018</v>
      </c>
      <c r="BN53" s="337">
        <f t="shared" si="18"/>
        <v>399.49913500000184</v>
      </c>
      <c r="BO53" s="337">
        <f t="shared" si="18"/>
        <v>433.20464900001389</v>
      </c>
      <c r="BP53" s="337">
        <f t="shared" ref="BP53:CD53" si="19">SUM(BP54:BP56)</f>
        <v>446.92571600000156</v>
      </c>
      <c r="BQ53" s="337">
        <f t="shared" si="19"/>
        <v>470.89298200000121</v>
      </c>
      <c r="BR53" s="337">
        <f t="shared" si="19"/>
        <v>563.96805599999789</v>
      </c>
      <c r="BS53" s="337">
        <f t="shared" si="19"/>
        <v>628.2659879999992</v>
      </c>
      <c r="BT53" s="337">
        <f t="shared" si="19"/>
        <v>546.10436500000287</v>
      </c>
      <c r="BU53" s="337">
        <f t="shared" si="19"/>
        <v>624.77080199999909</v>
      </c>
      <c r="BV53" s="337">
        <f t="shared" si="19"/>
        <v>533.01791499999672</v>
      </c>
      <c r="BW53" s="337">
        <f t="shared" si="19"/>
        <v>503.72815436058954</v>
      </c>
      <c r="BX53" s="337">
        <f t="shared" si="19"/>
        <v>456.04254800000126</v>
      </c>
      <c r="BY53" s="337">
        <f t="shared" si="19"/>
        <v>482.39189425496988</v>
      </c>
      <c r="BZ53" s="337">
        <f t="shared" si="19"/>
        <v>472.48734574361879</v>
      </c>
      <c r="CA53" s="337">
        <f t="shared" si="19"/>
        <v>459.53924505879695</v>
      </c>
      <c r="CB53" s="337">
        <f t="shared" si="19"/>
        <v>445.32190734097458</v>
      </c>
      <c r="CC53" s="337">
        <f t="shared" si="19"/>
        <v>408.32993245585203</v>
      </c>
      <c r="CD53" s="338">
        <f t="shared" si="19"/>
        <v>390.96548882109073</v>
      </c>
    </row>
    <row r="54" spans="1:82" s="56" customFormat="1" x14ac:dyDescent="0.4">
      <c r="A54" s="65"/>
      <c r="B54" s="196" t="s">
        <v>621</v>
      </c>
      <c r="D54" s="406" t="s">
        <v>446</v>
      </c>
      <c r="E54" s="337" t="s">
        <v>446</v>
      </c>
      <c r="F54" s="337" t="s">
        <v>446</v>
      </c>
      <c r="G54" s="337" t="s">
        <v>446</v>
      </c>
      <c r="H54" s="337" t="s">
        <v>446</v>
      </c>
      <c r="I54" s="337" t="s">
        <v>446</v>
      </c>
      <c r="J54" s="337" t="s">
        <v>446</v>
      </c>
      <c r="K54" s="337" t="s">
        <v>446</v>
      </c>
      <c r="L54" s="337" t="s">
        <v>446</v>
      </c>
      <c r="M54" s="337" t="s">
        <v>446</v>
      </c>
      <c r="N54" s="337" t="s">
        <v>446</v>
      </c>
      <c r="O54" s="337" t="s">
        <v>446</v>
      </c>
      <c r="P54" s="337" t="s">
        <v>446</v>
      </c>
      <c r="Q54" s="337" t="s">
        <v>446</v>
      </c>
      <c r="R54" s="337" t="s">
        <v>446</v>
      </c>
      <c r="S54" s="337" t="s">
        <v>446</v>
      </c>
      <c r="T54" s="337" t="s">
        <v>446</v>
      </c>
      <c r="U54" s="337" t="s">
        <v>446</v>
      </c>
      <c r="V54" s="337" t="s">
        <v>446</v>
      </c>
      <c r="W54" s="337" t="s">
        <v>446</v>
      </c>
      <c r="X54" s="337" t="s">
        <v>446</v>
      </c>
      <c r="Y54" s="337" t="s">
        <v>446</v>
      </c>
      <c r="Z54" s="337" t="s">
        <v>446</v>
      </c>
      <c r="AA54" s="337" t="s">
        <v>446</v>
      </c>
      <c r="AB54" s="337" t="s">
        <v>446</v>
      </c>
      <c r="AC54" s="337" t="s">
        <v>446</v>
      </c>
      <c r="AD54" s="337" t="s">
        <v>446</v>
      </c>
      <c r="AE54" s="337" t="s">
        <v>446</v>
      </c>
      <c r="AF54" s="337" t="s">
        <v>446</v>
      </c>
      <c r="AG54" s="337" t="s">
        <v>446</v>
      </c>
      <c r="AH54" s="337" t="s">
        <v>446</v>
      </c>
      <c r="AI54" s="337" t="s">
        <v>446</v>
      </c>
      <c r="AJ54" s="337" t="s">
        <v>446</v>
      </c>
      <c r="AK54" s="337" t="s">
        <v>446</v>
      </c>
      <c r="AL54" s="337" t="s">
        <v>446</v>
      </c>
      <c r="AM54" s="337" t="s">
        <v>446</v>
      </c>
      <c r="AN54" s="337" t="s">
        <v>446</v>
      </c>
      <c r="AO54" s="337" t="s">
        <v>446</v>
      </c>
      <c r="AP54" s="337" t="s">
        <v>446</v>
      </c>
      <c r="AQ54" s="337" t="s">
        <v>446</v>
      </c>
      <c r="AR54" s="337" t="s">
        <v>446</v>
      </c>
      <c r="AS54" s="337" t="s">
        <v>446</v>
      </c>
      <c r="AT54" s="337" t="s">
        <v>446</v>
      </c>
      <c r="AU54" s="337">
        <v>3114.1550000000002</v>
      </c>
      <c r="AV54" s="337">
        <v>3633.5120000000002</v>
      </c>
      <c r="AW54" s="337">
        <v>4037.9810000000002</v>
      </c>
      <c r="AX54" s="337">
        <v>4226.3026981393186</v>
      </c>
      <c r="AY54" s="337">
        <v>4421.0604006604308</v>
      </c>
      <c r="AZ54" s="337">
        <v>4534.5630379493414</v>
      </c>
      <c r="BA54" s="337">
        <v>4441.312006402869</v>
      </c>
      <c r="BB54" s="337">
        <v>4315.8404802199366</v>
      </c>
      <c r="BC54" s="337">
        <v>4240.8678359897649</v>
      </c>
      <c r="BD54" s="337">
        <v>4129.9407028060114</v>
      </c>
      <c r="BE54" s="337">
        <v>4079.0531644913372</v>
      </c>
      <c r="BF54" s="337">
        <v>4096.7528282306994</v>
      </c>
      <c r="BG54" s="337">
        <v>3844.8726073335538</v>
      </c>
      <c r="BH54" s="337" t="s">
        <v>446</v>
      </c>
      <c r="BI54" s="337" t="s">
        <v>446</v>
      </c>
      <c r="BJ54" s="337" t="s">
        <v>446</v>
      </c>
      <c r="BK54" s="337" t="s">
        <v>446</v>
      </c>
      <c r="BL54" s="337" t="s">
        <v>446</v>
      </c>
      <c r="BM54" s="337" t="s">
        <v>446</v>
      </c>
      <c r="BN54" s="337" t="s">
        <v>446</v>
      </c>
      <c r="BO54" s="337" t="s">
        <v>446</v>
      </c>
      <c r="BP54" s="337" t="s">
        <v>446</v>
      </c>
      <c r="BQ54" s="337" t="s">
        <v>446</v>
      </c>
      <c r="BR54" s="337" t="s">
        <v>446</v>
      </c>
      <c r="BS54" s="337" t="s">
        <v>446</v>
      </c>
      <c r="BT54" s="337" t="s">
        <v>446</v>
      </c>
      <c r="BU54" s="337" t="s">
        <v>446</v>
      </c>
      <c r="BV54" s="337" t="s">
        <v>446</v>
      </c>
      <c r="BW54" s="337" t="s">
        <v>446</v>
      </c>
      <c r="BX54" s="337" t="s">
        <v>446</v>
      </c>
      <c r="BY54" s="337" t="s">
        <v>446</v>
      </c>
      <c r="BZ54" s="337" t="s">
        <v>446</v>
      </c>
      <c r="CA54" s="337" t="s">
        <v>446</v>
      </c>
      <c r="CB54" s="337" t="s">
        <v>446</v>
      </c>
      <c r="CC54" s="337" t="s">
        <v>446</v>
      </c>
      <c r="CD54" s="338" t="s">
        <v>446</v>
      </c>
    </row>
    <row r="55" spans="1:82" s="56" customFormat="1" x14ac:dyDescent="0.4">
      <c r="A55" s="65"/>
      <c r="B55" s="196" t="s">
        <v>622</v>
      </c>
      <c r="D55" s="406" t="s">
        <v>446</v>
      </c>
      <c r="E55" s="337" t="s">
        <v>446</v>
      </c>
      <c r="F55" s="337" t="s">
        <v>446</v>
      </c>
      <c r="G55" s="337" t="s">
        <v>446</v>
      </c>
      <c r="H55" s="337" t="s">
        <v>446</v>
      </c>
      <c r="I55" s="337" t="s">
        <v>446</v>
      </c>
      <c r="J55" s="337" t="s">
        <v>446</v>
      </c>
      <c r="K55" s="337" t="s">
        <v>446</v>
      </c>
      <c r="L55" s="337" t="s">
        <v>446</v>
      </c>
      <c r="M55" s="337" t="s">
        <v>446</v>
      </c>
      <c r="N55" s="337" t="s">
        <v>446</v>
      </c>
      <c r="O55" s="337" t="s">
        <v>446</v>
      </c>
      <c r="P55" s="337" t="s">
        <v>446</v>
      </c>
      <c r="Q55" s="337" t="s">
        <v>446</v>
      </c>
      <c r="R55" s="337" t="s">
        <v>446</v>
      </c>
      <c r="S55" s="337" t="s">
        <v>446</v>
      </c>
      <c r="T55" s="337" t="s">
        <v>446</v>
      </c>
      <c r="U55" s="337" t="s">
        <v>446</v>
      </c>
      <c r="V55" s="337" t="s">
        <v>446</v>
      </c>
      <c r="W55" s="337" t="s">
        <v>446</v>
      </c>
      <c r="X55" s="337" t="s">
        <v>446</v>
      </c>
      <c r="Y55" s="337" t="s">
        <v>446</v>
      </c>
      <c r="Z55" s="337" t="s">
        <v>446</v>
      </c>
      <c r="AA55" s="337" t="s">
        <v>446</v>
      </c>
      <c r="AB55" s="337" t="s">
        <v>446</v>
      </c>
      <c r="AC55" s="337" t="s">
        <v>446</v>
      </c>
      <c r="AD55" s="337" t="s">
        <v>446</v>
      </c>
      <c r="AE55" s="337" t="s">
        <v>446</v>
      </c>
      <c r="AF55" s="337" t="s">
        <v>446</v>
      </c>
      <c r="AG55" s="337" t="s">
        <v>446</v>
      </c>
      <c r="AH55" s="337" t="s">
        <v>446</v>
      </c>
      <c r="AI55" s="337" t="s">
        <v>446</v>
      </c>
      <c r="AJ55" s="337" t="s">
        <v>446</v>
      </c>
      <c r="AK55" s="337" t="s">
        <v>446</v>
      </c>
      <c r="AL55" s="337" t="s">
        <v>446</v>
      </c>
      <c r="AM55" s="337" t="s">
        <v>446</v>
      </c>
      <c r="AN55" s="337" t="s">
        <v>446</v>
      </c>
      <c r="AO55" s="337" t="s">
        <v>446</v>
      </c>
      <c r="AP55" s="337" t="s">
        <v>446</v>
      </c>
      <c r="AQ55" s="337" t="s">
        <v>446</v>
      </c>
      <c r="AR55" s="337" t="s">
        <v>446</v>
      </c>
      <c r="AS55" s="337" t="s">
        <v>446</v>
      </c>
      <c r="AT55" s="337" t="s">
        <v>446</v>
      </c>
      <c r="AU55" s="337">
        <v>181.965</v>
      </c>
      <c r="AV55" s="337">
        <v>214.066</v>
      </c>
      <c r="AW55" s="337">
        <v>231.85599999999999</v>
      </c>
      <c r="AX55" s="337">
        <v>248.25138732470668</v>
      </c>
      <c r="AY55" s="337">
        <v>260.59597526855003</v>
      </c>
      <c r="AZ55" s="337">
        <v>269.42270267979103</v>
      </c>
      <c r="BA55" s="337">
        <v>266.82421889558537</v>
      </c>
      <c r="BB55" s="337">
        <v>265.2056659520656</v>
      </c>
      <c r="BC55" s="337">
        <v>266.9137775611797</v>
      </c>
      <c r="BD55" s="337">
        <v>268.83757781930126</v>
      </c>
      <c r="BE55" s="337">
        <v>272.36002185110834</v>
      </c>
      <c r="BF55" s="337">
        <v>282.06406816095773</v>
      </c>
      <c r="BG55" s="337">
        <v>289.39901345521349</v>
      </c>
      <c r="BH55" s="337" t="s">
        <v>446</v>
      </c>
      <c r="BI55" s="337" t="s">
        <v>446</v>
      </c>
      <c r="BJ55" s="337" t="s">
        <v>446</v>
      </c>
      <c r="BK55" s="337" t="s">
        <v>446</v>
      </c>
      <c r="BL55" s="337" t="s">
        <v>446</v>
      </c>
      <c r="BM55" s="337" t="s">
        <v>446</v>
      </c>
      <c r="BN55" s="337" t="s">
        <v>446</v>
      </c>
      <c r="BO55" s="337" t="s">
        <v>446</v>
      </c>
      <c r="BP55" s="337" t="s">
        <v>446</v>
      </c>
      <c r="BQ55" s="337" t="s">
        <v>446</v>
      </c>
      <c r="BR55" s="337" t="s">
        <v>446</v>
      </c>
      <c r="BS55" s="337" t="s">
        <v>446</v>
      </c>
      <c r="BT55" s="337" t="s">
        <v>446</v>
      </c>
      <c r="BU55" s="337" t="s">
        <v>446</v>
      </c>
      <c r="BV55" s="337" t="s">
        <v>446</v>
      </c>
      <c r="BW55" s="337" t="s">
        <v>446</v>
      </c>
      <c r="BX55" s="337" t="s">
        <v>446</v>
      </c>
      <c r="BY55" s="337" t="s">
        <v>446</v>
      </c>
      <c r="BZ55" s="337" t="s">
        <v>446</v>
      </c>
      <c r="CA55" s="337" t="s">
        <v>446</v>
      </c>
      <c r="CB55" s="337" t="s">
        <v>446</v>
      </c>
      <c r="CC55" s="337" t="s">
        <v>446</v>
      </c>
      <c r="CD55" s="338" t="s">
        <v>446</v>
      </c>
    </row>
    <row r="56" spans="1:82" s="29" customFormat="1" ht="24.75" customHeight="1" thickBot="1" x14ac:dyDescent="0.4">
      <c r="A56" s="410"/>
      <c r="B56" s="370" t="s">
        <v>623</v>
      </c>
      <c r="C56" s="86"/>
      <c r="D56" s="411" t="s">
        <v>446</v>
      </c>
      <c r="E56" s="340" t="s">
        <v>446</v>
      </c>
      <c r="F56" s="340" t="s">
        <v>446</v>
      </c>
      <c r="G56" s="340" t="s">
        <v>446</v>
      </c>
      <c r="H56" s="340" t="s">
        <v>446</v>
      </c>
      <c r="I56" s="340" t="s">
        <v>446</v>
      </c>
      <c r="J56" s="340" t="s">
        <v>446</v>
      </c>
      <c r="K56" s="340" t="s">
        <v>446</v>
      </c>
      <c r="L56" s="340" t="s">
        <v>446</v>
      </c>
      <c r="M56" s="340" t="s">
        <v>446</v>
      </c>
      <c r="N56" s="340" t="s">
        <v>446</v>
      </c>
      <c r="O56" s="340" t="s">
        <v>446</v>
      </c>
      <c r="P56" s="340" t="s">
        <v>446</v>
      </c>
      <c r="Q56" s="340" t="s">
        <v>446</v>
      </c>
      <c r="R56" s="340" t="s">
        <v>446</v>
      </c>
      <c r="S56" s="340" t="s">
        <v>446</v>
      </c>
      <c r="T56" s="340" t="s">
        <v>446</v>
      </c>
      <c r="U56" s="340" t="s">
        <v>446</v>
      </c>
      <c r="V56" s="340" t="s">
        <v>446</v>
      </c>
      <c r="W56" s="340" t="s">
        <v>446</v>
      </c>
      <c r="X56" s="340" t="s">
        <v>446</v>
      </c>
      <c r="Y56" s="340" t="s">
        <v>446</v>
      </c>
      <c r="Z56" s="340" t="s">
        <v>446</v>
      </c>
      <c r="AA56" s="340" t="s">
        <v>446</v>
      </c>
      <c r="AB56" s="340" t="s">
        <v>446</v>
      </c>
      <c r="AC56" s="340" t="s">
        <v>446</v>
      </c>
      <c r="AD56" s="340" t="s">
        <v>446</v>
      </c>
      <c r="AE56" s="340" t="s">
        <v>446</v>
      </c>
      <c r="AF56" s="340" t="s">
        <v>446</v>
      </c>
      <c r="AG56" s="340" t="s">
        <v>446</v>
      </c>
      <c r="AH56" s="340" t="s">
        <v>446</v>
      </c>
      <c r="AI56" s="340" t="s">
        <v>446</v>
      </c>
      <c r="AJ56" s="340" t="s">
        <v>446</v>
      </c>
      <c r="AK56" s="340" t="s">
        <v>446</v>
      </c>
      <c r="AL56" s="340" t="s">
        <v>446</v>
      </c>
      <c r="AM56" s="340" t="s">
        <v>446</v>
      </c>
      <c r="AN56" s="340" t="s">
        <v>446</v>
      </c>
      <c r="AO56" s="340" t="s">
        <v>446</v>
      </c>
      <c r="AP56" s="340" t="s">
        <v>446</v>
      </c>
      <c r="AQ56" s="340" t="s">
        <v>446</v>
      </c>
      <c r="AR56" s="340" t="s">
        <v>446</v>
      </c>
      <c r="AS56" s="340" t="s">
        <v>446</v>
      </c>
      <c r="AT56" s="340" t="s">
        <v>446</v>
      </c>
      <c r="AU56" s="340">
        <v>353.87199999999939</v>
      </c>
      <c r="AV56" s="340">
        <v>429.27399999999852</v>
      </c>
      <c r="AW56" s="340">
        <v>492.79200000000128</v>
      </c>
      <c r="AX56" s="340">
        <v>515.32715746078907</v>
      </c>
      <c r="AY56" s="340">
        <v>541.56637732354477</v>
      </c>
      <c r="AZ56" s="340">
        <v>546.888276290318</v>
      </c>
      <c r="BA56" s="340">
        <v>514.55385286211151</v>
      </c>
      <c r="BB56" s="340">
        <v>525.08007490509476</v>
      </c>
      <c r="BC56" s="340">
        <v>549.23528371931229</v>
      </c>
      <c r="BD56" s="340">
        <v>582.55102045042167</v>
      </c>
      <c r="BE56" s="340">
        <v>610.28535878548792</v>
      </c>
      <c r="BF56" s="340">
        <v>657.4854375022984</v>
      </c>
      <c r="BG56" s="340">
        <v>657.2757267172957</v>
      </c>
      <c r="BH56" s="340">
        <v>352.83686502826782</v>
      </c>
      <c r="BI56" s="340">
        <v>370.8638349999992</v>
      </c>
      <c r="BJ56" s="340">
        <v>342.7063180000041</v>
      </c>
      <c r="BK56" s="340">
        <v>321.65414699999565</v>
      </c>
      <c r="BL56" s="340">
        <v>348.23900200000571</v>
      </c>
      <c r="BM56" s="340">
        <v>386.0307610000018</v>
      </c>
      <c r="BN56" s="340">
        <v>399.49913500000184</v>
      </c>
      <c r="BO56" s="340">
        <v>433.20464900001389</v>
      </c>
      <c r="BP56" s="340">
        <v>446.92571600000156</v>
      </c>
      <c r="BQ56" s="340">
        <v>470.89298200000121</v>
      </c>
      <c r="BR56" s="340">
        <v>563.96805599999789</v>
      </c>
      <c r="BS56" s="340">
        <v>628.2659879999992</v>
      </c>
      <c r="BT56" s="340">
        <v>546.10436500000287</v>
      </c>
      <c r="BU56" s="340">
        <v>624.77080199999909</v>
      </c>
      <c r="BV56" s="340">
        <v>533.01791499999672</v>
      </c>
      <c r="BW56" s="340">
        <v>503.72815436058954</v>
      </c>
      <c r="BX56" s="340">
        <v>456.04254800000126</v>
      </c>
      <c r="BY56" s="340">
        <v>482.39189425496988</v>
      </c>
      <c r="BZ56" s="340">
        <v>472.48734574361879</v>
      </c>
      <c r="CA56" s="340">
        <v>459.53924505879695</v>
      </c>
      <c r="CB56" s="340">
        <v>445.32190734097458</v>
      </c>
      <c r="CC56" s="340">
        <v>408.32993245585203</v>
      </c>
      <c r="CD56" s="341">
        <v>390.96548882109073</v>
      </c>
    </row>
    <row r="57" spans="1:82" s="1" customFormat="1" ht="26.25" customHeight="1" x14ac:dyDescent="0.4">
      <c r="A57" s="319"/>
      <c r="B57" s="106" t="s">
        <v>624</v>
      </c>
      <c r="C57" s="314"/>
      <c r="D57" s="48" t="s">
        <v>144</v>
      </c>
      <c r="E57" s="49" t="s">
        <v>145</v>
      </c>
      <c r="F57" s="49" t="s">
        <v>146</v>
      </c>
      <c r="G57" s="49" t="s">
        <v>147</v>
      </c>
      <c r="H57" s="49" t="s">
        <v>148</v>
      </c>
      <c r="I57" s="49" t="s">
        <v>149</v>
      </c>
      <c r="J57" s="49" t="s">
        <v>150</v>
      </c>
      <c r="K57" s="49" t="s">
        <v>151</v>
      </c>
      <c r="L57" s="49" t="s">
        <v>152</v>
      </c>
      <c r="M57" s="49" t="s">
        <v>153</v>
      </c>
      <c r="N57" s="49" t="s">
        <v>154</v>
      </c>
      <c r="O57" s="49" t="s">
        <v>155</v>
      </c>
      <c r="P57" s="49" t="s">
        <v>156</v>
      </c>
      <c r="Q57" s="49" t="s">
        <v>157</v>
      </c>
      <c r="R57" s="49" t="s">
        <v>158</v>
      </c>
      <c r="S57" s="49" t="s">
        <v>159</v>
      </c>
      <c r="T57" s="49" t="s">
        <v>160</v>
      </c>
      <c r="U57" s="49" t="s">
        <v>161</v>
      </c>
      <c r="V57" s="49" t="s">
        <v>162</v>
      </c>
      <c r="W57" s="49" t="s">
        <v>163</v>
      </c>
      <c r="X57" s="49" t="s">
        <v>164</v>
      </c>
      <c r="Y57" s="49" t="s">
        <v>165</v>
      </c>
      <c r="Z57" s="49" t="s">
        <v>166</v>
      </c>
      <c r="AA57" s="49" t="s">
        <v>167</v>
      </c>
      <c r="AB57" s="49" t="s">
        <v>168</v>
      </c>
      <c r="AC57" s="49" t="s">
        <v>169</v>
      </c>
      <c r="AD57" s="49" t="s">
        <v>170</v>
      </c>
      <c r="AE57" s="49" t="s">
        <v>171</v>
      </c>
      <c r="AF57" s="49" t="s">
        <v>172</v>
      </c>
      <c r="AG57" s="49" t="s">
        <v>173</v>
      </c>
      <c r="AH57" s="49" t="s">
        <v>174</v>
      </c>
      <c r="AI57" s="49" t="s">
        <v>175</v>
      </c>
      <c r="AJ57" s="49" t="s">
        <v>176</v>
      </c>
      <c r="AK57" s="49" t="s">
        <v>177</v>
      </c>
      <c r="AL57" s="49" t="s">
        <v>178</v>
      </c>
      <c r="AM57" s="49" t="s">
        <v>179</v>
      </c>
      <c r="AN57" s="49" t="s">
        <v>180</v>
      </c>
      <c r="AO57" s="49" t="s">
        <v>181</v>
      </c>
      <c r="AP57" s="49" t="s">
        <v>182</v>
      </c>
      <c r="AQ57" s="49" t="s">
        <v>183</v>
      </c>
      <c r="AR57" s="49" t="s">
        <v>184</v>
      </c>
      <c r="AS57" s="49" t="s">
        <v>185</v>
      </c>
      <c r="AT57" s="49" t="s">
        <v>186</v>
      </c>
      <c r="AU57" s="49" t="s">
        <v>187</v>
      </c>
      <c r="AV57" s="49" t="s">
        <v>188</v>
      </c>
      <c r="AW57" s="49" t="s">
        <v>189</v>
      </c>
      <c r="AX57" s="49" t="s">
        <v>190</v>
      </c>
      <c r="AY57" s="49" t="s">
        <v>90</v>
      </c>
      <c r="AZ57" s="49" t="s">
        <v>91</v>
      </c>
      <c r="BA57" s="49" t="s">
        <v>92</v>
      </c>
      <c r="BB57" s="49" t="s">
        <v>93</v>
      </c>
      <c r="BC57" s="49" t="s">
        <v>94</v>
      </c>
      <c r="BD57" s="49" t="s">
        <v>95</v>
      </c>
      <c r="BE57" s="49" t="s">
        <v>96</v>
      </c>
      <c r="BF57" s="49" t="s">
        <v>97</v>
      </c>
      <c r="BG57" s="49" t="s">
        <v>98</v>
      </c>
      <c r="BH57" s="49" t="s">
        <v>99</v>
      </c>
      <c r="BI57" s="49" t="s">
        <v>100</v>
      </c>
      <c r="BJ57" s="49" t="s">
        <v>101</v>
      </c>
      <c r="BK57" s="49" t="s">
        <v>102</v>
      </c>
      <c r="BL57" s="49" t="s">
        <v>103</v>
      </c>
      <c r="BM57" s="49" t="s">
        <v>104</v>
      </c>
      <c r="BN57" s="49" t="s">
        <v>105</v>
      </c>
      <c r="BO57" s="49" t="s">
        <v>106</v>
      </c>
      <c r="BP57" s="49" t="s">
        <v>107</v>
      </c>
      <c r="BQ57" s="49" t="s">
        <v>108</v>
      </c>
      <c r="BR57" s="49" t="s">
        <v>109</v>
      </c>
      <c r="BS57" s="49" t="s">
        <v>110</v>
      </c>
      <c r="BT57" s="49" t="s">
        <v>111</v>
      </c>
      <c r="BU57" s="49" t="s">
        <v>112</v>
      </c>
      <c r="BV57" s="49" t="s">
        <v>113</v>
      </c>
      <c r="BW57" s="49" t="s">
        <v>114</v>
      </c>
      <c r="BX57" s="49" t="s">
        <v>115</v>
      </c>
      <c r="BY57" s="49" t="s">
        <v>116</v>
      </c>
      <c r="BZ57" s="49" t="s">
        <v>117</v>
      </c>
      <c r="CA57" s="49" t="s">
        <v>118</v>
      </c>
      <c r="CB57" s="49" t="s">
        <v>119</v>
      </c>
      <c r="CC57" s="49" t="s">
        <v>120</v>
      </c>
      <c r="CD57" s="50" t="s">
        <v>121</v>
      </c>
    </row>
    <row r="58" spans="1:82" s="1" customFormat="1" ht="15" customHeight="1" thickBot="1" x14ac:dyDescent="0.45">
      <c r="A58" s="319"/>
      <c r="B58" s="322" t="s">
        <v>625</v>
      </c>
      <c r="C58" s="343"/>
      <c r="D58" s="52" t="s">
        <v>123</v>
      </c>
      <c r="E58" s="53" t="s">
        <v>123</v>
      </c>
      <c r="F58" s="53" t="s">
        <v>123</v>
      </c>
      <c r="G58" s="53" t="s">
        <v>123</v>
      </c>
      <c r="H58" s="53" t="s">
        <v>123</v>
      </c>
      <c r="I58" s="53" t="s">
        <v>123</v>
      </c>
      <c r="J58" s="53" t="s">
        <v>123</v>
      </c>
      <c r="K58" s="53" t="s">
        <v>123</v>
      </c>
      <c r="L58" s="53" t="s">
        <v>123</v>
      </c>
      <c r="M58" s="53" t="s">
        <v>123</v>
      </c>
      <c r="N58" s="53" t="s">
        <v>123</v>
      </c>
      <c r="O58" s="53" t="s">
        <v>123</v>
      </c>
      <c r="P58" s="53" t="s">
        <v>123</v>
      </c>
      <c r="Q58" s="53" t="s">
        <v>123</v>
      </c>
      <c r="R58" s="53" t="s">
        <v>123</v>
      </c>
      <c r="S58" s="53" t="s">
        <v>123</v>
      </c>
      <c r="T58" s="53" t="s">
        <v>123</v>
      </c>
      <c r="U58" s="53" t="s">
        <v>123</v>
      </c>
      <c r="V58" s="53" t="s">
        <v>123</v>
      </c>
      <c r="W58" s="53" t="s">
        <v>123</v>
      </c>
      <c r="X58" s="53" t="s">
        <v>123</v>
      </c>
      <c r="Y58" s="53" t="s">
        <v>123</v>
      </c>
      <c r="Z58" s="53" t="s">
        <v>123</v>
      </c>
      <c r="AA58" s="53" t="s">
        <v>123</v>
      </c>
      <c r="AB58" s="53" t="s">
        <v>123</v>
      </c>
      <c r="AC58" s="53" t="s">
        <v>123</v>
      </c>
      <c r="AD58" s="53" t="s">
        <v>123</v>
      </c>
      <c r="AE58" s="53" t="s">
        <v>123</v>
      </c>
      <c r="AF58" s="53" t="s">
        <v>123</v>
      </c>
      <c r="AG58" s="53" t="s">
        <v>123</v>
      </c>
      <c r="AH58" s="53" t="s">
        <v>123</v>
      </c>
      <c r="AI58" s="53" t="s">
        <v>123</v>
      </c>
      <c r="AJ58" s="53" t="s">
        <v>123</v>
      </c>
      <c r="AK58" s="53" t="s">
        <v>123</v>
      </c>
      <c r="AL58" s="53" t="s">
        <v>123</v>
      </c>
      <c r="AM58" s="53" t="s">
        <v>123</v>
      </c>
      <c r="AN58" s="53" t="s">
        <v>123</v>
      </c>
      <c r="AO58" s="53" t="s">
        <v>123</v>
      </c>
      <c r="AP58" s="53" t="s">
        <v>123</v>
      </c>
      <c r="AQ58" s="53" t="s">
        <v>123</v>
      </c>
      <c r="AR58" s="53" t="s">
        <v>123</v>
      </c>
      <c r="AS58" s="53" t="s">
        <v>123</v>
      </c>
      <c r="AT58" s="53" t="s">
        <v>123</v>
      </c>
      <c r="AU58" s="53" t="s">
        <v>123</v>
      </c>
      <c r="AV58" s="53" t="s">
        <v>123</v>
      </c>
      <c r="AW58" s="53" t="s">
        <v>123</v>
      </c>
      <c r="AX58" s="53" t="s">
        <v>123</v>
      </c>
      <c r="AY58" s="53" t="s">
        <v>123</v>
      </c>
      <c r="AZ58" s="53" t="s">
        <v>123</v>
      </c>
      <c r="BA58" s="53" t="s">
        <v>123</v>
      </c>
      <c r="BB58" s="53" t="s">
        <v>123</v>
      </c>
      <c r="BC58" s="53" t="s">
        <v>123</v>
      </c>
      <c r="BD58" s="53" t="s">
        <v>123</v>
      </c>
      <c r="BE58" s="53" t="s">
        <v>123</v>
      </c>
      <c r="BF58" s="53" t="s">
        <v>123</v>
      </c>
      <c r="BG58" s="53" t="s">
        <v>123</v>
      </c>
      <c r="BH58" s="53" t="s">
        <v>123</v>
      </c>
      <c r="BI58" s="53" t="s">
        <v>123</v>
      </c>
      <c r="BJ58" s="53" t="s">
        <v>123</v>
      </c>
      <c r="BK58" s="53" t="s">
        <v>123</v>
      </c>
      <c r="BL58" s="53" t="s">
        <v>123</v>
      </c>
      <c r="BM58" s="53" t="s">
        <v>123</v>
      </c>
      <c r="BN58" s="53" t="s">
        <v>123</v>
      </c>
      <c r="BO58" s="53" t="s">
        <v>123</v>
      </c>
      <c r="BP58" s="53" t="s">
        <v>123</v>
      </c>
      <c r="BQ58" s="53" t="s">
        <v>123</v>
      </c>
      <c r="BR58" s="53" t="s">
        <v>123</v>
      </c>
      <c r="BS58" s="53" t="s">
        <v>123</v>
      </c>
      <c r="BT58" s="53" t="s">
        <v>123</v>
      </c>
      <c r="BU58" s="53" t="s">
        <v>123</v>
      </c>
      <c r="BV58" s="53" t="s">
        <v>123</v>
      </c>
      <c r="BW58" s="53" t="s">
        <v>123</v>
      </c>
      <c r="BX58" s="53" t="s">
        <v>123</v>
      </c>
      <c r="BY58" s="53" t="s">
        <v>124</v>
      </c>
      <c r="BZ58" s="53" t="s">
        <v>124</v>
      </c>
      <c r="CA58" s="53" t="s">
        <v>124</v>
      </c>
      <c r="CB58" s="53" t="s">
        <v>124</v>
      </c>
      <c r="CC58" s="53" t="s">
        <v>124</v>
      </c>
      <c r="CD58" s="54" t="s">
        <v>124</v>
      </c>
    </row>
    <row r="59" spans="1:82" s="238" customFormat="1" ht="24" customHeight="1" x14ac:dyDescent="0.4">
      <c r="A59" s="402"/>
      <c r="B59" s="106" t="s">
        <v>136</v>
      </c>
      <c r="C59" s="106"/>
      <c r="D59" s="399">
        <v>0</v>
      </c>
      <c r="E59" s="400">
        <v>0</v>
      </c>
      <c r="F59" s="400">
        <v>0</v>
      </c>
      <c r="G59" s="400">
        <v>0</v>
      </c>
      <c r="H59" s="400">
        <v>0</v>
      </c>
      <c r="I59" s="400">
        <v>0</v>
      </c>
      <c r="J59" s="400">
        <v>0</v>
      </c>
      <c r="K59" s="400">
        <v>0</v>
      </c>
      <c r="L59" s="400">
        <v>0</v>
      </c>
      <c r="M59" s="400">
        <v>0</v>
      </c>
      <c r="N59" s="400">
        <v>0</v>
      </c>
      <c r="O59" s="400">
        <v>0</v>
      </c>
      <c r="P59" s="400">
        <v>0</v>
      </c>
      <c r="Q59" s="400">
        <v>0</v>
      </c>
      <c r="R59" s="400">
        <v>0</v>
      </c>
      <c r="S59" s="400">
        <v>0</v>
      </c>
      <c r="T59" s="400">
        <v>0</v>
      </c>
      <c r="U59" s="400">
        <v>0</v>
      </c>
      <c r="V59" s="400">
        <v>0</v>
      </c>
      <c r="W59" s="400">
        <v>0</v>
      </c>
      <c r="X59" s="400">
        <v>0</v>
      </c>
      <c r="Y59" s="400">
        <v>0</v>
      </c>
      <c r="Z59" s="400">
        <v>328.87199650705122</v>
      </c>
      <c r="AA59" s="400">
        <v>277.96915702966947</v>
      </c>
      <c r="AB59" s="400">
        <v>1345.0979859558061</v>
      </c>
      <c r="AC59" s="400">
        <v>2649.3492583744114</v>
      </c>
      <c r="AD59" s="400">
        <v>1350.8025570099333</v>
      </c>
      <c r="AE59" s="400">
        <v>1525.2447412468971</v>
      </c>
      <c r="AF59" s="400">
        <v>1387.1882937296443</v>
      </c>
      <c r="AG59" s="400">
        <v>4149.5288507670593</v>
      </c>
      <c r="AH59" s="400">
        <v>3931.3834983053921</v>
      </c>
      <c r="AI59" s="400">
        <v>3700.0784494638433</v>
      </c>
      <c r="AJ59" s="400">
        <v>4011.023215211168</v>
      </c>
      <c r="AK59" s="400">
        <v>5867.002450141973</v>
      </c>
      <c r="AL59" s="400">
        <v>7024.3199290271114</v>
      </c>
      <c r="AM59" s="400">
        <v>7926.5568057788741</v>
      </c>
      <c r="AN59" s="400">
        <v>8444.6154801266966</v>
      </c>
      <c r="AO59" s="400">
        <v>8970.6703965157776</v>
      </c>
      <c r="AP59" s="400">
        <v>9257.4321562969635</v>
      </c>
      <c r="AQ59" s="400">
        <v>9067.9612748245254</v>
      </c>
      <c r="AR59" s="400">
        <v>8947.8184857359611</v>
      </c>
      <c r="AS59" s="400">
        <v>9425.2921632795733</v>
      </c>
      <c r="AT59" s="400">
        <v>10469.106970443394</v>
      </c>
      <c r="AU59" s="400">
        <v>12331.817161896191</v>
      </c>
      <c r="AV59" s="400">
        <v>14746.407220609055</v>
      </c>
      <c r="AW59" s="400">
        <v>16955.429231280323</v>
      </c>
      <c r="AX59" s="400">
        <v>18327.101336705578</v>
      </c>
      <c r="AY59" s="400">
        <v>19136.670451846665</v>
      </c>
      <c r="AZ59" s="400">
        <v>19335.306254480609</v>
      </c>
      <c r="BA59" s="400">
        <v>19070.403983887463</v>
      </c>
      <c r="BB59" s="400">
        <v>18458.409328526661</v>
      </c>
      <c r="BC59" s="400">
        <v>18353.068764483833</v>
      </c>
      <c r="BD59" s="400">
        <v>18155.329249800914</v>
      </c>
      <c r="BE59" s="400">
        <v>18463.289050826181</v>
      </c>
      <c r="BF59" s="400">
        <v>19714.380568609809</v>
      </c>
      <c r="BG59" s="400">
        <v>18785.998463133412</v>
      </c>
      <c r="BH59" s="400">
        <v>19441.556971114114</v>
      </c>
      <c r="BI59" s="400">
        <v>19987.810540515278</v>
      </c>
      <c r="BJ59" s="400">
        <v>20683.626666178672</v>
      </c>
      <c r="BK59" s="400">
        <v>21329.602844911016</v>
      </c>
      <c r="BL59" s="400">
        <f t="shared" ref="BL59:CD59" si="20">SUM(BL60:BL63)</f>
        <v>22522.123891455576</v>
      </c>
      <c r="BM59" s="400">
        <f t="shared" si="20"/>
        <v>25914.97604630655</v>
      </c>
      <c r="BN59" s="400">
        <f t="shared" si="20"/>
        <v>27323.312781155673</v>
      </c>
      <c r="BO59" s="400">
        <f t="shared" si="20"/>
        <v>28667.005015709372</v>
      </c>
      <c r="BP59" s="400">
        <f t="shared" si="20"/>
        <v>29429.465255443291</v>
      </c>
      <c r="BQ59" s="400">
        <f t="shared" si="20"/>
        <v>29095.696261530018</v>
      </c>
      <c r="BR59" s="400">
        <f t="shared" si="20"/>
        <v>28938.967338171842</v>
      </c>
      <c r="BS59" s="400">
        <f t="shared" si="20"/>
        <v>28674.382260129431</v>
      </c>
      <c r="BT59" s="400">
        <f t="shared" si="20"/>
        <v>27118.014693392615</v>
      </c>
      <c r="BU59" s="400">
        <f t="shared" si="20"/>
        <v>25363.100742183589</v>
      </c>
      <c r="BV59" s="400">
        <f t="shared" si="20"/>
        <v>23124.620693008805</v>
      </c>
      <c r="BW59" s="400">
        <f t="shared" si="20"/>
        <v>26543.24279526899</v>
      </c>
      <c r="BX59" s="400">
        <f t="shared" si="20"/>
        <v>29976.493337207357</v>
      </c>
      <c r="BY59" s="400">
        <f t="shared" si="20"/>
        <v>30735.684619199521</v>
      </c>
      <c r="BZ59" s="400">
        <f t="shared" si="20"/>
        <v>28709.318657124459</v>
      </c>
      <c r="CA59" s="400">
        <f t="shared" si="20"/>
        <v>28641.429316856604</v>
      </c>
      <c r="CB59" s="400">
        <f t="shared" si="20"/>
        <v>29175.849910991652</v>
      </c>
      <c r="CC59" s="400">
        <f t="shared" si="20"/>
        <v>29492.917522684289</v>
      </c>
      <c r="CD59" s="401">
        <f t="shared" si="20"/>
        <v>29746.210605306798</v>
      </c>
    </row>
    <row r="60" spans="1:82" s="1" customFormat="1" x14ac:dyDescent="0.4">
      <c r="A60" s="408"/>
      <c r="B60" s="71" t="s">
        <v>601</v>
      </c>
      <c r="C60" s="56"/>
      <c r="D60" s="406"/>
      <c r="E60" s="337"/>
      <c r="F60" s="337"/>
      <c r="G60" s="337"/>
      <c r="H60" s="337"/>
      <c r="I60" s="337"/>
      <c r="J60" s="337"/>
      <c r="K60" s="337"/>
      <c r="L60" s="337"/>
      <c r="M60" s="337"/>
      <c r="N60" s="337"/>
      <c r="O60" s="337"/>
      <c r="P60" s="337"/>
      <c r="Q60" s="337"/>
      <c r="R60" s="337"/>
      <c r="S60" s="337"/>
      <c r="T60" s="337"/>
      <c r="U60" s="337"/>
      <c r="V60" s="337"/>
      <c r="W60" s="337"/>
      <c r="X60" s="337"/>
      <c r="Y60" s="337"/>
      <c r="Z60" s="337"/>
      <c r="AA60" s="337"/>
      <c r="AB60" s="337"/>
      <c r="AC60" s="337"/>
      <c r="AD60" s="337"/>
      <c r="AE60" s="337"/>
      <c r="AF60" s="337"/>
      <c r="AG60" s="337"/>
      <c r="AH60" s="337"/>
      <c r="AI60" s="337"/>
      <c r="AJ60" s="337"/>
      <c r="AK60" s="337"/>
      <c r="AL60" s="337"/>
      <c r="AM60" s="337"/>
      <c r="AN60" s="337"/>
      <c r="AO60" s="337"/>
      <c r="AP60" s="337"/>
      <c r="AQ60" s="337"/>
      <c r="AR60" s="337"/>
      <c r="AS60" s="337"/>
      <c r="AT60" s="337"/>
      <c r="AU60" s="337"/>
      <c r="AV60" s="337"/>
      <c r="AW60" s="337"/>
      <c r="AX60" s="337"/>
      <c r="AY60" s="337"/>
      <c r="AZ60" s="337"/>
      <c r="BA60" s="337"/>
      <c r="BB60" s="337"/>
      <c r="BC60" s="337"/>
      <c r="BD60" s="337"/>
      <c r="BE60" s="337"/>
      <c r="BF60" s="337"/>
      <c r="BG60" s="337"/>
      <c r="BH60" s="337"/>
      <c r="BI60" s="337"/>
      <c r="BJ60" s="337"/>
      <c r="BK60" s="337"/>
      <c r="BL60" s="337">
        <v>19938.968572936174</v>
      </c>
      <c r="BM60" s="337">
        <v>21940.102056264379</v>
      </c>
      <c r="BN60" s="337">
        <v>22976.596217648977</v>
      </c>
      <c r="BO60" s="337">
        <v>23937.412673435203</v>
      </c>
      <c r="BP60" s="337">
        <v>24479.383421816183</v>
      </c>
      <c r="BQ60" s="337">
        <v>24705.354757157711</v>
      </c>
      <c r="BR60" s="337">
        <v>25466.522992730817</v>
      </c>
      <c r="BS60" s="337">
        <v>25725.290433310871</v>
      </c>
      <c r="BT60" s="337">
        <v>24639.293944081444</v>
      </c>
      <c r="BU60" s="337">
        <v>23051.312280499391</v>
      </c>
      <c r="BV60" s="337">
        <v>21330.679251403682</v>
      </c>
      <c r="BW60" s="337">
        <v>18923.452844548981</v>
      </c>
      <c r="BX60" s="337">
        <v>16941.514455434306</v>
      </c>
      <c r="BY60" s="337">
        <v>16393.219565155581</v>
      </c>
      <c r="BZ60" s="337">
        <v>14594.266611861431</v>
      </c>
      <c r="CA60" s="337">
        <v>13295.688948129582</v>
      </c>
      <c r="CB60" s="337">
        <v>11702.567013409232</v>
      </c>
      <c r="CC60" s="337">
        <v>9373.4506764492544</v>
      </c>
      <c r="CD60" s="338">
        <v>7368.8082937548561</v>
      </c>
    </row>
    <row r="61" spans="1:82" s="1" customFormat="1" x14ac:dyDescent="0.4">
      <c r="A61" s="408"/>
      <c r="B61" s="71" t="s">
        <v>602</v>
      </c>
      <c r="C61" s="56"/>
      <c r="D61" s="406"/>
      <c r="E61" s="337"/>
      <c r="F61" s="337"/>
      <c r="G61" s="337"/>
      <c r="H61" s="337"/>
      <c r="I61" s="337"/>
      <c r="J61" s="337"/>
      <c r="K61" s="337"/>
      <c r="L61" s="337"/>
      <c r="M61" s="337"/>
      <c r="N61" s="337"/>
      <c r="O61" s="337"/>
      <c r="P61" s="337"/>
      <c r="Q61" s="337"/>
      <c r="R61" s="337"/>
      <c r="S61" s="337"/>
      <c r="T61" s="337"/>
      <c r="U61" s="337"/>
      <c r="V61" s="337"/>
      <c r="W61" s="337"/>
      <c r="X61" s="337"/>
      <c r="Y61" s="337"/>
      <c r="Z61" s="337"/>
      <c r="AA61" s="337"/>
      <c r="AB61" s="337"/>
      <c r="AC61" s="337"/>
      <c r="AD61" s="337"/>
      <c r="AE61" s="337"/>
      <c r="AF61" s="337"/>
      <c r="AG61" s="337"/>
      <c r="AH61" s="337"/>
      <c r="AI61" s="337"/>
      <c r="AJ61" s="337"/>
      <c r="AK61" s="337"/>
      <c r="AL61" s="337"/>
      <c r="AM61" s="337"/>
      <c r="AN61" s="337"/>
      <c r="AO61" s="337"/>
      <c r="AP61" s="337"/>
      <c r="AQ61" s="337"/>
      <c r="AR61" s="337"/>
      <c r="AS61" s="337"/>
      <c r="AT61" s="337"/>
      <c r="AU61" s="337"/>
      <c r="AV61" s="337"/>
      <c r="AW61" s="337"/>
      <c r="AX61" s="337"/>
      <c r="AY61" s="337"/>
      <c r="AZ61" s="337"/>
      <c r="BA61" s="337"/>
      <c r="BB61" s="337"/>
      <c r="BC61" s="337"/>
      <c r="BD61" s="337"/>
      <c r="BE61" s="337"/>
      <c r="BF61" s="337"/>
      <c r="BG61" s="337"/>
      <c r="BH61" s="337"/>
      <c r="BI61" s="337"/>
      <c r="BJ61" s="337"/>
      <c r="BK61" s="337"/>
      <c r="BL61" s="337">
        <v>2124.5878365376743</v>
      </c>
      <c r="BM61" s="337">
        <v>3474.4056210804451</v>
      </c>
      <c r="BN61" s="337">
        <v>3837.2824494259735</v>
      </c>
      <c r="BO61" s="337">
        <v>4185.3976901126025</v>
      </c>
      <c r="BP61" s="337">
        <v>4399.7476257901071</v>
      </c>
      <c r="BQ61" s="337">
        <v>3823.4789392529578</v>
      </c>
      <c r="BR61" s="337">
        <v>2801.2700747389526</v>
      </c>
      <c r="BS61" s="337">
        <v>2206.0068620619677</v>
      </c>
      <c r="BT61" s="337">
        <v>1846.9422860734544</v>
      </c>
      <c r="BU61" s="337">
        <v>1601.2387859335797</v>
      </c>
      <c r="BV61" s="337">
        <v>1199.3469903798057</v>
      </c>
      <c r="BW61" s="337">
        <v>561.13135554768439</v>
      </c>
      <c r="BX61" s="337">
        <v>441.78704248392268</v>
      </c>
      <c r="BY61" s="337">
        <v>250.13964989042225</v>
      </c>
      <c r="BZ61" s="337">
        <v>141.85971522187901</v>
      </c>
      <c r="CA61" s="337">
        <v>15.536876149999273</v>
      </c>
      <c r="CB61" s="337">
        <v>0</v>
      </c>
      <c r="CC61" s="337">
        <v>0</v>
      </c>
      <c r="CD61" s="338">
        <v>0</v>
      </c>
    </row>
    <row r="62" spans="1:82" s="1" customFormat="1" x14ac:dyDescent="0.4">
      <c r="A62" s="408"/>
      <c r="B62" s="71" t="s">
        <v>245</v>
      </c>
      <c r="C62" s="56"/>
      <c r="D62" s="406"/>
      <c r="E62" s="337"/>
      <c r="F62" s="337"/>
      <c r="G62" s="337"/>
      <c r="H62" s="337"/>
      <c r="I62" s="337"/>
      <c r="J62" s="337"/>
      <c r="K62" s="337"/>
      <c r="L62" s="337"/>
      <c r="M62" s="337"/>
      <c r="N62" s="337"/>
      <c r="O62" s="337"/>
      <c r="P62" s="337"/>
      <c r="Q62" s="337"/>
      <c r="R62" s="337"/>
      <c r="S62" s="337"/>
      <c r="T62" s="337"/>
      <c r="U62" s="337"/>
      <c r="V62" s="337"/>
      <c r="W62" s="337"/>
      <c r="X62" s="337"/>
      <c r="Y62" s="337"/>
      <c r="Z62" s="337"/>
      <c r="AA62" s="337"/>
      <c r="AB62" s="337"/>
      <c r="AC62" s="337"/>
      <c r="AD62" s="337"/>
      <c r="AE62" s="337"/>
      <c r="AF62" s="337"/>
      <c r="AG62" s="337"/>
      <c r="AH62" s="337"/>
      <c r="AI62" s="337"/>
      <c r="AJ62" s="337"/>
      <c r="AK62" s="337"/>
      <c r="AL62" s="337"/>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v>458.56748198172755</v>
      </c>
      <c r="BM62" s="337">
        <v>500.46836896172573</v>
      </c>
      <c r="BN62" s="337">
        <v>509.43411408072342</v>
      </c>
      <c r="BO62" s="337">
        <v>544.19465216156641</v>
      </c>
      <c r="BP62" s="337">
        <v>550.33420783700069</v>
      </c>
      <c r="BQ62" s="337">
        <v>566.86256511935119</v>
      </c>
      <c r="BR62" s="337">
        <v>671.17427070207043</v>
      </c>
      <c r="BS62" s="337">
        <v>743.08496475659035</v>
      </c>
      <c r="BT62" s="337">
        <v>631.77846323771462</v>
      </c>
      <c r="BU62" s="337">
        <v>710.54967575061744</v>
      </c>
      <c r="BV62" s="337">
        <v>594.59445122531372</v>
      </c>
      <c r="BW62" s="337">
        <v>549.07870890438608</v>
      </c>
      <c r="BX62" s="337">
        <v>469.68871926265803</v>
      </c>
      <c r="BY62" s="337">
        <v>501.95036735576195</v>
      </c>
      <c r="BZ62" s="337">
        <v>472.48734574361333</v>
      </c>
      <c r="CA62" s="337">
        <v>448.72400084205754</v>
      </c>
      <c r="CB62" s="337">
        <v>426.92468780341187</v>
      </c>
      <c r="CC62" s="337">
        <v>383.96185069325742</v>
      </c>
      <c r="CD62" s="338">
        <v>360.42323989787394</v>
      </c>
    </row>
    <row r="63" spans="1:82" s="1" customFormat="1" x14ac:dyDescent="0.4">
      <c r="A63" s="408"/>
      <c r="B63" s="71" t="s">
        <v>603</v>
      </c>
      <c r="C63" s="56"/>
      <c r="D63" s="406"/>
      <c r="E63" s="337"/>
      <c r="F63" s="337"/>
      <c r="G63" s="337"/>
      <c r="H63" s="337"/>
      <c r="I63" s="337"/>
      <c r="J63" s="337"/>
      <c r="K63" s="337"/>
      <c r="L63" s="337"/>
      <c r="M63" s="337"/>
      <c r="N63" s="337"/>
      <c r="O63" s="337"/>
      <c r="P63" s="337"/>
      <c r="Q63" s="337"/>
      <c r="R63" s="337"/>
      <c r="S63" s="337"/>
      <c r="T63" s="337"/>
      <c r="U63" s="337"/>
      <c r="V63" s="337"/>
      <c r="W63" s="337"/>
      <c r="X63" s="337"/>
      <c r="Y63" s="337"/>
      <c r="Z63" s="337"/>
      <c r="AA63" s="337"/>
      <c r="AB63" s="337"/>
      <c r="AC63" s="337"/>
      <c r="AD63" s="337"/>
      <c r="AE63" s="337"/>
      <c r="AF63" s="337"/>
      <c r="AG63" s="337"/>
      <c r="AH63" s="337"/>
      <c r="AI63" s="337"/>
      <c r="AJ63" s="337"/>
      <c r="AK63" s="337"/>
      <c r="AL63" s="337"/>
      <c r="AM63" s="337"/>
      <c r="AN63" s="337"/>
      <c r="AO63" s="337"/>
      <c r="AP63" s="337"/>
      <c r="AQ63" s="337"/>
      <c r="AR63" s="337"/>
      <c r="AS63" s="337"/>
      <c r="AT63" s="337"/>
      <c r="AU63" s="337"/>
      <c r="AV63" s="337"/>
      <c r="AW63" s="337"/>
      <c r="AX63" s="337"/>
      <c r="AY63" s="337"/>
      <c r="AZ63" s="337"/>
      <c r="BA63" s="337"/>
      <c r="BB63" s="337"/>
      <c r="BC63" s="337"/>
      <c r="BD63" s="337"/>
      <c r="BE63" s="337"/>
      <c r="BF63" s="337"/>
      <c r="BG63" s="337"/>
      <c r="BH63" s="337"/>
      <c r="BI63" s="337"/>
      <c r="BJ63" s="337"/>
      <c r="BK63" s="337"/>
      <c r="BL63" s="337"/>
      <c r="BM63" s="337"/>
      <c r="BN63" s="337"/>
      <c r="BO63" s="337"/>
      <c r="BP63" s="337"/>
      <c r="BQ63" s="337"/>
      <c r="BR63" s="337"/>
      <c r="BS63" s="337"/>
      <c r="BT63" s="337"/>
      <c r="BU63" s="337"/>
      <c r="BV63" s="337"/>
      <c r="BW63" s="337">
        <v>6509.5798862679385</v>
      </c>
      <c r="BX63" s="337">
        <v>12123.503120026471</v>
      </c>
      <c r="BY63" s="337">
        <v>13590.375036797754</v>
      </c>
      <c r="BZ63" s="337">
        <v>13500.704984297534</v>
      </c>
      <c r="CA63" s="337">
        <v>14881.479491734965</v>
      </c>
      <c r="CB63" s="337">
        <v>17046.358209779006</v>
      </c>
      <c r="CC63" s="337">
        <v>19735.504995541778</v>
      </c>
      <c r="CD63" s="338">
        <v>22016.979071654067</v>
      </c>
    </row>
    <row r="64" spans="1:82" s="1" customFormat="1" x14ac:dyDescent="0.4">
      <c r="A64" s="408"/>
      <c r="B64" s="196" t="s">
        <v>604</v>
      </c>
      <c r="C64" s="56"/>
      <c r="D64" s="406"/>
      <c r="E64" s="337"/>
      <c r="F64" s="337"/>
      <c r="G64" s="337"/>
      <c r="H64" s="337"/>
      <c r="I64" s="337"/>
      <c r="J64" s="337"/>
      <c r="K64" s="337"/>
      <c r="L64" s="337"/>
      <c r="M64" s="337"/>
      <c r="N64" s="337"/>
      <c r="O64" s="337"/>
      <c r="P64" s="337"/>
      <c r="Q64" s="337"/>
      <c r="R64" s="337"/>
      <c r="S64" s="337"/>
      <c r="T64" s="337"/>
      <c r="U64" s="337"/>
      <c r="V64" s="337"/>
      <c r="W64" s="337"/>
      <c r="X64" s="337"/>
      <c r="Y64" s="337"/>
      <c r="Z64" s="337"/>
      <c r="AA64" s="337"/>
      <c r="AB64" s="337"/>
      <c r="AC64" s="337"/>
      <c r="AD64" s="337"/>
      <c r="AE64" s="337"/>
      <c r="AF64" s="337"/>
      <c r="AG64" s="337"/>
      <c r="AH64" s="337"/>
      <c r="AI64" s="337"/>
      <c r="AJ64" s="337"/>
      <c r="AK64" s="337"/>
      <c r="AL64" s="337"/>
      <c r="AM64" s="337"/>
      <c r="AN64" s="337"/>
      <c r="AO64" s="337"/>
      <c r="AP64" s="337"/>
      <c r="AQ64" s="337"/>
      <c r="AR64" s="337"/>
      <c r="AS64" s="337"/>
      <c r="AT64" s="337"/>
      <c r="AU64" s="337"/>
      <c r="AV64" s="337"/>
      <c r="AW64" s="337"/>
      <c r="AX64" s="337"/>
      <c r="AY64" s="337"/>
      <c r="AZ64" s="337"/>
      <c r="BA64" s="337"/>
      <c r="BB64" s="337"/>
      <c r="BC64" s="337"/>
      <c r="BD64" s="337"/>
      <c r="BE64" s="337"/>
      <c r="BF64" s="337"/>
      <c r="BG64" s="337"/>
      <c r="BH64" s="337"/>
      <c r="BI64" s="337"/>
      <c r="BJ64" s="337"/>
      <c r="BK64" s="337"/>
      <c r="BL64" s="337"/>
      <c r="BM64" s="337"/>
      <c r="BN64" s="337"/>
      <c r="BO64" s="337"/>
      <c r="BP64" s="337"/>
      <c r="BQ64" s="337"/>
      <c r="BR64" s="337"/>
      <c r="BS64" s="337"/>
      <c r="BT64" s="337"/>
      <c r="BU64" s="337"/>
      <c r="BV64" s="337"/>
      <c r="BW64" s="337">
        <v>3386.1236620355166</v>
      </c>
      <c r="BX64" s="337">
        <v>6925.1775299877499</v>
      </c>
      <c r="BY64" s="337">
        <v>7426.036603911185</v>
      </c>
      <c r="BZ64" s="337">
        <v>7145.5810749788579</v>
      </c>
      <c r="CA64" s="337">
        <v>7698.9718487494338</v>
      </c>
      <c r="CB64" s="337">
        <v>8535.9222627077143</v>
      </c>
      <c r="CC64" s="337">
        <v>9454.0142035819572</v>
      </c>
      <c r="CD64" s="338">
        <v>10228.765325969307</v>
      </c>
    </row>
    <row r="65" spans="1:82" s="1" customFormat="1" x14ac:dyDescent="0.4">
      <c r="A65" s="408"/>
      <c r="B65" s="196" t="s">
        <v>605</v>
      </c>
      <c r="C65" s="56"/>
      <c r="D65" s="406"/>
      <c r="E65" s="337"/>
      <c r="F65" s="337"/>
      <c r="G65" s="337"/>
      <c r="H65" s="337"/>
      <c r="I65" s="337"/>
      <c r="J65" s="337"/>
      <c r="K65" s="337"/>
      <c r="L65" s="337"/>
      <c r="M65" s="337"/>
      <c r="N65" s="337"/>
      <c r="O65" s="337"/>
      <c r="P65" s="337"/>
      <c r="Q65" s="337"/>
      <c r="R65" s="337"/>
      <c r="S65" s="337"/>
      <c r="T65" s="337"/>
      <c r="U65" s="337"/>
      <c r="V65" s="337"/>
      <c r="W65" s="337"/>
      <c r="X65" s="337"/>
      <c r="Y65" s="337"/>
      <c r="Z65" s="337"/>
      <c r="AA65" s="337"/>
      <c r="AB65" s="337"/>
      <c r="AC65" s="337"/>
      <c r="AD65" s="337"/>
      <c r="AE65" s="337"/>
      <c r="AF65" s="337"/>
      <c r="AG65" s="337"/>
      <c r="AH65" s="337"/>
      <c r="AI65" s="337"/>
      <c r="AJ65" s="337"/>
      <c r="AK65" s="337"/>
      <c r="AL65" s="337"/>
      <c r="AM65" s="337"/>
      <c r="AN65" s="337"/>
      <c r="AO65" s="337"/>
      <c r="AP65" s="337"/>
      <c r="AQ65" s="337"/>
      <c r="AR65" s="337"/>
      <c r="AS65" s="337"/>
      <c r="AT65" s="337"/>
      <c r="AU65" s="337"/>
      <c r="AV65" s="337"/>
      <c r="AW65" s="337"/>
      <c r="AX65" s="337"/>
      <c r="AY65" s="337"/>
      <c r="AZ65" s="337"/>
      <c r="BA65" s="337"/>
      <c r="BB65" s="337"/>
      <c r="BC65" s="337"/>
      <c r="BD65" s="337"/>
      <c r="BE65" s="337"/>
      <c r="BF65" s="337"/>
      <c r="BG65" s="337"/>
      <c r="BH65" s="337"/>
      <c r="BI65" s="337"/>
      <c r="BJ65" s="337"/>
      <c r="BK65" s="337"/>
      <c r="BL65" s="337"/>
      <c r="BM65" s="337"/>
      <c r="BN65" s="337"/>
      <c r="BO65" s="337"/>
      <c r="BP65" s="337"/>
      <c r="BQ65" s="337"/>
      <c r="BR65" s="337"/>
      <c r="BS65" s="337"/>
      <c r="BT65" s="337"/>
      <c r="BU65" s="337"/>
      <c r="BV65" s="337"/>
      <c r="BW65" s="337">
        <v>2921.0899166120798</v>
      </c>
      <c r="BX65" s="337">
        <v>4578.4269229073871</v>
      </c>
      <c r="BY65" s="337">
        <v>5512.8308702456898</v>
      </c>
      <c r="BZ65" s="337">
        <v>5917.1451056968253</v>
      </c>
      <c r="CA65" s="337">
        <v>6773.6215639781376</v>
      </c>
      <c r="CB65" s="337">
        <v>8060.755368089116</v>
      </c>
      <c r="CC65" s="337">
        <v>9739.0637672315243</v>
      </c>
      <c r="CD65" s="338">
        <v>11201.17974553535</v>
      </c>
    </row>
    <row r="66" spans="1:82" s="1" customFormat="1" x14ac:dyDescent="0.4">
      <c r="A66" s="408"/>
      <c r="B66" s="196" t="s">
        <v>606</v>
      </c>
      <c r="C66" s="56"/>
      <c r="D66" s="406"/>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37"/>
      <c r="AT66" s="337"/>
      <c r="AU66" s="337"/>
      <c r="AV66" s="337"/>
      <c r="AW66" s="337"/>
      <c r="AX66" s="337"/>
      <c r="AY66" s="337"/>
      <c r="AZ66" s="337"/>
      <c r="BA66" s="337"/>
      <c r="BB66" s="337"/>
      <c r="BC66" s="337"/>
      <c r="BD66" s="337"/>
      <c r="BE66" s="337"/>
      <c r="BF66" s="337"/>
      <c r="BG66" s="337"/>
      <c r="BH66" s="337"/>
      <c r="BI66" s="337"/>
      <c r="BJ66" s="337"/>
      <c r="BK66" s="337"/>
      <c r="BL66" s="337"/>
      <c r="BM66" s="337"/>
      <c r="BN66" s="337"/>
      <c r="BO66" s="337"/>
      <c r="BP66" s="337"/>
      <c r="BQ66" s="337"/>
      <c r="BR66" s="337"/>
      <c r="BS66" s="337"/>
      <c r="BT66" s="337"/>
      <c r="BU66" s="337"/>
      <c r="BV66" s="337"/>
      <c r="BW66" s="337">
        <v>202.36630762034167</v>
      </c>
      <c r="BX66" s="337">
        <v>619.89866713133586</v>
      </c>
      <c r="BY66" s="337">
        <v>651.50756264087897</v>
      </c>
      <c r="BZ66" s="337">
        <v>437.97880362184912</v>
      </c>
      <c r="CA66" s="337">
        <v>408.88607900739328</v>
      </c>
      <c r="CB66" s="337">
        <v>449.68057898217228</v>
      </c>
      <c r="CC66" s="337">
        <v>542.42702472829956</v>
      </c>
      <c r="CD66" s="338">
        <v>587.03400014940701</v>
      </c>
    </row>
    <row r="67" spans="1:82" s="56" customFormat="1" ht="26.25" customHeight="1" x14ac:dyDescent="0.4">
      <c r="A67" s="65"/>
      <c r="B67" s="56" t="s">
        <v>607</v>
      </c>
      <c r="D67" s="406"/>
      <c r="E67" s="337"/>
      <c r="F67" s="337"/>
      <c r="G67" s="337"/>
      <c r="H67" s="337"/>
      <c r="I67" s="337"/>
      <c r="J67" s="337"/>
      <c r="K67" s="337"/>
      <c r="L67" s="337"/>
      <c r="M67" s="337"/>
      <c r="N67" s="337"/>
      <c r="O67" s="337"/>
      <c r="P67" s="337"/>
      <c r="Q67" s="337"/>
      <c r="R67" s="337"/>
      <c r="S67" s="337"/>
      <c r="T67" s="337"/>
      <c r="U67" s="337"/>
      <c r="V67" s="337"/>
      <c r="W67" s="337"/>
      <c r="X67" s="337"/>
      <c r="Y67" s="337"/>
      <c r="Z67" s="337"/>
      <c r="AA67" s="337"/>
      <c r="AB67" s="337"/>
      <c r="AC67" s="337"/>
      <c r="AD67" s="337"/>
      <c r="AE67" s="337"/>
      <c r="AF67" s="337"/>
      <c r="AG67" s="337"/>
      <c r="AH67" s="337"/>
      <c r="AI67" s="337"/>
      <c r="AJ67" s="337"/>
      <c r="AK67" s="337"/>
      <c r="AL67" s="337"/>
      <c r="AM67" s="337"/>
      <c r="AN67" s="337"/>
      <c r="AO67" s="337"/>
      <c r="AP67" s="337"/>
      <c r="AQ67" s="337"/>
      <c r="AR67" s="337"/>
      <c r="AS67" s="337"/>
      <c r="AT67" s="337"/>
      <c r="AU67" s="337"/>
      <c r="AV67" s="337"/>
      <c r="AW67" s="337"/>
      <c r="AX67" s="337"/>
      <c r="AY67" s="337"/>
      <c r="AZ67" s="337"/>
      <c r="BA67" s="337"/>
      <c r="BB67" s="337"/>
      <c r="BC67" s="337"/>
      <c r="BD67" s="337"/>
      <c r="BE67" s="337"/>
      <c r="BF67" s="337"/>
      <c r="BG67" s="337"/>
      <c r="BH67" s="337"/>
      <c r="BI67" s="337"/>
      <c r="BJ67" s="337"/>
      <c r="BK67" s="337"/>
      <c r="BL67" s="337"/>
      <c r="BM67" s="337"/>
      <c r="BN67" s="337"/>
      <c r="BO67" s="337"/>
      <c r="BP67" s="337"/>
      <c r="BQ67" s="337"/>
      <c r="BR67" s="337"/>
      <c r="BS67" s="337"/>
      <c r="BT67" s="337"/>
      <c r="BU67" s="337"/>
      <c r="BV67" s="337"/>
      <c r="BW67" s="337"/>
      <c r="BX67" s="337"/>
      <c r="BY67" s="337"/>
      <c r="BZ67" s="337"/>
      <c r="CA67" s="337"/>
      <c r="CB67" s="337"/>
      <c r="CC67" s="337"/>
      <c r="CD67" s="338"/>
    </row>
    <row r="68" spans="1:82" s="56" customFormat="1" x14ac:dyDescent="0.4">
      <c r="A68" s="65"/>
      <c r="B68" s="71" t="s">
        <v>608</v>
      </c>
      <c r="D68" s="406" t="s">
        <v>446</v>
      </c>
      <c r="E68" s="337" t="s">
        <v>446</v>
      </c>
      <c r="F68" s="337" t="s">
        <v>446</v>
      </c>
      <c r="G68" s="337" t="s">
        <v>446</v>
      </c>
      <c r="H68" s="337" t="s">
        <v>446</v>
      </c>
      <c r="I68" s="337" t="s">
        <v>446</v>
      </c>
      <c r="J68" s="337" t="s">
        <v>446</v>
      </c>
      <c r="K68" s="337" t="s">
        <v>446</v>
      </c>
      <c r="L68" s="337" t="s">
        <v>446</v>
      </c>
      <c r="M68" s="337" t="s">
        <v>446</v>
      </c>
      <c r="N68" s="337" t="s">
        <v>446</v>
      </c>
      <c r="O68" s="337" t="s">
        <v>446</v>
      </c>
      <c r="P68" s="337" t="s">
        <v>446</v>
      </c>
      <c r="Q68" s="337" t="s">
        <v>446</v>
      </c>
      <c r="R68" s="337" t="s">
        <v>446</v>
      </c>
      <c r="S68" s="337" t="s">
        <v>446</v>
      </c>
      <c r="T68" s="337" t="s">
        <v>446</v>
      </c>
      <c r="U68" s="337" t="s">
        <v>446</v>
      </c>
      <c r="V68" s="337" t="s">
        <v>446</v>
      </c>
      <c r="W68" s="337" t="s">
        <v>446</v>
      </c>
      <c r="X68" s="337" t="s">
        <v>446</v>
      </c>
      <c r="Y68" s="337" t="s">
        <v>446</v>
      </c>
      <c r="Z68" s="337">
        <v>328.87199650705122</v>
      </c>
      <c r="AA68" s="337">
        <v>277.96915702966947</v>
      </c>
      <c r="AB68" s="337">
        <v>1152.9411308192623</v>
      </c>
      <c r="AC68" s="337">
        <v>2307.8775761839315</v>
      </c>
      <c r="AD68" s="337">
        <v>1194.1877677913901</v>
      </c>
      <c r="AE68" s="337">
        <v>1273.65797980411</v>
      </c>
      <c r="AF68" s="337">
        <v>1200.8495677062592</v>
      </c>
      <c r="AG68" s="337">
        <v>3282.0103922002622</v>
      </c>
      <c r="AH68" s="337">
        <v>3129.8392899130304</v>
      </c>
      <c r="AI68" s="337">
        <v>2967.5282394186688</v>
      </c>
      <c r="AJ68" s="337">
        <v>3294.2094960865161</v>
      </c>
      <c r="AK68" s="337">
        <v>4910.1948507590705</v>
      </c>
      <c r="AL68" s="337">
        <v>5865.7032490043121</v>
      </c>
      <c r="AM68" s="337">
        <v>6237.9103638482393</v>
      </c>
      <c r="AN68" s="337">
        <v>6396.8036782039853</v>
      </c>
      <c r="AO68" s="337">
        <v>6483.0529525968605</v>
      </c>
      <c r="AP68" s="337">
        <v>6557.4607279889769</v>
      </c>
      <c r="AQ68" s="337">
        <v>6426.5585279157976</v>
      </c>
      <c r="AR68" s="337">
        <v>6374.7717731189205</v>
      </c>
      <c r="AS68" s="337">
        <v>6384.8052260576715</v>
      </c>
      <c r="AT68" s="337">
        <v>6838.9800677447074</v>
      </c>
      <c r="AU68" s="337">
        <v>7651.3096384659539</v>
      </c>
      <c r="AV68" s="337">
        <v>8619.1124721851193</v>
      </c>
      <c r="AW68" s="337">
        <v>9250.0623981008412</v>
      </c>
      <c r="AX68" s="337">
        <v>9483.5807582677098</v>
      </c>
      <c r="AY68" s="337">
        <v>9555.4046010775055</v>
      </c>
      <c r="AZ68" s="337">
        <v>9462.9970949105882</v>
      </c>
      <c r="BA68" s="337">
        <v>9380.5862414969415</v>
      </c>
      <c r="BB68" s="337">
        <v>9016.5863607789233</v>
      </c>
      <c r="BC68" s="337">
        <v>8865.805561062647</v>
      </c>
      <c r="BD68" s="337">
        <v>8552.4304064643693</v>
      </c>
      <c r="BE68" s="337">
        <v>8416.1193811931898</v>
      </c>
      <c r="BF68" s="337">
        <v>8432.9556142623642</v>
      </c>
      <c r="BG68" s="337">
        <v>7652.7629314539154</v>
      </c>
      <c r="BH68" s="337">
        <v>7683.7417337650413</v>
      </c>
      <c r="BI68" s="337">
        <v>7552.125864744864</v>
      </c>
      <c r="BJ68" s="337">
        <v>7483.924597638098</v>
      </c>
      <c r="BK68" s="337">
        <v>7394.517933757882</v>
      </c>
      <c r="BL68" s="337">
        <v>7068.7212056084081</v>
      </c>
      <c r="BM68" s="337">
        <v>7091.0438318063907</v>
      </c>
      <c r="BN68" s="337">
        <v>6892.9494904541161</v>
      </c>
      <c r="BO68" s="337">
        <v>7006.6972534866882</v>
      </c>
      <c r="BP68" s="337">
        <v>7237.831341837843</v>
      </c>
      <c r="BQ68" s="337">
        <v>7161.9976153349262</v>
      </c>
      <c r="BR68" s="337">
        <v>7136.7919233827442</v>
      </c>
      <c r="BS68" s="337">
        <v>7062.9264864783509</v>
      </c>
      <c r="BT68" s="337">
        <v>6711.2423182461871</v>
      </c>
      <c r="BU68" s="337">
        <v>6238.6126004278885</v>
      </c>
      <c r="BV68" s="337">
        <v>5775.7750911720977</v>
      </c>
      <c r="BW68" s="337">
        <v>5232.8639730680925</v>
      </c>
      <c r="BX68" s="337">
        <v>4765.4596723956311</v>
      </c>
      <c r="BY68" s="337">
        <v>4699.2667698025625</v>
      </c>
      <c r="BZ68" s="337">
        <v>4338.4737921138149</v>
      </c>
      <c r="CA68" s="337">
        <v>4101.1694127911487</v>
      </c>
      <c r="CB68" s="337">
        <v>3872.9635660580043</v>
      </c>
      <c r="CC68" s="337">
        <v>3380.6674859896934</v>
      </c>
      <c r="CD68" s="338">
        <v>2962.3456188104783</v>
      </c>
    </row>
    <row r="69" spans="1:82" s="56" customFormat="1" x14ac:dyDescent="0.4">
      <c r="A69" s="65"/>
      <c r="B69" s="71" t="s">
        <v>609</v>
      </c>
      <c r="D69" s="406" t="s">
        <v>446</v>
      </c>
      <c r="E69" s="337" t="s">
        <v>446</v>
      </c>
      <c r="F69" s="337" t="s">
        <v>446</v>
      </c>
      <c r="G69" s="337" t="s">
        <v>446</v>
      </c>
      <c r="H69" s="337" t="s">
        <v>446</v>
      </c>
      <c r="I69" s="337" t="s">
        <v>446</v>
      </c>
      <c r="J69" s="337" t="s">
        <v>446</v>
      </c>
      <c r="K69" s="337" t="s">
        <v>446</v>
      </c>
      <c r="L69" s="337" t="s">
        <v>446</v>
      </c>
      <c r="M69" s="337" t="s">
        <v>446</v>
      </c>
      <c r="N69" s="337" t="s">
        <v>446</v>
      </c>
      <c r="O69" s="337" t="s">
        <v>446</v>
      </c>
      <c r="P69" s="337" t="s">
        <v>446</v>
      </c>
      <c r="Q69" s="337" t="s">
        <v>446</v>
      </c>
      <c r="R69" s="337" t="s">
        <v>446</v>
      </c>
      <c r="S69" s="337" t="s">
        <v>446</v>
      </c>
      <c r="T69" s="337" t="s">
        <v>446</v>
      </c>
      <c r="U69" s="337" t="s">
        <v>446</v>
      </c>
      <c r="V69" s="337" t="s">
        <v>446</v>
      </c>
      <c r="W69" s="337" t="s">
        <v>446</v>
      </c>
      <c r="X69" s="337" t="s">
        <v>446</v>
      </c>
      <c r="Y69" s="337" t="s">
        <v>446</v>
      </c>
      <c r="Z69" s="337" t="s">
        <v>446</v>
      </c>
      <c r="AA69" s="337" t="s">
        <v>446</v>
      </c>
      <c r="AB69" s="337" t="s">
        <v>446</v>
      </c>
      <c r="AC69" s="337" t="s">
        <v>446</v>
      </c>
      <c r="AD69" s="337" t="s">
        <v>446</v>
      </c>
      <c r="AE69" s="337" t="s">
        <v>446</v>
      </c>
      <c r="AF69" s="337" t="s">
        <v>446</v>
      </c>
      <c r="AG69" s="337" t="s">
        <v>446</v>
      </c>
      <c r="AH69" s="337" t="s">
        <v>446</v>
      </c>
      <c r="AI69" s="337" t="s">
        <v>446</v>
      </c>
      <c r="AJ69" s="337" t="s">
        <v>446</v>
      </c>
      <c r="AK69" s="337" t="s">
        <v>446</v>
      </c>
      <c r="AL69" s="337" t="s">
        <v>446</v>
      </c>
      <c r="AM69" s="337" t="s">
        <v>446</v>
      </c>
      <c r="AN69" s="337" t="s">
        <v>446</v>
      </c>
      <c r="AO69" s="337" t="s">
        <v>446</v>
      </c>
      <c r="AP69" s="337" t="s">
        <v>446</v>
      </c>
      <c r="AQ69" s="337" t="s">
        <v>446</v>
      </c>
      <c r="AR69" s="337" t="s">
        <v>446</v>
      </c>
      <c r="AS69" s="337" t="s">
        <v>446</v>
      </c>
      <c r="AT69" s="337" t="s">
        <v>446</v>
      </c>
      <c r="AU69" s="337" t="s">
        <v>446</v>
      </c>
      <c r="AV69" s="337" t="s">
        <v>446</v>
      </c>
      <c r="AW69" s="337" t="s">
        <v>446</v>
      </c>
      <c r="AX69" s="337">
        <v>2373.7122439721229</v>
      </c>
      <c r="AY69" s="337">
        <v>2886.4737590324371</v>
      </c>
      <c r="AZ69" s="337">
        <v>3382.4540359421353</v>
      </c>
      <c r="BA69" s="337">
        <v>3825.9155493408598</v>
      </c>
      <c r="BB69" s="337">
        <v>4137.4802790283384</v>
      </c>
      <c r="BC69" s="337">
        <v>4566.664206986271</v>
      </c>
      <c r="BD69" s="337">
        <v>4965.7436624801539</v>
      </c>
      <c r="BE69" s="337">
        <v>5547.5314507634166</v>
      </c>
      <c r="BF69" s="337">
        <v>6551.5826695202641</v>
      </c>
      <c r="BG69" s="337">
        <v>6530.486806478707</v>
      </c>
      <c r="BH69" s="337">
        <v>6801.9539905306892</v>
      </c>
      <c r="BI69" s="337">
        <v>7102.9400760655399</v>
      </c>
      <c r="BJ69" s="337">
        <v>7240.442534174219</v>
      </c>
      <c r="BK69" s="337">
        <v>7565.1099242189593</v>
      </c>
      <c r="BL69" s="337">
        <v>8048.1468366589061</v>
      </c>
      <c r="BM69" s="337">
        <v>9006.6307913739183</v>
      </c>
      <c r="BN69" s="337">
        <v>9372.3141690784487</v>
      </c>
      <c r="BO69" s="337">
        <v>10082.519190669949</v>
      </c>
      <c r="BP69" s="337">
        <v>10774.318356457316</v>
      </c>
      <c r="BQ69" s="337">
        <v>10768.162979257275</v>
      </c>
      <c r="BR69" s="337">
        <v>10974.97668753277</v>
      </c>
      <c r="BS69" s="337">
        <v>11223.139720854106</v>
      </c>
      <c r="BT69" s="337">
        <v>10815.300329635646</v>
      </c>
      <c r="BU69" s="337">
        <v>10356.967698457771</v>
      </c>
      <c r="BV69" s="337">
        <v>9684.0915719762215</v>
      </c>
      <c r="BW69" s="337">
        <v>8692.7930440261753</v>
      </c>
      <c r="BX69" s="337">
        <v>7957.2821099695138</v>
      </c>
      <c r="BY69" s="337">
        <v>7746.1625505617412</v>
      </c>
      <c r="BZ69" s="337">
        <v>6986.1571561961964</v>
      </c>
      <c r="CA69" s="337">
        <v>6435.7176441382144</v>
      </c>
      <c r="CB69" s="337">
        <v>5723.5762181614109</v>
      </c>
      <c r="CC69" s="337">
        <v>4512.7450138938066</v>
      </c>
      <c r="CD69" s="338">
        <v>3379.4611472469064</v>
      </c>
    </row>
    <row r="70" spans="1:82" s="56" customFormat="1" x14ac:dyDescent="0.4">
      <c r="A70" s="65"/>
      <c r="B70" s="71" t="s">
        <v>610</v>
      </c>
      <c r="D70" s="406" t="s">
        <v>446</v>
      </c>
      <c r="E70" s="337" t="s">
        <v>446</v>
      </c>
      <c r="F70" s="337" t="s">
        <v>446</v>
      </c>
      <c r="G70" s="337" t="s">
        <v>446</v>
      </c>
      <c r="H70" s="337" t="s">
        <v>446</v>
      </c>
      <c r="I70" s="337" t="s">
        <v>446</v>
      </c>
      <c r="J70" s="337" t="s">
        <v>446</v>
      </c>
      <c r="K70" s="337" t="s">
        <v>446</v>
      </c>
      <c r="L70" s="337" t="s">
        <v>446</v>
      </c>
      <c r="M70" s="337" t="s">
        <v>446</v>
      </c>
      <c r="N70" s="337" t="s">
        <v>446</v>
      </c>
      <c r="O70" s="337" t="s">
        <v>446</v>
      </c>
      <c r="P70" s="337" t="s">
        <v>446</v>
      </c>
      <c r="Q70" s="337" t="s">
        <v>446</v>
      </c>
      <c r="R70" s="337" t="s">
        <v>446</v>
      </c>
      <c r="S70" s="337" t="s">
        <v>446</v>
      </c>
      <c r="T70" s="337" t="s">
        <v>446</v>
      </c>
      <c r="U70" s="337" t="s">
        <v>446</v>
      </c>
      <c r="V70" s="337" t="s">
        <v>446</v>
      </c>
      <c r="W70" s="337" t="s">
        <v>446</v>
      </c>
      <c r="X70" s="337" t="s">
        <v>446</v>
      </c>
      <c r="Y70" s="337" t="s">
        <v>446</v>
      </c>
      <c r="Z70" s="337" t="s">
        <v>446</v>
      </c>
      <c r="AA70" s="337" t="s">
        <v>446</v>
      </c>
      <c r="AB70" s="337" t="s">
        <v>446</v>
      </c>
      <c r="AC70" s="337" t="s">
        <v>446</v>
      </c>
      <c r="AD70" s="337" t="s">
        <v>446</v>
      </c>
      <c r="AE70" s="337" t="s">
        <v>446</v>
      </c>
      <c r="AF70" s="337" t="s">
        <v>446</v>
      </c>
      <c r="AG70" s="337" t="s">
        <v>446</v>
      </c>
      <c r="AH70" s="337" t="s">
        <v>446</v>
      </c>
      <c r="AI70" s="337" t="s">
        <v>446</v>
      </c>
      <c r="AJ70" s="337" t="s">
        <v>446</v>
      </c>
      <c r="AK70" s="337" t="s">
        <v>446</v>
      </c>
      <c r="AL70" s="337" t="s">
        <v>446</v>
      </c>
      <c r="AM70" s="337" t="s">
        <v>446</v>
      </c>
      <c r="AN70" s="337" t="s">
        <v>446</v>
      </c>
      <c r="AO70" s="337" t="s">
        <v>446</v>
      </c>
      <c r="AP70" s="337" t="s">
        <v>446</v>
      </c>
      <c r="AQ70" s="337" t="s">
        <v>446</v>
      </c>
      <c r="AR70" s="337" t="s">
        <v>446</v>
      </c>
      <c r="AS70" s="337" t="s">
        <v>446</v>
      </c>
      <c r="AT70" s="337" t="s">
        <v>446</v>
      </c>
      <c r="AU70" s="337" t="s">
        <v>446</v>
      </c>
      <c r="AV70" s="337" t="s">
        <v>446</v>
      </c>
      <c r="AW70" s="337" t="s">
        <v>446</v>
      </c>
      <c r="AX70" s="337">
        <v>6469.8083344657425</v>
      </c>
      <c r="AY70" s="337">
        <v>6694.7920917367155</v>
      </c>
      <c r="AZ70" s="337">
        <v>6489.8551236278845</v>
      </c>
      <c r="BA70" s="337">
        <v>5863.9021930496647</v>
      </c>
      <c r="BB70" s="337">
        <v>5304.3426887193973</v>
      </c>
      <c r="BC70" s="337">
        <v>4920.6188181596108</v>
      </c>
      <c r="BD70" s="337">
        <v>4637.1737594970127</v>
      </c>
      <c r="BE70" s="337">
        <v>4499.6589845800381</v>
      </c>
      <c r="BF70" s="337">
        <v>4729.7953720376145</v>
      </c>
      <c r="BG70" s="337">
        <v>4606.3375864978152</v>
      </c>
      <c r="BH70" s="337">
        <v>4955.8620952519514</v>
      </c>
      <c r="BI70" s="337">
        <v>5332.7445997048735</v>
      </c>
      <c r="BJ70" s="337">
        <v>5959.2595343663579</v>
      </c>
      <c r="BK70" s="337">
        <v>6369.9749869341786</v>
      </c>
      <c r="BL70" s="337">
        <v>7405.2558491882601</v>
      </c>
      <c r="BM70" s="337">
        <v>9817.3014231262387</v>
      </c>
      <c r="BN70" s="337">
        <v>11058.049121623109</v>
      </c>
      <c r="BO70" s="337">
        <v>11577.788571552737</v>
      </c>
      <c r="BP70" s="337">
        <v>11417.315557148131</v>
      </c>
      <c r="BQ70" s="337">
        <v>11165.535666937809</v>
      </c>
      <c r="BR70" s="337">
        <v>10827.198727256329</v>
      </c>
      <c r="BS70" s="337">
        <v>10388.31605279697</v>
      </c>
      <c r="BT70" s="337">
        <v>9591.4720455107836</v>
      </c>
      <c r="BU70" s="337">
        <v>8767.5204432979299</v>
      </c>
      <c r="BV70" s="337">
        <v>7664.7540298604863</v>
      </c>
      <c r="BW70" s="337">
        <v>6108.0058919067851</v>
      </c>
      <c r="BX70" s="337">
        <v>5130.2484348157377</v>
      </c>
      <c r="BY70" s="337">
        <v>4699.8802620374609</v>
      </c>
      <c r="BZ70" s="337">
        <v>3883.9827245169145</v>
      </c>
      <c r="CA70" s="337">
        <v>3223.0627681922788</v>
      </c>
      <c r="CB70" s="337">
        <v>2532.9519169932205</v>
      </c>
      <c r="CC70" s="337">
        <v>1864.0000272590166</v>
      </c>
      <c r="CD70" s="338">
        <v>1387.4247675953441</v>
      </c>
    </row>
    <row r="71" spans="1:82" s="56" customFormat="1" x14ac:dyDescent="0.4">
      <c r="A71" s="65"/>
      <c r="B71" s="56" t="s">
        <v>626</v>
      </c>
      <c r="D71" s="406" t="s">
        <v>446</v>
      </c>
      <c r="E71" s="337" t="s">
        <v>446</v>
      </c>
      <c r="F71" s="337" t="s">
        <v>446</v>
      </c>
      <c r="G71" s="337" t="s">
        <v>446</v>
      </c>
      <c r="H71" s="337" t="s">
        <v>446</v>
      </c>
      <c r="I71" s="337" t="s">
        <v>446</v>
      </c>
      <c r="J71" s="337" t="s">
        <v>446</v>
      </c>
      <c r="K71" s="337" t="s">
        <v>446</v>
      </c>
      <c r="L71" s="337" t="s">
        <v>446</v>
      </c>
      <c r="M71" s="337" t="s">
        <v>446</v>
      </c>
      <c r="N71" s="337" t="s">
        <v>446</v>
      </c>
      <c r="O71" s="337" t="s">
        <v>446</v>
      </c>
      <c r="P71" s="337" t="s">
        <v>446</v>
      </c>
      <c r="Q71" s="337" t="s">
        <v>446</v>
      </c>
      <c r="R71" s="337" t="s">
        <v>446</v>
      </c>
      <c r="S71" s="337" t="s">
        <v>446</v>
      </c>
      <c r="T71" s="337" t="s">
        <v>446</v>
      </c>
      <c r="U71" s="337" t="s">
        <v>446</v>
      </c>
      <c r="V71" s="337" t="s">
        <v>446</v>
      </c>
      <c r="W71" s="337" t="s">
        <v>446</v>
      </c>
      <c r="X71" s="337" t="s">
        <v>446</v>
      </c>
      <c r="Y71" s="337" t="s">
        <v>446</v>
      </c>
      <c r="Z71" s="337" t="s">
        <v>446</v>
      </c>
      <c r="AA71" s="337" t="s">
        <v>446</v>
      </c>
      <c r="AB71" s="337" t="s">
        <v>446</v>
      </c>
      <c r="AC71" s="337" t="s">
        <v>446</v>
      </c>
      <c r="AD71" s="337" t="s">
        <v>446</v>
      </c>
      <c r="AE71" s="337" t="s">
        <v>446</v>
      </c>
      <c r="AF71" s="337" t="s">
        <v>446</v>
      </c>
      <c r="AG71" s="337" t="s">
        <v>446</v>
      </c>
      <c r="AH71" s="337" t="s">
        <v>446</v>
      </c>
      <c r="AI71" s="337" t="s">
        <v>446</v>
      </c>
      <c r="AJ71" s="337" t="s">
        <v>446</v>
      </c>
      <c r="AK71" s="337" t="s">
        <v>446</v>
      </c>
      <c r="AL71" s="337" t="s">
        <v>446</v>
      </c>
      <c r="AM71" s="337" t="s">
        <v>446</v>
      </c>
      <c r="AN71" s="337" t="s">
        <v>446</v>
      </c>
      <c r="AO71" s="337" t="s">
        <v>446</v>
      </c>
      <c r="AP71" s="337" t="s">
        <v>446</v>
      </c>
      <c r="AQ71" s="337" t="s">
        <v>446</v>
      </c>
      <c r="AR71" s="337" t="s">
        <v>446</v>
      </c>
      <c r="AS71" s="337" t="s">
        <v>446</v>
      </c>
      <c r="AT71" s="337" t="s">
        <v>446</v>
      </c>
      <c r="AU71" s="337" t="s">
        <v>446</v>
      </c>
      <c r="AV71" s="337" t="s">
        <v>446</v>
      </c>
      <c r="AW71" s="337" t="s">
        <v>446</v>
      </c>
      <c r="AX71" s="337" t="s">
        <v>446</v>
      </c>
      <c r="AY71" s="337" t="s">
        <v>446</v>
      </c>
      <c r="AZ71" s="337" t="s">
        <v>446</v>
      </c>
      <c r="BA71" s="337" t="s">
        <v>446</v>
      </c>
      <c r="BB71" s="337" t="s">
        <v>446</v>
      </c>
      <c r="BC71" s="337" t="s">
        <v>446</v>
      </c>
      <c r="BD71" s="337" t="s">
        <v>446</v>
      </c>
      <c r="BE71" s="337" t="s">
        <v>446</v>
      </c>
      <c r="BF71" s="337" t="s">
        <v>446</v>
      </c>
      <c r="BG71" s="337" t="s">
        <v>446</v>
      </c>
      <c r="BH71" s="337" t="s">
        <v>446</v>
      </c>
      <c r="BI71" s="337" t="s">
        <v>446</v>
      </c>
      <c r="BJ71" s="337">
        <v>527.76671109907522</v>
      </c>
      <c r="BK71" s="337">
        <v>571.72255754286232</v>
      </c>
      <c r="BL71" s="337">
        <v>2453.5140530565086</v>
      </c>
      <c r="BM71" s="337">
        <v>6183.8101905997892</v>
      </c>
      <c r="BN71" s="337">
        <v>8108.4174898693664</v>
      </c>
      <c r="BO71" s="337">
        <v>9046.4994542099193</v>
      </c>
      <c r="BP71" s="337">
        <v>9210.860767713606</v>
      </c>
      <c r="BQ71" s="337">
        <v>9253.4803067064204</v>
      </c>
      <c r="BR71" s="337">
        <v>9077.617169123343</v>
      </c>
      <c r="BS71" s="337">
        <v>8800.3245984719124</v>
      </c>
      <c r="BT71" s="337">
        <v>8161.1506974198737</v>
      </c>
      <c r="BU71" s="337">
        <v>7450.068309924206</v>
      </c>
      <c r="BV71" s="337">
        <v>6451.1524663637147</v>
      </c>
      <c r="BW71" s="337">
        <v>4769.3295069567466</v>
      </c>
      <c r="BX71" s="337">
        <v>4005.8647079246748</v>
      </c>
      <c r="BY71" s="337">
        <v>3669.8192519099412</v>
      </c>
      <c r="BZ71" s="337">
        <v>3032.7399384295609</v>
      </c>
      <c r="CA71" s="337">
        <v>2516.6721570260925</v>
      </c>
      <c r="CB71" s="337">
        <v>1977.811176217966</v>
      </c>
      <c r="CC71" s="337">
        <v>1455.471800175251</v>
      </c>
      <c r="CD71" s="338">
        <v>1083.3463490175798</v>
      </c>
    </row>
    <row r="72" spans="1:82" s="56" customFormat="1" ht="26.25" customHeight="1" x14ac:dyDescent="0.4">
      <c r="A72" s="65"/>
      <c r="B72" s="71" t="s">
        <v>612</v>
      </c>
      <c r="D72" s="406" t="s">
        <v>446</v>
      </c>
      <c r="E72" s="337" t="s">
        <v>446</v>
      </c>
      <c r="F72" s="337" t="s">
        <v>446</v>
      </c>
      <c r="G72" s="337" t="s">
        <v>446</v>
      </c>
      <c r="H72" s="337" t="s">
        <v>446</v>
      </c>
      <c r="I72" s="337" t="s">
        <v>446</v>
      </c>
      <c r="J72" s="337" t="s">
        <v>446</v>
      </c>
      <c r="K72" s="337" t="s">
        <v>446</v>
      </c>
      <c r="L72" s="337" t="s">
        <v>446</v>
      </c>
      <c r="M72" s="337" t="s">
        <v>446</v>
      </c>
      <c r="N72" s="337" t="s">
        <v>446</v>
      </c>
      <c r="O72" s="337" t="s">
        <v>446</v>
      </c>
      <c r="P72" s="337" t="s">
        <v>446</v>
      </c>
      <c r="Q72" s="337" t="s">
        <v>446</v>
      </c>
      <c r="R72" s="337" t="s">
        <v>446</v>
      </c>
      <c r="S72" s="337" t="s">
        <v>446</v>
      </c>
      <c r="T72" s="337" t="s">
        <v>446</v>
      </c>
      <c r="U72" s="337" t="s">
        <v>446</v>
      </c>
      <c r="V72" s="337" t="s">
        <v>446</v>
      </c>
      <c r="W72" s="337" t="s">
        <v>446</v>
      </c>
      <c r="X72" s="337" t="s">
        <v>446</v>
      </c>
      <c r="Y72" s="337" t="s">
        <v>446</v>
      </c>
      <c r="Z72" s="337" t="s">
        <v>446</v>
      </c>
      <c r="AA72" s="337" t="s">
        <v>446</v>
      </c>
      <c r="AB72" s="337" t="s">
        <v>446</v>
      </c>
      <c r="AC72" s="337" t="s">
        <v>446</v>
      </c>
      <c r="AD72" s="337" t="s">
        <v>446</v>
      </c>
      <c r="AE72" s="337" t="s">
        <v>446</v>
      </c>
      <c r="AF72" s="337" t="s">
        <v>446</v>
      </c>
      <c r="AG72" s="337" t="s">
        <v>446</v>
      </c>
      <c r="AH72" s="337" t="s">
        <v>446</v>
      </c>
      <c r="AI72" s="337" t="s">
        <v>446</v>
      </c>
      <c r="AJ72" s="337" t="s">
        <v>446</v>
      </c>
      <c r="AK72" s="337" t="s">
        <v>446</v>
      </c>
      <c r="AL72" s="337" t="s">
        <v>446</v>
      </c>
      <c r="AM72" s="337" t="s">
        <v>446</v>
      </c>
      <c r="AN72" s="337" t="s">
        <v>446</v>
      </c>
      <c r="AO72" s="337" t="s">
        <v>446</v>
      </c>
      <c r="AP72" s="337" t="s">
        <v>446</v>
      </c>
      <c r="AQ72" s="337" t="s">
        <v>446</v>
      </c>
      <c r="AR72" s="337" t="s">
        <v>446</v>
      </c>
      <c r="AS72" s="337" t="s">
        <v>446</v>
      </c>
      <c r="AT72" s="337" t="s">
        <v>446</v>
      </c>
      <c r="AU72" s="337" t="s">
        <v>446</v>
      </c>
      <c r="AV72" s="337" t="s">
        <v>446</v>
      </c>
      <c r="AW72" s="337" t="s">
        <v>446</v>
      </c>
      <c r="AX72" s="337">
        <v>11857.293002239832</v>
      </c>
      <c r="AY72" s="337">
        <v>12441.878360109942</v>
      </c>
      <c r="AZ72" s="337">
        <v>12845.451130852722</v>
      </c>
      <c r="BA72" s="337">
        <v>13206.501790837801</v>
      </c>
      <c r="BB72" s="337">
        <v>13154.066639807263</v>
      </c>
      <c r="BC72" s="337">
        <v>13432.469768048919</v>
      </c>
      <c r="BD72" s="337">
        <v>13518.174068944523</v>
      </c>
      <c r="BE72" s="337">
        <v>13963.650831956606</v>
      </c>
      <c r="BF72" s="337">
        <v>14984.538283782626</v>
      </c>
      <c r="BG72" s="337">
        <v>14183.24973793262</v>
      </c>
      <c r="BH72" s="337">
        <v>14485.695724295731</v>
      </c>
      <c r="BI72" s="337">
        <v>14655.065940810404</v>
      </c>
      <c r="BJ72" s="337">
        <v>14724.367131812316</v>
      </c>
      <c r="BK72" s="337">
        <v>14959.627857976842</v>
      </c>
      <c r="BL72" s="337">
        <v>15116.868042267315</v>
      </c>
      <c r="BM72" s="337">
        <v>16097.674623180306</v>
      </c>
      <c r="BN72" s="337">
        <v>16265.263659532564</v>
      </c>
      <c r="BO72" s="337">
        <v>17089.216444156638</v>
      </c>
      <c r="BP72" s="337">
        <v>18012.149698295158</v>
      </c>
      <c r="BQ72" s="337">
        <v>17930.160594592202</v>
      </c>
      <c r="BR72" s="337">
        <v>18111.768610915515</v>
      </c>
      <c r="BS72" s="337">
        <v>18286.066207332457</v>
      </c>
      <c r="BT72" s="337">
        <v>17526.542647881834</v>
      </c>
      <c r="BU72" s="337">
        <v>16595.580298885659</v>
      </c>
      <c r="BV72" s="337">
        <v>15459.866663148317</v>
      </c>
      <c r="BW72" s="337">
        <v>13925.657017094267</v>
      </c>
      <c r="BX72" s="337">
        <v>12722.741782365145</v>
      </c>
      <c r="BY72" s="337">
        <v>12445.429320364305</v>
      </c>
      <c r="BZ72" s="337">
        <v>11324.630948310012</v>
      </c>
      <c r="CA72" s="337">
        <v>10536.887056929363</v>
      </c>
      <c r="CB72" s="337">
        <v>9596.5397842194143</v>
      </c>
      <c r="CC72" s="337">
        <v>7893.4124998834995</v>
      </c>
      <c r="CD72" s="338">
        <v>6341.8067660573843</v>
      </c>
    </row>
    <row r="73" spans="1:82" s="56" customFormat="1" x14ac:dyDescent="0.4">
      <c r="A73" s="65"/>
      <c r="B73" s="71" t="s">
        <v>613</v>
      </c>
      <c r="D73" s="406" t="s">
        <v>446</v>
      </c>
      <c r="E73" s="337" t="s">
        <v>446</v>
      </c>
      <c r="F73" s="337" t="s">
        <v>446</v>
      </c>
      <c r="G73" s="337" t="s">
        <v>446</v>
      </c>
      <c r="H73" s="337" t="s">
        <v>446</v>
      </c>
      <c r="I73" s="337" t="s">
        <v>446</v>
      </c>
      <c r="J73" s="337" t="s">
        <v>446</v>
      </c>
      <c r="K73" s="337" t="s">
        <v>446</v>
      </c>
      <c r="L73" s="337" t="s">
        <v>446</v>
      </c>
      <c r="M73" s="337" t="s">
        <v>446</v>
      </c>
      <c r="N73" s="337" t="s">
        <v>446</v>
      </c>
      <c r="O73" s="337" t="s">
        <v>446</v>
      </c>
      <c r="P73" s="337" t="s">
        <v>446</v>
      </c>
      <c r="Q73" s="337" t="s">
        <v>446</v>
      </c>
      <c r="R73" s="337" t="s">
        <v>446</v>
      </c>
      <c r="S73" s="337" t="s">
        <v>446</v>
      </c>
      <c r="T73" s="337" t="s">
        <v>446</v>
      </c>
      <c r="U73" s="337" t="s">
        <v>446</v>
      </c>
      <c r="V73" s="337" t="s">
        <v>446</v>
      </c>
      <c r="W73" s="337" t="s">
        <v>446</v>
      </c>
      <c r="X73" s="337" t="s">
        <v>446</v>
      </c>
      <c r="Y73" s="337" t="s">
        <v>446</v>
      </c>
      <c r="Z73" s="337" t="s">
        <v>446</v>
      </c>
      <c r="AA73" s="337" t="s">
        <v>446</v>
      </c>
      <c r="AB73" s="337">
        <v>192.15685513654373</v>
      </c>
      <c r="AC73" s="337">
        <v>341.47168219047967</v>
      </c>
      <c r="AD73" s="337">
        <v>156.61478921854297</v>
      </c>
      <c r="AE73" s="337">
        <v>251.58676144278715</v>
      </c>
      <c r="AF73" s="337">
        <v>186.33872602338505</v>
      </c>
      <c r="AG73" s="337">
        <v>867.51845856679756</v>
      </c>
      <c r="AH73" s="337">
        <v>801.5442083923615</v>
      </c>
      <c r="AI73" s="337">
        <v>732.55021004517448</v>
      </c>
      <c r="AJ73" s="337">
        <v>716.81371912465215</v>
      </c>
      <c r="AK73" s="337">
        <v>956.80759938290214</v>
      </c>
      <c r="AL73" s="337">
        <v>1158.6166800227988</v>
      </c>
      <c r="AM73" s="337">
        <v>1688.6464419306346</v>
      </c>
      <c r="AN73" s="337">
        <v>2047.8118019227109</v>
      </c>
      <c r="AO73" s="337">
        <v>2487.6174439189176</v>
      </c>
      <c r="AP73" s="337">
        <v>2699.971428307987</v>
      </c>
      <c r="AQ73" s="337">
        <v>2641.4027469087277</v>
      </c>
      <c r="AR73" s="337">
        <v>2573.0467126170415</v>
      </c>
      <c r="AS73" s="337">
        <v>3040.4869372219023</v>
      </c>
      <c r="AT73" s="337">
        <v>3630.1269026986852</v>
      </c>
      <c r="AU73" s="337">
        <v>4680.5075234302376</v>
      </c>
      <c r="AV73" s="337">
        <v>6127.2947484239367</v>
      </c>
      <c r="AW73" s="337">
        <v>7705.3668331794797</v>
      </c>
      <c r="AX73" s="337">
        <v>8843.5205784378668</v>
      </c>
      <c r="AY73" s="337">
        <v>9581.2658507691522</v>
      </c>
      <c r="AZ73" s="337">
        <v>9872.3091595700207</v>
      </c>
      <c r="BA73" s="337">
        <v>9689.8177423905254</v>
      </c>
      <c r="BB73" s="337">
        <v>9441.8229677477357</v>
      </c>
      <c r="BC73" s="337">
        <v>9487.2830251458799</v>
      </c>
      <c r="BD73" s="337">
        <v>9602.9174219771594</v>
      </c>
      <c r="BE73" s="337">
        <v>10047.19043534346</v>
      </c>
      <c r="BF73" s="337">
        <v>11281.378041557879</v>
      </c>
      <c r="BG73" s="337">
        <v>11136.824392976527</v>
      </c>
      <c r="BH73" s="337">
        <v>11757.81608578265</v>
      </c>
      <c r="BI73" s="337">
        <v>12435.684675770413</v>
      </c>
      <c r="BJ73" s="337">
        <v>13199.702068540577</v>
      </c>
      <c r="BK73" s="337">
        <v>13935.084911153137</v>
      </c>
      <c r="BL73" s="337">
        <v>15453.402685847168</v>
      </c>
      <c r="BM73" s="337">
        <v>18823.932214500157</v>
      </c>
      <c r="BN73" s="337">
        <v>20430.36329070156</v>
      </c>
      <c r="BO73" s="337">
        <v>21660.307762222685</v>
      </c>
      <c r="BP73" s="337">
        <v>22191.633913605448</v>
      </c>
      <c r="BQ73" s="337">
        <v>21933.698646195087</v>
      </c>
      <c r="BR73" s="337">
        <v>21802.175414789101</v>
      </c>
      <c r="BS73" s="337">
        <v>21611.455773651076</v>
      </c>
      <c r="BT73" s="337">
        <v>20406.772375146429</v>
      </c>
      <c r="BU73" s="337">
        <v>19124.488141755697</v>
      </c>
      <c r="BV73" s="337">
        <v>17348.845601836707</v>
      </c>
      <c r="BW73" s="337">
        <v>14800.79893593296</v>
      </c>
      <c r="BX73" s="337">
        <v>13087.530544785252</v>
      </c>
      <c r="BY73" s="337">
        <v>12446.042812599202</v>
      </c>
      <c r="BZ73" s="337">
        <v>10870.139880713112</v>
      </c>
      <c r="CA73" s="337">
        <v>9658.7804123304941</v>
      </c>
      <c r="CB73" s="337">
        <v>8256.5281351546309</v>
      </c>
      <c r="CC73" s="337">
        <v>6376.7450411528225</v>
      </c>
      <c r="CD73" s="338">
        <v>4766.8859148422507</v>
      </c>
    </row>
    <row r="74" spans="1:82" s="56" customFormat="1" ht="26.25" customHeight="1" x14ac:dyDescent="0.4">
      <c r="A74" s="407"/>
      <c r="B74" s="73" t="s">
        <v>567</v>
      </c>
      <c r="D74" s="406"/>
      <c r="E74" s="337"/>
      <c r="F74" s="337"/>
      <c r="G74" s="337"/>
      <c r="H74" s="337"/>
      <c r="I74" s="337"/>
      <c r="J74" s="337"/>
      <c r="K74" s="337"/>
      <c r="L74" s="337"/>
      <c r="M74" s="337"/>
      <c r="N74" s="337"/>
      <c r="O74" s="337"/>
      <c r="P74" s="337"/>
      <c r="Q74" s="337"/>
      <c r="R74" s="337"/>
      <c r="S74" s="337"/>
      <c r="T74" s="337"/>
      <c r="U74" s="337"/>
      <c r="V74" s="337"/>
      <c r="W74" s="337"/>
      <c r="X74" s="337"/>
      <c r="Y74" s="337"/>
      <c r="Z74" s="337"/>
      <c r="AA74" s="337"/>
      <c r="AB74" s="337"/>
      <c r="AC74" s="337"/>
      <c r="AD74" s="337"/>
      <c r="AE74" s="337"/>
      <c r="AF74" s="337"/>
      <c r="AG74" s="337"/>
      <c r="AH74" s="337"/>
      <c r="AI74" s="337"/>
      <c r="AJ74" s="337"/>
      <c r="AK74" s="337"/>
      <c r="AL74" s="337"/>
      <c r="AM74" s="337"/>
      <c r="AN74" s="337"/>
      <c r="AO74" s="337"/>
      <c r="AP74" s="337"/>
      <c r="AQ74" s="337"/>
      <c r="AR74" s="337"/>
      <c r="AS74" s="337"/>
      <c r="AT74" s="337"/>
      <c r="AU74" s="337"/>
      <c r="AV74" s="337"/>
      <c r="AW74" s="337"/>
      <c r="AX74" s="337"/>
      <c r="AY74" s="337"/>
      <c r="AZ74" s="337"/>
      <c r="BA74" s="337"/>
      <c r="BB74" s="337"/>
      <c r="BC74" s="337"/>
      <c r="BD74" s="337"/>
      <c r="BE74" s="337"/>
      <c r="BF74" s="337"/>
      <c r="BG74" s="337"/>
      <c r="BH74" s="337"/>
      <c r="BI74" s="337"/>
      <c r="BJ74" s="337"/>
      <c r="BK74" s="337"/>
      <c r="BL74" s="337"/>
      <c r="BM74" s="337"/>
      <c r="BN74" s="337"/>
      <c r="BO74" s="337"/>
      <c r="BP74" s="337"/>
      <c r="BQ74" s="337"/>
      <c r="BR74" s="337"/>
      <c r="BS74" s="337"/>
      <c r="BT74" s="337"/>
      <c r="BU74" s="337"/>
      <c r="BV74" s="337"/>
      <c r="BW74" s="337"/>
      <c r="BX74" s="337"/>
      <c r="BY74" s="337"/>
      <c r="BZ74" s="337"/>
      <c r="CA74" s="337"/>
      <c r="CB74" s="337"/>
      <c r="CC74" s="337"/>
      <c r="CD74" s="338"/>
    </row>
    <row r="75" spans="1:82" s="56" customFormat="1" x14ac:dyDescent="0.4">
      <c r="A75" s="408"/>
      <c r="B75" s="71" t="s">
        <v>568</v>
      </c>
      <c r="D75" s="406" t="s">
        <v>446</v>
      </c>
      <c r="E75" s="337" t="s">
        <v>446</v>
      </c>
      <c r="F75" s="337" t="s">
        <v>446</v>
      </c>
      <c r="G75" s="337" t="s">
        <v>446</v>
      </c>
      <c r="H75" s="337" t="s">
        <v>446</v>
      </c>
      <c r="I75" s="337" t="s">
        <v>446</v>
      </c>
      <c r="J75" s="337" t="s">
        <v>446</v>
      </c>
      <c r="K75" s="337" t="s">
        <v>446</v>
      </c>
      <c r="L75" s="337" t="s">
        <v>446</v>
      </c>
      <c r="M75" s="337" t="s">
        <v>446</v>
      </c>
      <c r="N75" s="337" t="s">
        <v>446</v>
      </c>
      <c r="O75" s="337" t="s">
        <v>446</v>
      </c>
      <c r="P75" s="337" t="s">
        <v>446</v>
      </c>
      <c r="Q75" s="337" t="s">
        <v>446</v>
      </c>
      <c r="R75" s="337" t="s">
        <v>446</v>
      </c>
      <c r="S75" s="337" t="s">
        <v>446</v>
      </c>
      <c r="T75" s="337" t="s">
        <v>446</v>
      </c>
      <c r="U75" s="337" t="s">
        <v>446</v>
      </c>
      <c r="V75" s="337" t="s">
        <v>446</v>
      </c>
      <c r="W75" s="337" t="s">
        <v>446</v>
      </c>
      <c r="X75" s="337" t="s">
        <v>446</v>
      </c>
      <c r="Y75" s="337" t="s">
        <v>446</v>
      </c>
      <c r="Z75" s="337" t="s">
        <v>446</v>
      </c>
      <c r="AA75" s="337" t="s">
        <v>446</v>
      </c>
      <c r="AB75" s="337" t="s">
        <v>446</v>
      </c>
      <c r="AC75" s="337" t="s">
        <v>446</v>
      </c>
      <c r="AD75" s="337" t="s">
        <v>446</v>
      </c>
      <c r="AE75" s="337" t="s">
        <v>446</v>
      </c>
      <c r="AF75" s="337" t="s">
        <v>446</v>
      </c>
      <c r="AG75" s="337" t="s">
        <v>446</v>
      </c>
      <c r="AH75" s="337" t="s">
        <v>446</v>
      </c>
      <c r="AI75" s="337" t="s">
        <v>446</v>
      </c>
      <c r="AJ75" s="337" t="s">
        <v>446</v>
      </c>
      <c r="AK75" s="337" t="s">
        <v>446</v>
      </c>
      <c r="AL75" s="337" t="s">
        <v>446</v>
      </c>
      <c r="AM75" s="337" t="s">
        <v>446</v>
      </c>
      <c r="AN75" s="337" t="s">
        <v>446</v>
      </c>
      <c r="AO75" s="337" t="s">
        <v>446</v>
      </c>
      <c r="AP75" s="337" t="s">
        <v>446</v>
      </c>
      <c r="AQ75" s="337" t="s">
        <v>446</v>
      </c>
      <c r="AR75" s="337" t="s">
        <v>446</v>
      </c>
      <c r="AS75" s="337" t="s">
        <v>446</v>
      </c>
      <c r="AT75" s="337" t="s">
        <v>446</v>
      </c>
      <c r="AU75" s="337" t="s">
        <v>446</v>
      </c>
      <c r="AV75" s="337" t="s">
        <v>446</v>
      </c>
      <c r="AW75" s="337" t="s">
        <v>446</v>
      </c>
      <c r="AX75" s="337" t="s">
        <v>446</v>
      </c>
      <c r="AY75" s="337" t="s">
        <v>446</v>
      </c>
      <c r="AZ75" s="337" t="s">
        <v>446</v>
      </c>
      <c r="BA75" s="337" t="s">
        <v>446</v>
      </c>
      <c r="BB75" s="337" t="s">
        <v>446</v>
      </c>
      <c r="BC75" s="337" t="s">
        <v>446</v>
      </c>
      <c r="BD75" s="337" t="s">
        <v>446</v>
      </c>
      <c r="BE75" s="337" t="s">
        <v>446</v>
      </c>
      <c r="BF75" s="337" t="s">
        <v>446</v>
      </c>
      <c r="BG75" s="337" t="s">
        <v>446</v>
      </c>
      <c r="BH75" s="337" t="s">
        <v>446</v>
      </c>
      <c r="BI75" s="337" t="s">
        <v>446</v>
      </c>
      <c r="BJ75" s="337" t="s">
        <v>446</v>
      </c>
      <c r="BK75" s="337" t="s">
        <v>446</v>
      </c>
      <c r="BL75" s="337">
        <v>2168.7451281532608</v>
      </c>
      <c r="BM75" s="337">
        <v>3542.8244209395352</v>
      </c>
      <c r="BN75" s="337">
        <v>3913.3348399735755</v>
      </c>
      <c r="BO75" s="337">
        <v>4269.9735695986383</v>
      </c>
      <c r="BP75" s="337">
        <v>4487.3507289924373</v>
      </c>
      <c r="BQ75" s="337">
        <v>3902.6611008546843</v>
      </c>
      <c r="BR75" s="337">
        <v>2870.1294612439706</v>
      </c>
      <c r="BS75" s="337">
        <v>2267.0660135940211</v>
      </c>
      <c r="BT75" s="337">
        <v>1893.3900061699037</v>
      </c>
      <c r="BU75" s="337">
        <v>1651.0279456244257</v>
      </c>
      <c r="BV75" s="337">
        <v>1233.1262523943299</v>
      </c>
      <c r="BW75" s="337">
        <v>576.03397997753791</v>
      </c>
      <c r="BX75" s="337">
        <v>452.3521266665262</v>
      </c>
      <c r="BY75" s="337">
        <v>256.56015088753986</v>
      </c>
      <c r="BZ75" s="337">
        <v>145.5604500818437</v>
      </c>
      <c r="CA75" s="337">
        <v>15.913626791941914</v>
      </c>
      <c r="CB75" s="337">
        <v>0</v>
      </c>
      <c r="CC75" s="337">
        <v>0</v>
      </c>
      <c r="CD75" s="338">
        <v>0</v>
      </c>
    </row>
    <row r="76" spans="1:82" s="56" customFormat="1" x14ac:dyDescent="0.4">
      <c r="A76" s="408"/>
      <c r="B76" s="71" t="s">
        <v>26</v>
      </c>
      <c r="D76" s="406" t="s">
        <v>446</v>
      </c>
      <c r="E76" s="337" t="s">
        <v>446</v>
      </c>
      <c r="F76" s="337" t="s">
        <v>446</v>
      </c>
      <c r="G76" s="337" t="s">
        <v>446</v>
      </c>
      <c r="H76" s="337" t="s">
        <v>446</v>
      </c>
      <c r="I76" s="337" t="s">
        <v>446</v>
      </c>
      <c r="J76" s="337" t="s">
        <v>446</v>
      </c>
      <c r="K76" s="337" t="s">
        <v>446</v>
      </c>
      <c r="L76" s="337" t="s">
        <v>446</v>
      </c>
      <c r="M76" s="337" t="s">
        <v>446</v>
      </c>
      <c r="N76" s="337" t="s">
        <v>446</v>
      </c>
      <c r="O76" s="337" t="s">
        <v>446</v>
      </c>
      <c r="P76" s="337" t="s">
        <v>446</v>
      </c>
      <c r="Q76" s="337" t="s">
        <v>446</v>
      </c>
      <c r="R76" s="337" t="s">
        <v>446</v>
      </c>
      <c r="S76" s="337" t="s">
        <v>446</v>
      </c>
      <c r="T76" s="337" t="s">
        <v>446</v>
      </c>
      <c r="U76" s="337" t="s">
        <v>446</v>
      </c>
      <c r="V76" s="337" t="s">
        <v>446</v>
      </c>
      <c r="W76" s="337" t="s">
        <v>446</v>
      </c>
      <c r="X76" s="337" t="s">
        <v>446</v>
      </c>
      <c r="Y76" s="337" t="s">
        <v>446</v>
      </c>
      <c r="Z76" s="337" t="s">
        <v>446</v>
      </c>
      <c r="AA76" s="337" t="s">
        <v>446</v>
      </c>
      <c r="AB76" s="337" t="s">
        <v>446</v>
      </c>
      <c r="AC76" s="337" t="s">
        <v>446</v>
      </c>
      <c r="AD76" s="337" t="s">
        <v>446</v>
      </c>
      <c r="AE76" s="337" t="s">
        <v>446</v>
      </c>
      <c r="AF76" s="337" t="s">
        <v>446</v>
      </c>
      <c r="AG76" s="337" t="s">
        <v>446</v>
      </c>
      <c r="AH76" s="337" t="s">
        <v>446</v>
      </c>
      <c r="AI76" s="337" t="s">
        <v>446</v>
      </c>
      <c r="AJ76" s="337" t="s">
        <v>446</v>
      </c>
      <c r="AK76" s="337" t="s">
        <v>446</v>
      </c>
      <c r="AL76" s="337" t="s">
        <v>446</v>
      </c>
      <c r="AM76" s="337" t="s">
        <v>446</v>
      </c>
      <c r="AN76" s="337" t="s">
        <v>446</v>
      </c>
      <c r="AO76" s="337" t="s">
        <v>446</v>
      </c>
      <c r="AP76" s="337" t="s">
        <v>446</v>
      </c>
      <c r="AQ76" s="337" t="s">
        <v>446</v>
      </c>
      <c r="AR76" s="337" t="s">
        <v>446</v>
      </c>
      <c r="AS76" s="337" t="s">
        <v>446</v>
      </c>
      <c r="AT76" s="337" t="s">
        <v>446</v>
      </c>
      <c r="AU76" s="337" t="s">
        <v>446</v>
      </c>
      <c r="AV76" s="337" t="s">
        <v>446</v>
      </c>
      <c r="AW76" s="337" t="s">
        <v>446</v>
      </c>
      <c r="AX76" s="337" t="s">
        <v>446</v>
      </c>
      <c r="AY76" s="337" t="s">
        <v>446</v>
      </c>
      <c r="AZ76" s="337" t="s">
        <v>446</v>
      </c>
      <c r="BA76" s="337" t="s">
        <v>446</v>
      </c>
      <c r="BB76" s="337" t="s">
        <v>446</v>
      </c>
      <c r="BC76" s="337" t="s">
        <v>446</v>
      </c>
      <c r="BD76" s="337" t="s">
        <v>446</v>
      </c>
      <c r="BE76" s="337" t="s">
        <v>446</v>
      </c>
      <c r="BF76" s="337" t="s">
        <v>446</v>
      </c>
      <c r="BG76" s="337" t="s">
        <v>446</v>
      </c>
      <c r="BH76" s="337" t="s">
        <v>446</v>
      </c>
      <c r="BI76" s="337" t="s">
        <v>446</v>
      </c>
      <c r="BJ76" s="337" t="s">
        <v>446</v>
      </c>
      <c r="BK76" s="337" t="s">
        <v>446</v>
      </c>
      <c r="BL76" s="337">
        <v>5895.2914859790981</v>
      </c>
      <c r="BM76" s="337">
        <v>6571.8561627127465</v>
      </c>
      <c r="BN76" s="337">
        <v>6860.5196161083477</v>
      </c>
      <c r="BO76" s="337">
        <v>7224.9859473980468</v>
      </c>
      <c r="BP76" s="337">
        <v>7455.368096700251</v>
      </c>
      <c r="BQ76" s="337">
        <v>7456.6848724687143</v>
      </c>
      <c r="BR76" s="337">
        <v>7947.6143897525617</v>
      </c>
      <c r="BS76" s="337">
        <v>8216.0280576105943</v>
      </c>
      <c r="BT76" s="337">
        <v>7947.8526719912479</v>
      </c>
      <c r="BU76" s="337">
        <v>7596.4452579368817</v>
      </c>
      <c r="BV76" s="337">
        <v>6992.9065215037554</v>
      </c>
      <c r="BW76" s="337">
        <v>6179.5410112312738</v>
      </c>
      <c r="BX76" s="337">
        <v>5536.4890931748796</v>
      </c>
      <c r="BY76" s="337">
        <v>5374.1280999397677</v>
      </c>
      <c r="BZ76" s="337">
        <v>4791.4676781482594</v>
      </c>
      <c r="CA76" s="337">
        <v>4317.4294075488206</v>
      </c>
      <c r="CB76" s="337">
        <v>3417.8699840814252</v>
      </c>
      <c r="CC76" s="337">
        <v>1946.6513817692846</v>
      </c>
      <c r="CD76" s="338">
        <v>668.23739909660992</v>
      </c>
    </row>
    <row r="77" spans="1:82" s="56" customFormat="1" x14ac:dyDescent="0.4">
      <c r="A77" s="408"/>
      <c r="B77" s="71" t="s">
        <v>569</v>
      </c>
      <c r="D77" s="406" t="s">
        <v>446</v>
      </c>
      <c r="E77" s="337" t="s">
        <v>446</v>
      </c>
      <c r="F77" s="337" t="s">
        <v>446</v>
      </c>
      <c r="G77" s="337" t="s">
        <v>446</v>
      </c>
      <c r="H77" s="337" t="s">
        <v>446</v>
      </c>
      <c r="I77" s="337" t="s">
        <v>446</v>
      </c>
      <c r="J77" s="337" t="s">
        <v>446</v>
      </c>
      <c r="K77" s="337" t="s">
        <v>446</v>
      </c>
      <c r="L77" s="337" t="s">
        <v>446</v>
      </c>
      <c r="M77" s="337" t="s">
        <v>446</v>
      </c>
      <c r="N77" s="337" t="s">
        <v>446</v>
      </c>
      <c r="O77" s="337" t="s">
        <v>446</v>
      </c>
      <c r="P77" s="337" t="s">
        <v>446</v>
      </c>
      <c r="Q77" s="337" t="s">
        <v>446</v>
      </c>
      <c r="R77" s="337" t="s">
        <v>446</v>
      </c>
      <c r="S77" s="337" t="s">
        <v>446</v>
      </c>
      <c r="T77" s="337" t="s">
        <v>446</v>
      </c>
      <c r="U77" s="337" t="s">
        <v>446</v>
      </c>
      <c r="V77" s="337" t="s">
        <v>446</v>
      </c>
      <c r="W77" s="337" t="s">
        <v>446</v>
      </c>
      <c r="X77" s="337" t="s">
        <v>446</v>
      </c>
      <c r="Y77" s="337" t="s">
        <v>446</v>
      </c>
      <c r="Z77" s="337" t="s">
        <v>446</v>
      </c>
      <c r="AA77" s="337" t="s">
        <v>446</v>
      </c>
      <c r="AB77" s="337" t="s">
        <v>446</v>
      </c>
      <c r="AC77" s="337" t="s">
        <v>446</v>
      </c>
      <c r="AD77" s="337" t="s">
        <v>446</v>
      </c>
      <c r="AE77" s="337" t="s">
        <v>446</v>
      </c>
      <c r="AF77" s="337" t="s">
        <v>446</v>
      </c>
      <c r="AG77" s="337" t="s">
        <v>446</v>
      </c>
      <c r="AH77" s="337" t="s">
        <v>446</v>
      </c>
      <c r="AI77" s="337" t="s">
        <v>446</v>
      </c>
      <c r="AJ77" s="337" t="s">
        <v>446</v>
      </c>
      <c r="AK77" s="337" t="s">
        <v>446</v>
      </c>
      <c r="AL77" s="337" t="s">
        <v>446</v>
      </c>
      <c r="AM77" s="337" t="s">
        <v>446</v>
      </c>
      <c r="AN77" s="337" t="s">
        <v>446</v>
      </c>
      <c r="AO77" s="337" t="s">
        <v>446</v>
      </c>
      <c r="AP77" s="337" t="s">
        <v>446</v>
      </c>
      <c r="AQ77" s="337" t="s">
        <v>446</v>
      </c>
      <c r="AR77" s="337" t="s">
        <v>446</v>
      </c>
      <c r="AS77" s="337" t="s">
        <v>446</v>
      </c>
      <c r="AT77" s="337" t="s">
        <v>446</v>
      </c>
      <c r="AU77" s="337" t="s">
        <v>446</v>
      </c>
      <c r="AV77" s="337" t="s">
        <v>446</v>
      </c>
      <c r="AW77" s="337" t="s">
        <v>446</v>
      </c>
      <c r="AX77" s="337" t="s">
        <v>446</v>
      </c>
      <c r="AY77" s="337" t="s">
        <v>446</v>
      </c>
      <c r="AZ77" s="337" t="s">
        <v>446</v>
      </c>
      <c r="BA77" s="337" t="s">
        <v>446</v>
      </c>
      <c r="BB77" s="337" t="s">
        <v>446</v>
      </c>
      <c r="BC77" s="337" t="s">
        <v>446</v>
      </c>
      <c r="BD77" s="337" t="s">
        <v>446</v>
      </c>
      <c r="BE77" s="337" t="s">
        <v>446</v>
      </c>
      <c r="BF77" s="337" t="s">
        <v>446</v>
      </c>
      <c r="BG77" s="337" t="s">
        <v>446</v>
      </c>
      <c r="BH77" s="337" t="s">
        <v>446</v>
      </c>
      <c r="BI77" s="337" t="s">
        <v>446</v>
      </c>
      <c r="BJ77" s="337" t="s">
        <v>446</v>
      </c>
      <c r="BK77" s="337" t="s">
        <v>446</v>
      </c>
      <c r="BL77" s="337">
        <v>4317.4153669505276</v>
      </c>
      <c r="BM77" s="337">
        <v>4426.9765288723584</v>
      </c>
      <c r="BN77" s="337">
        <v>4140.3890051215694</v>
      </c>
      <c r="BO77" s="337">
        <v>3772.4250155624068</v>
      </c>
      <c r="BP77" s="337">
        <v>3391.802580981011</v>
      </c>
      <c r="BQ77" s="337">
        <v>3015.0006011850278</v>
      </c>
      <c r="BR77" s="337">
        <v>2831.0454257707438</v>
      </c>
      <c r="BS77" s="337">
        <v>2668.309398034371</v>
      </c>
      <c r="BT77" s="337">
        <v>2416.4278949815061</v>
      </c>
      <c r="BU77" s="337">
        <v>2124.5674705158676</v>
      </c>
      <c r="BV77" s="337">
        <v>1812.4534224598256</v>
      </c>
      <c r="BW77" s="337">
        <v>1256.3530593994456</v>
      </c>
      <c r="BX77" s="337">
        <v>1044.8124254683407</v>
      </c>
      <c r="BY77" s="337">
        <v>630.08177551242522</v>
      </c>
      <c r="BZ77" s="337">
        <v>432.51103190856838</v>
      </c>
      <c r="CA77" s="337">
        <v>303.15577749687026</v>
      </c>
      <c r="CB77" s="337">
        <v>186.24298778088925</v>
      </c>
      <c r="CC77" s="337">
        <v>79.522534536185844</v>
      </c>
      <c r="CD77" s="338">
        <v>6.0987350092192054</v>
      </c>
    </row>
    <row r="78" spans="1:82" s="56" customFormat="1" x14ac:dyDescent="0.4">
      <c r="A78" s="408"/>
      <c r="B78" s="71" t="s">
        <v>445</v>
      </c>
      <c r="D78" s="406" t="s">
        <v>446</v>
      </c>
      <c r="E78" s="337" t="s">
        <v>446</v>
      </c>
      <c r="F78" s="337" t="s">
        <v>446</v>
      </c>
      <c r="G78" s="337" t="s">
        <v>446</v>
      </c>
      <c r="H78" s="337" t="s">
        <v>446</v>
      </c>
      <c r="I78" s="337" t="s">
        <v>446</v>
      </c>
      <c r="J78" s="337" t="s">
        <v>446</v>
      </c>
      <c r="K78" s="337" t="s">
        <v>446</v>
      </c>
      <c r="L78" s="337" t="s">
        <v>446</v>
      </c>
      <c r="M78" s="337" t="s">
        <v>446</v>
      </c>
      <c r="N78" s="337" t="s">
        <v>446</v>
      </c>
      <c r="O78" s="337" t="s">
        <v>446</v>
      </c>
      <c r="P78" s="337" t="s">
        <v>446</v>
      </c>
      <c r="Q78" s="337" t="s">
        <v>446</v>
      </c>
      <c r="R78" s="337" t="s">
        <v>446</v>
      </c>
      <c r="S78" s="337" t="s">
        <v>446</v>
      </c>
      <c r="T78" s="337" t="s">
        <v>446</v>
      </c>
      <c r="U78" s="337" t="s">
        <v>446</v>
      </c>
      <c r="V78" s="337" t="s">
        <v>446</v>
      </c>
      <c r="W78" s="337" t="s">
        <v>446</v>
      </c>
      <c r="X78" s="337" t="s">
        <v>446</v>
      </c>
      <c r="Y78" s="337" t="s">
        <v>446</v>
      </c>
      <c r="Z78" s="337" t="s">
        <v>446</v>
      </c>
      <c r="AA78" s="337" t="s">
        <v>446</v>
      </c>
      <c r="AB78" s="337" t="s">
        <v>446</v>
      </c>
      <c r="AC78" s="337" t="s">
        <v>446</v>
      </c>
      <c r="AD78" s="337" t="s">
        <v>446</v>
      </c>
      <c r="AE78" s="337" t="s">
        <v>446</v>
      </c>
      <c r="AF78" s="337" t="s">
        <v>446</v>
      </c>
      <c r="AG78" s="337" t="s">
        <v>446</v>
      </c>
      <c r="AH78" s="337" t="s">
        <v>446</v>
      </c>
      <c r="AI78" s="337" t="s">
        <v>446</v>
      </c>
      <c r="AJ78" s="337" t="s">
        <v>446</v>
      </c>
      <c r="AK78" s="337" t="s">
        <v>446</v>
      </c>
      <c r="AL78" s="337" t="s">
        <v>446</v>
      </c>
      <c r="AM78" s="337" t="s">
        <v>446</v>
      </c>
      <c r="AN78" s="337" t="s">
        <v>446</v>
      </c>
      <c r="AO78" s="337" t="s">
        <v>446</v>
      </c>
      <c r="AP78" s="337" t="s">
        <v>446</v>
      </c>
      <c r="AQ78" s="337" t="s">
        <v>446</v>
      </c>
      <c r="AR78" s="337" t="s">
        <v>446</v>
      </c>
      <c r="AS78" s="337" t="s">
        <v>446</v>
      </c>
      <c r="AT78" s="337" t="s">
        <v>446</v>
      </c>
      <c r="AU78" s="337" t="s">
        <v>446</v>
      </c>
      <c r="AV78" s="337" t="s">
        <v>446</v>
      </c>
      <c r="AW78" s="337" t="s">
        <v>446</v>
      </c>
      <c r="AX78" s="337" t="s">
        <v>446</v>
      </c>
      <c r="AY78" s="337" t="s">
        <v>446</v>
      </c>
      <c r="AZ78" s="337" t="s">
        <v>446</v>
      </c>
      <c r="BA78" s="337" t="s">
        <v>446</v>
      </c>
      <c r="BB78" s="337" t="s">
        <v>446</v>
      </c>
      <c r="BC78" s="337" t="s">
        <v>446</v>
      </c>
      <c r="BD78" s="337" t="s">
        <v>446</v>
      </c>
      <c r="BE78" s="337" t="s">
        <v>446</v>
      </c>
      <c r="BF78" s="337" t="s">
        <v>446</v>
      </c>
      <c r="BG78" s="337" t="s">
        <v>446</v>
      </c>
      <c r="BH78" s="337" t="s">
        <v>446</v>
      </c>
      <c r="BI78" s="337" t="s">
        <v>446</v>
      </c>
      <c r="BJ78" s="337" t="s">
        <v>446</v>
      </c>
      <c r="BK78" s="337" t="s">
        <v>446</v>
      </c>
      <c r="BL78" s="337">
        <v>415.22821148756833</v>
      </c>
      <c r="BM78" s="337">
        <v>508.12193132669859</v>
      </c>
      <c r="BN78" s="337">
        <v>593.07652919652776</v>
      </c>
      <c r="BO78" s="337">
        <v>678.98168583376548</v>
      </c>
      <c r="BP78" s="337">
        <v>770.96156950402678</v>
      </c>
      <c r="BQ78" s="337">
        <v>837.08183462158559</v>
      </c>
      <c r="BR78" s="337">
        <v>929.80234280369768</v>
      </c>
      <c r="BS78" s="337">
        <v>1047.6413693730699</v>
      </c>
      <c r="BT78" s="337">
        <v>1082.6859182619276</v>
      </c>
      <c r="BU78" s="337">
        <v>1083.9239278065741</v>
      </c>
      <c r="BV78" s="337">
        <v>1049.0411523016767</v>
      </c>
      <c r="BW78" s="337">
        <v>922.36787605217478</v>
      </c>
      <c r="BX78" s="337">
        <v>817.75716825283371</v>
      </c>
      <c r="BY78" s="337">
        <v>723.10882610904912</v>
      </c>
      <c r="BZ78" s="337">
        <v>549.12788809346557</v>
      </c>
      <c r="CA78" s="337">
        <v>412.97167035897587</v>
      </c>
      <c r="CB78" s="337">
        <v>275.27397624355046</v>
      </c>
      <c r="CC78" s="337">
        <v>123.46341968298101</v>
      </c>
      <c r="CD78" s="338">
        <v>8.8157397336842465</v>
      </c>
    </row>
    <row r="79" spans="1:82" s="56" customFormat="1" x14ac:dyDescent="0.4">
      <c r="A79" s="408"/>
      <c r="B79" s="71" t="s">
        <v>570</v>
      </c>
      <c r="D79" s="406" t="s">
        <v>446</v>
      </c>
      <c r="E79" s="337" t="s">
        <v>446</v>
      </c>
      <c r="F79" s="337" t="s">
        <v>446</v>
      </c>
      <c r="G79" s="337" t="s">
        <v>446</v>
      </c>
      <c r="H79" s="337" t="s">
        <v>446</v>
      </c>
      <c r="I79" s="337" t="s">
        <v>446</v>
      </c>
      <c r="J79" s="337" t="s">
        <v>446</v>
      </c>
      <c r="K79" s="337" t="s">
        <v>446</v>
      </c>
      <c r="L79" s="337" t="s">
        <v>446</v>
      </c>
      <c r="M79" s="337" t="s">
        <v>446</v>
      </c>
      <c r="N79" s="337" t="s">
        <v>446</v>
      </c>
      <c r="O79" s="337" t="s">
        <v>446</v>
      </c>
      <c r="P79" s="337" t="s">
        <v>446</v>
      </c>
      <c r="Q79" s="337" t="s">
        <v>446</v>
      </c>
      <c r="R79" s="337" t="s">
        <v>446</v>
      </c>
      <c r="S79" s="337" t="s">
        <v>446</v>
      </c>
      <c r="T79" s="337" t="s">
        <v>446</v>
      </c>
      <c r="U79" s="337" t="s">
        <v>446</v>
      </c>
      <c r="V79" s="337" t="s">
        <v>446</v>
      </c>
      <c r="W79" s="337" t="s">
        <v>446</v>
      </c>
      <c r="X79" s="337" t="s">
        <v>446</v>
      </c>
      <c r="Y79" s="337" t="s">
        <v>446</v>
      </c>
      <c r="Z79" s="337" t="s">
        <v>446</v>
      </c>
      <c r="AA79" s="337" t="s">
        <v>446</v>
      </c>
      <c r="AB79" s="337" t="s">
        <v>446</v>
      </c>
      <c r="AC79" s="337" t="s">
        <v>446</v>
      </c>
      <c r="AD79" s="337" t="s">
        <v>446</v>
      </c>
      <c r="AE79" s="337" t="s">
        <v>446</v>
      </c>
      <c r="AF79" s="337" t="s">
        <v>446</v>
      </c>
      <c r="AG79" s="337" t="s">
        <v>446</v>
      </c>
      <c r="AH79" s="337" t="s">
        <v>446</v>
      </c>
      <c r="AI79" s="337" t="s">
        <v>446</v>
      </c>
      <c r="AJ79" s="337" t="s">
        <v>446</v>
      </c>
      <c r="AK79" s="337" t="s">
        <v>446</v>
      </c>
      <c r="AL79" s="337" t="s">
        <v>446</v>
      </c>
      <c r="AM79" s="337" t="s">
        <v>446</v>
      </c>
      <c r="AN79" s="337" t="s">
        <v>446</v>
      </c>
      <c r="AO79" s="337" t="s">
        <v>446</v>
      </c>
      <c r="AP79" s="337" t="s">
        <v>446</v>
      </c>
      <c r="AQ79" s="337" t="s">
        <v>446</v>
      </c>
      <c r="AR79" s="337" t="s">
        <v>446</v>
      </c>
      <c r="AS79" s="337" t="s">
        <v>446</v>
      </c>
      <c r="AT79" s="337" t="s">
        <v>446</v>
      </c>
      <c r="AU79" s="337" t="s">
        <v>446</v>
      </c>
      <c r="AV79" s="337" t="s">
        <v>446</v>
      </c>
      <c r="AW79" s="337" t="s">
        <v>446</v>
      </c>
      <c r="AX79" s="337" t="s">
        <v>446</v>
      </c>
      <c r="AY79" s="337" t="s">
        <v>446</v>
      </c>
      <c r="AZ79" s="337" t="s">
        <v>446</v>
      </c>
      <c r="BA79" s="337" t="s">
        <v>446</v>
      </c>
      <c r="BB79" s="337" t="s">
        <v>446</v>
      </c>
      <c r="BC79" s="337" t="s">
        <v>446</v>
      </c>
      <c r="BD79" s="337" t="s">
        <v>446</v>
      </c>
      <c r="BE79" s="337" t="s">
        <v>446</v>
      </c>
      <c r="BF79" s="337" t="s">
        <v>446</v>
      </c>
      <c r="BG79" s="337" t="s">
        <v>446</v>
      </c>
      <c r="BH79" s="337" t="s">
        <v>446</v>
      </c>
      <c r="BI79" s="337" t="s">
        <v>446</v>
      </c>
      <c r="BJ79" s="337" t="s">
        <v>446</v>
      </c>
      <c r="BK79" s="337" t="s">
        <v>446</v>
      </c>
      <c r="BL79" s="337">
        <v>853.82323171761777</v>
      </c>
      <c r="BM79" s="337">
        <v>878.42961735239055</v>
      </c>
      <c r="BN79" s="337">
        <v>845.54890614900137</v>
      </c>
      <c r="BO79" s="337">
        <v>787.36661466346743</v>
      </c>
      <c r="BP79" s="337">
        <v>678.40331965537268</v>
      </c>
      <c r="BQ79" s="337">
        <v>591.41997243531932</v>
      </c>
      <c r="BR79" s="337">
        <v>528.13293196669179</v>
      </c>
      <c r="BS79" s="337">
        <v>451.15137238069326</v>
      </c>
      <c r="BT79" s="337">
        <v>358.50959743184563</v>
      </c>
      <c r="BU79" s="337">
        <v>254.28743739286702</v>
      </c>
      <c r="BV79" s="337">
        <v>144.10484392241727</v>
      </c>
      <c r="BW79" s="337">
        <v>79.24912951941235</v>
      </c>
      <c r="BX79" s="337">
        <v>63.910246255570009</v>
      </c>
      <c r="BY79" s="337">
        <v>46.149450418217889</v>
      </c>
      <c r="BZ79" s="337">
        <v>40.561726752986658</v>
      </c>
      <c r="CA79" s="337">
        <v>32.410845999660637</v>
      </c>
      <c r="CB79" s="337">
        <v>23.230147310904634</v>
      </c>
      <c r="CC79" s="337">
        <v>10.732978887079829</v>
      </c>
      <c r="CD79" s="338">
        <v>0.89705023051147936</v>
      </c>
    </row>
    <row r="80" spans="1:82" s="56" customFormat="1" ht="26.25" customHeight="1" x14ac:dyDescent="0.4">
      <c r="A80" s="408"/>
      <c r="B80" s="71" t="s">
        <v>571</v>
      </c>
      <c r="D80" s="406" t="s">
        <v>446</v>
      </c>
      <c r="E80" s="337" t="s">
        <v>446</v>
      </c>
      <c r="F80" s="337" t="s">
        <v>446</v>
      </c>
      <c r="G80" s="337" t="s">
        <v>446</v>
      </c>
      <c r="H80" s="337" t="s">
        <v>446</v>
      </c>
      <c r="I80" s="337" t="s">
        <v>446</v>
      </c>
      <c r="J80" s="337" t="s">
        <v>446</v>
      </c>
      <c r="K80" s="337" t="s">
        <v>446</v>
      </c>
      <c r="L80" s="337" t="s">
        <v>446</v>
      </c>
      <c r="M80" s="337" t="s">
        <v>446</v>
      </c>
      <c r="N80" s="337" t="s">
        <v>446</v>
      </c>
      <c r="O80" s="337" t="s">
        <v>446</v>
      </c>
      <c r="P80" s="337" t="s">
        <v>446</v>
      </c>
      <c r="Q80" s="337" t="s">
        <v>446</v>
      </c>
      <c r="R80" s="337" t="s">
        <v>446</v>
      </c>
      <c r="S80" s="337" t="s">
        <v>446</v>
      </c>
      <c r="T80" s="337" t="s">
        <v>446</v>
      </c>
      <c r="U80" s="337" t="s">
        <v>446</v>
      </c>
      <c r="V80" s="337" t="s">
        <v>446</v>
      </c>
      <c r="W80" s="337" t="s">
        <v>446</v>
      </c>
      <c r="X80" s="337" t="s">
        <v>446</v>
      </c>
      <c r="Y80" s="337" t="s">
        <v>446</v>
      </c>
      <c r="Z80" s="337" t="s">
        <v>446</v>
      </c>
      <c r="AA80" s="337" t="s">
        <v>446</v>
      </c>
      <c r="AB80" s="337" t="s">
        <v>446</v>
      </c>
      <c r="AC80" s="337" t="s">
        <v>446</v>
      </c>
      <c r="AD80" s="337" t="s">
        <v>446</v>
      </c>
      <c r="AE80" s="337" t="s">
        <v>446</v>
      </c>
      <c r="AF80" s="337" t="s">
        <v>446</v>
      </c>
      <c r="AG80" s="337" t="s">
        <v>446</v>
      </c>
      <c r="AH80" s="337" t="s">
        <v>446</v>
      </c>
      <c r="AI80" s="337" t="s">
        <v>446</v>
      </c>
      <c r="AJ80" s="337" t="s">
        <v>446</v>
      </c>
      <c r="AK80" s="337" t="s">
        <v>446</v>
      </c>
      <c r="AL80" s="337" t="s">
        <v>446</v>
      </c>
      <c r="AM80" s="337" t="s">
        <v>446</v>
      </c>
      <c r="AN80" s="337" t="s">
        <v>446</v>
      </c>
      <c r="AO80" s="337" t="s">
        <v>446</v>
      </c>
      <c r="AP80" s="337" t="s">
        <v>446</v>
      </c>
      <c r="AQ80" s="337" t="s">
        <v>446</v>
      </c>
      <c r="AR80" s="337" t="s">
        <v>446</v>
      </c>
      <c r="AS80" s="337" t="s">
        <v>446</v>
      </c>
      <c r="AT80" s="337" t="s">
        <v>446</v>
      </c>
      <c r="AU80" s="337" t="s">
        <v>446</v>
      </c>
      <c r="AV80" s="337" t="s">
        <v>446</v>
      </c>
      <c r="AW80" s="337" t="s">
        <v>446</v>
      </c>
      <c r="AX80" s="337" t="s">
        <v>446</v>
      </c>
      <c r="AY80" s="337" t="s">
        <v>446</v>
      </c>
      <c r="AZ80" s="337" t="s">
        <v>446</v>
      </c>
      <c r="BA80" s="337" t="s">
        <v>446</v>
      </c>
      <c r="BB80" s="337" t="s">
        <v>446</v>
      </c>
      <c r="BC80" s="337" t="s">
        <v>446</v>
      </c>
      <c r="BD80" s="337" t="s">
        <v>446</v>
      </c>
      <c r="BE80" s="337" t="s">
        <v>446</v>
      </c>
      <c r="BF80" s="337" t="s">
        <v>446</v>
      </c>
      <c r="BG80" s="337" t="s">
        <v>446</v>
      </c>
      <c r="BH80" s="337" t="s">
        <v>446</v>
      </c>
      <c r="BI80" s="337" t="s">
        <v>446</v>
      </c>
      <c r="BJ80" s="337" t="s">
        <v>446</v>
      </c>
      <c r="BK80" s="337" t="s">
        <v>446</v>
      </c>
      <c r="BL80" s="337">
        <v>5468.1924074380768</v>
      </c>
      <c r="BM80" s="337">
        <v>5591.8845338476167</v>
      </c>
      <c r="BN80" s="337">
        <v>5665.8285476955216</v>
      </c>
      <c r="BO80" s="337">
        <v>5806.8815594141442</v>
      </c>
      <c r="BP80" s="337">
        <v>5843.8448866212248</v>
      </c>
      <c r="BQ80" s="337">
        <v>5833.9204650006977</v>
      </c>
      <c r="BR80" s="337">
        <v>5774.5707763155124</v>
      </c>
      <c r="BS80" s="337">
        <v>5679.6504778636217</v>
      </c>
      <c r="BT80" s="337">
        <v>5376.4786057591718</v>
      </c>
      <c r="BU80" s="337">
        <v>5096.0635581010083</v>
      </c>
      <c r="BV80" s="337">
        <v>4801.9285152024113</v>
      </c>
      <c r="BW80" s="337">
        <v>4575.3056781575215</v>
      </c>
      <c r="BX80" s="337">
        <v>4135.3944809454733</v>
      </c>
      <c r="BY80" s="337">
        <v>4380.5819449859819</v>
      </c>
      <c r="BZ80" s="337">
        <v>3867.8587317431552</v>
      </c>
      <c r="CA80" s="337">
        <v>3660.8756197353659</v>
      </c>
      <c r="CB80" s="337">
        <v>3565.4241949678644</v>
      </c>
      <c r="CC80" s="337">
        <v>3421.6296976696613</v>
      </c>
      <c r="CD80" s="338">
        <v>3304.6565210144545</v>
      </c>
    </row>
    <row r="81" spans="1:82" s="56" customFormat="1" x14ac:dyDescent="0.4">
      <c r="A81" s="408"/>
      <c r="B81" s="71" t="s">
        <v>447</v>
      </c>
      <c r="D81" s="406" t="s">
        <v>446</v>
      </c>
      <c r="E81" s="337" t="s">
        <v>446</v>
      </c>
      <c r="F81" s="337" t="s">
        <v>446</v>
      </c>
      <c r="G81" s="337" t="s">
        <v>446</v>
      </c>
      <c r="H81" s="337" t="s">
        <v>446</v>
      </c>
      <c r="I81" s="337" t="s">
        <v>446</v>
      </c>
      <c r="J81" s="337" t="s">
        <v>446</v>
      </c>
      <c r="K81" s="337" t="s">
        <v>446</v>
      </c>
      <c r="L81" s="337" t="s">
        <v>446</v>
      </c>
      <c r="M81" s="337" t="s">
        <v>446</v>
      </c>
      <c r="N81" s="337" t="s">
        <v>446</v>
      </c>
      <c r="O81" s="337" t="s">
        <v>446</v>
      </c>
      <c r="P81" s="337" t="s">
        <v>446</v>
      </c>
      <c r="Q81" s="337" t="s">
        <v>446</v>
      </c>
      <c r="R81" s="337" t="s">
        <v>446</v>
      </c>
      <c r="S81" s="337" t="s">
        <v>446</v>
      </c>
      <c r="T81" s="337" t="s">
        <v>446</v>
      </c>
      <c r="U81" s="337" t="s">
        <v>446</v>
      </c>
      <c r="V81" s="337" t="s">
        <v>446</v>
      </c>
      <c r="W81" s="337" t="s">
        <v>446</v>
      </c>
      <c r="X81" s="337" t="s">
        <v>446</v>
      </c>
      <c r="Y81" s="337" t="s">
        <v>446</v>
      </c>
      <c r="Z81" s="337" t="s">
        <v>446</v>
      </c>
      <c r="AA81" s="337" t="s">
        <v>446</v>
      </c>
      <c r="AB81" s="337" t="s">
        <v>446</v>
      </c>
      <c r="AC81" s="337" t="s">
        <v>446</v>
      </c>
      <c r="AD81" s="337" t="s">
        <v>446</v>
      </c>
      <c r="AE81" s="337" t="s">
        <v>446</v>
      </c>
      <c r="AF81" s="337" t="s">
        <v>446</v>
      </c>
      <c r="AG81" s="337" t="s">
        <v>446</v>
      </c>
      <c r="AH81" s="337" t="s">
        <v>446</v>
      </c>
      <c r="AI81" s="337" t="s">
        <v>446</v>
      </c>
      <c r="AJ81" s="337" t="s">
        <v>446</v>
      </c>
      <c r="AK81" s="337" t="s">
        <v>446</v>
      </c>
      <c r="AL81" s="337" t="s">
        <v>446</v>
      </c>
      <c r="AM81" s="337" t="s">
        <v>446</v>
      </c>
      <c r="AN81" s="337" t="s">
        <v>446</v>
      </c>
      <c r="AO81" s="337" t="s">
        <v>446</v>
      </c>
      <c r="AP81" s="337" t="s">
        <v>446</v>
      </c>
      <c r="AQ81" s="337" t="s">
        <v>446</v>
      </c>
      <c r="AR81" s="337" t="s">
        <v>446</v>
      </c>
      <c r="AS81" s="337" t="s">
        <v>446</v>
      </c>
      <c r="AT81" s="337" t="s">
        <v>446</v>
      </c>
      <c r="AU81" s="337" t="s">
        <v>446</v>
      </c>
      <c r="AV81" s="337" t="s">
        <v>446</v>
      </c>
      <c r="AW81" s="337" t="s">
        <v>446</v>
      </c>
      <c r="AX81" s="337" t="s">
        <v>446</v>
      </c>
      <c r="AY81" s="337" t="s">
        <v>446</v>
      </c>
      <c r="AZ81" s="337" t="s">
        <v>446</v>
      </c>
      <c r="BA81" s="337" t="s">
        <v>446</v>
      </c>
      <c r="BB81" s="337" t="s">
        <v>446</v>
      </c>
      <c r="BC81" s="337" t="s">
        <v>446</v>
      </c>
      <c r="BD81" s="337" t="s">
        <v>446</v>
      </c>
      <c r="BE81" s="337" t="s">
        <v>446</v>
      </c>
      <c r="BF81" s="337" t="s">
        <v>446</v>
      </c>
      <c r="BG81" s="337" t="s">
        <v>446</v>
      </c>
      <c r="BH81" s="337" t="s">
        <v>446</v>
      </c>
      <c r="BI81" s="337" t="s">
        <v>446</v>
      </c>
      <c r="BJ81" s="337" t="s">
        <v>446</v>
      </c>
      <c r="BK81" s="337" t="s">
        <v>446</v>
      </c>
      <c r="BL81" s="337">
        <v>130.9706652960283</v>
      </c>
      <c r="BM81" s="337">
        <v>163.48696088750074</v>
      </c>
      <c r="BN81" s="337">
        <v>195.08504798618424</v>
      </c>
      <c r="BO81" s="337">
        <v>225.39826249763306</v>
      </c>
      <c r="BP81" s="337">
        <v>271.97488117884444</v>
      </c>
      <c r="BQ81" s="337">
        <v>303.68585805513413</v>
      </c>
      <c r="BR81" s="337">
        <v>326.36756794842245</v>
      </c>
      <c r="BS81" s="337">
        <v>355.12843856499575</v>
      </c>
      <c r="BT81" s="337">
        <v>349.51963899156817</v>
      </c>
      <c r="BU81" s="337">
        <v>325.18970396585934</v>
      </c>
      <c r="BV81" s="337">
        <v>342.47643347984717</v>
      </c>
      <c r="BW81" s="337">
        <v>376.34095471736453</v>
      </c>
      <c r="BX81" s="337">
        <v>361.9240785108633</v>
      </c>
      <c r="BY81" s="337">
        <v>439.0263840279332</v>
      </c>
      <c r="BZ81" s="337">
        <v>410.48401768306144</v>
      </c>
      <c r="CA81" s="337">
        <v>378.8325970433599</v>
      </c>
      <c r="CB81" s="337">
        <v>365.83804728012711</v>
      </c>
      <c r="CC81" s="337">
        <v>333.78696896633579</v>
      </c>
      <c r="CD81" s="338">
        <v>298.52732249731099</v>
      </c>
    </row>
    <row r="82" spans="1:82" s="56" customFormat="1" x14ac:dyDescent="0.4">
      <c r="A82" s="408"/>
      <c r="B82" s="71" t="s">
        <v>572</v>
      </c>
      <c r="D82" s="406" t="s">
        <v>446</v>
      </c>
      <c r="E82" s="337" t="s">
        <v>446</v>
      </c>
      <c r="F82" s="337" t="s">
        <v>446</v>
      </c>
      <c r="G82" s="337" t="s">
        <v>446</v>
      </c>
      <c r="H82" s="337" t="s">
        <v>446</v>
      </c>
      <c r="I82" s="337" t="s">
        <v>446</v>
      </c>
      <c r="J82" s="337" t="s">
        <v>446</v>
      </c>
      <c r="K82" s="337" t="s">
        <v>446</v>
      </c>
      <c r="L82" s="337" t="s">
        <v>446</v>
      </c>
      <c r="M82" s="337" t="s">
        <v>446</v>
      </c>
      <c r="N82" s="337" t="s">
        <v>446</v>
      </c>
      <c r="O82" s="337" t="s">
        <v>446</v>
      </c>
      <c r="P82" s="337" t="s">
        <v>446</v>
      </c>
      <c r="Q82" s="337" t="s">
        <v>446</v>
      </c>
      <c r="R82" s="337" t="s">
        <v>446</v>
      </c>
      <c r="S82" s="337" t="s">
        <v>446</v>
      </c>
      <c r="T82" s="337" t="s">
        <v>446</v>
      </c>
      <c r="U82" s="337" t="s">
        <v>446</v>
      </c>
      <c r="V82" s="337" t="s">
        <v>446</v>
      </c>
      <c r="W82" s="337" t="s">
        <v>446</v>
      </c>
      <c r="X82" s="337" t="s">
        <v>446</v>
      </c>
      <c r="Y82" s="337" t="s">
        <v>446</v>
      </c>
      <c r="Z82" s="337" t="s">
        <v>446</v>
      </c>
      <c r="AA82" s="337" t="s">
        <v>446</v>
      </c>
      <c r="AB82" s="337" t="s">
        <v>446</v>
      </c>
      <c r="AC82" s="337" t="s">
        <v>446</v>
      </c>
      <c r="AD82" s="337" t="s">
        <v>446</v>
      </c>
      <c r="AE82" s="337" t="s">
        <v>446</v>
      </c>
      <c r="AF82" s="337" t="s">
        <v>446</v>
      </c>
      <c r="AG82" s="337" t="s">
        <v>446</v>
      </c>
      <c r="AH82" s="337" t="s">
        <v>446</v>
      </c>
      <c r="AI82" s="337" t="s">
        <v>446</v>
      </c>
      <c r="AJ82" s="337" t="s">
        <v>446</v>
      </c>
      <c r="AK82" s="337" t="s">
        <v>446</v>
      </c>
      <c r="AL82" s="337" t="s">
        <v>446</v>
      </c>
      <c r="AM82" s="337" t="s">
        <v>446</v>
      </c>
      <c r="AN82" s="337" t="s">
        <v>446</v>
      </c>
      <c r="AO82" s="337" t="s">
        <v>446</v>
      </c>
      <c r="AP82" s="337" t="s">
        <v>446</v>
      </c>
      <c r="AQ82" s="337" t="s">
        <v>446</v>
      </c>
      <c r="AR82" s="337" t="s">
        <v>446</v>
      </c>
      <c r="AS82" s="337" t="s">
        <v>446</v>
      </c>
      <c r="AT82" s="337" t="s">
        <v>446</v>
      </c>
      <c r="AU82" s="337" t="s">
        <v>446</v>
      </c>
      <c r="AV82" s="337" t="s">
        <v>446</v>
      </c>
      <c r="AW82" s="337" t="s">
        <v>446</v>
      </c>
      <c r="AX82" s="337" t="s">
        <v>446</v>
      </c>
      <c r="AY82" s="337" t="s">
        <v>446</v>
      </c>
      <c r="AZ82" s="337" t="s">
        <v>446</v>
      </c>
      <c r="BA82" s="337" t="s">
        <v>446</v>
      </c>
      <c r="BB82" s="337" t="s">
        <v>446</v>
      </c>
      <c r="BC82" s="337" t="s">
        <v>446</v>
      </c>
      <c r="BD82" s="337" t="s">
        <v>446</v>
      </c>
      <c r="BE82" s="337" t="s">
        <v>446</v>
      </c>
      <c r="BF82" s="337" t="s">
        <v>446</v>
      </c>
      <c r="BG82" s="337" t="s">
        <v>446</v>
      </c>
      <c r="BH82" s="337" t="s">
        <v>446</v>
      </c>
      <c r="BI82" s="337" t="s">
        <v>446</v>
      </c>
      <c r="BJ82" s="337" t="s">
        <v>446</v>
      </c>
      <c r="BK82" s="337" t="s">
        <v>446</v>
      </c>
      <c r="BL82" s="337">
        <v>30.169752921087916</v>
      </c>
      <c r="BM82" s="337">
        <v>34.331718656372054</v>
      </c>
      <c r="BN82" s="337">
        <v>37.469268183690652</v>
      </c>
      <c r="BO82" s="337">
        <v>39.147554682439598</v>
      </c>
      <c r="BP82" s="337">
        <v>40.341388040506409</v>
      </c>
      <c r="BQ82" s="337">
        <v>39.142197352815103</v>
      </c>
      <c r="BR82" s="337">
        <v>38.342456220897617</v>
      </c>
      <c r="BS82" s="337">
        <v>38.581599191552542</v>
      </c>
      <c r="BT82" s="337">
        <v>36.912550108186814</v>
      </c>
      <c r="BU82" s="337">
        <v>30.326504814094079</v>
      </c>
      <c r="BV82" s="337">
        <v>27.843431250673689</v>
      </c>
      <c r="BW82" s="337">
        <v>20.316703758565549</v>
      </c>
      <c r="BX82" s="337">
        <v>16.964078104611161</v>
      </c>
      <c r="BY82" s="337">
        <v>13.287510680324255</v>
      </c>
      <c r="BZ82" s="337">
        <v>11.461754220732715</v>
      </c>
      <c r="CA82" s="337">
        <v>9.0455176104630954</v>
      </c>
      <c r="CB82" s="337">
        <v>6.3727512487809168</v>
      </c>
      <c r="CC82" s="337">
        <v>2.8863818334017628</v>
      </c>
      <c r="CD82" s="338">
        <v>0.1179281469416131</v>
      </c>
    </row>
    <row r="83" spans="1:82" s="56" customFormat="1" x14ac:dyDescent="0.4">
      <c r="A83" s="408"/>
      <c r="B83" s="71" t="s">
        <v>33</v>
      </c>
      <c r="D83" s="406" t="s">
        <v>446</v>
      </c>
      <c r="E83" s="337" t="s">
        <v>446</v>
      </c>
      <c r="F83" s="337" t="s">
        <v>446</v>
      </c>
      <c r="G83" s="337" t="s">
        <v>446</v>
      </c>
      <c r="H83" s="337" t="s">
        <v>446</v>
      </c>
      <c r="I83" s="337" t="s">
        <v>446</v>
      </c>
      <c r="J83" s="337" t="s">
        <v>446</v>
      </c>
      <c r="K83" s="337" t="s">
        <v>446</v>
      </c>
      <c r="L83" s="337" t="s">
        <v>446</v>
      </c>
      <c r="M83" s="337" t="s">
        <v>446</v>
      </c>
      <c r="N83" s="337" t="s">
        <v>446</v>
      </c>
      <c r="O83" s="337" t="s">
        <v>446</v>
      </c>
      <c r="P83" s="337" t="s">
        <v>446</v>
      </c>
      <c r="Q83" s="337" t="s">
        <v>446</v>
      </c>
      <c r="R83" s="337" t="s">
        <v>446</v>
      </c>
      <c r="S83" s="337" t="s">
        <v>446</v>
      </c>
      <c r="T83" s="337" t="s">
        <v>446</v>
      </c>
      <c r="U83" s="337" t="s">
        <v>446</v>
      </c>
      <c r="V83" s="337" t="s">
        <v>446</v>
      </c>
      <c r="W83" s="337" t="s">
        <v>446</v>
      </c>
      <c r="X83" s="337" t="s">
        <v>446</v>
      </c>
      <c r="Y83" s="337" t="s">
        <v>446</v>
      </c>
      <c r="Z83" s="337" t="s">
        <v>446</v>
      </c>
      <c r="AA83" s="337" t="s">
        <v>446</v>
      </c>
      <c r="AB83" s="337" t="s">
        <v>446</v>
      </c>
      <c r="AC83" s="337" t="s">
        <v>446</v>
      </c>
      <c r="AD83" s="337" t="s">
        <v>446</v>
      </c>
      <c r="AE83" s="337" t="s">
        <v>446</v>
      </c>
      <c r="AF83" s="337" t="s">
        <v>446</v>
      </c>
      <c r="AG83" s="337" t="s">
        <v>446</v>
      </c>
      <c r="AH83" s="337" t="s">
        <v>446</v>
      </c>
      <c r="AI83" s="337" t="s">
        <v>446</v>
      </c>
      <c r="AJ83" s="337" t="s">
        <v>446</v>
      </c>
      <c r="AK83" s="337" t="s">
        <v>446</v>
      </c>
      <c r="AL83" s="337" t="s">
        <v>446</v>
      </c>
      <c r="AM83" s="337" t="s">
        <v>446</v>
      </c>
      <c r="AN83" s="337" t="s">
        <v>446</v>
      </c>
      <c r="AO83" s="337" t="s">
        <v>446</v>
      </c>
      <c r="AP83" s="337" t="s">
        <v>446</v>
      </c>
      <c r="AQ83" s="337" t="s">
        <v>446</v>
      </c>
      <c r="AR83" s="337" t="s">
        <v>446</v>
      </c>
      <c r="AS83" s="337" t="s">
        <v>446</v>
      </c>
      <c r="AT83" s="337" t="s">
        <v>446</v>
      </c>
      <c r="AU83" s="337" t="s">
        <v>446</v>
      </c>
      <c r="AV83" s="337" t="s">
        <v>446</v>
      </c>
      <c r="AW83" s="337" t="s">
        <v>446</v>
      </c>
      <c r="AX83" s="337" t="s">
        <v>446</v>
      </c>
      <c r="AY83" s="337" t="s">
        <v>446</v>
      </c>
      <c r="AZ83" s="337" t="s">
        <v>446</v>
      </c>
      <c r="BA83" s="337" t="s">
        <v>446</v>
      </c>
      <c r="BB83" s="337" t="s">
        <v>446</v>
      </c>
      <c r="BC83" s="337" t="s">
        <v>446</v>
      </c>
      <c r="BD83" s="337" t="s">
        <v>446</v>
      </c>
      <c r="BE83" s="337" t="s">
        <v>446</v>
      </c>
      <c r="BF83" s="337" t="s">
        <v>446</v>
      </c>
      <c r="BG83" s="337" t="s">
        <v>446</v>
      </c>
      <c r="BH83" s="337" t="s">
        <v>446</v>
      </c>
      <c r="BI83" s="337" t="s">
        <v>446</v>
      </c>
      <c r="BJ83" s="337" t="s">
        <v>446</v>
      </c>
      <c r="BK83" s="337" t="s">
        <v>446</v>
      </c>
      <c r="BL83" s="337">
        <v>960.72222802787451</v>
      </c>
      <c r="BM83" s="337">
        <v>1052.4184764594629</v>
      </c>
      <c r="BN83" s="337">
        <v>1006.2208659080331</v>
      </c>
      <c r="BO83" s="337">
        <v>1062.4558491335288</v>
      </c>
      <c r="BP83" s="337">
        <v>1175.8546403877856</v>
      </c>
      <c r="BQ83" s="337">
        <v>1264.0323339673957</v>
      </c>
      <c r="BR83" s="337">
        <v>1371.4901339569869</v>
      </c>
      <c r="BS83" s="337">
        <v>1469.7299322789434</v>
      </c>
      <c r="BT83" s="337">
        <v>1523.702378867489</v>
      </c>
      <c r="BU83" s="337">
        <v>1571.9445589334273</v>
      </c>
      <c r="BV83" s="337">
        <v>1599.3970859997328</v>
      </c>
      <c r="BW83" s="337">
        <v>1622.0325739751854</v>
      </c>
      <c r="BX83" s="337">
        <v>1492.0108685061412</v>
      </c>
      <c r="BY83" s="337">
        <v>1691.7156105178231</v>
      </c>
      <c r="BZ83" s="337">
        <v>1813.8907485388224</v>
      </c>
      <c r="CA83" s="337">
        <v>1864.1755932733777</v>
      </c>
      <c r="CB83" s="337">
        <v>1995.6765001831832</v>
      </c>
      <c r="CC83" s="337">
        <v>2125.5881443346848</v>
      </c>
      <c r="CD83" s="338">
        <v>2234.1151735684575</v>
      </c>
    </row>
    <row r="84" spans="1:82" s="56" customFormat="1" x14ac:dyDescent="0.4">
      <c r="A84" s="408"/>
      <c r="B84" s="71" t="s">
        <v>615</v>
      </c>
      <c r="D84" s="406" t="s">
        <v>446</v>
      </c>
      <c r="E84" s="337" t="s">
        <v>446</v>
      </c>
      <c r="F84" s="337" t="s">
        <v>446</v>
      </c>
      <c r="G84" s="337" t="s">
        <v>446</v>
      </c>
      <c r="H84" s="337" t="s">
        <v>446</v>
      </c>
      <c r="I84" s="337" t="s">
        <v>446</v>
      </c>
      <c r="J84" s="337" t="s">
        <v>446</v>
      </c>
      <c r="K84" s="337" t="s">
        <v>446</v>
      </c>
      <c r="L84" s="337" t="s">
        <v>446</v>
      </c>
      <c r="M84" s="337" t="s">
        <v>446</v>
      </c>
      <c r="N84" s="337" t="s">
        <v>446</v>
      </c>
      <c r="O84" s="337" t="s">
        <v>446</v>
      </c>
      <c r="P84" s="337" t="s">
        <v>446</v>
      </c>
      <c r="Q84" s="337" t="s">
        <v>446</v>
      </c>
      <c r="R84" s="337" t="s">
        <v>446</v>
      </c>
      <c r="S84" s="337" t="s">
        <v>446</v>
      </c>
      <c r="T84" s="337" t="s">
        <v>446</v>
      </c>
      <c r="U84" s="337" t="s">
        <v>446</v>
      </c>
      <c r="V84" s="337" t="s">
        <v>446</v>
      </c>
      <c r="W84" s="337" t="s">
        <v>446</v>
      </c>
      <c r="X84" s="337" t="s">
        <v>446</v>
      </c>
      <c r="Y84" s="337" t="s">
        <v>446</v>
      </c>
      <c r="Z84" s="337" t="s">
        <v>446</v>
      </c>
      <c r="AA84" s="337" t="s">
        <v>446</v>
      </c>
      <c r="AB84" s="337" t="s">
        <v>446</v>
      </c>
      <c r="AC84" s="337" t="s">
        <v>446</v>
      </c>
      <c r="AD84" s="337" t="s">
        <v>446</v>
      </c>
      <c r="AE84" s="337" t="s">
        <v>446</v>
      </c>
      <c r="AF84" s="337" t="s">
        <v>446</v>
      </c>
      <c r="AG84" s="337" t="s">
        <v>446</v>
      </c>
      <c r="AH84" s="337" t="s">
        <v>446</v>
      </c>
      <c r="AI84" s="337" t="s">
        <v>446</v>
      </c>
      <c r="AJ84" s="337" t="s">
        <v>446</v>
      </c>
      <c r="AK84" s="337" t="s">
        <v>446</v>
      </c>
      <c r="AL84" s="337" t="s">
        <v>446</v>
      </c>
      <c r="AM84" s="337" t="s">
        <v>446</v>
      </c>
      <c r="AN84" s="337" t="s">
        <v>446</v>
      </c>
      <c r="AO84" s="337" t="s">
        <v>446</v>
      </c>
      <c r="AP84" s="337" t="s">
        <v>446</v>
      </c>
      <c r="AQ84" s="337" t="s">
        <v>446</v>
      </c>
      <c r="AR84" s="337" t="s">
        <v>446</v>
      </c>
      <c r="AS84" s="337" t="s">
        <v>446</v>
      </c>
      <c r="AT84" s="337" t="s">
        <v>446</v>
      </c>
      <c r="AU84" s="337" t="s">
        <v>446</v>
      </c>
      <c r="AV84" s="337" t="s">
        <v>446</v>
      </c>
      <c r="AW84" s="337" t="s">
        <v>446</v>
      </c>
      <c r="AX84" s="337" t="s">
        <v>446</v>
      </c>
      <c r="AY84" s="337" t="s">
        <v>446</v>
      </c>
      <c r="AZ84" s="337" t="s">
        <v>446</v>
      </c>
      <c r="BA84" s="337" t="s">
        <v>446</v>
      </c>
      <c r="BB84" s="337" t="s">
        <v>446</v>
      </c>
      <c r="BC84" s="337" t="s">
        <v>446</v>
      </c>
      <c r="BD84" s="337" t="s">
        <v>446</v>
      </c>
      <c r="BE84" s="337" t="s">
        <v>446</v>
      </c>
      <c r="BF84" s="337" t="s">
        <v>446</v>
      </c>
      <c r="BG84" s="337" t="s">
        <v>446</v>
      </c>
      <c r="BH84" s="337" t="s">
        <v>446</v>
      </c>
      <c r="BI84" s="337" t="s">
        <v>446</v>
      </c>
      <c r="BJ84" s="337" t="s">
        <v>446</v>
      </c>
      <c r="BK84" s="337" t="s">
        <v>446</v>
      </c>
      <c r="BL84" s="337">
        <v>2281.5654134844312</v>
      </c>
      <c r="BM84" s="337">
        <v>3144.6456952518643</v>
      </c>
      <c r="BN84" s="337">
        <v>4065.8401548332226</v>
      </c>
      <c r="BO84" s="337">
        <v>4799.3889569253033</v>
      </c>
      <c r="BP84" s="337">
        <v>5313.5631633818311</v>
      </c>
      <c r="BQ84" s="337">
        <v>5852.0670255886425</v>
      </c>
      <c r="BR84" s="337">
        <v>6321.4718521923614</v>
      </c>
      <c r="BS84" s="337">
        <v>6481.0956012375655</v>
      </c>
      <c r="BT84" s="337">
        <v>6132.5354308297683</v>
      </c>
      <c r="BU84" s="337">
        <v>5629.3243770925837</v>
      </c>
      <c r="BV84" s="337">
        <v>5121.3430344941362</v>
      </c>
      <c r="BW84" s="337">
        <v>4426.1219422125687</v>
      </c>
      <c r="BX84" s="337">
        <v>3931.3756512956461</v>
      </c>
      <c r="BY84" s="337">
        <v>3590.6698293227028</v>
      </c>
      <c r="BZ84" s="337">
        <v>3145.6896456560294</v>
      </c>
      <c r="CA84" s="337">
        <v>2765.1391692628058</v>
      </c>
      <c r="CB84" s="337">
        <v>2294.0330608844561</v>
      </c>
      <c r="CC84" s="337">
        <v>1713.5263614401265</v>
      </c>
      <c r="CD84" s="338">
        <v>1208.0166922621731</v>
      </c>
    </row>
    <row r="85" spans="1:82" s="56" customFormat="1" ht="26.25" customHeight="1" x14ac:dyDescent="0.4">
      <c r="A85" s="408"/>
      <c r="B85" s="73" t="s">
        <v>574</v>
      </c>
      <c r="D85" s="406">
        <v>0</v>
      </c>
      <c r="E85" s="337">
        <v>0</v>
      </c>
      <c r="F85" s="337">
        <v>0</v>
      </c>
      <c r="G85" s="337">
        <v>0</v>
      </c>
      <c r="H85" s="337">
        <v>0</v>
      </c>
      <c r="I85" s="337">
        <v>0</v>
      </c>
      <c r="J85" s="337">
        <v>0</v>
      </c>
      <c r="K85" s="337">
        <v>0</v>
      </c>
      <c r="L85" s="337">
        <v>0</v>
      </c>
      <c r="M85" s="337">
        <v>0</v>
      </c>
      <c r="N85" s="337">
        <v>0</v>
      </c>
      <c r="O85" s="337">
        <v>0</v>
      </c>
      <c r="P85" s="337">
        <v>0</v>
      </c>
      <c r="Q85" s="337">
        <v>0</v>
      </c>
      <c r="R85" s="337">
        <v>0</v>
      </c>
      <c r="S85" s="337">
        <v>0</v>
      </c>
      <c r="T85" s="337">
        <v>0</v>
      </c>
      <c r="U85" s="337">
        <v>0</v>
      </c>
      <c r="V85" s="337">
        <v>0</v>
      </c>
      <c r="W85" s="337">
        <v>0</v>
      </c>
      <c r="X85" s="337">
        <v>0</v>
      </c>
      <c r="Y85" s="337">
        <v>0</v>
      </c>
      <c r="Z85" s="337">
        <v>0</v>
      </c>
      <c r="AA85" s="337">
        <v>0</v>
      </c>
      <c r="AB85" s="337">
        <v>0</v>
      </c>
      <c r="AC85" s="337">
        <v>0</v>
      </c>
      <c r="AD85" s="337">
        <v>0</v>
      </c>
      <c r="AE85" s="337">
        <v>0</v>
      </c>
      <c r="AF85" s="337">
        <v>0</v>
      </c>
      <c r="AG85" s="337">
        <v>0</v>
      </c>
      <c r="AH85" s="337">
        <v>1749.9814259651766</v>
      </c>
      <c r="AI85" s="337">
        <v>1645.9429723047574</v>
      </c>
      <c r="AJ85" s="337">
        <v>1783.6253811815302</v>
      </c>
      <c r="AK85" s="337">
        <v>2609.6237261780043</v>
      </c>
      <c r="AL85" s="337">
        <v>3123.8394893174632</v>
      </c>
      <c r="AM85" s="337">
        <v>3525.6374013760678</v>
      </c>
      <c r="AN85" s="337">
        <v>3757.0109846686532</v>
      </c>
      <c r="AO85" s="337">
        <v>3991.0755045116366</v>
      </c>
      <c r="AP85" s="337">
        <v>4116.0779936262061</v>
      </c>
      <c r="AQ85" s="337">
        <v>4033.4262004586258</v>
      </c>
      <c r="AR85" s="337">
        <v>4373.357551414867</v>
      </c>
      <c r="AS85" s="337">
        <v>4553.9028350939288</v>
      </c>
      <c r="AT85" s="337">
        <v>4774.0042183564619</v>
      </c>
      <c r="AU85" s="337">
        <v>4990.2627208024005</v>
      </c>
      <c r="AV85" s="337">
        <v>5300.1564310278081</v>
      </c>
      <c r="AW85" s="337">
        <v>5866.5355222637572</v>
      </c>
      <c r="AX85" s="337">
        <v>6171.5610393783772</v>
      </c>
      <c r="AY85" s="337">
        <v>6361.2195569676323</v>
      </c>
      <c r="AZ85" s="337">
        <v>6374.8728200851574</v>
      </c>
      <c r="BA85" s="337">
        <v>6463.529762774966</v>
      </c>
      <c r="BB85" s="337">
        <v>6425.5114892674292</v>
      </c>
      <c r="BC85" s="337">
        <v>6630.652189798021</v>
      </c>
      <c r="BD85" s="337">
        <v>6843.1418615713246</v>
      </c>
      <c r="BE85" s="337">
        <v>7103.5299422808503</v>
      </c>
      <c r="BF85" s="337">
        <v>7461.8881390227307</v>
      </c>
      <c r="BG85" s="337">
        <v>6755.182325502099</v>
      </c>
      <c r="BH85" s="337">
        <v>6720.7809713308625</v>
      </c>
      <c r="BI85" s="337">
        <v>6549.5257305083251</v>
      </c>
      <c r="BJ85" s="337">
        <v>6775.5596103375919</v>
      </c>
      <c r="BK85" s="337">
        <v>6675.5543781498118</v>
      </c>
      <c r="BL85" s="337">
        <v>7247.6943363609416</v>
      </c>
      <c r="BM85" s="337">
        <v>7470.6969186887236</v>
      </c>
      <c r="BN85" s="337">
        <v>7586.0320318835575</v>
      </c>
      <c r="BO85" s="337">
        <v>7840.7695675772929</v>
      </c>
      <c r="BP85" s="337">
        <v>7914.2346332623019</v>
      </c>
      <c r="BQ85" s="337">
        <v>7877.7593335409301</v>
      </c>
      <c r="BR85" s="337">
        <v>7828.4952146571495</v>
      </c>
      <c r="BS85" s="337">
        <v>7720.4214325528264</v>
      </c>
      <c r="BT85" s="337">
        <v>7322.2421946877885</v>
      </c>
      <c r="BU85" s="337">
        <v>6924.0245119299507</v>
      </c>
      <c r="BV85" s="337">
        <v>6508.499579517591</v>
      </c>
      <c r="BW85" s="337">
        <v>6283.5720010932127</v>
      </c>
      <c r="BX85" s="337">
        <v>5729.3919796671562</v>
      </c>
      <c r="BY85" s="337">
        <v>6084.4024330116245</v>
      </c>
      <c r="BZ85" s="337">
        <v>5681.7494802819829</v>
      </c>
      <c r="CA85" s="337">
        <v>5524.6832809869766</v>
      </c>
      <c r="CB85" s="337">
        <v>5560.8042688776295</v>
      </c>
      <c r="CC85" s="337">
        <v>5547.2977694226329</v>
      </c>
      <c r="CD85" s="338">
        <v>5538.4183201442438</v>
      </c>
    </row>
    <row r="86" spans="1:82" s="56" customFormat="1" x14ac:dyDescent="0.4">
      <c r="A86" s="408"/>
      <c r="B86" s="73" t="s">
        <v>575</v>
      </c>
      <c r="D86" s="406">
        <v>0</v>
      </c>
      <c r="E86" s="337">
        <v>0</v>
      </c>
      <c r="F86" s="337">
        <v>0</v>
      </c>
      <c r="G86" s="337">
        <v>0</v>
      </c>
      <c r="H86" s="337">
        <v>0</v>
      </c>
      <c r="I86" s="337">
        <v>0</v>
      </c>
      <c r="J86" s="337">
        <v>0</v>
      </c>
      <c r="K86" s="337">
        <v>0</v>
      </c>
      <c r="L86" s="337">
        <v>0</v>
      </c>
      <c r="M86" s="337">
        <v>0</v>
      </c>
      <c r="N86" s="337">
        <v>0</v>
      </c>
      <c r="O86" s="337">
        <v>0</v>
      </c>
      <c r="P86" s="337">
        <v>0</v>
      </c>
      <c r="Q86" s="337">
        <v>0</v>
      </c>
      <c r="R86" s="337">
        <v>0</v>
      </c>
      <c r="S86" s="337">
        <v>0</v>
      </c>
      <c r="T86" s="337">
        <v>0</v>
      </c>
      <c r="U86" s="337">
        <v>0</v>
      </c>
      <c r="V86" s="337">
        <v>0</v>
      </c>
      <c r="W86" s="337">
        <v>0</v>
      </c>
      <c r="X86" s="337">
        <v>0</v>
      </c>
      <c r="Y86" s="337">
        <v>0</v>
      </c>
      <c r="Z86" s="337">
        <v>0</v>
      </c>
      <c r="AA86" s="337">
        <v>0</v>
      </c>
      <c r="AB86" s="337">
        <v>0</v>
      </c>
      <c r="AC86" s="337">
        <v>0</v>
      </c>
      <c r="AD86" s="337">
        <v>0</v>
      </c>
      <c r="AE86" s="337">
        <v>0</v>
      </c>
      <c r="AF86" s="337">
        <v>0</v>
      </c>
      <c r="AG86" s="337">
        <v>0</v>
      </c>
      <c r="AH86" s="337">
        <v>2181.402072340215</v>
      </c>
      <c r="AI86" s="337">
        <v>2054.1354771590854</v>
      </c>
      <c r="AJ86" s="337">
        <v>2227.3978340296385</v>
      </c>
      <c r="AK86" s="337">
        <v>3257.3787239639687</v>
      </c>
      <c r="AL86" s="337">
        <v>3900.4804397096482</v>
      </c>
      <c r="AM86" s="337">
        <v>4400.9194044028063</v>
      </c>
      <c r="AN86" s="337">
        <v>4687.6044954580429</v>
      </c>
      <c r="AO86" s="337">
        <v>4979.594892004141</v>
      </c>
      <c r="AP86" s="337">
        <v>5141.3541626707593</v>
      </c>
      <c r="AQ86" s="337">
        <v>5034.5350743658992</v>
      </c>
      <c r="AR86" s="337">
        <v>4574.4609343210941</v>
      </c>
      <c r="AS86" s="337">
        <v>4871.3893281856454</v>
      </c>
      <c r="AT86" s="337">
        <v>5695.1027520869311</v>
      </c>
      <c r="AU86" s="337">
        <v>7341.5544410937928</v>
      </c>
      <c r="AV86" s="337">
        <v>9446.2507895812469</v>
      </c>
      <c r="AW86" s="337">
        <v>11088.893709016565</v>
      </c>
      <c r="AX86" s="337">
        <v>12155.540297327201</v>
      </c>
      <c r="AY86" s="337">
        <v>12775.450894879024</v>
      </c>
      <c r="AZ86" s="337">
        <v>12960.433434395449</v>
      </c>
      <c r="BA86" s="337">
        <v>12606.874221112503</v>
      </c>
      <c r="BB86" s="337">
        <v>12032.897839259227</v>
      </c>
      <c r="BC86" s="337">
        <v>11722.416574685811</v>
      </c>
      <c r="BD86" s="337">
        <v>11312.187388229588</v>
      </c>
      <c r="BE86" s="337">
        <v>11359.759108545328</v>
      </c>
      <c r="BF86" s="337">
        <v>12252.492429587081</v>
      </c>
      <c r="BG86" s="337">
        <v>12030.816137631313</v>
      </c>
      <c r="BH86" s="337">
        <v>12720.775999783249</v>
      </c>
      <c r="BI86" s="337">
        <v>13438.284810006951</v>
      </c>
      <c r="BJ86" s="337">
        <v>13908.06705584108</v>
      </c>
      <c r="BK86" s="337">
        <v>14654.048466761207</v>
      </c>
      <c r="BL86" s="337">
        <v>15274.42955509463</v>
      </c>
      <c r="BM86" s="337">
        <v>18444.279127617821</v>
      </c>
      <c r="BN86" s="337">
        <v>19737.280749272115</v>
      </c>
      <c r="BO86" s="337">
        <v>20826.235448132084</v>
      </c>
      <c r="BP86" s="337">
        <v>21515.230622180992</v>
      </c>
      <c r="BQ86" s="337">
        <v>21217.936927989085</v>
      </c>
      <c r="BR86" s="337">
        <v>21110.472123514697</v>
      </c>
      <c r="BS86" s="337">
        <v>20953.960827576604</v>
      </c>
      <c r="BT86" s="337">
        <v>19795.772498704831</v>
      </c>
      <c r="BU86" s="337">
        <v>18439.076230253639</v>
      </c>
      <c r="BV86" s="337">
        <v>16616.121113491216</v>
      </c>
      <c r="BW86" s="337">
        <v>13750.090907907837</v>
      </c>
      <c r="BX86" s="337">
        <v>12123.598237513726</v>
      </c>
      <c r="BY86" s="337">
        <v>11060.907149390145</v>
      </c>
      <c r="BZ86" s="337">
        <v>9526.8641925449447</v>
      </c>
      <c r="CA86" s="337">
        <v>8235.266544134658</v>
      </c>
      <c r="CB86" s="337">
        <v>6568.6874323350112</v>
      </c>
      <c r="CC86" s="337">
        <v>4210.1147577198844</v>
      </c>
      <c r="CD86" s="338">
        <v>2190.8132135084825</v>
      </c>
    </row>
    <row r="87" spans="1:82" s="56" customFormat="1" ht="26.25" customHeight="1" x14ac:dyDescent="0.4">
      <c r="A87" s="407"/>
      <c r="B87" s="73" t="s">
        <v>576</v>
      </c>
      <c r="D87" s="406"/>
      <c r="E87" s="337"/>
      <c r="F87" s="337"/>
      <c r="G87" s="337"/>
      <c r="H87" s="337"/>
      <c r="I87" s="337"/>
      <c r="J87" s="337"/>
      <c r="K87" s="337"/>
      <c r="L87" s="337"/>
      <c r="M87" s="337"/>
      <c r="N87" s="337"/>
      <c r="O87" s="337"/>
      <c r="P87" s="337"/>
      <c r="Q87" s="337"/>
      <c r="R87" s="337"/>
      <c r="S87" s="337"/>
      <c r="T87" s="337"/>
      <c r="U87" s="337"/>
      <c r="V87" s="337"/>
      <c r="W87" s="337"/>
      <c r="X87" s="337"/>
      <c r="Y87" s="337"/>
      <c r="Z87" s="337"/>
      <c r="AA87" s="337"/>
      <c r="AB87" s="337"/>
      <c r="AC87" s="337"/>
      <c r="AD87" s="337"/>
      <c r="AE87" s="337"/>
      <c r="AF87" s="337"/>
      <c r="AG87" s="337"/>
      <c r="AH87" s="337"/>
      <c r="AI87" s="337"/>
      <c r="AJ87" s="337"/>
      <c r="AK87" s="337"/>
      <c r="AL87" s="337"/>
      <c r="AM87" s="337"/>
      <c r="AN87" s="337"/>
      <c r="AO87" s="337"/>
      <c r="AP87" s="337"/>
      <c r="AQ87" s="337"/>
      <c r="AR87" s="337"/>
      <c r="AS87" s="337"/>
      <c r="AT87" s="337"/>
      <c r="AU87" s="337"/>
      <c r="AV87" s="337"/>
      <c r="AW87" s="337"/>
      <c r="AX87" s="337"/>
      <c r="AY87" s="337"/>
      <c r="AZ87" s="337"/>
      <c r="BA87" s="337"/>
      <c r="BB87" s="337"/>
      <c r="BC87" s="337"/>
      <c r="BD87" s="337"/>
      <c r="BE87" s="337"/>
      <c r="BF87" s="337"/>
      <c r="BG87" s="337"/>
      <c r="BH87" s="337"/>
      <c r="BI87" s="337"/>
      <c r="BJ87" s="337"/>
      <c r="BK87" s="337"/>
      <c r="BL87" s="337"/>
      <c r="BM87" s="337"/>
      <c r="BN87" s="337"/>
      <c r="BO87" s="337"/>
      <c r="BP87" s="337"/>
      <c r="BQ87" s="337"/>
      <c r="BR87" s="337"/>
      <c r="BS87" s="337"/>
      <c r="BT87" s="337"/>
      <c r="BU87" s="337"/>
      <c r="BV87" s="337"/>
      <c r="BW87" s="337"/>
      <c r="BX87" s="337"/>
      <c r="BY87" s="337"/>
      <c r="BZ87" s="337"/>
      <c r="CA87" s="337"/>
      <c r="CB87" s="337"/>
      <c r="CC87" s="337"/>
      <c r="CD87" s="338"/>
    </row>
    <row r="88" spans="1:82" s="56" customFormat="1" x14ac:dyDescent="0.4">
      <c r="A88" s="65"/>
      <c r="B88" s="71" t="s">
        <v>616</v>
      </c>
      <c r="D88" s="406">
        <v>0</v>
      </c>
      <c r="E88" s="337">
        <v>0</v>
      </c>
      <c r="F88" s="337">
        <v>0</v>
      </c>
      <c r="G88" s="337">
        <v>0</v>
      </c>
      <c r="H88" s="337">
        <v>0</v>
      </c>
      <c r="I88" s="337">
        <v>0</v>
      </c>
      <c r="J88" s="337">
        <v>0</v>
      </c>
      <c r="K88" s="337">
        <v>0</v>
      </c>
      <c r="L88" s="337">
        <v>0</v>
      </c>
      <c r="M88" s="337">
        <v>0</v>
      </c>
      <c r="N88" s="337">
        <v>0</v>
      </c>
      <c r="O88" s="337">
        <v>0</v>
      </c>
      <c r="P88" s="337">
        <v>0</v>
      </c>
      <c r="Q88" s="337">
        <v>0</v>
      </c>
      <c r="R88" s="337">
        <v>0</v>
      </c>
      <c r="S88" s="337">
        <v>0</v>
      </c>
      <c r="T88" s="337">
        <v>0</v>
      </c>
      <c r="U88" s="337">
        <v>0</v>
      </c>
      <c r="V88" s="337">
        <v>0</v>
      </c>
      <c r="W88" s="337">
        <v>0</v>
      </c>
      <c r="X88" s="337">
        <v>0</v>
      </c>
      <c r="Y88" s="337">
        <v>0</v>
      </c>
      <c r="Z88" s="337">
        <v>0</v>
      </c>
      <c r="AA88" s="337">
        <v>0</v>
      </c>
      <c r="AB88" s="337">
        <v>0</v>
      </c>
      <c r="AC88" s="337">
        <v>0</v>
      </c>
      <c r="AD88" s="337">
        <v>0</v>
      </c>
      <c r="AE88" s="337">
        <v>0</v>
      </c>
      <c r="AF88" s="337">
        <v>0</v>
      </c>
      <c r="AG88" s="337">
        <v>0</v>
      </c>
      <c r="AH88" s="337">
        <v>1749.9814259651766</v>
      </c>
      <c r="AI88" s="337">
        <v>1645.9429723047574</v>
      </c>
      <c r="AJ88" s="337">
        <v>1783.6253811815302</v>
      </c>
      <c r="AK88" s="337">
        <v>2609.6237261780043</v>
      </c>
      <c r="AL88" s="337">
        <v>3123.8394893174632</v>
      </c>
      <c r="AM88" s="337">
        <v>3525.6374013760678</v>
      </c>
      <c r="AN88" s="337">
        <v>3757.0109846686532</v>
      </c>
      <c r="AO88" s="337">
        <v>3991.0755045116366</v>
      </c>
      <c r="AP88" s="337">
        <v>4116.0779936262061</v>
      </c>
      <c r="AQ88" s="337">
        <v>4033.4262004586258</v>
      </c>
      <c r="AR88" s="337">
        <v>4373.357551414867</v>
      </c>
      <c r="AS88" s="337">
        <v>4553.9028350939288</v>
      </c>
      <c r="AT88" s="337">
        <v>4774.0042183564619</v>
      </c>
      <c r="AU88" s="337">
        <v>4990.2627208024005</v>
      </c>
      <c r="AV88" s="337">
        <v>5300.1564310278081</v>
      </c>
      <c r="AW88" s="337">
        <v>5866.5355222637572</v>
      </c>
      <c r="AX88" s="337">
        <v>6171.5610393783772</v>
      </c>
      <c r="AY88" s="337">
        <v>6361.2195569676323</v>
      </c>
      <c r="AZ88" s="337">
        <v>6374.8728200851574</v>
      </c>
      <c r="BA88" s="337">
        <v>6463.529762774966</v>
      </c>
      <c r="BB88" s="337">
        <v>6425.5114892674292</v>
      </c>
      <c r="BC88" s="337">
        <v>6630.652189798021</v>
      </c>
      <c r="BD88" s="337">
        <v>6843.1418615713246</v>
      </c>
      <c r="BE88" s="337">
        <v>7103.5299422808503</v>
      </c>
      <c r="BF88" s="337">
        <v>7461.8881390227307</v>
      </c>
      <c r="BG88" s="337">
        <v>6755.182325502099</v>
      </c>
      <c r="BH88" s="337">
        <v>6720.7809713308625</v>
      </c>
      <c r="BI88" s="337">
        <v>6549.5257305083251</v>
      </c>
      <c r="BJ88" s="337">
        <v>6775.5596103375919</v>
      </c>
      <c r="BK88" s="337">
        <v>6675.5543781498118</v>
      </c>
      <c r="BL88" s="337">
        <v>7247.6943363609416</v>
      </c>
      <c r="BM88" s="337">
        <v>7470.6969186887236</v>
      </c>
      <c r="BN88" s="337">
        <v>7586.0320318835575</v>
      </c>
      <c r="BO88" s="337">
        <v>7840.7695675772929</v>
      </c>
      <c r="BP88" s="337">
        <v>7914.2346332623019</v>
      </c>
      <c r="BQ88" s="337">
        <v>7877.7593335409301</v>
      </c>
      <c r="BR88" s="337">
        <v>7828.4952146571495</v>
      </c>
      <c r="BS88" s="337">
        <v>7720.4214325528264</v>
      </c>
      <c r="BT88" s="337">
        <v>7322.2421946877885</v>
      </c>
      <c r="BU88" s="337">
        <v>6924.0245119299507</v>
      </c>
      <c r="BV88" s="337"/>
      <c r="BW88" s="337"/>
      <c r="BX88" s="337"/>
      <c r="BY88" s="337"/>
      <c r="BZ88" s="337"/>
      <c r="CA88" s="337"/>
      <c r="CB88" s="337"/>
      <c r="CC88" s="337"/>
      <c r="CD88" s="338"/>
    </row>
    <row r="89" spans="1:82" s="56" customFormat="1" x14ac:dyDescent="0.4">
      <c r="A89" s="65"/>
      <c r="B89" s="71" t="s">
        <v>450</v>
      </c>
      <c r="D89" s="406">
        <v>0</v>
      </c>
      <c r="E89" s="337">
        <v>0</v>
      </c>
      <c r="F89" s="337">
        <v>0</v>
      </c>
      <c r="G89" s="337">
        <v>0</v>
      </c>
      <c r="H89" s="337">
        <v>0</v>
      </c>
      <c r="I89" s="337">
        <v>0</v>
      </c>
      <c r="J89" s="337">
        <v>0</v>
      </c>
      <c r="K89" s="337">
        <v>0</v>
      </c>
      <c r="L89" s="337">
        <v>0</v>
      </c>
      <c r="M89" s="337">
        <v>0</v>
      </c>
      <c r="N89" s="337">
        <v>0</v>
      </c>
      <c r="O89" s="337">
        <v>0</v>
      </c>
      <c r="P89" s="337">
        <v>0</v>
      </c>
      <c r="Q89" s="337">
        <v>0</v>
      </c>
      <c r="R89" s="337">
        <v>0</v>
      </c>
      <c r="S89" s="337">
        <v>0</v>
      </c>
      <c r="T89" s="337">
        <v>0</v>
      </c>
      <c r="U89" s="337">
        <v>0</v>
      </c>
      <c r="V89" s="337">
        <v>0</v>
      </c>
      <c r="W89" s="337">
        <v>0</v>
      </c>
      <c r="X89" s="337">
        <v>0</v>
      </c>
      <c r="Y89" s="337">
        <v>0</v>
      </c>
      <c r="Z89" s="337">
        <v>0</v>
      </c>
      <c r="AA89" s="337">
        <v>0</v>
      </c>
      <c r="AB89" s="337">
        <v>0</v>
      </c>
      <c r="AC89" s="337">
        <v>0</v>
      </c>
      <c r="AD89" s="337">
        <v>0</v>
      </c>
      <c r="AE89" s="337">
        <v>0</v>
      </c>
      <c r="AF89" s="337">
        <v>0</v>
      </c>
      <c r="AG89" s="337">
        <v>0</v>
      </c>
      <c r="AH89" s="337">
        <v>280.79769080390963</v>
      </c>
      <c r="AI89" s="337">
        <v>263.22417792922141</v>
      </c>
      <c r="AJ89" s="337">
        <v>284.43567079552417</v>
      </c>
      <c r="AK89" s="337">
        <v>417.40526966577556</v>
      </c>
      <c r="AL89" s="337">
        <v>499.17439607962848</v>
      </c>
      <c r="AM89" s="337">
        <v>563.00314327058595</v>
      </c>
      <c r="AN89" s="337">
        <v>601.5266553933003</v>
      </c>
      <c r="AO89" s="337">
        <v>636.32982675580308</v>
      </c>
      <c r="AP89" s="337">
        <v>658.63544341174827</v>
      </c>
      <c r="AQ89" s="337">
        <v>644.64856784922802</v>
      </c>
      <c r="AR89" s="337">
        <v>527.74708757148551</v>
      </c>
      <c r="AS89" s="337">
        <v>673.19491187257063</v>
      </c>
      <c r="AT89" s="337">
        <v>853.71035099321932</v>
      </c>
      <c r="AU89" s="337">
        <v>1066.3096586778024</v>
      </c>
      <c r="AV89" s="337">
        <v>1364.6960170801315</v>
      </c>
      <c r="AW89" s="337">
        <v>1772.5279738894621</v>
      </c>
      <c r="AX89" s="337">
        <v>2245.170877295709</v>
      </c>
      <c r="AY89" s="337">
        <v>2535.3875131212044</v>
      </c>
      <c r="AZ89" s="337">
        <v>2773.1237532690734</v>
      </c>
      <c r="BA89" s="337">
        <v>3042.6957419094351</v>
      </c>
      <c r="BB89" s="337">
        <v>3280.1588291199487</v>
      </c>
      <c r="BC89" s="337">
        <v>3555.5725319699936</v>
      </c>
      <c r="BD89" s="337">
        <v>3746.06249093413</v>
      </c>
      <c r="BE89" s="337">
        <v>4033.5493718356379</v>
      </c>
      <c r="BF89" s="337">
        <v>4679.6053995963193</v>
      </c>
      <c r="BG89" s="337">
        <v>4513.6629591366418</v>
      </c>
      <c r="BH89" s="337">
        <v>4730.5389348360923</v>
      </c>
      <c r="BI89" s="337">
        <v>4983.3127292796898</v>
      </c>
      <c r="BJ89" s="337">
        <v>5241.6901115796791</v>
      </c>
      <c r="BK89" s="337">
        <v>5418.4657089256962</v>
      </c>
      <c r="BL89" s="337">
        <v>5589.3736387944482</v>
      </c>
      <c r="BM89" s="337">
        <v>6244.5137758804831</v>
      </c>
      <c r="BN89" s="337">
        <v>6524.1217957312465</v>
      </c>
      <c r="BO89" s="337">
        <v>6870.234971292055</v>
      </c>
      <c r="BP89" s="337">
        <v>7065.5878309850868</v>
      </c>
      <c r="BQ89" s="337">
        <v>7110.6187274477961</v>
      </c>
      <c r="BR89" s="337">
        <v>7743.6176925243581</v>
      </c>
      <c r="BS89" s="337">
        <v>8237.1154145969995</v>
      </c>
      <c r="BT89" s="337">
        <v>8115.8210336689262</v>
      </c>
      <c r="BU89" s="337">
        <v>7880.0687621603793</v>
      </c>
      <c r="BV89" s="337"/>
      <c r="BW89" s="337"/>
      <c r="BX89" s="337"/>
      <c r="BY89" s="337"/>
      <c r="BZ89" s="337"/>
      <c r="CA89" s="337"/>
      <c r="CB89" s="337"/>
      <c r="CC89" s="337"/>
      <c r="CD89" s="338"/>
    </row>
    <row r="90" spans="1:82" s="56" customFormat="1" x14ac:dyDescent="0.4">
      <c r="A90" s="65"/>
      <c r="B90" s="71" t="s">
        <v>578</v>
      </c>
      <c r="D90" s="406">
        <v>0</v>
      </c>
      <c r="E90" s="337">
        <v>0</v>
      </c>
      <c r="F90" s="337">
        <v>0</v>
      </c>
      <c r="G90" s="337">
        <v>0</v>
      </c>
      <c r="H90" s="337">
        <v>0</v>
      </c>
      <c r="I90" s="337">
        <v>0</v>
      </c>
      <c r="J90" s="337">
        <v>0</v>
      </c>
      <c r="K90" s="337">
        <v>0</v>
      </c>
      <c r="L90" s="337">
        <v>0</v>
      </c>
      <c r="M90" s="337">
        <v>0</v>
      </c>
      <c r="N90" s="337">
        <v>0</v>
      </c>
      <c r="O90" s="337">
        <v>0</v>
      </c>
      <c r="P90" s="337">
        <v>0</v>
      </c>
      <c r="Q90" s="337">
        <v>0</v>
      </c>
      <c r="R90" s="337">
        <v>0</v>
      </c>
      <c r="S90" s="337">
        <v>0</v>
      </c>
      <c r="T90" s="337">
        <v>0</v>
      </c>
      <c r="U90" s="337">
        <v>0</v>
      </c>
      <c r="V90" s="337">
        <v>0</v>
      </c>
      <c r="W90" s="337">
        <v>0</v>
      </c>
      <c r="X90" s="337">
        <v>0</v>
      </c>
      <c r="Y90" s="337">
        <v>0</v>
      </c>
      <c r="Z90" s="337">
        <v>0</v>
      </c>
      <c r="AA90" s="337">
        <v>0</v>
      </c>
      <c r="AB90" s="337">
        <v>0</v>
      </c>
      <c r="AC90" s="337">
        <v>0</v>
      </c>
      <c r="AD90" s="337">
        <v>0</v>
      </c>
      <c r="AE90" s="337">
        <v>0</v>
      </c>
      <c r="AF90" s="337">
        <v>0</v>
      </c>
      <c r="AG90" s="337">
        <v>0</v>
      </c>
      <c r="AH90" s="337">
        <v>916.52656114097636</v>
      </c>
      <c r="AI90" s="337">
        <v>863.18452420256972</v>
      </c>
      <c r="AJ90" s="337">
        <v>937.08605368084477</v>
      </c>
      <c r="AK90" s="337">
        <v>1369.6161777377333</v>
      </c>
      <c r="AL90" s="337">
        <v>1640.6357858869419</v>
      </c>
      <c r="AM90" s="337">
        <v>1851.141597345513</v>
      </c>
      <c r="AN90" s="337">
        <v>1971.119465444023</v>
      </c>
      <c r="AO90" s="337">
        <v>2094.7781839834879</v>
      </c>
      <c r="AP90" s="337">
        <v>2162.1369595132746</v>
      </c>
      <c r="AQ90" s="337">
        <v>2116.4731486509932</v>
      </c>
      <c r="AR90" s="337">
        <v>1454.3269892364781</v>
      </c>
      <c r="AS90" s="337">
        <v>1615.539966393578</v>
      </c>
      <c r="AT90" s="337">
        <v>1939.5316726445396</v>
      </c>
      <c r="AU90" s="337">
        <v>2507.3203386410096</v>
      </c>
      <c r="AV90" s="337">
        <v>3086.2310721065369</v>
      </c>
      <c r="AW90" s="337">
        <v>3586.7213459340705</v>
      </c>
      <c r="AX90" s="337">
        <v>3952.3682019056232</v>
      </c>
      <c r="AY90" s="337">
        <v>4241.5922459078492</v>
      </c>
      <c r="AZ90" s="337">
        <v>4421.1625460328969</v>
      </c>
      <c r="BA90" s="337">
        <v>4459.2311280195572</v>
      </c>
      <c r="BB90" s="337">
        <v>4427.4425329833985</v>
      </c>
      <c r="BC90" s="337">
        <v>4507.3631455512132</v>
      </c>
      <c r="BD90" s="337">
        <v>4280.4354178977455</v>
      </c>
      <c r="BE90" s="337">
        <v>4264.2138210711373</v>
      </c>
      <c r="BF90" s="337">
        <v>4467.0482794119762</v>
      </c>
      <c r="BG90" s="337">
        <v>4568.6916276088687</v>
      </c>
      <c r="BH90" s="337">
        <v>4774.3060147539645</v>
      </c>
      <c r="BI90" s="337">
        <v>5055.4992802771467</v>
      </c>
      <c r="BJ90" s="337">
        <v>5124.0161043761773</v>
      </c>
      <c r="BK90" s="337">
        <v>5328.5620473940271</v>
      </c>
      <c r="BL90" s="337">
        <v>5428.5631424955664</v>
      </c>
      <c r="BM90" s="337">
        <v>6134.7473030246356</v>
      </c>
      <c r="BN90" s="337">
        <v>6570.1402748534738</v>
      </c>
      <c r="BO90" s="337">
        <v>6894.8666887381487</v>
      </c>
      <c r="BP90" s="337">
        <v>7003.7863277266679</v>
      </c>
      <c r="BQ90" s="337">
        <v>6852.0985756576447</v>
      </c>
      <c r="BR90" s="337">
        <v>6660.1020555552423</v>
      </c>
      <c r="BS90" s="337">
        <v>6467.1422927129342</v>
      </c>
      <c r="BT90" s="337">
        <v>5987.8436248526004</v>
      </c>
      <c r="BU90" s="337">
        <v>5363.8540051236132</v>
      </c>
      <c r="BV90" s="337"/>
      <c r="BW90" s="337"/>
      <c r="BX90" s="337"/>
      <c r="BY90" s="337"/>
      <c r="BZ90" s="337"/>
      <c r="CA90" s="337"/>
      <c r="CB90" s="337"/>
      <c r="CC90" s="337"/>
      <c r="CD90" s="338"/>
    </row>
    <row r="91" spans="1:82" s="56" customFormat="1" x14ac:dyDescent="0.4">
      <c r="A91" s="65"/>
      <c r="B91" s="71" t="s">
        <v>407</v>
      </c>
      <c r="D91" s="406">
        <v>0</v>
      </c>
      <c r="E91" s="337">
        <v>0</v>
      </c>
      <c r="F91" s="337">
        <v>0</v>
      </c>
      <c r="G91" s="337">
        <v>0</v>
      </c>
      <c r="H91" s="337">
        <v>0</v>
      </c>
      <c r="I91" s="337">
        <v>0</v>
      </c>
      <c r="J91" s="337">
        <v>0</v>
      </c>
      <c r="K91" s="337">
        <v>0</v>
      </c>
      <c r="L91" s="337">
        <v>0</v>
      </c>
      <c r="M91" s="337">
        <v>0</v>
      </c>
      <c r="N91" s="337">
        <v>0</v>
      </c>
      <c r="O91" s="337">
        <v>0</v>
      </c>
      <c r="P91" s="337">
        <v>0</v>
      </c>
      <c r="Q91" s="337">
        <v>0</v>
      </c>
      <c r="R91" s="337">
        <v>0</v>
      </c>
      <c r="S91" s="337">
        <v>0</v>
      </c>
      <c r="T91" s="337">
        <v>0</v>
      </c>
      <c r="U91" s="337">
        <v>0</v>
      </c>
      <c r="V91" s="337">
        <v>0</v>
      </c>
      <c r="W91" s="337">
        <v>0</v>
      </c>
      <c r="X91" s="337">
        <v>0</v>
      </c>
      <c r="Y91" s="337">
        <v>0</v>
      </c>
      <c r="Z91" s="337">
        <v>0</v>
      </c>
      <c r="AA91" s="337">
        <v>0</v>
      </c>
      <c r="AB91" s="337">
        <v>0</v>
      </c>
      <c r="AC91" s="337">
        <v>0</v>
      </c>
      <c r="AD91" s="337">
        <v>0</v>
      </c>
      <c r="AE91" s="337">
        <v>0</v>
      </c>
      <c r="AF91" s="337">
        <v>0</v>
      </c>
      <c r="AG91" s="337">
        <v>0</v>
      </c>
      <c r="AH91" s="337">
        <v>914.72664222535764</v>
      </c>
      <c r="AI91" s="337">
        <v>862.41184988534133</v>
      </c>
      <c r="AJ91" s="337">
        <v>934.96924812143823</v>
      </c>
      <c r="AK91" s="337">
        <v>1366.7219869857429</v>
      </c>
      <c r="AL91" s="337">
        <v>1636.5276201773611</v>
      </c>
      <c r="AM91" s="337">
        <v>1846.7035996426021</v>
      </c>
      <c r="AN91" s="337">
        <v>1965.8088976299698</v>
      </c>
      <c r="AO91" s="337">
        <v>2089.9804710598301</v>
      </c>
      <c r="AP91" s="337">
        <v>2156.9784864042431</v>
      </c>
      <c r="AQ91" s="337">
        <v>2113.265346179764</v>
      </c>
      <c r="AR91" s="337">
        <v>1988.9181042264609</v>
      </c>
      <c r="AS91" s="337">
        <v>1906.3664213618747</v>
      </c>
      <c r="AT91" s="337">
        <v>2052.1343303289182</v>
      </c>
      <c r="AU91" s="337">
        <v>2806.3216960227601</v>
      </c>
      <c r="AV91" s="337">
        <v>3883.5466008837843</v>
      </c>
      <c r="AW91" s="337">
        <v>4288.4969690620301</v>
      </c>
      <c r="AX91" s="337">
        <v>4367.5775444778728</v>
      </c>
      <c r="AY91" s="337">
        <v>4098.9805854478127</v>
      </c>
      <c r="AZ91" s="337">
        <v>3699.2976109513593</v>
      </c>
      <c r="BA91" s="337">
        <v>2924.3172124594666</v>
      </c>
      <c r="BB91" s="337">
        <v>2353.6896484918925</v>
      </c>
      <c r="BC91" s="337">
        <v>2013.9120099877653</v>
      </c>
      <c r="BD91" s="337">
        <v>1765.9210663918259</v>
      </c>
      <c r="BE91" s="337">
        <v>1594.9834108553439</v>
      </c>
      <c r="BF91" s="337">
        <v>1643.7974400365686</v>
      </c>
      <c r="BG91" s="337">
        <v>1455.6863455093619</v>
      </c>
      <c r="BH91" s="337">
        <v>1607.3479867909316</v>
      </c>
      <c r="BI91" s="337">
        <v>1664.947437099225</v>
      </c>
      <c r="BJ91" s="337">
        <v>1735.3970720067675</v>
      </c>
      <c r="BK91" s="337">
        <v>1783.9770604817531</v>
      </c>
      <c r="BL91" s="337">
        <v>2012.4086754025736</v>
      </c>
      <c r="BM91" s="337">
        <v>3208.048393112465</v>
      </c>
      <c r="BN91" s="337">
        <v>3178.2284021072383</v>
      </c>
      <c r="BO91" s="337">
        <v>3268.9931618495766</v>
      </c>
      <c r="BP91" s="337">
        <v>3298.2840109727654</v>
      </c>
      <c r="BQ91" s="337">
        <v>2835.4158365106659</v>
      </c>
      <c r="BR91" s="337">
        <v>2086.3727658732032</v>
      </c>
      <c r="BS91" s="337">
        <v>1625.2522518962101</v>
      </c>
      <c r="BT91" s="337">
        <v>1308.1368563346557</v>
      </c>
      <c r="BU91" s="337">
        <v>1125.9640074329052</v>
      </c>
      <c r="BV91" s="337"/>
      <c r="BW91" s="337"/>
      <c r="BX91" s="337"/>
      <c r="BY91" s="337"/>
      <c r="BZ91" s="337"/>
      <c r="CA91" s="337"/>
      <c r="CB91" s="337"/>
      <c r="CC91" s="337"/>
      <c r="CD91" s="338"/>
    </row>
    <row r="92" spans="1:82" s="56" customFormat="1" x14ac:dyDescent="0.4">
      <c r="A92" s="65"/>
      <c r="B92" s="71" t="s">
        <v>579</v>
      </c>
      <c r="D92" s="406">
        <v>0</v>
      </c>
      <c r="E92" s="337">
        <v>0</v>
      </c>
      <c r="F92" s="337">
        <v>0</v>
      </c>
      <c r="G92" s="337">
        <v>0</v>
      </c>
      <c r="H92" s="337">
        <v>0</v>
      </c>
      <c r="I92" s="337">
        <v>0</v>
      </c>
      <c r="J92" s="337">
        <v>0</v>
      </c>
      <c r="K92" s="337">
        <v>0</v>
      </c>
      <c r="L92" s="337">
        <v>0</v>
      </c>
      <c r="M92" s="337">
        <v>0</v>
      </c>
      <c r="N92" s="337">
        <v>0</v>
      </c>
      <c r="O92" s="337">
        <v>0</v>
      </c>
      <c r="P92" s="337">
        <v>0</v>
      </c>
      <c r="Q92" s="337">
        <v>0</v>
      </c>
      <c r="R92" s="337">
        <v>0</v>
      </c>
      <c r="S92" s="337">
        <v>0</v>
      </c>
      <c r="T92" s="337">
        <v>0</v>
      </c>
      <c r="U92" s="337">
        <v>0</v>
      </c>
      <c r="V92" s="337">
        <v>0</v>
      </c>
      <c r="W92" s="337">
        <v>0</v>
      </c>
      <c r="X92" s="337">
        <v>0</v>
      </c>
      <c r="Y92" s="337">
        <v>0</v>
      </c>
      <c r="Z92" s="337">
        <v>0</v>
      </c>
      <c r="AA92" s="337">
        <v>0</v>
      </c>
      <c r="AB92" s="337">
        <v>0</v>
      </c>
      <c r="AC92" s="337">
        <v>0</v>
      </c>
      <c r="AD92" s="337">
        <v>0</v>
      </c>
      <c r="AE92" s="337">
        <v>0</v>
      </c>
      <c r="AF92" s="337">
        <v>0</v>
      </c>
      <c r="AG92" s="337">
        <v>0</v>
      </c>
      <c r="AH92" s="337">
        <v>69.351178169971504</v>
      </c>
      <c r="AI92" s="337">
        <v>65.31492514195304</v>
      </c>
      <c r="AJ92" s="337">
        <v>70.906861431831004</v>
      </c>
      <c r="AK92" s="337">
        <v>103.63528957471738</v>
      </c>
      <c r="AL92" s="337">
        <v>124.14263756571623</v>
      </c>
      <c r="AM92" s="337">
        <v>140.0710641441058</v>
      </c>
      <c r="AN92" s="337">
        <v>149.14947699075006</v>
      </c>
      <c r="AO92" s="337">
        <v>158.5064102050203</v>
      </c>
      <c r="AP92" s="337">
        <v>163.6032733414927</v>
      </c>
      <c r="AQ92" s="337">
        <v>160.14801168591396</v>
      </c>
      <c r="AR92" s="337">
        <v>603.46875328666977</v>
      </c>
      <c r="AS92" s="337">
        <v>676.2880285576216</v>
      </c>
      <c r="AT92" s="337">
        <v>849.72639812025295</v>
      </c>
      <c r="AU92" s="337">
        <v>961.60274775222115</v>
      </c>
      <c r="AV92" s="337">
        <v>1111.777099510794</v>
      </c>
      <c r="AW92" s="337">
        <v>1441.1474201310025</v>
      </c>
      <c r="AX92" s="337">
        <v>1590.4236736479966</v>
      </c>
      <c r="AY92" s="337">
        <v>1899.4905504021567</v>
      </c>
      <c r="AZ92" s="337">
        <v>2066.8495241421192</v>
      </c>
      <c r="BA92" s="337">
        <v>2180.6301387240419</v>
      </c>
      <c r="BB92" s="337">
        <v>1971.6068286639877</v>
      </c>
      <c r="BC92" s="337">
        <v>1645.5688871768386</v>
      </c>
      <c r="BD92" s="337">
        <v>1519.7684130058858</v>
      </c>
      <c r="BE92" s="337">
        <v>1467.0125047832089</v>
      </c>
      <c r="BF92" s="337">
        <v>1462.0413105422151</v>
      </c>
      <c r="BG92" s="337">
        <v>1492.7752053764402</v>
      </c>
      <c r="BH92" s="337">
        <v>1608.5830634022595</v>
      </c>
      <c r="BI92" s="337">
        <v>1734.5253633508901</v>
      </c>
      <c r="BJ92" s="337">
        <v>1806.9637678784568</v>
      </c>
      <c r="BK92" s="337">
        <v>2123.0436499597308</v>
      </c>
      <c r="BL92" s="337">
        <v>2244.0840984020442</v>
      </c>
      <c r="BM92" s="337">
        <v>2856.9696556002386</v>
      </c>
      <c r="BN92" s="337">
        <v>3464.790276580155</v>
      </c>
      <c r="BO92" s="337">
        <v>3792.1406262523005</v>
      </c>
      <c r="BP92" s="337">
        <v>4147.5724524964708</v>
      </c>
      <c r="BQ92" s="337">
        <v>4419.8037883729739</v>
      </c>
      <c r="BR92" s="337">
        <v>4620.3796095618918</v>
      </c>
      <c r="BS92" s="337">
        <v>4624.4508683704598</v>
      </c>
      <c r="BT92" s="337">
        <v>4383.9709838486442</v>
      </c>
      <c r="BU92" s="337">
        <v>4069.1894555367403</v>
      </c>
      <c r="BV92" s="337"/>
      <c r="BW92" s="337"/>
      <c r="BX92" s="337"/>
      <c r="BY92" s="337"/>
      <c r="BZ92" s="337"/>
      <c r="CA92" s="337"/>
      <c r="CB92" s="337"/>
      <c r="CC92" s="337"/>
      <c r="CD92" s="338"/>
    </row>
    <row r="93" spans="1:82" s="56" customFormat="1" ht="26.25" customHeight="1" x14ac:dyDescent="0.4">
      <c r="A93" s="65"/>
      <c r="B93" s="71" t="s">
        <v>575</v>
      </c>
      <c r="D93" s="406">
        <v>0</v>
      </c>
      <c r="E93" s="337">
        <v>0</v>
      </c>
      <c r="F93" s="337">
        <v>0</v>
      </c>
      <c r="G93" s="337">
        <v>0</v>
      </c>
      <c r="H93" s="337">
        <v>0</v>
      </c>
      <c r="I93" s="337">
        <v>0</v>
      </c>
      <c r="J93" s="337">
        <v>0</v>
      </c>
      <c r="K93" s="337">
        <v>0</v>
      </c>
      <c r="L93" s="337">
        <v>0</v>
      </c>
      <c r="M93" s="337">
        <v>0</v>
      </c>
      <c r="N93" s="337">
        <v>0</v>
      </c>
      <c r="O93" s="337">
        <v>0</v>
      </c>
      <c r="P93" s="337">
        <v>0</v>
      </c>
      <c r="Q93" s="337">
        <v>0</v>
      </c>
      <c r="R93" s="337">
        <v>0</v>
      </c>
      <c r="S93" s="337">
        <v>0</v>
      </c>
      <c r="T93" s="337">
        <v>0</v>
      </c>
      <c r="U93" s="337">
        <v>0</v>
      </c>
      <c r="V93" s="337">
        <v>0</v>
      </c>
      <c r="W93" s="337">
        <v>0</v>
      </c>
      <c r="X93" s="337">
        <v>0</v>
      </c>
      <c r="Y93" s="337">
        <v>0</v>
      </c>
      <c r="Z93" s="337">
        <v>0</v>
      </c>
      <c r="AA93" s="337">
        <v>0</v>
      </c>
      <c r="AB93" s="337">
        <v>0</v>
      </c>
      <c r="AC93" s="337">
        <v>0</v>
      </c>
      <c r="AD93" s="337">
        <v>0</v>
      </c>
      <c r="AE93" s="337">
        <v>0</v>
      </c>
      <c r="AF93" s="337">
        <v>0</v>
      </c>
      <c r="AG93" s="337">
        <v>0</v>
      </c>
      <c r="AH93" s="337">
        <v>2181.402072340215</v>
      </c>
      <c r="AI93" s="337">
        <v>2054.1354771590854</v>
      </c>
      <c r="AJ93" s="337">
        <v>2227.3978340296385</v>
      </c>
      <c r="AK93" s="337">
        <v>3257.3787239639687</v>
      </c>
      <c r="AL93" s="337">
        <v>3900.4804397096482</v>
      </c>
      <c r="AM93" s="337">
        <v>4400.9194044028063</v>
      </c>
      <c r="AN93" s="337">
        <v>4687.6044954580429</v>
      </c>
      <c r="AO93" s="337">
        <v>4979.594892004141</v>
      </c>
      <c r="AP93" s="337">
        <v>5141.3541626707593</v>
      </c>
      <c r="AQ93" s="337">
        <v>5034.5350743658992</v>
      </c>
      <c r="AR93" s="337">
        <v>4574.4609343210941</v>
      </c>
      <c r="AS93" s="337">
        <v>4871.3893281856454</v>
      </c>
      <c r="AT93" s="337">
        <v>5695.1027520869311</v>
      </c>
      <c r="AU93" s="337">
        <v>7341.5544410937928</v>
      </c>
      <c r="AV93" s="337">
        <v>9446.2507895812469</v>
      </c>
      <c r="AW93" s="337">
        <v>11088.893709016565</v>
      </c>
      <c r="AX93" s="337">
        <v>12155.540297327201</v>
      </c>
      <c r="AY93" s="337">
        <v>12775.450894879024</v>
      </c>
      <c r="AZ93" s="337">
        <v>12960.433434395449</v>
      </c>
      <c r="BA93" s="337">
        <v>12606.874221112503</v>
      </c>
      <c r="BB93" s="337">
        <v>12032.897839259227</v>
      </c>
      <c r="BC93" s="337">
        <v>11722.416574685811</v>
      </c>
      <c r="BD93" s="337">
        <v>11312.187388229588</v>
      </c>
      <c r="BE93" s="337">
        <v>11359.759108545328</v>
      </c>
      <c r="BF93" s="337">
        <v>12252.492429587081</v>
      </c>
      <c r="BG93" s="337">
        <v>12030.816137631313</v>
      </c>
      <c r="BH93" s="337">
        <v>12720.775999783249</v>
      </c>
      <c r="BI93" s="337">
        <v>13438.284810006951</v>
      </c>
      <c r="BJ93" s="337">
        <v>13908.06705584108</v>
      </c>
      <c r="BK93" s="337">
        <v>14654.048466761207</v>
      </c>
      <c r="BL93" s="337">
        <v>15274.42955509463</v>
      </c>
      <c r="BM93" s="337">
        <v>18444.279127617821</v>
      </c>
      <c r="BN93" s="337">
        <v>19737.280749272115</v>
      </c>
      <c r="BO93" s="337">
        <v>20826.235448132084</v>
      </c>
      <c r="BP93" s="337">
        <v>21515.230622180992</v>
      </c>
      <c r="BQ93" s="337">
        <v>21217.936927989085</v>
      </c>
      <c r="BR93" s="337">
        <v>21110.472123514697</v>
      </c>
      <c r="BS93" s="337">
        <v>20953.960827576604</v>
      </c>
      <c r="BT93" s="337">
        <v>19795.772498704831</v>
      </c>
      <c r="BU93" s="337">
        <v>18439.076230253639</v>
      </c>
      <c r="BV93" s="337"/>
      <c r="BW93" s="337"/>
      <c r="BX93" s="337"/>
      <c r="BY93" s="337"/>
      <c r="BZ93" s="337"/>
      <c r="CA93" s="337"/>
      <c r="CB93" s="337"/>
      <c r="CC93" s="337"/>
      <c r="CD93" s="338"/>
    </row>
    <row r="94" spans="1:82" s="56" customFormat="1" ht="26.25" customHeight="1" x14ac:dyDescent="0.4">
      <c r="A94" s="407"/>
      <c r="B94" s="73" t="s">
        <v>580</v>
      </c>
      <c r="D94" s="406"/>
      <c r="E94" s="337"/>
      <c r="F94" s="337"/>
      <c r="G94" s="337"/>
      <c r="H94" s="337"/>
      <c r="I94" s="337"/>
      <c r="J94" s="337"/>
      <c r="K94" s="337"/>
      <c r="L94" s="337"/>
      <c r="M94" s="337"/>
      <c r="N94" s="337"/>
      <c r="O94" s="337"/>
      <c r="P94" s="337"/>
      <c r="Q94" s="337"/>
      <c r="R94" s="337"/>
      <c r="S94" s="337"/>
      <c r="T94" s="337"/>
      <c r="U94" s="337"/>
      <c r="V94" s="337"/>
      <c r="W94" s="337"/>
      <c r="X94" s="337"/>
      <c r="Y94" s="337"/>
      <c r="Z94" s="337"/>
      <c r="AA94" s="337"/>
      <c r="AB94" s="337"/>
      <c r="AC94" s="337"/>
      <c r="AD94" s="337"/>
      <c r="AE94" s="337"/>
      <c r="AF94" s="337"/>
      <c r="AG94" s="337"/>
      <c r="AH94" s="337"/>
      <c r="AI94" s="337"/>
      <c r="AJ94" s="337"/>
      <c r="AK94" s="337"/>
      <c r="AL94" s="337"/>
      <c r="AM94" s="337"/>
      <c r="AN94" s="337"/>
      <c r="AO94" s="337"/>
      <c r="AP94" s="337"/>
      <c r="AQ94" s="337"/>
      <c r="AR94" s="337"/>
      <c r="AS94" s="337"/>
      <c r="AT94" s="337"/>
      <c r="AU94" s="337"/>
      <c r="AV94" s="337"/>
      <c r="AW94" s="337"/>
      <c r="AX94" s="337"/>
      <c r="AY94" s="337"/>
      <c r="AZ94" s="337"/>
      <c r="BA94" s="337"/>
      <c r="BB94" s="337"/>
      <c r="BC94" s="337"/>
      <c r="BD94" s="337"/>
      <c r="BE94" s="337"/>
      <c r="BF94" s="337"/>
      <c r="BG94" s="337"/>
      <c r="BH94" s="337"/>
      <c r="BI94" s="337"/>
      <c r="BJ94" s="337"/>
      <c r="BK94" s="337"/>
      <c r="BL94" s="337"/>
      <c r="BM94" s="337"/>
      <c r="BN94" s="337"/>
      <c r="BO94" s="337"/>
      <c r="BP94" s="337"/>
      <c r="BQ94" s="337"/>
      <c r="BR94" s="337"/>
      <c r="BS94" s="337"/>
      <c r="BT94" s="337"/>
      <c r="BU94" s="337"/>
      <c r="BV94" s="337"/>
      <c r="BW94" s="337"/>
      <c r="BX94" s="337"/>
      <c r="BY94" s="337"/>
      <c r="BZ94" s="337"/>
      <c r="CA94" s="337"/>
      <c r="CB94" s="337"/>
      <c r="CC94" s="337"/>
      <c r="CD94" s="338"/>
    </row>
    <row r="95" spans="1:82" s="56" customFormat="1" x14ac:dyDescent="0.4">
      <c r="A95" s="65"/>
      <c r="B95" s="71" t="s">
        <v>617</v>
      </c>
      <c r="D95" s="406">
        <v>0</v>
      </c>
      <c r="E95" s="337">
        <v>0</v>
      </c>
      <c r="F95" s="337">
        <v>0</v>
      </c>
      <c r="G95" s="337">
        <v>0</v>
      </c>
      <c r="H95" s="337">
        <v>0</v>
      </c>
      <c r="I95" s="337">
        <v>0</v>
      </c>
      <c r="J95" s="337">
        <v>0</v>
      </c>
      <c r="K95" s="337">
        <v>0</v>
      </c>
      <c r="L95" s="337">
        <v>0</v>
      </c>
      <c r="M95" s="337">
        <v>0</v>
      </c>
      <c r="N95" s="337">
        <v>0</v>
      </c>
      <c r="O95" s="337">
        <v>0</v>
      </c>
      <c r="P95" s="337">
        <v>0</v>
      </c>
      <c r="Q95" s="337">
        <v>0</v>
      </c>
      <c r="R95" s="337">
        <v>0</v>
      </c>
      <c r="S95" s="337">
        <v>0</v>
      </c>
      <c r="T95" s="337">
        <v>0</v>
      </c>
      <c r="U95" s="337">
        <v>0</v>
      </c>
      <c r="V95" s="337">
        <v>0</v>
      </c>
      <c r="W95" s="337">
        <v>0</v>
      </c>
      <c r="X95" s="337">
        <v>0</v>
      </c>
      <c r="Y95" s="337">
        <v>0</v>
      </c>
      <c r="Z95" s="337">
        <v>0</v>
      </c>
      <c r="AA95" s="337">
        <v>0</v>
      </c>
      <c r="AB95" s="337">
        <v>0</v>
      </c>
      <c r="AC95" s="337">
        <v>0</v>
      </c>
      <c r="AD95" s="337">
        <v>0</v>
      </c>
      <c r="AE95" s="337">
        <v>0</v>
      </c>
      <c r="AF95" s="337">
        <v>0</v>
      </c>
      <c r="AG95" s="337">
        <v>0</v>
      </c>
      <c r="AH95" s="337">
        <v>0</v>
      </c>
      <c r="AI95" s="337">
        <v>0</v>
      </c>
      <c r="AJ95" s="337">
        <v>0</v>
      </c>
      <c r="AK95" s="337">
        <v>0</v>
      </c>
      <c r="AL95" s="337">
        <v>0</v>
      </c>
      <c r="AM95" s="337">
        <v>0</v>
      </c>
      <c r="AN95" s="337">
        <v>0</v>
      </c>
      <c r="AO95" s="337">
        <v>0</v>
      </c>
      <c r="AP95" s="337">
        <v>0</v>
      </c>
      <c r="AQ95" s="337">
        <v>0</v>
      </c>
      <c r="AR95" s="337">
        <v>0</v>
      </c>
      <c r="AS95" s="337">
        <v>0</v>
      </c>
      <c r="AT95" s="337">
        <v>0</v>
      </c>
      <c r="AU95" s="337">
        <v>7651.309638465953</v>
      </c>
      <c r="AV95" s="337">
        <v>8619.1124721851193</v>
      </c>
      <c r="AW95" s="337">
        <v>9250.0623981008412</v>
      </c>
      <c r="AX95" s="337">
        <v>9483.5807582677116</v>
      </c>
      <c r="AY95" s="337">
        <v>9555.4046010775037</v>
      </c>
      <c r="AZ95" s="337">
        <v>9462.99709491059</v>
      </c>
      <c r="BA95" s="337">
        <v>9380.5862414969433</v>
      </c>
      <c r="BB95" s="337">
        <v>9016.5863607789215</v>
      </c>
      <c r="BC95" s="337">
        <v>8865.7857393379527</v>
      </c>
      <c r="BD95" s="337">
        <v>8552.4118278237511</v>
      </c>
      <c r="BE95" s="337">
        <v>8416.0986154827187</v>
      </c>
      <c r="BF95" s="337">
        <v>8433.0025270519309</v>
      </c>
      <c r="BG95" s="337">
        <v>7649.1018884854639</v>
      </c>
      <c r="BH95" s="337">
        <v>7683.7408853314646</v>
      </c>
      <c r="BI95" s="337">
        <v>7552.125864744864</v>
      </c>
      <c r="BJ95" s="337">
        <v>7483.924597638098</v>
      </c>
      <c r="BK95" s="337">
        <v>7394.5179337578857</v>
      </c>
      <c r="BL95" s="337">
        <v>7068.7212056084072</v>
      </c>
      <c r="BM95" s="337">
        <v>7091.0438318063934</v>
      </c>
      <c r="BN95" s="337">
        <v>6892.9494904541143</v>
      </c>
      <c r="BO95" s="337">
        <v>7006.6972534866873</v>
      </c>
      <c r="BP95" s="337">
        <v>7237.8313418378448</v>
      </c>
      <c r="BQ95" s="337">
        <v>7161.997615334928</v>
      </c>
      <c r="BR95" s="337">
        <v>7136.7919233827442</v>
      </c>
      <c r="BS95" s="337">
        <v>7062.9264864783518</v>
      </c>
      <c r="BT95" s="337">
        <v>6711.2423182461853</v>
      </c>
      <c r="BU95" s="337">
        <v>6238.6126004278885</v>
      </c>
      <c r="BV95" s="337">
        <v>5775.7750911720977</v>
      </c>
      <c r="BW95" s="337">
        <v>5232.8639730680925</v>
      </c>
      <c r="BX95" s="337">
        <v>4765.4596723956311</v>
      </c>
      <c r="BY95" s="337">
        <v>4699.2667698025662</v>
      </c>
      <c r="BZ95" s="337">
        <v>4338.473792113813</v>
      </c>
      <c r="CA95" s="337">
        <v>4101.1694127911469</v>
      </c>
      <c r="CB95" s="337">
        <v>3872.963566058007</v>
      </c>
      <c r="CC95" s="337">
        <v>3380.6674859896953</v>
      </c>
      <c r="CD95" s="338">
        <v>2962.3456188104783</v>
      </c>
    </row>
    <row r="96" spans="1:82" s="56" customFormat="1" x14ac:dyDescent="0.4">
      <c r="A96" s="65"/>
      <c r="B96" s="196" t="s">
        <v>581</v>
      </c>
      <c r="D96" s="406" t="s">
        <v>446</v>
      </c>
      <c r="E96" s="337" t="s">
        <v>446</v>
      </c>
      <c r="F96" s="337" t="s">
        <v>446</v>
      </c>
      <c r="G96" s="337" t="s">
        <v>446</v>
      </c>
      <c r="H96" s="337" t="s">
        <v>446</v>
      </c>
      <c r="I96" s="337" t="s">
        <v>446</v>
      </c>
      <c r="J96" s="337" t="s">
        <v>446</v>
      </c>
      <c r="K96" s="337" t="s">
        <v>446</v>
      </c>
      <c r="L96" s="337" t="s">
        <v>446</v>
      </c>
      <c r="M96" s="337" t="s">
        <v>446</v>
      </c>
      <c r="N96" s="337" t="s">
        <v>446</v>
      </c>
      <c r="O96" s="337" t="s">
        <v>446</v>
      </c>
      <c r="P96" s="337" t="s">
        <v>446</v>
      </c>
      <c r="Q96" s="337" t="s">
        <v>446</v>
      </c>
      <c r="R96" s="337" t="s">
        <v>446</v>
      </c>
      <c r="S96" s="337" t="s">
        <v>446</v>
      </c>
      <c r="T96" s="337" t="s">
        <v>446</v>
      </c>
      <c r="U96" s="337" t="s">
        <v>446</v>
      </c>
      <c r="V96" s="337" t="s">
        <v>446</v>
      </c>
      <c r="W96" s="337" t="s">
        <v>446</v>
      </c>
      <c r="X96" s="337" t="s">
        <v>446</v>
      </c>
      <c r="Y96" s="337" t="s">
        <v>446</v>
      </c>
      <c r="Z96" s="337" t="s">
        <v>446</v>
      </c>
      <c r="AA96" s="337" t="s">
        <v>446</v>
      </c>
      <c r="AB96" s="337" t="s">
        <v>446</v>
      </c>
      <c r="AC96" s="337" t="s">
        <v>446</v>
      </c>
      <c r="AD96" s="337" t="s">
        <v>446</v>
      </c>
      <c r="AE96" s="337" t="s">
        <v>446</v>
      </c>
      <c r="AF96" s="337" t="s">
        <v>446</v>
      </c>
      <c r="AG96" s="337" t="s">
        <v>446</v>
      </c>
      <c r="AH96" s="337" t="s">
        <v>446</v>
      </c>
      <c r="AI96" s="337" t="s">
        <v>446</v>
      </c>
      <c r="AJ96" s="337" t="s">
        <v>446</v>
      </c>
      <c r="AK96" s="337" t="s">
        <v>446</v>
      </c>
      <c r="AL96" s="337" t="s">
        <v>446</v>
      </c>
      <c r="AM96" s="337" t="s">
        <v>446</v>
      </c>
      <c r="AN96" s="337" t="s">
        <v>446</v>
      </c>
      <c r="AO96" s="337" t="s">
        <v>446</v>
      </c>
      <c r="AP96" s="337" t="s">
        <v>446</v>
      </c>
      <c r="AQ96" s="337" t="s">
        <v>446</v>
      </c>
      <c r="AR96" s="337" t="s">
        <v>446</v>
      </c>
      <c r="AS96" s="337" t="s">
        <v>446</v>
      </c>
      <c r="AT96" s="337" t="s">
        <v>446</v>
      </c>
      <c r="AU96" s="337">
        <v>6277.2541213633403</v>
      </c>
      <c r="AV96" s="337">
        <v>7129.9103645847663</v>
      </c>
      <c r="AW96" s="337">
        <v>7692.6015142227898</v>
      </c>
      <c r="AX96" s="337">
        <v>7899.5853955369821</v>
      </c>
      <c r="AY96" s="337">
        <v>7984.7991787084875</v>
      </c>
      <c r="AZ96" s="337">
        <v>7873.8882177919677</v>
      </c>
      <c r="BA96" s="337">
        <v>7739.6496716881175</v>
      </c>
      <c r="BB96" s="337">
        <v>7407.2944728942985</v>
      </c>
      <c r="BC96" s="337">
        <v>7258.2809113789035</v>
      </c>
      <c r="BD96" s="337">
        <v>6973.2353122919603</v>
      </c>
      <c r="BE96" s="337">
        <v>6844.0890410623997</v>
      </c>
      <c r="BF96" s="337">
        <v>6831.4468659340655</v>
      </c>
      <c r="BG96" s="337">
        <v>6413.9342986077299</v>
      </c>
      <c r="BH96" s="337">
        <v>6457.0132189454944</v>
      </c>
      <c r="BI96" s="337">
        <v>6341.0748083755088</v>
      </c>
      <c r="BJ96" s="337">
        <v>6278.2124813954952</v>
      </c>
      <c r="BK96" s="337">
        <v>6211.4724230830325</v>
      </c>
      <c r="BL96" s="337">
        <v>5938.9468295070965</v>
      </c>
      <c r="BM96" s="337">
        <v>5942.8179032474509</v>
      </c>
      <c r="BN96" s="337">
        <v>5749.8349439676422</v>
      </c>
      <c r="BO96" s="337">
        <v>5882.8074553456872</v>
      </c>
      <c r="BP96" s="337">
        <v>6106.1057113194092</v>
      </c>
      <c r="BQ96" s="337">
        <v>6075.7860388655536</v>
      </c>
      <c r="BR96" s="337">
        <v>6058.8614310616722</v>
      </c>
      <c r="BS96" s="337">
        <v>5982.9691649498573</v>
      </c>
      <c r="BT96" s="337">
        <v>5661.2781539851885</v>
      </c>
      <c r="BU96" s="337">
        <v>5233.2679795439017</v>
      </c>
      <c r="BV96" s="337">
        <v>4823.1620464439493</v>
      </c>
      <c r="BW96" s="337">
        <v>4368.3385029657293</v>
      </c>
      <c r="BX96" s="337">
        <v>3973.1382993496413</v>
      </c>
      <c r="BY96" s="337">
        <v>3927.0219499819368</v>
      </c>
      <c r="BZ96" s="337">
        <v>3640.3424884522847</v>
      </c>
      <c r="CA96" s="337">
        <v>3453.9290814573997</v>
      </c>
      <c r="CB96" s="337">
        <v>3276.3547769395341</v>
      </c>
      <c r="CC96" s="337">
        <v>2863.4658143373026</v>
      </c>
      <c r="CD96" s="338">
        <v>2535.8313725460698</v>
      </c>
    </row>
    <row r="97" spans="1:82" s="56" customFormat="1" x14ac:dyDescent="0.4">
      <c r="A97" s="65"/>
      <c r="B97" s="196" t="s">
        <v>582</v>
      </c>
      <c r="D97" s="406" t="s">
        <v>446</v>
      </c>
      <c r="E97" s="337" t="s">
        <v>446</v>
      </c>
      <c r="F97" s="337" t="s">
        <v>446</v>
      </c>
      <c r="G97" s="337" t="s">
        <v>446</v>
      </c>
      <c r="H97" s="337" t="s">
        <v>446</v>
      </c>
      <c r="I97" s="337" t="s">
        <v>446</v>
      </c>
      <c r="J97" s="337" t="s">
        <v>446</v>
      </c>
      <c r="K97" s="337" t="s">
        <v>446</v>
      </c>
      <c r="L97" s="337" t="s">
        <v>446</v>
      </c>
      <c r="M97" s="337" t="s">
        <v>446</v>
      </c>
      <c r="N97" s="337" t="s">
        <v>446</v>
      </c>
      <c r="O97" s="337" t="s">
        <v>446</v>
      </c>
      <c r="P97" s="337" t="s">
        <v>446</v>
      </c>
      <c r="Q97" s="337" t="s">
        <v>446</v>
      </c>
      <c r="R97" s="337" t="s">
        <v>446</v>
      </c>
      <c r="S97" s="337" t="s">
        <v>446</v>
      </c>
      <c r="T97" s="337" t="s">
        <v>446</v>
      </c>
      <c r="U97" s="337" t="s">
        <v>446</v>
      </c>
      <c r="V97" s="337" t="s">
        <v>446</v>
      </c>
      <c r="W97" s="337" t="s">
        <v>446</v>
      </c>
      <c r="X97" s="337" t="s">
        <v>446</v>
      </c>
      <c r="Y97" s="337" t="s">
        <v>446</v>
      </c>
      <c r="Z97" s="337" t="s">
        <v>446</v>
      </c>
      <c r="AA97" s="337" t="s">
        <v>446</v>
      </c>
      <c r="AB97" s="337" t="s">
        <v>446</v>
      </c>
      <c r="AC97" s="337" t="s">
        <v>446</v>
      </c>
      <c r="AD97" s="337" t="s">
        <v>446</v>
      </c>
      <c r="AE97" s="337" t="s">
        <v>446</v>
      </c>
      <c r="AF97" s="337" t="s">
        <v>446</v>
      </c>
      <c r="AG97" s="337" t="s">
        <v>446</v>
      </c>
      <c r="AH97" s="337" t="s">
        <v>446</v>
      </c>
      <c r="AI97" s="337" t="s">
        <v>446</v>
      </c>
      <c r="AJ97" s="337" t="s">
        <v>446</v>
      </c>
      <c r="AK97" s="337" t="s">
        <v>446</v>
      </c>
      <c r="AL97" s="337" t="s">
        <v>446</v>
      </c>
      <c r="AM97" s="337" t="s">
        <v>446</v>
      </c>
      <c r="AN97" s="337" t="s">
        <v>446</v>
      </c>
      <c r="AO97" s="337" t="s">
        <v>446</v>
      </c>
      <c r="AP97" s="337" t="s">
        <v>446</v>
      </c>
      <c r="AQ97" s="337" t="s">
        <v>446</v>
      </c>
      <c r="AR97" s="337" t="s">
        <v>446</v>
      </c>
      <c r="AS97" s="337" t="s">
        <v>446</v>
      </c>
      <c r="AT97" s="337" t="s">
        <v>446</v>
      </c>
      <c r="AU97" s="337">
        <v>355.97733361224255</v>
      </c>
      <c r="AV97" s="337">
        <v>407.28662337789967</v>
      </c>
      <c r="AW97" s="337">
        <v>429.51501972448381</v>
      </c>
      <c r="AX97" s="337">
        <v>452.9208601147173</v>
      </c>
      <c r="AY97" s="337">
        <v>460.13538869676245</v>
      </c>
      <c r="AZ97" s="337">
        <v>459.18632158228604</v>
      </c>
      <c r="BA97" s="337">
        <v>456.9629302031189</v>
      </c>
      <c r="BB97" s="337">
        <v>444.24709041435841</v>
      </c>
      <c r="BC97" s="337">
        <v>444.46504273542996</v>
      </c>
      <c r="BD97" s="337">
        <v>439.24468642746734</v>
      </c>
      <c r="BE97" s="337">
        <v>435.54763106584602</v>
      </c>
      <c r="BF97" s="337">
        <v>442.88195307401105</v>
      </c>
      <c r="BG97" s="337">
        <v>415.17381287384995</v>
      </c>
      <c r="BH97" s="337">
        <v>404.64570904783307</v>
      </c>
      <c r="BI97" s="337">
        <v>404.13526392949154</v>
      </c>
      <c r="BJ97" s="337">
        <v>403.4471796658508</v>
      </c>
      <c r="BK97" s="337">
        <v>404.81059304785526</v>
      </c>
      <c r="BL97" s="337">
        <v>349.8186530918311</v>
      </c>
      <c r="BM97" s="337">
        <v>324.93206573587543</v>
      </c>
      <c r="BN97" s="337">
        <v>296.68771137127015</v>
      </c>
      <c r="BO97" s="337">
        <v>277.61860207820536</v>
      </c>
      <c r="BP97" s="337">
        <v>282.56524864442457</v>
      </c>
      <c r="BQ97" s="337">
        <v>277.44645004557498</v>
      </c>
      <c r="BR97" s="337">
        <v>274.25433668381692</v>
      </c>
      <c r="BS97" s="337">
        <v>278.66120663553636</v>
      </c>
      <c r="BT97" s="337">
        <v>276.25347695278828</v>
      </c>
      <c r="BU97" s="337">
        <v>273.21606241896131</v>
      </c>
      <c r="BV97" s="337">
        <v>264.69280718867839</v>
      </c>
      <c r="BW97" s="337">
        <v>241.98162618599014</v>
      </c>
      <c r="BX97" s="337">
        <v>218.33013527687066</v>
      </c>
      <c r="BY97" s="337">
        <v>215.03852369866144</v>
      </c>
      <c r="BZ97" s="337">
        <v>196.91639506354511</v>
      </c>
      <c r="CA97" s="337">
        <v>184.57859335923627</v>
      </c>
      <c r="CB97" s="337">
        <v>170.47862233230177</v>
      </c>
      <c r="CC97" s="337">
        <v>141.73277698775104</v>
      </c>
      <c r="CD97" s="338">
        <v>117.24928338620678</v>
      </c>
    </row>
    <row r="98" spans="1:82" s="56" customFormat="1" x14ac:dyDescent="0.4">
      <c r="A98" s="65"/>
      <c r="B98" s="196" t="s">
        <v>583</v>
      </c>
      <c r="D98" s="406" t="s">
        <v>446</v>
      </c>
      <c r="E98" s="337" t="s">
        <v>446</v>
      </c>
      <c r="F98" s="337" t="s">
        <v>446</v>
      </c>
      <c r="G98" s="337" t="s">
        <v>446</v>
      </c>
      <c r="H98" s="337" t="s">
        <v>446</v>
      </c>
      <c r="I98" s="337" t="s">
        <v>446</v>
      </c>
      <c r="J98" s="337" t="s">
        <v>446</v>
      </c>
      <c r="K98" s="337" t="s">
        <v>446</v>
      </c>
      <c r="L98" s="337" t="s">
        <v>446</v>
      </c>
      <c r="M98" s="337" t="s">
        <v>446</v>
      </c>
      <c r="N98" s="337" t="s">
        <v>446</v>
      </c>
      <c r="O98" s="337" t="s">
        <v>446</v>
      </c>
      <c r="P98" s="337" t="s">
        <v>446</v>
      </c>
      <c r="Q98" s="337" t="s">
        <v>446</v>
      </c>
      <c r="R98" s="337" t="s">
        <v>446</v>
      </c>
      <c r="S98" s="337" t="s">
        <v>446</v>
      </c>
      <c r="T98" s="337" t="s">
        <v>446</v>
      </c>
      <c r="U98" s="337" t="s">
        <v>446</v>
      </c>
      <c r="V98" s="337" t="s">
        <v>446</v>
      </c>
      <c r="W98" s="337" t="s">
        <v>446</v>
      </c>
      <c r="X98" s="337" t="s">
        <v>446</v>
      </c>
      <c r="Y98" s="337" t="s">
        <v>446</v>
      </c>
      <c r="Z98" s="337" t="s">
        <v>446</v>
      </c>
      <c r="AA98" s="337" t="s">
        <v>446</v>
      </c>
      <c r="AB98" s="337" t="s">
        <v>446</v>
      </c>
      <c r="AC98" s="337" t="s">
        <v>446</v>
      </c>
      <c r="AD98" s="337" t="s">
        <v>446</v>
      </c>
      <c r="AE98" s="337" t="s">
        <v>446</v>
      </c>
      <c r="AF98" s="337" t="s">
        <v>446</v>
      </c>
      <c r="AG98" s="337" t="s">
        <v>446</v>
      </c>
      <c r="AH98" s="337" t="s">
        <v>446</v>
      </c>
      <c r="AI98" s="337" t="s">
        <v>446</v>
      </c>
      <c r="AJ98" s="337" t="s">
        <v>446</v>
      </c>
      <c r="AK98" s="337" t="s">
        <v>446</v>
      </c>
      <c r="AL98" s="337" t="s">
        <v>446</v>
      </c>
      <c r="AM98" s="337" t="s">
        <v>446</v>
      </c>
      <c r="AN98" s="337" t="s">
        <v>446</v>
      </c>
      <c r="AO98" s="337" t="s">
        <v>446</v>
      </c>
      <c r="AP98" s="337" t="s">
        <v>446</v>
      </c>
      <c r="AQ98" s="337" t="s">
        <v>446</v>
      </c>
      <c r="AR98" s="337" t="s">
        <v>446</v>
      </c>
      <c r="AS98" s="337" t="s">
        <v>446</v>
      </c>
      <c r="AT98" s="337" t="s">
        <v>446</v>
      </c>
      <c r="AU98" s="337">
        <v>1018.0781834903711</v>
      </c>
      <c r="AV98" s="337">
        <v>1081.915484222453</v>
      </c>
      <c r="AW98" s="337">
        <v>1127.9458641535673</v>
      </c>
      <c r="AX98" s="337">
        <v>1131.0745026160118</v>
      </c>
      <c r="AY98" s="337">
        <v>1110.4700336722556</v>
      </c>
      <c r="AZ98" s="337">
        <v>1129.9225555363353</v>
      </c>
      <c r="BA98" s="337">
        <v>1183.9736396057056</v>
      </c>
      <c r="BB98" s="337">
        <v>1165.0447974702652</v>
      </c>
      <c r="BC98" s="337">
        <v>1163.0397852236188</v>
      </c>
      <c r="BD98" s="337">
        <v>1139.9318291043239</v>
      </c>
      <c r="BE98" s="337">
        <v>1136.461943354474</v>
      </c>
      <c r="BF98" s="337">
        <v>1158.6737080438543</v>
      </c>
      <c r="BG98" s="337">
        <v>819.99377700388436</v>
      </c>
      <c r="BH98" s="337">
        <v>822.0819573381383</v>
      </c>
      <c r="BI98" s="337">
        <v>806.91579243986473</v>
      </c>
      <c r="BJ98" s="337">
        <v>802.26493657675223</v>
      </c>
      <c r="BK98" s="337">
        <v>778.23491762699825</v>
      </c>
      <c r="BL98" s="337">
        <v>779.95572300947913</v>
      </c>
      <c r="BM98" s="337">
        <v>823.29386282306643</v>
      </c>
      <c r="BN98" s="337">
        <v>846.4268351152009</v>
      </c>
      <c r="BO98" s="337">
        <v>846.27119606279473</v>
      </c>
      <c r="BP98" s="337">
        <v>849.16038187401102</v>
      </c>
      <c r="BQ98" s="337">
        <v>808.76512642379885</v>
      </c>
      <c r="BR98" s="337">
        <v>803.67615563725428</v>
      </c>
      <c r="BS98" s="337">
        <v>801.29611489295792</v>
      </c>
      <c r="BT98" s="337">
        <v>773.71068730820969</v>
      </c>
      <c r="BU98" s="337">
        <v>732.12855846502543</v>
      </c>
      <c r="BV98" s="337">
        <v>687.92023753947046</v>
      </c>
      <c r="BW98" s="337">
        <v>622.54384391637359</v>
      </c>
      <c r="BX98" s="337">
        <v>573.99123776911938</v>
      </c>
      <c r="BY98" s="337">
        <v>557.20629612196797</v>
      </c>
      <c r="BZ98" s="337">
        <v>501.21490859798269</v>
      </c>
      <c r="CA98" s="337">
        <v>462.66173797451097</v>
      </c>
      <c r="CB98" s="337">
        <v>426.1301667861714</v>
      </c>
      <c r="CC98" s="337">
        <v>375.4688946646416</v>
      </c>
      <c r="CD98" s="338">
        <v>309.26496287820174</v>
      </c>
    </row>
    <row r="99" spans="1:82" s="56" customFormat="1" ht="26.25" customHeight="1" x14ac:dyDescent="0.4">
      <c r="A99" s="65"/>
      <c r="B99" s="71" t="s">
        <v>613</v>
      </c>
      <c r="D99" s="406">
        <v>0</v>
      </c>
      <c r="E99" s="337">
        <v>0</v>
      </c>
      <c r="F99" s="337">
        <v>0</v>
      </c>
      <c r="G99" s="337">
        <v>0</v>
      </c>
      <c r="H99" s="337">
        <v>0</v>
      </c>
      <c r="I99" s="337">
        <v>0</v>
      </c>
      <c r="J99" s="337">
        <v>0</v>
      </c>
      <c r="K99" s="337">
        <v>0</v>
      </c>
      <c r="L99" s="337">
        <v>0</v>
      </c>
      <c r="M99" s="337">
        <v>0</v>
      </c>
      <c r="N99" s="337">
        <v>0</v>
      </c>
      <c r="O99" s="337">
        <v>0</v>
      </c>
      <c r="P99" s="337">
        <v>0</v>
      </c>
      <c r="Q99" s="337">
        <v>0</v>
      </c>
      <c r="R99" s="337">
        <v>0</v>
      </c>
      <c r="S99" s="337">
        <v>0</v>
      </c>
      <c r="T99" s="337">
        <v>0</v>
      </c>
      <c r="U99" s="337">
        <v>0</v>
      </c>
      <c r="V99" s="337">
        <v>0</v>
      </c>
      <c r="W99" s="337">
        <v>0</v>
      </c>
      <c r="X99" s="337">
        <v>0</v>
      </c>
      <c r="Y99" s="337">
        <v>0</v>
      </c>
      <c r="Z99" s="337">
        <v>0</v>
      </c>
      <c r="AA99" s="337">
        <v>0</v>
      </c>
      <c r="AB99" s="337">
        <v>0</v>
      </c>
      <c r="AC99" s="337">
        <v>0</v>
      </c>
      <c r="AD99" s="337">
        <v>0</v>
      </c>
      <c r="AE99" s="337">
        <v>0</v>
      </c>
      <c r="AF99" s="337">
        <v>0</v>
      </c>
      <c r="AG99" s="337">
        <v>0</v>
      </c>
      <c r="AH99" s="337">
        <v>0</v>
      </c>
      <c r="AI99" s="337">
        <v>0</v>
      </c>
      <c r="AJ99" s="337">
        <v>0</v>
      </c>
      <c r="AK99" s="337">
        <v>0</v>
      </c>
      <c r="AL99" s="337">
        <v>0</v>
      </c>
      <c r="AM99" s="337">
        <v>0</v>
      </c>
      <c r="AN99" s="337">
        <v>0</v>
      </c>
      <c r="AO99" s="337">
        <v>0</v>
      </c>
      <c r="AP99" s="337">
        <v>0</v>
      </c>
      <c r="AQ99" s="337">
        <v>0</v>
      </c>
      <c r="AR99" s="337">
        <v>0</v>
      </c>
      <c r="AS99" s="337">
        <v>0</v>
      </c>
      <c r="AT99" s="337">
        <v>0</v>
      </c>
      <c r="AU99" s="337">
        <v>4680.5075234302367</v>
      </c>
      <c r="AV99" s="337">
        <v>6127.2947484239367</v>
      </c>
      <c r="AW99" s="337">
        <v>7705.3668331794797</v>
      </c>
      <c r="AX99" s="337">
        <v>8843.5205784378686</v>
      </c>
      <c r="AY99" s="337">
        <v>9581.2658507691522</v>
      </c>
      <c r="AZ99" s="337">
        <v>9872.3091595700189</v>
      </c>
      <c r="BA99" s="337">
        <v>9689.8177423905236</v>
      </c>
      <c r="BB99" s="337">
        <v>9441.8229677477393</v>
      </c>
      <c r="BC99" s="337">
        <v>9487.2830251458799</v>
      </c>
      <c r="BD99" s="337">
        <v>9602.9174219771594</v>
      </c>
      <c r="BE99" s="337">
        <v>10047.19043534346</v>
      </c>
      <c r="BF99" s="337">
        <v>11281.378041557879</v>
      </c>
      <c r="BG99" s="337">
        <v>11136.824392976527</v>
      </c>
      <c r="BH99" s="337">
        <v>11757.81608578265</v>
      </c>
      <c r="BI99" s="337">
        <v>12435.68467577041</v>
      </c>
      <c r="BJ99" s="337">
        <v>13199.702068540573</v>
      </c>
      <c r="BK99" s="337">
        <v>13935.084911153137</v>
      </c>
      <c r="BL99" s="337">
        <v>15453.402685847164</v>
      </c>
      <c r="BM99" s="337">
        <v>18823.932214500157</v>
      </c>
      <c r="BN99" s="337">
        <v>20430.363290701556</v>
      </c>
      <c r="BO99" s="337">
        <v>21660.307762222688</v>
      </c>
      <c r="BP99" s="337">
        <v>22191.633913605448</v>
      </c>
      <c r="BQ99" s="337">
        <v>21933.698646195087</v>
      </c>
      <c r="BR99" s="337">
        <v>21802.175414789104</v>
      </c>
      <c r="BS99" s="337">
        <v>21611.455773651076</v>
      </c>
      <c r="BT99" s="337">
        <v>20406.772375146425</v>
      </c>
      <c r="BU99" s="337">
        <v>19124.488141755697</v>
      </c>
      <c r="BV99" s="337">
        <v>17348.845601836707</v>
      </c>
      <c r="BW99" s="337">
        <v>14800.798935932962</v>
      </c>
      <c r="BX99" s="337">
        <v>13087.530544785246</v>
      </c>
      <c r="BY99" s="337">
        <v>12446.042812599208</v>
      </c>
      <c r="BZ99" s="337">
        <v>10870.139880713108</v>
      </c>
      <c r="CA99" s="337">
        <v>9658.7804123304904</v>
      </c>
      <c r="CB99" s="337">
        <v>8256.5281351546382</v>
      </c>
      <c r="CC99" s="337">
        <v>6376.7450411528262</v>
      </c>
      <c r="CD99" s="338">
        <v>4766.8859148422507</v>
      </c>
    </row>
    <row r="100" spans="1:82" s="56" customFormat="1" x14ac:dyDescent="0.4">
      <c r="A100" s="65"/>
      <c r="B100" s="196" t="s">
        <v>581</v>
      </c>
      <c r="D100" s="406" t="s">
        <v>446</v>
      </c>
      <c r="E100" s="337" t="s">
        <v>446</v>
      </c>
      <c r="F100" s="337" t="s">
        <v>446</v>
      </c>
      <c r="G100" s="337" t="s">
        <v>446</v>
      </c>
      <c r="H100" s="337" t="s">
        <v>446</v>
      </c>
      <c r="I100" s="337" t="s">
        <v>446</v>
      </c>
      <c r="J100" s="337" t="s">
        <v>446</v>
      </c>
      <c r="K100" s="337" t="s">
        <v>446</v>
      </c>
      <c r="L100" s="337" t="s">
        <v>446</v>
      </c>
      <c r="M100" s="337" t="s">
        <v>446</v>
      </c>
      <c r="N100" s="337" t="s">
        <v>446</v>
      </c>
      <c r="O100" s="337" t="s">
        <v>446</v>
      </c>
      <c r="P100" s="337" t="s">
        <v>446</v>
      </c>
      <c r="Q100" s="337" t="s">
        <v>446</v>
      </c>
      <c r="R100" s="337" t="s">
        <v>446</v>
      </c>
      <c r="S100" s="337" t="s">
        <v>446</v>
      </c>
      <c r="T100" s="337" t="s">
        <v>446</v>
      </c>
      <c r="U100" s="337" t="s">
        <v>446</v>
      </c>
      <c r="V100" s="337" t="s">
        <v>446</v>
      </c>
      <c r="W100" s="337" t="s">
        <v>446</v>
      </c>
      <c r="X100" s="337" t="s">
        <v>446</v>
      </c>
      <c r="Y100" s="337" t="s">
        <v>446</v>
      </c>
      <c r="Z100" s="337" t="s">
        <v>446</v>
      </c>
      <c r="AA100" s="337" t="s">
        <v>446</v>
      </c>
      <c r="AB100" s="337" t="s">
        <v>446</v>
      </c>
      <c r="AC100" s="337" t="s">
        <v>446</v>
      </c>
      <c r="AD100" s="337" t="s">
        <v>446</v>
      </c>
      <c r="AE100" s="337" t="s">
        <v>446</v>
      </c>
      <c r="AF100" s="337" t="s">
        <v>446</v>
      </c>
      <c r="AG100" s="337" t="s">
        <v>446</v>
      </c>
      <c r="AH100" s="337" t="s">
        <v>446</v>
      </c>
      <c r="AI100" s="337" t="s">
        <v>446</v>
      </c>
      <c r="AJ100" s="337" t="s">
        <v>446</v>
      </c>
      <c r="AK100" s="337" t="s">
        <v>446</v>
      </c>
      <c r="AL100" s="337" t="s">
        <v>446</v>
      </c>
      <c r="AM100" s="337" t="s">
        <v>446</v>
      </c>
      <c r="AN100" s="337" t="s">
        <v>446</v>
      </c>
      <c r="AO100" s="337" t="s">
        <v>446</v>
      </c>
      <c r="AP100" s="337" t="s">
        <v>446</v>
      </c>
      <c r="AQ100" s="337" t="s">
        <v>446</v>
      </c>
      <c r="AR100" s="337" t="s">
        <v>446</v>
      </c>
      <c r="AS100" s="337" t="s">
        <v>446</v>
      </c>
      <c r="AT100" s="337" t="s">
        <v>446</v>
      </c>
      <c r="AU100" s="337">
        <v>4202.9279474579898</v>
      </c>
      <c r="AV100" s="337">
        <v>5538.2045505168944</v>
      </c>
      <c r="AW100" s="337">
        <v>7006.9207273617321</v>
      </c>
      <c r="AX100" s="337">
        <v>8039.2208495489613</v>
      </c>
      <c r="AY100" s="337">
        <v>8703.5799680855253</v>
      </c>
      <c r="AZ100" s="337">
        <v>8958.3569198328478</v>
      </c>
      <c r="BA100" s="337">
        <v>8745.5131004545274</v>
      </c>
      <c r="BB100" s="337">
        <v>8483.8919608150409</v>
      </c>
      <c r="BC100" s="337">
        <v>8505.8933175704369</v>
      </c>
      <c r="BD100" s="337">
        <v>8598.2831431332306</v>
      </c>
      <c r="BE100" s="337">
        <v>8992.9188699241822</v>
      </c>
      <c r="BF100" s="337">
        <v>10048.879424979741</v>
      </c>
      <c r="BG100" s="337">
        <v>9792.6901215678554</v>
      </c>
      <c r="BH100" s="337">
        <v>10402.514623885128</v>
      </c>
      <c r="BI100" s="337">
        <v>11068.335041637873</v>
      </c>
      <c r="BJ100" s="337">
        <v>11795.179306853477</v>
      </c>
      <c r="BK100" s="337">
        <v>12471.827249546986</v>
      </c>
      <c r="BL100" s="337">
        <v>13812.725653902033</v>
      </c>
      <c r="BM100" s="337">
        <v>16874.003044676305</v>
      </c>
      <c r="BN100" s="337">
        <v>18317.377755501369</v>
      </c>
      <c r="BO100" s="337">
        <v>19413.083100346226</v>
      </c>
      <c r="BP100" s="337">
        <v>19899.675402280835</v>
      </c>
      <c r="BQ100" s="337">
        <v>19680.43373513993</v>
      </c>
      <c r="BR100" s="337">
        <v>19562.767469300197</v>
      </c>
      <c r="BS100" s="337">
        <v>19384.150079138519</v>
      </c>
      <c r="BT100" s="337">
        <v>18284.74609805892</v>
      </c>
      <c r="BU100" s="337">
        <v>17101.160934353891</v>
      </c>
      <c r="BV100" s="337">
        <v>15476.232359572006</v>
      </c>
      <c r="BW100" s="337">
        <v>13175.008386792191</v>
      </c>
      <c r="BX100" s="337">
        <v>11664.514019409453</v>
      </c>
      <c r="BY100" s="337">
        <v>11081.67237830349</v>
      </c>
      <c r="BZ100" s="337">
        <v>9667.98816002889</v>
      </c>
      <c r="CA100" s="337">
        <v>8588.5256547031458</v>
      </c>
      <c r="CB100" s="337">
        <v>7337.6609666675222</v>
      </c>
      <c r="CC100" s="337">
        <v>5643.3366131965595</v>
      </c>
      <c r="CD100" s="338">
        <v>4228.4226723362499</v>
      </c>
    </row>
    <row r="101" spans="1:82" s="56" customFormat="1" x14ac:dyDescent="0.4">
      <c r="A101" s="65"/>
      <c r="B101" s="196" t="s">
        <v>582</v>
      </c>
      <c r="D101" s="406" t="s">
        <v>446</v>
      </c>
      <c r="E101" s="337" t="s">
        <v>446</v>
      </c>
      <c r="F101" s="337" t="s">
        <v>446</v>
      </c>
      <c r="G101" s="337" t="s">
        <v>446</v>
      </c>
      <c r="H101" s="337" t="s">
        <v>446</v>
      </c>
      <c r="I101" s="337" t="s">
        <v>446</v>
      </c>
      <c r="J101" s="337" t="s">
        <v>446</v>
      </c>
      <c r="K101" s="337" t="s">
        <v>446</v>
      </c>
      <c r="L101" s="337" t="s">
        <v>446</v>
      </c>
      <c r="M101" s="337" t="s">
        <v>446</v>
      </c>
      <c r="N101" s="337" t="s">
        <v>446</v>
      </c>
      <c r="O101" s="337" t="s">
        <v>446</v>
      </c>
      <c r="P101" s="337" t="s">
        <v>446</v>
      </c>
      <c r="Q101" s="337" t="s">
        <v>446</v>
      </c>
      <c r="R101" s="337" t="s">
        <v>446</v>
      </c>
      <c r="S101" s="337" t="s">
        <v>446</v>
      </c>
      <c r="T101" s="337" t="s">
        <v>446</v>
      </c>
      <c r="U101" s="337" t="s">
        <v>446</v>
      </c>
      <c r="V101" s="337" t="s">
        <v>446</v>
      </c>
      <c r="W101" s="337" t="s">
        <v>446</v>
      </c>
      <c r="X101" s="337" t="s">
        <v>446</v>
      </c>
      <c r="Y101" s="337" t="s">
        <v>446</v>
      </c>
      <c r="Z101" s="337" t="s">
        <v>446</v>
      </c>
      <c r="AA101" s="337" t="s">
        <v>446</v>
      </c>
      <c r="AB101" s="337" t="s">
        <v>446</v>
      </c>
      <c r="AC101" s="337" t="s">
        <v>446</v>
      </c>
      <c r="AD101" s="337" t="s">
        <v>446</v>
      </c>
      <c r="AE101" s="337" t="s">
        <v>446</v>
      </c>
      <c r="AF101" s="337" t="s">
        <v>446</v>
      </c>
      <c r="AG101" s="337" t="s">
        <v>446</v>
      </c>
      <c r="AH101" s="337" t="s">
        <v>446</v>
      </c>
      <c r="AI101" s="337" t="s">
        <v>446</v>
      </c>
      <c r="AJ101" s="337" t="s">
        <v>446</v>
      </c>
      <c r="AK101" s="337" t="s">
        <v>446</v>
      </c>
      <c r="AL101" s="337" t="s">
        <v>446</v>
      </c>
      <c r="AM101" s="337" t="s">
        <v>446</v>
      </c>
      <c r="AN101" s="337" t="s">
        <v>446</v>
      </c>
      <c r="AO101" s="337" t="s">
        <v>446</v>
      </c>
      <c r="AP101" s="337" t="s">
        <v>446</v>
      </c>
      <c r="AQ101" s="337" t="s">
        <v>446</v>
      </c>
      <c r="AR101" s="337" t="s">
        <v>446</v>
      </c>
      <c r="AS101" s="337" t="s">
        <v>446</v>
      </c>
      <c r="AT101" s="337" t="s">
        <v>446</v>
      </c>
      <c r="AU101" s="337">
        <v>212.9407766525357</v>
      </c>
      <c r="AV101" s="337">
        <v>267.40657593060212</v>
      </c>
      <c r="AW101" s="337">
        <v>323.15368264440468</v>
      </c>
      <c r="AX101" s="337">
        <v>367.31152135662194</v>
      </c>
      <c r="AY101" s="337">
        <v>391.93209300681514</v>
      </c>
      <c r="AZ101" s="337">
        <v>401.16388912793627</v>
      </c>
      <c r="BA101" s="337">
        <v>398.41349525322892</v>
      </c>
      <c r="BB101" s="337">
        <v>390.04137073627027</v>
      </c>
      <c r="BC101" s="337">
        <v>396.73428628507224</v>
      </c>
      <c r="BD101" s="337">
        <v>398.56547783711943</v>
      </c>
      <c r="BE101" s="337">
        <v>409.37353854571944</v>
      </c>
      <c r="BF101" s="337">
        <v>451.49080317520679</v>
      </c>
      <c r="BG101" s="337">
        <v>414.66353017723219</v>
      </c>
      <c r="BH101" s="337">
        <v>421.40686591420172</v>
      </c>
      <c r="BI101" s="337">
        <v>432.6483569486843</v>
      </c>
      <c r="BJ101" s="337">
        <v>451.91235248262001</v>
      </c>
      <c r="BK101" s="337">
        <v>484.88761736970912</v>
      </c>
      <c r="BL101" s="337">
        <v>588.01031680732956</v>
      </c>
      <c r="BM101" s="337">
        <v>756.11528975025271</v>
      </c>
      <c r="BN101" s="337">
        <v>841.85558811244016</v>
      </c>
      <c r="BO101" s="337">
        <v>923.09474269657028</v>
      </c>
      <c r="BP101" s="337">
        <v>938.42724629965323</v>
      </c>
      <c r="BQ101" s="337">
        <v>931.10932917517243</v>
      </c>
      <c r="BR101" s="337">
        <v>929.26561914906688</v>
      </c>
      <c r="BS101" s="337">
        <v>932.68149343760354</v>
      </c>
      <c r="BT101" s="337">
        <v>890.71631043973184</v>
      </c>
      <c r="BU101" s="337">
        <v>854.51373135875974</v>
      </c>
      <c r="BV101" s="337">
        <v>789.54657199504254</v>
      </c>
      <c r="BW101" s="337">
        <v>683.84496477750531</v>
      </c>
      <c r="BX101" s="337">
        <v>599.05832742199345</v>
      </c>
      <c r="BY101" s="337">
        <v>576.18833700192988</v>
      </c>
      <c r="BZ101" s="337">
        <v>509.81303608992346</v>
      </c>
      <c r="CA101" s="337">
        <v>459.22697640501644</v>
      </c>
      <c r="CB101" s="337">
        <v>396.9321646190096</v>
      </c>
      <c r="CC101" s="337">
        <v>306.49806288598836</v>
      </c>
      <c r="CD101" s="338">
        <v>228.35697643485994</v>
      </c>
    </row>
    <row r="102" spans="1:82" s="56" customFormat="1" x14ac:dyDescent="0.4">
      <c r="A102" s="65"/>
      <c r="B102" s="196" t="s">
        <v>583</v>
      </c>
      <c r="D102" s="406" t="s">
        <v>446</v>
      </c>
      <c r="E102" s="337" t="s">
        <v>446</v>
      </c>
      <c r="F102" s="337" t="s">
        <v>446</v>
      </c>
      <c r="G102" s="337" t="s">
        <v>446</v>
      </c>
      <c r="H102" s="337" t="s">
        <v>446</v>
      </c>
      <c r="I102" s="337" t="s">
        <v>446</v>
      </c>
      <c r="J102" s="337" t="s">
        <v>446</v>
      </c>
      <c r="K102" s="337" t="s">
        <v>446</v>
      </c>
      <c r="L102" s="337" t="s">
        <v>446</v>
      </c>
      <c r="M102" s="337" t="s">
        <v>446</v>
      </c>
      <c r="N102" s="337" t="s">
        <v>446</v>
      </c>
      <c r="O102" s="337" t="s">
        <v>446</v>
      </c>
      <c r="P102" s="337" t="s">
        <v>446</v>
      </c>
      <c r="Q102" s="337" t="s">
        <v>446</v>
      </c>
      <c r="R102" s="337" t="s">
        <v>446</v>
      </c>
      <c r="S102" s="337" t="s">
        <v>446</v>
      </c>
      <c r="T102" s="337" t="s">
        <v>446</v>
      </c>
      <c r="U102" s="337" t="s">
        <v>446</v>
      </c>
      <c r="V102" s="337" t="s">
        <v>446</v>
      </c>
      <c r="W102" s="337" t="s">
        <v>446</v>
      </c>
      <c r="X102" s="337" t="s">
        <v>446</v>
      </c>
      <c r="Y102" s="337" t="s">
        <v>446</v>
      </c>
      <c r="Z102" s="337" t="s">
        <v>446</v>
      </c>
      <c r="AA102" s="337" t="s">
        <v>446</v>
      </c>
      <c r="AB102" s="337" t="s">
        <v>446</v>
      </c>
      <c r="AC102" s="337" t="s">
        <v>446</v>
      </c>
      <c r="AD102" s="337" t="s">
        <v>446</v>
      </c>
      <c r="AE102" s="337" t="s">
        <v>446</v>
      </c>
      <c r="AF102" s="337" t="s">
        <v>446</v>
      </c>
      <c r="AG102" s="337" t="s">
        <v>446</v>
      </c>
      <c r="AH102" s="337" t="s">
        <v>446</v>
      </c>
      <c r="AI102" s="337" t="s">
        <v>446</v>
      </c>
      <c r="AJ102" s="337" t="s">
        <v>446</v>
      </c>
      <c r="AK102" s="337" t="s">
        <v>446</v>
      </c>
      <c r="AL102" s="337" t="s">
        <v>446</v>
      </c>
      <c r="AM102" s="337" t="s">
        <v>446</v>
      </c>
      <c r="AN102" s="337" t="s">
        <v>446</v>
      </c>
      <c r="AO102" s="337" t="s">
        <v>446</v>
      </c>
      <c r="AP102" s="337" t="s">
        <v>446</v>
      </c>
      <c r="AQ102" s="337" t="s">
        <v>446</v>
      </c>
      <c r="AR102" s="337" t="s">
        <v>446</v>
      </c>
      <c r="AS102" s="337" t="s">
        <v>446</v>
      </c>
      <c r="AT102" s="337" t="s">
        <v>446</v>
      </c>
      <c r="AU102" s="337">
        <v>264.63879931971155</v>
      </c>
      <c r="AV102" s="337">
        <v>321.68362197644001</v>
      </c>
      <c r="AW102" s="337">
        <v>375.29242317334337</v>
      </c>
      <c r="AX102" s="337">
        <v>436.98820753228534</v>
      </c>
      <c r="AY102" s="337">
        <v>485.75378967681388</v>
      </c>
      <c r="AZ102" s="337">
        <v>512.78835060923518</v>
      </c>
      <c r="BA102" s="337">
        <v>545.8911466827675</v>
      </c>
      <c r="BB102" s="337">
        <v>567.88963619642675</v>
      </c>
      <c r="BC102" s="337">
        <v>584.65542129037306</v>
      </c>
      <c r="BD102" s="337">
        <v>606.06880100680974</v>
      </c>
      <c r="BE102" s="337">
        <v>644.8980268735595</v>
      </c>
      <c r="BF102" s="337">
        <v>781.00781340293202</v>
      </c>
      <c r="BG102" s="337">
        <v>929.47074123143898</v>
      </c>
      <c r="BH102" s="337">
        <v>933.89459598331996</v>
      </c>
      <c r="BI102" s="337">
        <v>934.70127718385584</v>
      </c>
      <c r="BJ102" s="337">
        <v>952.61040920447692</v>
      </c>
      <c r="BK102" s="337">
        <v>978.37004423643987</v>
      </c>
      <c r="BL102" s="337">
        <v>1052.6667151378037</v>
      </c>
      <c r="BM102" s="337">
        <v>1193.813880073601</v>
      </c>
      <c r="BN102" s="337">
        <v>1271.1299470877482</v>
      </c>
      <c r="BO102" s="337">
        <v>1324.1299191798885</v>
      </c>
      <c r="BP102" s="337">
        <v>1353.5312650249598</v>
      </c>
      <c r="BQ102" s="337">
        <v>1322.1555818799829</v>
      </c>
      <c r="BR102" s="337">
        <v>1310.1423263398397</v>
      </c>
      <c r="BS102" s="337">
        <v>1294.624201074952</v>
      </c>
      <c r="BT102" s="337">
        <v>1231.3099666477765</v>
      </c>
      <c r="BU102" s="337">
        <v>1168.8134760430464</v>
      </c>
      <c r="BV102" s="337">
        <v>1083.0666702696581</v>
      </c>
      <c r="BW102" s="337">
        <v>941.94558436326417</v>
      </c>
      <c r="BX102" s="337">
        <v>823.9581979538018</v>
      </c>
      <c r="BY102" s="337">
        <v>788.18209729378805</v>
      </c>
      <c r="BZ102" s="337">
        <v>692.33868459429482</v>
      </c>
      <c r="CA102" s="337">
        <v>611.0277812223253</v>
      </c>
      <c r="CB102" s="337">
        <v>521.93500386810524</v>
      </c>
      <c r="CC102" s="337">
        <v>426.91036507027906</v>
      </c>
      <c r="CD102" s="338">
        <v>310.10626607114051</v>
      </c>
    </row>
    <row r="103" spans="1:82" s="56" customFormat="1" ht="26.25" customHeight="1" x14ac:dyDescent="0.4">
      <c r="A103" s="65"/>
      <c r="B103" s="56" t="s">
        <v>586</v>
      </c>
      <c r="D103" s="406"/>
      <c r="E103" s="337"/>
      <c r="F103" s="337"/>
      <c r="G103" s="337"/>
      <c r="H103" s="337"/>
      <c r="I103" s="337"/>
      <c r="J103" s="337"/>
      <c r="K103" s="337"/>
      <c r="L103" s="337"/>
      <c r="M103" s="337"/>
      <c r="N103" s="337"/>
      <c r="O103" s="337"/>
      <c r="P103" s="337"/>
      <c r="Q103" s="337"/>
      <c r="R103" s="337"/>
      <c r="S103" s="337"/>
      <c r="T103" s="337"/>
      <c r="U103" s="337"/>
      <c r="V103" s="337"/>
      <c r="W103" s="337"/>
      <c r="X103" s="337"/>
      <c r="Y103" s="337"/>
      <c r="Z103" s="337"/>
      <c r="AA103" s="337"/>
      <c r="AB103" s="337"/>
      <c r="AC103" s="337"/>
      <c r="AD103" s="337"/>
      <c r="AE103" s="337"/>
      <c r="AF103" s="337"/>
      <c r="AG103" s="337"/>
      <c r="AH103" s="337"/>
      <c r="AI103" s="337"/>
      <c r="AJ103" s="337"/>
      <c r="AK103" s="337"/>
      <c r="AL103" s="337"/>
      <c r="AM103" s="337"/>
      <c r="AN103" s="337"/>
      <c r="AO103" s="337"/>
      <c r="AP103" s="337"/>
      <c r="AQ103" s="337"/>
      <c r="AR103" s="337"/>
      <c r="AS103" s="337"/>
      <c r="AT103" s="337"/>
      <c r="AU103" s="337"/>
      <c r="AV103" s="337"/>
      <c r="AW103" s="337"/>
      <c r="AX103" s="337"/>
      <c r="AY103" s="337"/>
      <c r="AZ103" s="337"/>
      <c r="BA103" s="337"/>
      <c r="BB103" s="337"/>
      <c r="BC103" s="337"/>
      <c r="BD103" s="337"/>
      <c r="BE103" s="337"/>
      <c r="BF103" s="337"/>
      <c r="BG103" s="337"/>
      <c r="BH103" s="337"/>
      <c r="BI103" s="337"/>
      <c r="BJ103" s="337"/>
      <c r="BK103" s="337"/>
      <c r="BL103" s="337"/>
      <c r="BM103" s="337"/>
      <c r="BN103" s="337"/>
      <c r="BO103" s="337"/>
      <c r="BP103" s="337"/>
      <c r="BQ103" s="337"/>
      <c r="BR103" s="337"/>
      <c r="BS103" s="337"/>
      <c r="BT103" s="337"/>
      <c r="BU103" s="337"/>
      <c r="BV103" s="337"/>
      <c r="BW103" s="337"/>
      <c r="BX103" s="337"/>
      <c r="BY103" s="337"/>
      <c r="BZ103" s="337"/>
      <c r="CA103" s="337"/>
      <c r="CB103" s="337"/>
      <c r="CC103" s="337"/>
      <c r="CD103" s="338"/>
    </row>
    <row r="104" spans="1:82" s="56" customFormat="1" x14ac:dyDescent="0.4">
      <c r="A104" s="65"/>
      <c r="B104" s="71" t="s">
        <v>587</v>
      </c>
      <c r="D104" s="406">
        <v>0</v>
      </c>
      <c r="E104" s="337">
        <v>0</v>
      </c>
      <c r="F104" s="337">
        <v>0</v>
      </c>
      <c r="G104" s="337">
        <v>0</v>
      </c>
      <c r="H104" s="337">
        <v>0</v>
      </c>
      <c r="I104" s="337">
        <v>0</v>
      </c>
      <c r="J104" s="337">
        <v>0</v>
      </c>
      <c r="K104" s="337">
        <v>0</v>
      </c>
      <c r="L104" s="337">
        <v>0</v>
      </c>
      <c r="M104" s="337">
        <v>0</v>
      </c>
      <c r="N104" s="337">
        <v>0</v>
      </c>
      <c r="O104" s="337">
        <v>0</v>
      </c>
      <c r="P104" s="337">
        <v>0</v>
      </c>
      <c r="Q104" s="337">
        <v>0</v>
      </c>
      <c r="R104" s="337">
        <v>0</v>
      </c>
      <c r="S104" s="337">
        <v>0</v>
      </c>
      <c r="T104" s="337">
        <v>0</v>
      </c>
      <c r="U104" s="337">
        <v>0</v>
      </c>
      <c r="V104" s="337">
        <v>0</v>
      </c>
      <c r="W104" s="337">
        <v>0</v>
      </c>
      <c r="X104" s="337">
        <v>0</v>
      </c>
      <c r="Y104" s="337">
        <v>0</v>
      </c>
      <c r="Z104" s="337">
        <v>0</v>
      </c>
      <c r="AA104" s="337">
        <v>0</v>
      </c>
      <c r="AB104" s="337">
        <v>0</v>
      </c>
      <c r="AC104" s="337">
        <v>0</v>
      </c>
      <c r="AD104" s="337">
        <v>0</v>
      </c>
      <c r="AE104" s="337">
        <v>0</v>
      </c>
      <c r="AF104" s="337">
        <v>0</v>
      </c>
      <c r="AG104" s="337">
        <v>0</v>
      </c>
      <c r="AH104" s="337">
        <v>0</v>
      </c>
      <c r="AI104" s="337">
        <v>0</v>
      </c>
      <c r="AJ104" s="337">
        <v>0</v>
      </c>
      <c r="AK104" s="337">
        <v>0</v>
      </c>
      <c r="AL104" s="337">
        <v>0</v>
      </c>
      <c r="AM104" s="337">
        <v>0</v>
      </c>
      <c r="AN104" s="337">
        <v>0</v>
      </c>
      <c r="AO104" s="337">
        <v>0</v>
      </c>
      <c r="AP104" s="337">
        <v>0</v>
      </c>
      <c r="AQ104" s="337">
        <v>0</v>
      </c>
      <c r="AR104" s="337">
        <v>0</v>
      </c>
      <c r="AS104" s="337">
        <v>0</v>
      </c>
      <c r="AT104" s="337">
        <v>0</v>
      </c>
      <c r="AU104" s="337">
        <v>5253.1102305554286</v>
      </c>
      <c r="AV104" s="337">
        <v>6673.2599865919265</v>
      </c>
      <c r="AW104" s="337">
        <v>8194.0343109639452</v>
      </c>
      <c r="AX104" s="337">
        <v>9275.540042746461</v>
      </c>
      <c r="AY104" s="337">
        <v>9945.1158655594318</v>
      </c>
      <c r="AZ104" s="337">
        <v>10243.658453367705</v>
      </c>
      <c r="BA104" s="337">
        <v>10158.872164771141</v>
      </c>
      <c r="BB104" s="337">
        <v>9940.3220675336197</v>
      </c>
      <c r="BC104" s="337">
        <v>9964.4785642667048</v>
      </c>
      <c r="BD104" s="337">
        <v>10053.27546513657</v>
      </c>
      <c r="BE104" s="337">
        <v>10558.188319575349</v>
      </c>
      <c r="BF104" s="337">
        <v>11857.110612520713</v>
      </c>
      <c r="BG104" s="337">
        <v>11486.877619542338</v>
      </c>
      <c r="BH104" s="337">
        <v>18920.263495464955</v>
      </c>
      <c r="BI104" s="337">
        <v>19455.598672693093</v>
      </c>
      <c r="BJ104" s="337">
        <v>20205.988661477302</v>
      </c>
      <c r="BK104" s="337">
        <v>20893.495409687799</v>
      </c>
      <c r="BL104" s="337">
        <v>22063.556409473847</v>
      </c>
      <c r="BM104" s="337">
        <v>25414.507677344827</v>
      </c>
      <c r="BN104" s="337">
        <v>26813.878667074954</v>
      </c>
      <c r="BO104" s="337">
        <v>28122.810363547811</v>
      </c>
      <c r="BP104" s="337">
        <v>28879.131047606286</v>
      </c>
      <c r="BQ104" s="337">
        <v>28528.833696410664</v>
      </c>
      <c r="BR104" s="337">
        <v>28267.793067469778</v>
      </c>
      <c r="BS104" s="337">
        <v>27931.297295372835</v>
      </c>
      <c r="BT104" s="337">
        <v>26486.236230154896</v>
      </c>
      <c r="BU104" s="337">
        <v>24652.551066432974</v>
      </c>
      <c r="BV104" s="337">
        <v>22530.026241783489</v>
      </c>
      <c r="BW104" s="337">
        <v>19484.58420009667</v>
      </c>
      <c r="BX104" s="337">
        <v>17383.301497918226</v>
      </c>
      <c r="BY104" s="337">
        <v>16643.359215046006</v>
      </c>
      <c r="BZ104" s="337">
        <v>14736.126327083308</v>
      </c>
      <c r="CA104" s="337">
        <v>13311.225824279585</v>
      </c>
      <c r="CB104" s="337">
        <v>11702.567013409227</v>
      </c>
      <c r="CC104" s="337">
        <v>9373.450676449258</v>
      </c>
      <c r="CD104" s="338">
        <v>7368.8082937548552</v>
      </c>
    </row>
    <row r="105" spans="1:82" s="56" customFormat="1" x14ac:dyDescent="0.4">
      <c r="A105" s="65"/>
      <c r="B105" s="196" t="s">
        <v>618</v>
      </c>
      <c r="D105" s="406" t="s">
        <v>446</v>
      </c>
      <c r="E105" s="337" t="s">
        <v>446</v>
      </c>
      <c r="F105" s="337" t="s">
        <v>446</v>
      </c>
      <c r="G105" s="337" t="s">
        <v>446</v>
      </c>
      <c r="H105" s="337" t="s">
        <v>446</v>
      </c>
      <c r="I105" s="337" t="s">
        <v>446</v>
      </c>
      <c r="J105" s="337" t="s">
        <v>446</v>
      </c>
      <c r="K105" s="337" t="s">
        <v>446</v>
      </c>
      <c r="L105" s="337" t="s">
        <v>446</v>
      </c>
      <c r="M105" s="337" t="s">
        <v>446</v>
      </c>
      <c r="N105" s="337" t="s">
        <v>446</v>
      </c>
      <c r="O105" s="337" t="s">
        <v>446</v>
      </c>
      <c r="P105" s="337" t="s">
        <v>446</v>
      </c>
      <c r="Q105" s="337" t="s">
        <v>446</v>
      </c>
      <c r="R105" s="337" t="s">
        <v>446</v>
      </c>
      <c r="S105" s="337" t="s">
        <v>446</v>
      </c>
      <c r="T105" s="337" t="s">
        <v>446</v>
      </c>
      <c r="U105" s="337" t="s">
        <v>446</v>
      </c>
      <c r="V105" s="337" t="s">
        <v>446</v>
      </c>
      <c r="W105" s="337" t="s">
        <v>446</v>
      </c>
      <c r="X105" s="337" t="s">
        <v>446</v>
      </c>
      <c r="Y105" s="337" t="s">
        <v>446</v>
      </c>
      <c r="Z105" s="337" t="s">
        <v>446</v>
      </c>
      <c r="AA105" s="337" t="s">
        <v>446</v>
      </c>
      <c r="AB105" s="337" t="s">
        <v>446</v>
      </c>
      <c r="AC105" s="337" t="s">
        <v>446</v>
      </c>
      <c r="AD105" s="337" t="s">
        <v>446</v>
      </c>
      <c r="AE105" s="337" t="s">
        <v>446</v>
      </c>
      <c r="AF105" s="337" t="s">
        <v>446</v>
      </c>
      <c r="AG105" s="337" t="s">
        <v>446</v>
      </c>
      <c r="AH105" s="337" t="s">
        <v>446</v>
      </c>
      <c r="AI105" s="337" t="s">
        <v>446</v>
      </c>
      <c r="AJ105" s="337" t="s">
        <v>446</v>
      </c>
      <c r="AK105" s="337" t="s">
        <v>446</v>
      </c>
      <c r="AL105" s="337" t="s">
        <v>446</v>
      </c>
      <c r="AM105" s="337" t="s">
        <v>446</v>
      </c>
      <c r="AN105" s="337" t="s">
        <v>446</v>
      </c>
      <c r="AO105" s="337" t="s">
        <v>446</v>
      </c>
      <c r="AP105" s="337" t="s">
        <v>446</v>
      </c>
      <c r="AQ105" s="337" t="s">
        <v>446</v>
      </c>
      <c r="AR105" s="337" t="s">
        <v>446</v>
      </c>
      <c r="AS105" s="337" t="s">
        <v>446</v>
      </c>
      <c r="AT105" s="337" t="s">
        <v>446</v>
      </c>
      <c r="AU105" s="337" t="s">
        <v>446</v>
      </c>
      <c r="AV105" s="337" t="s">
        <v>446</v>
      </c>
      <c r="AW105" s="337" t="s">
        <v>446</v>
      </c>
      <c r="AX105" s="337">
        <v>8034.8856396221718</v>
      </c>
      <c r="AY105" s="337">
        <v>8743.4766473443215</v>
      </c>
      <c r="AZ105" s="337">
        <v>9028.7360421007434</v>
      </c>
      <c r="BA105" s="337">
        <v>8905.9728017539856</v>
      </c>
      <c r="BB105" s="337">
        <v>8687.1222834484524</v>
      </c>
      <c r="BC105" s="337">
        <v>8704.6300408001716</v>
      </c>
      <c r="BD105" s="337">
        <v>8800.9209085056009</v>
      </c>
      <c r="BE105" s="337">
        <v>9246.8805225577744</v>
      </c>
      <c r="BF105" s="337">
        <v>10428.46219921891</v>
      </c>
      <c r="BG105" s="337">
        <v>10280.550122647121</v>
      </c>
      <c r="BH105" s="337">
        <v>11544.209812290499</v>
      </c>
      <c r="BI105" s="337">
        <v>12193.350240820759</v>
      </c>
      <c r="BJ105" s="337">
        <v>12953.03925049242</v>
      </c>
      <c r="BK105" s="337">
        <v>13704.347982767526</v>
      </c>
      <c r="BL105" s="337">
        <v>15201.410000219006</v>
      </c>
      <c r="BM105" s="337">
        <v>18513.734572022629</v>
      </c>
      <c r="BN105" s="337">
        <v>20089.579083717916</v>
      </c>
      <c r="BO105" s="337">
        <v>21274.153362226061</v>
      </c>
      <c r="BP105" s="337">
        <v>21799.70577621711</v>
      </c>
      <c r="BQ105" s="337">
        <v>21527.724589904479</v>
      </c>
      <c r="BR105" s="337">
        <v>21311.598909681677</v>
      </c>
      <c r="BS105" s="337">
        <v>21075.087645713862</v>
      </c>
      <c r="BT105" s="337">
        <v>19958.809336351333</v>
      </c>
      <c r="BU105" s="337">
        <v>18650.201484471316</v>
      </c>
      <c r="BV105" s="337">
        <v>16964.51968773207</v>
      </c>
      <c r="BW105" s="337">
        <v>14464.791997798911</v>
      </c>
      <c r="BX105" s="337">
        <v>12834.804969590432</v>
      </c>
      <c r="BY105" s="337">
        <v>12199.427546768111</v>
      </c>
      <c r="BZ105" s="337">
        <v>10640.480690028997</v>
      </c>
      <c r="CA105" s="337">
        <v>9455.5298295374178</v>
      </c>
      <c r="CB105" s="337">
        <v>8085.7325009481547</v>
      </c>
      <c r="CC105" s="337">
        <v>6248.3946251716034</v>
      </c>
      <c r="CD105" s="338">
        <v>4670.0802511466354</v>
      </c>
    </row>
    <row r="106" spans="1:82" s="56" customFormat="1" x14ac:dyDescent="0.4">
      <c r="A106" s="65"/>
      <c r="B106" s="196" t="s">
        <v>619</v>
      </c>
      <c r="D106" s="406" t="s">
        <v>446</v>
      </c>
      <c r="E106" s="337" t="s">
        <v>446</v>
      </c>
      <c r="F106" s="337" t="s">
        <v>446</v>
      </c>
      <c r="G106" s="337" t="s">
        <v>446</v>
      </c>
      <c r="H106" s="337" t="s">
        <v>446</v>
      </c>
      <c r="I106" s="337" t="s">
        <v>446</v>
      </c>
      <c r="J106" s="337" t="s">
        <v>446</v>
      </c>
      <c r="K106" s="337" t="s">
        <v>446</v>
      </c>
      <c r="L106" s="337" t="s">
        <v>446</v>
      </c>
      <c r="M106" s="337" t="s">
        <v>446</v>
      </c>
      <c r="N106" s="337" t="s">
        <v>446</v>
      </c>
      <c r="O106" s="337" t="s">
        <v>446</v>
      </c>
      <c r="P106" s="337" t="s">
        <v>446</v>
      </c>
      <c r="Q106" s="337" t="s">
        <v>446</v>
      </c>
      <c r="R106" s="337" t="s">
        <v>446</v>
      </c>
      <c r="S106" s="337" t="s">
        <v>446</v>
      </c>
      <c r="T106" s="337" t="s">
        <v>446</v>
      </c>
      <c r="U106" s="337" t="s">
        <v>446</v>
      </c>
      <c r="V106" s="337" t="s">
        <v>446</v>
      </c>
      <c r="W106" s="337" t="s">
        <v>446</v>
      </c>
      <c r="X106" s="337" t="s">
        <v>446</v>
      </c>
      <c r="Y106" s="337" t="s">
        <v>446</v>
      </c>
      <c r="Z106" s="337" t="s">
        <v>446</v>
      </c>
      <c r="AA106" s="337" t="s">
        <v>446</v>
      </c>
      <c r="AB106" s="337" t="s">
        <v>446</v>
      </c>
      <c r="AC106" s="337" t="s">
        <v>446</v>
      </c>
      <c r="AD106" s="337" t="s">
        <v>446</v>
      </c>
      <c r="AE106" s="337" t="s">
        <v>446</v>
      </c>
      <c r="AF106" s="337" t="s">
        <v>446</v>
      </c>
      <c r="AG106" s="337" t="s">
        <v>446</v>
      </c>
      <c r="AH106" s="337" t="s">
        <v>446</v>
      </c>
      <c r="AI106" s="337" t="s">
        <v>446</v>
      </c>
      <c r="AJ106" s="337" t="s">
        <v>446</v>
      </c>
      <c r="AK106" s="337" t="s">
        <v>446</v>
      </c>
      <c r="AL106" s="337" t="s">
        <v>446</v>
      </c>
      <c r="AM106" s="337" t="s">
        <v>446</v>
      </c>
      <c r="AN106" s="337" t="s">
        <v>446</v>
      </c>
      <c r="AO106" s="337" t="s">
        <v>446</v>
      </c>
      <c r="AP106" s="337" t="s">
        <v>446</v>
      </c>
      <c r="AQ106" s="337" t="s">
        <v>446</v>
      </c>
      <c r="AR106" s="337" t="s">
        <v>446</v>
      </c>
      <c r="AS106" s="337" t="s">
        <v>446</v>
      </c>
      <c r="AT106" s="337" t="s">
        <v>446</v>
      </c>
      <c r="AU106" s="337" t="s">
        <v>446</v>
      </c>
      <c r="AV106" s="337" t="s">
        <v>446</v>
      </c>
      <c r="AW106" s="337" t="s">
        <v>446</v>
      </c>
      <c r="AX106" s="337">
        <v>177.47275205763833</v>
      </c>
      <c r="AY106" s="337">
        <v>163.5887553521292</v>
      </c>
      <c r="AZ106" s="337">
        <v>162.53109693187403</v>
      </c>
      <c r="BA106" s="337">
        <v>154.29280791111583</v>
      </c>
      <c r="BB106" s="337">
        <v>177.81113367987879</v>
      </c>
      <c r="BC106" s="337">
        <v>193.20387780636509</v>
      </c>
      <c r="BD106" s="337">
        <v>204.56933271892058</v>
      </c>
      <c r="BE106" s="337">
        <v>268.55347558318448</v>
      </c>
      <c r="BF106" s="337">
        <v>362.80250620373948</v>
      </c>
      <c r="BG106" s="337">
        <v>458.1782370265563</v>
      </c>
      <c r="BH106" s="337">
        <v>660.11497485068287</v>
      </c>
      <c r="BI106" s="337">
        <v>780.19098082679022</v>
      </c>
      <c r="BJ106" s="337">
        <v>852.53473661897965</v>
      </c>
      <c r="BK106" s="337">
        <v>876.76037055366749</v>
      </c>
      <c r="BL106" s="337">
        <v>786.10393436834886</v>
      </c>
      <c r="BM106" s="337">
        <v>684.41348876778022</v>
      </c>
      <c r="BN106" s="337">
        <v>575.36906837884464</v>
      </c>
      <c r="BO106" s="337">
        <v>601.33790184731595</v>
      </c>
      <c r="BP106" s="337">
        <v>635.92454395636742</v>
      </c>
      <c r="BQ106" s="337">
        <v>670.62782982579085</v>
      </c>
      <c r="BR106" s="337">
        <v>696.55444127171961</v>
      </c>
      <c r="BS106" s="337">
        <v>749.40852725742707</v>
      </c>
      <c r="BT106" s="337">
        <v>767.18049289979058</v>
      </c>
      <c r="BU106" s="337">
        <v>643.73904225141098</v>
      </c>
      <c r="BV106" s="337">
        <v>678.77156269494867</v>
      </c>
      <c r="BW106" s="337">
        <v>747.39965484870572</v>
      </c>
      <c r="BX106" s="337">
        <v>786.46101232817466</v>
      </c>
      <c r="BY106" s="337">
        <v>839.35770793122651</v>
      </c>
      <c r="BZ106" s="337">
        <v>858.58296402528015</v>
      </c>
      <c r="CA106" s="337">
        <v>892.3493641363807</v>
      </c>
      <c r="CB106" s="337">
        <v>932.50548180061924</v>
      </c>
      <c r="CC106" s="337">
        <v>973.52476263101801</v>
      </c>
      <c r="CD106" s="338">
        <v>1015.8754500792099</v>
      </c>
    </row>
    <row r="107" spans="1:82" s="56" customFormat="1" x14ac:dyDescent="0.4">
      <c r="A107" s="65"/>
      <c r="B107" s="196" t="s">
        <v>620</v>
      </c>
      <c r="D107" s="406" t="s">
        <v>446</v>
      </c>
      <c r="E107" s="337" t="s">
        <v>446</v>
      </c>
      <c r="F107" s="337" t="s">
        <v>446</v>
      </c>
      <c r="G107" s="337" t="s">
        <v>446</v>
      </c>
      <c r="H107" s="337" t="s">
        <v>446</v>
      </c>
      <c r="I107" s="337" t="s">
        <v>446</v>
      </c>
      <c r="J107" s="337" t="s">
        <v>446</v>
      </c>
      <c r="K107" s="337" t="s">
        <v>446</v>
      </c>
      <c r="L107" s="337" t="s">
        <v>446</v>
      </c>
      <c r="M107" s="337" t="s">
        <v>446</v>
      </c>
      <c r="N107" s="337" t="s">
        <v>446</v>
      </c>
      <c r="O107" s="337" t="s">
        <v>446</v>
      </c>
      <c r="P107" s="337" t="s">
        <v>446</v>
      </c>
      <c r="Q107" s="337" t="s">
        <v>446</v>
      </c>
      <c r="R107" s="337" t="s">
        <v>446</v>
      </c>
      <c r="S107" s="337" t="s">
        <v>446</v>
      </c>
      <c r="T107" s="337" t="s">
        <v>446</v>
      </c>
      <c r="U107" s="337" t="s">
        <v>446</v>
      </c>
      <c r="V107" s="337" t="s">
        <v>446</v>
      </c>
      <c r="W107" s="337" t="s">
        <v>446</v>
      </c>
      <c r="X107" s="337" t="s">
        <v>446</v>
      </c>
      <c r="Y107" s="337" t="s">
        <v>446</v>
      </c>
      <c r="Z107" s="337" t="s">
        <v>446</v>
      </c>
      <c r="AA107" s="337" t="s">
        <v>446</v>
      </c>
      <c r="AB107" s="337" t="s">
        <v>446</v>
      </c>
      <c r="AC107" s="337" t="s">
        <v>446</v>
      </c>
      <c r="AD107" s="337" t="s">
        <v>446</v>
      </c>
      <c r="AE107" s="337" t="s">
        <v>446</v>
      </c>
      <c r="AF107" s="337" t="s">
        <v>446</v>
      </c>
      <c r="AG107" s="337" t="s">
        <v>446</v>
      </c>
      <c r="AH107" s="337" t="s">
        <v>446</v>
      </c>
      <c r="AI107" s="337" t="s">
        <v>446</v>
      </c>
      <c r="AJ107" s="337" t="s">
        <v>446</v>
      </c>
      <c r="AK107" s="337" t="s">
        <v>446</v>
      </c>
      <c r="AL107" s="337" t="s">
        <v>446</v>
      </c>
      <c r="AM107" s="337" t="s">
        <v>446</v>
      </c>
      <c r="AN107" s="337" t="s">
        <v>446</v>
      </c>
      <c r="AO107" s="337" t="s">
        <v>446</v>
      </c>
      <c r="AP107" s="337" t="s">
        <v>446</v>
      </c>
      <c r="AQ107" s="337" t="s">
        <v>446</v>
      </c>
      <c r="AR107" s="337" t="s">
        <v>446</v>
      </c>
      <c r="AS107" s="337" t="s">
        <v>446</v>
      </c>
      <c r="AT107" s="337" t="s">
        <v>446</v>
      </c>
      <c r="AU107" s="337" t="s">
        <v>446</v>
      </c>
      <c r="AV107" s="337" t="s">
        <v>446</v>
      </c>
      <c r="AW107" s="337" t="s">
        <v>446</v>
      </c>
      <c r="AX107" s="337">
        <v>1063.1816510666499</v>
      </c>
      <c r="AY107" s="337">
        <v>1038.0504628629801</v>
      </c>
      <c r="AZ107" s="337">
        <v>1052.3913143350867</v>
      </c>
      <c r="BA107" s="337">
        <v>1098.6065551060383</v>
      </c>
      <c r="BB107" s="337">
        <v>1075.3886504052871</v>
      </c>
      <c r="BC107" s="337">
        <v>1066.6446456601677</v>
      </c>
      <c r="BD107" s="337">
        <v>1047.7852239120484</v>
      </c>
      <c r="BE107" s="337">
        <v>1042.7543214343909</v>
      </c>
      <c r="BF107" s="337">
        <v>1065.8459070980634</v>
      </c>
      <c r="BG107" s="337">
        <v>748.14925986866206</v>
      </c>
      <c r="BH107" s="337">
        <v>6715.9387083237734</v>
      </c>
      <c r="BI107" s="337">
        <v>6482.0574510455435</v>
      </c>
      <c r="BJ107" s="337">
        <v>6400.4146743659039</v>
      </c>
      <c r="BK107" s="337">
        <v>6312.3870563666069</v>
      </c>
      <c r="BL107" s="337">
        <v>6076.0424748864925</v>
      </c>
      <c r="BM107" s="337">
        <v>6216.3596165544168</v>
      </c>
      <c r="BN107" s="337">
        <v>6148.9305149781931</v>
      </c>
      <c r="BO107" s="337">
        <v>6247.3190994744364</v>
      </c>
      <c r="BP107" s="337">
        <v>6443.50072743281</v>
      </c>
      <c r="BQ107" s="337">
        <v>6330.4812766803971</v>
      </c>
      <c r="BR107" s="337">
        <v>6259.6397165163798</v>
      </c>
      <c r="BS107" s="337">
        <v>6106.8011224015481</v>
      </c>
      <c r="BT107" s="337">
        <v>5760.2464009037676</v>
      </c>
      <c r="BU107" s="337">
        <v>5358.6105397102465</v>
      </c>
      <c r="BV107" s="337">
        <v>4886.7349913564676</v>
      </c>
      <c r="BW107" s="337">
        <v>4272.3925474490507</v>
      </c>
      <c r="BX107" s="337">
        <v>3762.0355159996193</v>
      </c>
      <c r="BY107" s="337">
        <v>3604.5739603466668</v>
      </c>
      <c r="BZ107" s="337">
        <v>3237.062673029031</v>
      </c>
      <c r="CA107" s="337">
        <v>2963.3466306057853</v>
      </c>
      <c r="CB107" s="337">
        <v>2684.329030660454</v>
      </c>
      <c r="CC107" s="337">
        <v>2151.5312886466363</v>
      </c>
      <c r="CD107" s="338">
        <v>1682.8525925290101</v>
      </c>
    </row>
    <row r="108" spans="1:82" s="56" customFormat="1" ht="26.25" customHeight="1" x14ac:dyDescent="0.4">
      <c r="A108" s="65"/>
      <c r="B108" s="71" t="s">
        <v>588</v>
      </c>
      <c r="D108" s="406">
        <v>0</v>
      </c>
      <c r="E108" s="337">
        <v>0</v>
      </c>
      <c r="F108" s="337">
        <v>0</v>
      </c>
      <c r="G108" s="337">
        <v>0</v>
      </c>
      <c r="H108" s="337">
        <v>0</v>
      </c>
      <c r="I108" s="337">
        <v>0</v>
      </c>
      <c r="J108" s="337">
        <v>0</v>
      </c>
      <c r="K108" s="337">
        <v>0</v>
      </c>
      <c r="L108" s="337">
        <v>0</v>
      </c>
      <c r="M108" s="337">
        <v>0</v>
      </c>
      <c r="N108" s="337">
        <v>0</v>
      </c>
      <c r="O108" s="337">
        <v>0</v>
      </c>
      <c r="P108" s="337">
        <v>0</v>
      </c>
      <c r="Q108" s="337">
        <v>0</v>
      </c>
      <c r="R108" s="337">
        <v>0</v>
      </c>
      <c r="S108" s="337">
        <v>0</v>
      </c>
      <c r="T108" s="337">
        <v>0</v>
      </c>
      <c r="U108" s="337">
        <v>0</v>
      </c>
      <c r="V108" s="337">
        <v>0</v>
      </c>
      <c r="W108" s="337">
        <v>0</v>
      </c>
      <c r="X108" s="337">
        <v>0</v>
      </c>
      <c r="Y108" s="337">
        <v>0</v>
      </c>
      <c r="Z108" s="337">
        <v>0</v>
      </c>
      <c r="AA108" s="337">
        <v>0</v>
      </c>
      <c r="AB108" s="337">
        <v>0</v>
      </c>
      <c r="AC108" s="337">
        <v>0</v>
      </c>
      <c r="AD108" s="337">
        <v>0</v>
      </c>
      <c r="AE108" s="337">
        <v>0</v>
      </c>
      <c r="AF108" s="337">
        <v>0</v>
      </c>
      <c r="AG108" s="337">
        <v>0</v>
      </c>
      <c r="AH108" s="337">
        <v>0</v>
      </c>
      <c r="AI108" s="337">
        <v>0</v>
      </c>
      <c r="AJ108" s="337">
        <v>0</v>
      </c>
      <c r="AK108" s="337">
        <v>0</v>
      </c>
      <c r="AL108" s="337">
        <v>0</v>
      </c>
      <c r="AM108" s="337">
        <v>0</v>
      </c>
      <c r="AN108" s="337">
        <v>0</v>
      </c>
      <c r="AO108" s="337">
        <v>0</v>
      </c>
      <c r="AP108" s="337">
        <v>0</v>
      </c>
      <c r="AQ108" s="337">
        <v>0</v>
      </c>
      <c r="AR108" s="337">
        <v>0</v>
      </c>
      <c r="AS108" s="337">
        <v>0</v>
      </c>
      <c r="AT108" s="337">
        <v>0</v>
      </c>
      <c r="AU108" s="337">
        <v>7078.7069313407619</v>
      </c>
      <c r="AV108" s="337">
        <v>8073.1472340171276</v>
      </c>
      <c r="AW108" s="337">
        <v>8761.3949203163756</v>
      </c>
      <c r="AX108" s="337">
        <v>9051.561293959121</v>
      </c>
      <c r="AY108" s="337">
        <v>9191.5545862872368</v>
      </c>
      <c r="AZ108" s="337">
        <v>9091.6478011128966</v>
      </c>
      <c r="BA108" s="337">
        <v>8911.5318191163224</v>
      </c>
      <c r="BB108" s="337">
        <v>8518.0872609930429</v>
      </c>
      <c r="BC108" s="337">
        <v>8388.5491673425913</v>
      </c>
      <c r="BD108" s="337">
        <v>8102.0143454208855</v>
      </c>
      <c r="BE108" s="337">
        <v>7905.0551754273047</v>
      </c>
      <c r="BF108" s="337">
        <v>7857.3796277916426</v>
      </c>
      <c r="BG108" s="337">
        <v>7290.1337172115736</v>
      </c>
      <c r="BH108" s="337">
        <v>521.3499134661364</v>
      </c>
      <c r="BI108" s="337">
        <v>532.21186782218524</v>
      </c>
      <c r="BJ108" s="337">
        <v>477.63800470137119</v>
      </c>
      <c r="BK108" s="337">
        <v>436.10743522321741</v>
      </c>
      <c r="BL108" s="337">
        <v>458.56748198172755</v>
      </c>
      <c r="BM108" s="337">
        <v>500.46836896172573</v>
      </c>
      <c r="BN108" s="337">
        <v>509.43411408072342</v>
      </c>
      <c r="BO108" s="337">
        <v>544.19465216156641</v>
      </c>
      <c r="BP108" s="337">
        <v>550.33420783700069</v>
      </c>
      <c r="BQ108" s="337">
        <v>566.86256511935119</v>
      </c>
      <c r="BR108" s="337">
        <v>671.17427070207043</v>
      </c>
      <c r="BS108" s="337">
        <v>743.08496475659035</v>
      </c>
      <c r="BT108" s="337">
        <v>631.77846323771462</v>
      </c>
      <c r="BU108" s="337">
        <v>710.54967575061744</v>
      </c>
      <c r="BV108" s="337">
        <v>594.59445122531497</v>
      </c>
      <c r="BW108" s="337">
        <v>549.0787089043821</v>
      </c>
      <c r="BX108" s="337">
        <v>469.68871926265803</v>
      </c>
      <c r="BY108" s="337">
        <v>501.95036735576389</v>
      </c>
      <c r="BZ108" s="337">
        <v>472.48734574361879</v>
      </c>
      <c r="CA108" s="337">
        <v>448.7240008420556</v>
      </c>
      <c r="CB108" s="337">
        <v>426.92468780340607</v>
      </c>
      <c r="CC108" s="337">
        <v>383.96185069325719</v>
      </c>
      <c r="CD108" s="338">
        <v>360.42323989787428</v>
      </c>
    </row>
    <row r="109" spans="1:82" s="56" customFormat="1" x14ac:dyDescent="0.4">
      <c r="A109" s="65"/>
      <c r="B109" s="196" t="s">
        <v>621</v>
      </c>
      <c r="D109" s="406" t="s">
        <v>446</v>
      </c>
      <c r="E109" s="337" t="s">
        <v>446</v>
      </c>
      <c r="F109" s="337" t="s">
        <v>446</v>
      </c>
      <c r="G109" s="337" t="s">
        <v>446</v>
      </c>
      <c r="H109" s="337" t="s">
        <v>446</v>
      </c>
      <c r="I109" s="337" t="s">
        <v>446</v>
      </c>
      <c r="J109" s="337" t="s">
        <v>446</v>
      </c>
      <c r="K109" s="337" t="s">
        <v>446</v>
      </c>
      <c r="L109" s="337" t="s">
        <v>446</v>
      </c>
      <c r="M109" s="337" t="s">
        <v>446</v>
      </c>
      <c r="N109" s="337" t="s">
        <v>446</v>
      </c>
      <c r="O109" s="337" t="s">
        <v>446</v>
      </c>
      <c r="P109" s="337" t="s">
        <v>446</v>
      </c>
      <c r="Q109" s="337" t="s">
        <v>446</v>
      </c>
      <c r="R109" s="337" t="s">
        <v>446</v>
      </c>
      <c r="S109" s="337" t="s">
        <v>446</v>
      </c>
      <c r="T109" s="337" t="s">
        <v>446</v>
      </c>
      <c r="U109" s="337" t="s">
        <v>446</v>
      </c>
      <c r="V109" s="337" t="s">
        <v>446</v>
      </c>
      <c r="W109" s="337" t="s">
        <v>446</v>
      </c>
      <c r="X109" s="337" t="s">
        <v>446</v>
      </c>
      <c r="Y109" s="337" t="s">
        <v>446</v>
      </c>
      <c r="Z109" s="337" t="s">
        <v>446</v>
      </c>
      <c r="AA109" s="337" t="s">
        <v>446</v>
      </c>
      <c r="AB109" s="337" t="s">
        <v>446</v>
      </c>
      <c r="AC109" s="337" t="s">
        <v>446</v>
      </c>
      <c r="AD109" s="337" t="s">
        <v>446</v>
      </c>
      <c r="AE109" s="337" t="s">
        <v>446</v>
      </c>
      <c r="AF109" s="337" t="s">
        <v>446</v>
      </c>
      <c r="AG109" s="337" t="s">
        <v>446</v>
      </c>
      <c r="AH109" s="337" t="s">
        <v>446</v>
      </c>
      <c r="AI109" s="337" t="s">
        <v>446</v>
      </c>
      <c r="AJ109" s="337" t="s">
        <v>446</v>
      </c>
      <c r="AK109" s="337" t="s">
        <v>446</v>
      </c>
      <c r="AL109" s="337" t="s">
        <v>446</v>
      </c>
      <c r="AM109" s="337" t="s">
        <v>446</v>
      </c>
      <c r="AN109" s="337" t="s">
        <v>446</v>
      </c>
      <c r="AO109" s="337" t="s">
        <v>446</v>
      </c>
      <c r="AP109" s="337" t="s">
        <v>446</v>
      </c>
      <c r="AQ109" s="337" t="s">
        <v>446</v>
      </c>
      <c r="AR109" s="337" t="s">
        <v>446</v>
      </c>
      <c r="AS109" s="337" t="s">
        <v>446</v>
      </c>
      <c r="AT109" s="337" t="s">
        <v>446</v>
      </c>
      <c r="AU109" s="337">
        <v>6039.5175068245344</v>
      </c>
      <c r="AV109" s="337">
        <v>6858.7543718061906</v>
      </c>
      <c r="AW109" s="337">
        <v>7428.3229329292772</v>
      </c>
      <c r="AX109" s="337">
        <v>7666.4425577811808</v>
      </c>
      <c r="AY109" s="337">
        <v>7779.9511760509886</v>
      </c>
      <c r="AZ109" s="337">
        <v>7704.6572097607577</v>
      </c>
      <c r="BA109" s="337">
        <v>7578.2580760798701</v>
      </c>
      <c r="BB109" s="337">
        <v>7199.7252365776294</v>
      </c>
      <c r="BC109" s="337">
        <v>7034.7260207109293</v>
      </c>
      <c r="BD109" s="337">
        <v>6717.2509178716491</v>
      </c>
      <c r="BE109" s="337">
        <v>6498.8108478432268</v>
      </c>
      <c r="BF109" s="337">
        <v>6391.5428579422287</v>
      </c>
      <c r="BG109" s="337">
        <v>5849.8087152774506</v>
      </c>
      <c r="BH109" s="337" t="s">
        <v>446</v>
      </c>
      <c r="BI109" s="337" t="s">
        <v>446</v>
      </c>
      <c r="BJ109" s="337" t="s">
        <v>446</v>
      </c>
      <c r="BK109" s="337" t="s">
        <v>446</v>
      </c>
      <c r="BL109" s="337" t="s">
        <v>446</v>
      </c>
      <c r="BM109" s="337" t="s">
        <v>446</v>
      </c>
      <c r="BN109" s="337" t="s">
        <v>446</v>
      </c>
      <c r="BO109" s="337" t="s">
        <v>446</v>
      </c>
      <c r="BP109" s="337" t="s">
        <v>446</v>
      </c>
      <c r="BQ109" s="337" t="s">
        <v>446</v>
      </c>
      <c r="BR109" s="337" t="s">
        <v>446</v>
      </c>
      <c r="BS109" s="337" t="s">
        <v>446</v>
      </c>
      <c r="BT109" s="337" t="s">
        <v>446</v>
      </c>
      <c r="BU109" s="337" t="s">
        <v>446</v>
      </c>
      <c r="BV109" s="337" t="s">
        <v>446</v>
      </c>
      <c r="BW109" s="337" t="s">
        <v>446</v>
      </c>
      <c r="BX109" s="337" t="s">
        <v>446</v>
      </c>
      <c r="BY109" s="337" t="s">
        <v>446</v>
      </c>
      <c r="BZ109" s="337" t="s">
        <v>446</v>
      </c>
      <c r="CA109" s="337" t="s">
        <v>446</v>
      </c>
      <c r="CB109" s="337" t="s">
        <v>446</v>
      </c>
      <c r="CC109" s="337" t="s">
        <v>446</v>
      </c>
      <c r="CD109" s="338" t="s">
        <v>446</v>
      </c>
    </row>
    <row r="110" spans="1:82" s="56" customFormat="1" x14ac:dyDescent="0.4">
      <c r="A110" s="65"/>
      <c r="B110" s="196" t="s">
        <v>622</v>
      </c>
      <c r="D110" s="406" t="s">
        <v>446</v>
      </c>
      <c r="E110" s="337" t="s">
        <v>446</v>
      </c>
      <c r="F110" s="337" t="s">
        <v>446</v>
      </c>
      <c r="G110" s="337" t="s">
        <v>446</v>
      </c>
      <c r="H110" s="337" t="s">
        <v>446</v>
      </c>
      <c r="I110" s="337" t="s">
        <v>446</v>
      </c>
      <c r="J110" s="337" t="s">
        <v>446</v>
      </c>
      <c r="K110" s="337" t="s">
        <v>446</v>
      </c>
      <c r="L110" s="337" t="s">
        <v>446</v>
      </c>
      <c r="M110" s="337" t="s">
        <v>446</v>
      </c>
      <c r="N110" s="337" t="s">
        <v>446</v>
      </c>
      <c r="O110" s="337" t="s">
        <v>446</v>
      </c>
      <c r="P110" s="337" t="s">
        <v>446</v>
      </c>
      <c r="Q110" s="337" t="s">
        <v>446</v>
      </c>
      <c r="R110" s="337" t="s">
        <v>446</v>
      </c>
      <c r="S110" s="337" t="s">
        <v>446</v>
      </c>
      <c r="T110" s="337" t="s">
        <v>446</v>
      </c>
      <c r="U110" s="337" t="s">
        <v>446</v>
      </c>
      <c r="V110" s="337" t="s">
        <v>446</v>
      </c>
      <c r="W110" s="337" t="s">
        <v>446</v>
      </c>
      <c r="X110" s="337" t="s">
        <v>446</v>
      </c>
      <c r="Y110" s="337" t="s">
        <v>446</v>
      </c>
      <c r="Z110" s="337" t="s">
        <v>446</v>
      </c>
      <c r="AA110" s="337" t="s">
        <v>446</v>
      </c>
      <c r="AB110" s="337" t="s">
        <v>446</v>
      </c>
      <c r="AC110" s="337" t="s">
        <v>446</v>
      </c>
      <c r="AD110" s="337" t="s">
        <v>446</v>
      </c>
      <c r="AE110" s="337" t="s">
        <v>446</v>
      </c>
      <c r="AF110" s="337" t="s">
        <v>446</v>
      </c>
      <c r="AG110" s="337" t="s">
        <v>446</v>
      </c>
      <c r="AH110" s="337" t="s">
        <v>446</v>
      </c>
      <c r="AI110" s="337" t="s">
        <v>446</v>
      </c>
      <c r="AJ110" s="337" t="s">
        <v>446</v>
      </c>
      <c r="AK110" s="337" t="s">
        <v>446</v>
      </c>
      <c r="AL110" s="337" t="s">
        <v>446</v>
      </c>
      <c r="AM110" s="337" t="s">
        <v>446</v>
      </c>
      <c r="AN110" s="337" t="s">
        <v>446</v>
      </c>
      <c r="AO110" s="337" t="s">
        <v>446</v>
      </c>
      <c r="AP110" s="337" t="s">
        <v>446</v>
      </c>
      <c r="AQ110" s="337" t="s">
        <v>446</v>
      </c>
      <c r="AR110" s="337" t="s">
        <v>446</v>
      </c>
      <c r="AS110" s="337" t="s">
        <v>446</v>
      </c>
      <c r="AT110" s="337" t="s">
        <v>446</v>
      </c>
      <c r="AU110" s="337">
        <v>352.89855615064965</v>
      </c>
      <c r="AV110" s="337">
        <v>404.07905997147219</v>
      </c>
      <c r="AW110" s="337">
        <v>426.52534569559646</v>
      </c>
      <c r="AX110" s="337">
        <v>450.32387331183355</v>
      </c>
      <c r="AY110" s="337">
        <v>458.58318605234336</v>
      </c>
      <c r="AZ110" s="337">
        <v>457.77499426137018</v>
      </c>
      <c r="BA110" s="337">
        <v>455.28501236212247</v>
      </c>
      <c r="BB110" s="337">
        <v>442.41855897814816</v>
      </c>
      <c r="BC110" s="337">
        <v>442.75496641541918</v>
      </c>
      <c r="BD110" s="337">
        <v>437.25796477855999</v>
      </c>
      <c r="BE110" s="337">
        <v>433.92821646283306</v>
      </c>
      <c r="BF110" s="337">
        <v>440.06183822295696</v>
      </c>
      <c r="BG110" s="337">
        <v>440.30818287034538</v>
      </c>
      <c r="BH110" s="337" t="s">
        <v>446</v>
      </c>
      <c r="BI110" s="337" t="s">
        <v>446</v>
      </c>
      <c r="BJ110" s="337" t="s">
        <v>446</v>
      </c>
      <c r="BK110" s="337" t="s">
        <v>446</v>
      </c>
      <c r="BL110" s="337" t="s">
        <v>446</v>
      </c>
      <c r="BM110" s="337" t="s">
        <v>446</v>
      </c>
      <c r="BN110" s="337" t="s">
        <v>446</v>
      </c>
      <c r="BO110" s="337" t="s">
        <v>446</v>
      </c>
      <c r="BP110" s="337" t="s">
        <v>446</v>
      </c>
      <c r="BQ110" s="337" t="s">
        <v>446</v>
      </c>
      <c r="BR110" s="337" t="s">
        <v>446</v>
      </c>
      <c r="BS110" s="337" t="s">
        <v>446</v>
      </c>
      <c r="BT110" s="337" t="s">
        <v>446</v>
      </c>
      <c r="BU110" s="337" t="s">
        <v>446</v>
      </c>
      <c r="BV110" s="337" t="s">
        <v>446</v>
      </c>
      <c r="BW110" s="337" t="s">
        <v>446</v>
      </c>
      <c r="BX110" s="337" t="s">
        <v>446</v>
      </c>
      <c r="BY110" s="337" t="s">
        <v>446</v>
      </c>
      <c r="BZ110" s="337" t="s">
        <v>446</v>
      </c>
      <c r="CA110" s="337" t="s">
        <v>446</v>
      </c>
      <c r="CB110" s="337" t="s">
        <v>446</v>
      </c>
      <c r="CC110" s="337" t="s">
        <v>446</v>
      </c>
      <c r="CD110" s="338" t="s">
        <v>446</v>
      </c>
    </row>
    <row r="111" spans="1:82" s="29" customFormat="1" ht="24.75" customHeight="1" thickBot="1" x14ac:dyDescent="0.4">
      <c r="A111" s="410"/>
      <c r="B111" s="370" t="s">
        <v>623</v>
      </c>
      <c r="C111" s="86"/>
      <c r="D111" s="411" t="s">
        <v>446</v>
      </c>
      <c r="E111" s="340" t="s">
        <v>446</v>
      </c>
      <c r="F111" s="340" t="s">
        <v>446</v>
      </c>
      <c r="G111" s="340" t="s">
        <v>446</v>
      </c>
      <c r="H111" s="340" t="s">
        <v>446</v>
      </c>
      <c r="I111" s="340" t="s">
        <v>446</v>
      </c>
      <c r="J111" s="340" t="s">
        <v>446</v>
      </c>
      <c r="K111" s="340" t="s">
        <v>446</v>
      </c>
      <c r="L111" s="340" t="s">
        <v>446</v>
      </c>
      <c r="M111" s="340" t="s">
        <v>446</v>
      </c>
      <c r="N111" s="340" t="s">
        <v>446</v>
      </c>
      <c r="O111" s="340" t="s">
        <v>446</v>
      </c>
      <c r="P111" s="340" t="s">
        <v>446</v>
      </c>
      <c r="Q111" s="340" t="s">
        <v>446</v>
      </c>
      <c r="R111" s="340" t="s">
        <v>446</v>
      </c>
      <c r="S111" s="340" t="s">
        <v>446</v>
      </c>
      <c r="T111" s="340" t="s">
        <v>446</v>
      </c>
      <c r="U111" s="340" t="s">
        <v>446</v>
      </c>
      <c r="V111" s="340" t="s">
        <v>446</v>
      </c>
      <c r="W111" s="340" t="s">
        <v>446</v>
      </c>
      <c r="X111" s="340" t="s">
        <v>446</v>
      </c>
      <c r="Y111" s="340" t="s">
        <v>446</v>
      </c>
      <c r="Z111" s="340" t="s">
        <v>446</v>
      </c>
      <c r="AA111" s="340" t="s">
        <v>446</v>
      </c>
      <c r="AB111" s="340" t="s">
        <v>446</v>
      </c>
      <c r="AC111" s="340" t="s">
        <v>446</v>
      </c>
      <c r="AD111" s="340" t="s">
        <v>446</v>
      </c>
      <c r="AE111" s="340" t="s">
        <v>446</v>
      </c>
      <c r="AF111" s="340" t="s">
        <v>446</v>
      </c>
      <c r="AG111" s="340" t="s">
        <v>446</v>
      </c>
      <c r="AH111" s="340" t="s">
        <v>446</v>
      </c>
      <c r="AI111" s="340" t="s">
        <v>446</v>
      </c>
      <c r="AJ111" s="340" t="s">
        <v>446</v>
      </c>
      <c r="AK111" s="340" t="s">
        <v>446</v>
      </c>
      <c r="AL111" s="340" t="s">
        <v>446</v>
      </c>
      <c r="AM111" s="340" t="s">
        <v>446</v>
      </c>
      <c r="AN111" s="340" t="s">
        <v>446</v>
      </c>
      <c r="AO111" s="340" t="s">
        <v>446</v>
      </c>
      <c r="AP111" s="340" t="s">
        <v>446</v>
      </c>
      <c r="AQ111" s="340" t="s">
        <v>446</v>
      </c>
      <c r="AR111" s="340" t="s">
        <v>446</v>
      </c>
      <c r="AS111" s="340" t="s">
        <v>446</v>
      </c>
      <c r="AT111" s="340" t="s">
        <v>446</v>
      </c>
      <c r="AU111" s="340">
        <v>686.29086836557838</v>
      </c>
      <c r="AV111" s="340">
        <v>810.31380223946428</v>
      </c>
      <c r="AW111" s="340">
        <v>906.54664169150215</v>
      </c>
      <c r="AX111" s="340">
        <v>934.79486286610575</v>
      </c>
      <c r="AY111" s="340">
        <v>953.02022418390425</v>
      </c>
      <c r="AZ111" s="340">
        <v>929.21559709076973</v>
      </c>
      <c r="BA111" s="340">
        <v>877.98873067432851</v>
      </c>
      <c r="BB111" s="340">
        <v>875.94346543726533</v>
      </c>
      <c r="BC111" s="340">
        <v>911.06818021624406</v>
      </c>
      <c r="BD111" s="340">
        <v>947.50546277067599</v>
      </c>
      <c r="BE111" s="340">
        <v>972.31611112124494</v>
      </c>
      <c r="BF111" s="340">
        <v>1025.7749316264562</v>
      </c>
      <c r="BG111" s="340">
        <v>1000.0168190637784</v>
      </c>
      <c r="BH111" s="340">
        <v>521.3499134661364</v>
      </c>
      <c r="BI111" s="340">
        <v>532.21186782218524</v>
      </c>
      <c r="BJ111" s="340">
        <v>477.63800470137119</v>
      </c>
      <c r="BK111" s="340">
        <v>436.10743522321741</v>
      </c>
      <c r="BL111" s="340">
        <v>458.56748198172755</v>
      </c>
      <c r="BM111" s="340">
        <v>500.46836896172573</v>
      </c>
      <c r="BN111" s="340">
        <v>509.43411408072342</v>
      </c>
      <c r="BO111" s="340">
        <v>544.19465216156641</v>
      </c>
      <c r="BP111" s="340">
        <v>550.33420783700069</v>
      </c>
      <c r="BQ111" s="340">
        <v>566.86256511935119</v>
      </c>
      <c r="BR111" s="340">
        <v>671.17427070207043</v>
      </c>
      <c r="BS111" s="340">
        <v>743.08496475659035</v>
      </c>
      <c r="BT111" s="340">
        <v>631.77846323771462</v>
      </c>
      <c r="BU111" s="340">
        <v>710.54967575061744</v>
      </c>
      <c r="BV111" s="340">
        <v>594.59445122531497</v>
      </c>
      <c r="BW111" s="340">
        <v>549.0787089043821</v>
      </c>
      <c r="BX111" s="340">
        <v>469.68871926265803</v>
      </c>
      <c r="BY111" s="340">
        <v>501.95036735576389</v>
      </c>
      <c r="BZ111" s="340">
        <v>472.48734574361879</v>
      </c>
      <c r="CA111" s="340">
        <v>448.7240008420556</v>
      </c>
      <c r="CB111" s="340">
        <v>426.92468780340607</v>
      </c>
      <c r="CC111" s="340">
        <v>383.96185069325719</v>
      </c>
      <c r="CD111" s="341">
        <v>360.42323989787428</v>
      </c>
    </row>
    <row r="112" spans="1:82" s="56" customFormat="1" ht="39.75" customHeight="1" x14ac:dyDescent="0.4">
      <c r="A112" s="412"/>
      <c r="B112" s="345" t="s">
        <v>627</v>
      </c>
      <c r="C112" s="413"/>
      <c r="D112" s="414" t="s">
        <v>482</v>
      </c>
      <c r="E112" s="347" t="s">
        <v>483</v>
      </c>
      <c r="F112" s="347" t="s">
        <v>484</v>
      </c>
      <c r="G112" s="347" t="s">
        <v>485</v>
      </c>
      <c r="H112" s="347" t="s">
        <v>486</v>
      </c>
      <c r="I112" s="347" t="s">
        <v>487</v>
      </c>
      <c r="J112" s="347" t="s">
        <v>488</v>
      </c>
      <c r="K112" s="347" t="s">
        <v>489</v>
      </c>
      <c r="L112" s="347" t="s">
        <v>490</v>
      </c>
      <c r="M112" s="347" t="s">
        <v>491</v>
      </c>
      <c r="N112" s="347" t="s">
        <v>492</v>
      </c>
      <c r="O112" s="347" t="s">
        <v>493</v>
      </c>
      <c r="P112" s="347" t="s">
        <v>494</v>
      </c>
      <c r="Q112" s="347" t="s">
        <v>495</v>
      </c>
      <c r="R112" s="347" t="s">
        <v>496</v>
      </c>
      <c r="S112" s="347" t="s">
        <v>497</v>
      </c>
      <c r="T112" s="347" t="s">
        <v>498</v>
      </c>
      <c r="U112" s="347" t="s">
        <v>499</v>
      </c>
      <c r="V112" s="347" t="s">
        <v>500</v>
      </c>
      <c r="W112" s="347" t="s">
        <v>501</v>
      </c>
      <c r="X112" s="347" t="s">
        <v>502</v>
      </c>
      <c r="Y112" s="347" t="s">
        <v>503</v>
      </c>
      <c r="Z112" s="347" t="s">
        <v>504</v>
      </c>
      <c r="AA112" s="347" t="s">
        <v>505</v>
      </c>
      <c r="AB112" s="347" t="s">
        <v>506</v>
      </c>
      <c r="AC112" s="347" t="s">
        <v>507</v>
      </c>
      <c r="AD112" s="347" t="s">
        <v>508</v>
      </c>
      <c r="AE112" s="347" t="s">
        <v>509</v>
      </c>
      <c r="AF112" s="347" t="s">
        <v>510</v>
      </c>
      <c r="AG112" s="347" t="s">
        <v>511</v>
      </c>
      <c r="AH112" s="347" t="s">
        <v>512</v>
      </c>
      <c r="AI112" s="347" t="s">
        <v>513</v>
      </c>
      <c r="AJ112" s="347" t="s">
        <v>514</v>
      </c>
      <c r="AK112" s="347" t="s">
        <v>515</v>
      </c>
      <c r="AL112" s="347" t="s">
        <v>516</v>
      </c>
      <c r="AM112" s="347" t="s">
        <v>517</v>
      </c>
      <c r="AN112" s="347" t="s">
        <v>518</v>
      </c>
      <c r="AO112" s="347" t="s">
        <v>519</v>
      </c>
      <c r="AP112" s="347" t="s">
        <v>520</v>
      </c>
      <c r="AQ112" s="347" t="s">
        <v>521</v>
      </c>
      <c r="AR112" s="347" t="s">
        <v>522</v>
      </c>
      <c r="AS112" s="347" t="s">
        <v>523</v>
      </c>
      <c r="AT112" s="347" t="s">
        <v>524</v>
      </c>
      <c r="AU112" s="347" t="s">
        <v>525</v>
      </c>
      <c r="AV112" s="347" t="s">
        <v>526</v>
      </c>
      <c r="AW112" s="347" t="s">
        <v>527</v>
      </c>
      <c r="AX112" s="347" t="s">
        <v>528</v>
      </c>
      <c r="AY112" s="347" t="s">
        <v>529</v>
      </c>
      <c r="AZ112" s="347" t="s">
        <v>530</v>
      </c>
      <c r="BA112" s="347" t="s">
        <v>531</v>
      </c>
      <c r="BB112" s="347" t="s">
        <v>532</v>
      </c>
      <c r="BC112" s="347" t="s">
        <v>533</v>
      </c>
      <c r="BD112" s="347" t="s">
        <v>534</v>
      </c>
      <c r="BE112" s="347" t="s">
        <v>535</v>
      </c>
      <c r="BF112" s="347" t="s">
        <v>536</v>
      </c>
      <c r="BG112" s="347" t="s">
        <v>537</v>
      </c>
      <c r="BH112" s="347" t="s">
        <v>538</v>
      </c>
      <c r="BI112" s="347" t="s">
        <v>539</v>
      </c>
      <c r="BJ112" s="347" t="s">
        <v>540</v>
      </c>
      <c r="BK112" s="347" t="s">
        <v>541</v>
      </c>
      <c r="BL112" s="347" t="s">
        <v>542</v>
      </c>
      <c r="BM112" s="347" t="s">
        <v>543</v>
      </c>
      <c r="BN112" s="347" t="s">
        <v>544</v>
      </c>
      <c r="BO112" s="347" t="s">
        <v>545</v>
      </c>
      <c r="BP112" s="347" t="s">
        <v>546</v>
      </c>
      <c r="BQ112" s="347" t="s">
        <v>547</v>
      </c>
      <c r="BR112" s="347" t="s">
        <v>548</v>
      </c>
      <c r="BS112" s="347" t="s">
        <v>549</v>
      </c>
      <c r="BT112" s="347" t="s">
        <v>550</v>
      </c>
      <c r="BU112" s="347" t="s">
        <v>551</v>
      </c>
      <c r="BV112" s="347" t="s">
        <v>552</v>
      </c>
      <c r="BW112" s="347" t="s">
        <v>553</v>
      </c>
      <c r="BX112" s="347" t="s">
        <v>554</v>
      </c>
      <c r="BY112" s="347" t="s">
        <v>555</v>
      </c>
      <c r="BZ112" s="347" t="s">
        <v>556</v>
      </c>
      <c r="CA112" s="347" t="s">
        <v>557</v>
      </c>
      <c r="CB112" s="347" t="s">
        <v>558</v>
      </c>
      <c r="CC112" s="347" t="s">
        <v>559</v>
      </c>
      <c r="CD112" s="348" t="s">
        <v>560</v>
      </c>
    </row>
    <row r="113" spans="1:82" s="106" customFormat="1" ht="26.25" customHeight="1" x14ac:dyDescent="0.4">
      <c r="A113" s="402"/>
      <c r="B113" s="106" t="s">
        <v>136</v>
      </c>
      <c r="D113" s="403"/>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334"/>
      <c r="AF113" s="334"/>
      <c r="AG113" s="334"/>
      <c r="AH113" s="334">
        <v>3408</v>
      </c>
      <c r="AI113" s="334">
        <v>3314</v>
      </c>
      <c r="AJ113" s="334">
        <v>3556</v>
      </c>
      <c r="AK113" s="334">
        <v>4151</v>
      </c>
      <c r="AL113" s="334">
        <v>4431</v>
      </c>
      <c r="AM113" s="334">
        <v>4750</v>
      </c>
      <c r="AN113" s="334">
        <v>4825</v>
      </c>
      <c r="AO113" s="334">
        <v>4860</v>
      </c>
      <c r="AP113" s="334">
        <v>4900</v>
      </c>
      <c r="AQ113" s="334">
        <v>4860</v>
      </c>
      <c r="AR113" s="334">
        <v>3996</v>
      </c>
      <c r="AS113" s="334">
        <v>3886</v>
      </c>
      <c r="AT113" s="334">
        <v>3950</v>
      </c>
      <c r="AU113" s="334">
        <v>4120</v>
      </c>
      <c r="AV113" s="334">
        <v>4380</v>
      </c>
      <c r="AW113" s="334">
        <v>4601</v>
      </c>
      <c r="AX113" s="334">
        <v>4692</v>
      </c>
      <c r="AY113" s="334">
        <v>4757</v>
      </c>
      <c r="AZ113" s="334">
        <v>4740</v>
      </c>
      <c r="BA113" s="334">
        <v>4588</v>
      </c>
      <c r="BB113" s="334">
        <v>4423</v>
      </c>
      <c r="BC113" s="334">
        <v>4187</v>
      </c>
      <c r="BD113" s="334">
        <v>3946</v>
      </c>
      <c r="BE113" s="334">
        <v>3846</v>
      </c>
      <c r="BF113" s="334">
        <v>3807</v>
      </c>
      <c r="BG113" s="334">
        <v>3812</v>
      </c>
      <c r="BH113" s="334">
        <v>3940</v>
      </c>
      <c r="BI113" s="334">
        <v>3986</v>
      </c>
      <c r="BJ113" s="334">
        <v>4021</v>
      </c>
      <c r="BK113" s="334">
        <v>4036</v>
      </c>
      <c r="BL113" s="334">
        <v>4166</v>
      </c>
      <c r="BM113" s="334">
        <v>4547</v>
      </c>
      <c r="BN113" s="334">
        <v>4798</v>
      </c>
      <c r="BO113" s="334">
        <v>4932</v>
      </c>
      <c r="BP113" s="334">
        <v>5053</v>
      </c>
      <c r="BQ113" s="334">
        <v>5026</v>
      </c>
      <c r="BR113" s="334">
        <v>4921</v>
      </c>
      <c r="BS113" s="334">
        <v>4777</v>
      </c>
      <c r="BT113" s="334">
        <v>4594</v>
      </c>
      <c r="BU113" s="334">
        <v>4371</v>
      </c>
      <c r="BV113" s="334">
        <v>3984</v>
      </c>
      <c r="BW113" s="334">
        <v>3394</v>
      </c>
      <c r="BX113" s="334">
        <v>3028</v>
      </c>
      <c r="BY113" s="334">
        <v>2763</v>
      </c>
      <c r="BZ113" s="334">
        <v>2535</v>
      </c>
      <c r="CA113" s="334">
        <v>2291</v>
      </c>
      <c r="CB113" s="334">
        <v>1990</v>
      </c>
      <c r="CC113" s="334">
        <v>1610</v>
      </c>
      <c r="CD113" s="335">
        <v>1286</v>
      </c>
    </row>
    <row r="114" spans="1:82" s="56" customFormat="1" x14ac:dyDescent="0.4">
      <c r="A114" s="408"/>
      <c r="B114" s="71" t="s">
        <v>277</v>
      </c>
      <c r="D114" s="406"/>
      <c r="E114" s="337"/>
      <c r="F114" s="337"/>
      <c r="G114" s="337"/>
      <c r="H114" s="337"/>
      <c r="I114" s="337"/>
      <c r="J114" s="337"/>
      <c r="K114" s="337"/>
      <c r="L114" s="337"/>
      <c r="M114" s="337"/>
      <c r="N114" s="337"/>
      <c r="O114" s="337"/>
      <c r="P114" s="337"/>
      <c r="Q114" s="337"/>
      <c r="R114" s="337"/>
      <c r="S114" s="337"/>
      <c r="T114" s="337"/>
      <c r="U114" s="337"/>
      <c r="V114" s="337"/>
      <c r="W114" s="337"/>
      <c r="X114" s="337"/>
      <c r="Y114" s="337"/>
      <c r="Z114" s="337"/>
      <c r="AA114" s="337"/>
      <c r="AB114" s="337"/>
      <c r="AC114" s="337"/>
      <c r="AD114" s="337"/>
      <c r="AE114" s="337"/>
      <c r="AF114" s="337"/>
      <c r="AG114" s="337"/>
      <c r="AH114" s="337"/>
      <c r="AI114" s="337"/>
      <c r="AJ114" s="337"/>
      <c r="AK114" s="337"/>
      <c r="AL114" s="337"/>
      <c r="AM114" s="337"/>
      <c r="AN114" s="337"/>
      <c r="AO114" s="337"/>
      <c r="AP114" s="337"/>
      <c r="AQ114" s="337"/>
      <c r="AR114" s="337"/>
      <c r="AS114" s="337"/>
      <c r="AT114" s="337"/>
      <c r="AU114" s="337"/>
      <c r="AV114" s="337"/>
      <c r="AW114" s="337"/>
      <c r="AX114" s="337"/>
      <c r="AY114" s="337"/>
      <c r="AZ114" s="337"/>
      <c r="BA114" s="337"/>
      <c r="BB114" s="337"/>
      <c r="BC114" s="337"/>
      <c r="BD114" s="337"/>
      <c r="BE114" s="337"/>
      <c r="BF114" s="337"/>
      <c r="BG114" s="337"/>
      <c r="BH114" s="337"/>
      <c r="BI114" s="337"/>
      <c r="BJ114" s="337"/>
      <c r="BK114" s="337"/>
      <c r="BL114" s="337">
        <v>3796</v>
      </c>
      <c r="BM114" s="337">
        <v>3966</v>
      </c>
      <c r="BN114" s="337">
        <v>4155</v>
      </c>
      <c r="BO114" s="337">
        <v>4237</v>
      </c>
      <c r="BP114" s="337">
        <v>4309</v>
      </c>
      <c r="BQ114" s="337">
        <v>4365</v>
      </c>
      <c r="BR114" s="337">
        <v>4440</v>
      </c>
      <c r="BS114" s="337">
        <v>4410</v>
      </c>
      <c r="BT114" s="337">
        <v>4287</v>
      </c>
      <c r="BU114" s="337">
        <v>4098</v>
      </c>
      <c r="BV114" s="337">
        <v>3774</v>
      </c>
      <c r="BW114" s="337">
        <v>3291</v>
      </c>
      <c r="BX114" s="337">
        <v>2956</v>
      </c>
      <c r="BY114" s="337">
        <v>2713</v>
      </c>
      <c r="BZ114" s="337">
        <v>2505</v>
      </c>
      <c r="CA114" s="337">
        <v>2288</v>
      </c>
      <c r="CB114" s="337">
        <v>1990</v>
      </c>
      <c r="CC114" s="337">
        <v>1610</v>
      </c>
      <c r="CD114" s="338">
        <v>1286</v>
      </c>
    </row>
    <row r="115" spans="1:82" s="56" customFormat="1" x14ac:dyDescent="0.4">
      <c r="A115" s="408"/>
      <c r="B115" s="71" t="s">
        <v>628</v>
      </c>
      <c r="D115" s="406"/>
      <c r="E115" s="337"/>
      <c r="F115" s="337"/>
      <c r="G115" s="337"/>
      <c r="H115" s="337"/>
      <c r="I115" s="337"/>
      <c r="J115" s="337"/>
      <c r="K115" s="337"/>
      <c r="L115" s="337"/>
      <c r="M115" s="337"/>
      <c r="N115" s="337"/>
      <c r="O115" s="337"/>
      <c r="P115" s="337"/>
      <c r="Q115" s="337"/>
      <c r="R115" s="337"/>
      <c r="S115" s="337"/>
      <c r="T115" s="337"/>
      <c r="U115" s="337"/>
      <c r="V115" s="337"/>
      <c r="W115" s="337"/>
      <c r="X115" s="337"/>
      <c r="Y115" s="337"/>
      <c r="Z115" s="337"/>
      <c r="AA115" s="337"/>
      <c r="AB115" s="337"/>
      <c r="AC115" s="337"/>
      <c r="AD115" s="337"/>
      <c r="AE115" s="337"/>
      <c r="AF115" s="337"/>
      <c r="AG115" s="337"/>
      <c r="AH115" s="337"/>
      <c r="AI115" s="337"/>
      <c r="AJ115" s="337"/>
      <c r="AK115" s="337"/>
      <c r="AL115" s="337"/>
      <c r="AM115" s="337"/>
      <c r="AN115" s="337"/>
      <c r="AO115" s="337"/>
      <c r="AP115" s="337"/>
      <c r="AQ115" s="337"/>
      <c r="AR115" s="337"/>
      <c r="AS115" s="337"/>
      <c r="AT115" s="337"/>
      <c r="AU115" s="337"/>
      <c r="AV115" s="337"/>
      <c r="AW115" s="337"/>
      <c r="AX115" s="337"/>
      <c r="AY115" s="337"/>
      <c r="AZ115" s="337"/>
      <c r="BA115" s="337"/>
      <c r="BB115" s="337"/>
      <c r="BC115" s="337"/>
      <c r="BD115" s="337"/>
      <c r="BE115" s="337"/>
      <c r="BF115" s="337"/>
      <c r="BG115" s="337"/>
      <c r="BH115" s="337"/>
      <c r="BI115" s="337"/>
      <c r="BJ115" s="337"/>
      <c r="BK115" s="337"/>
      <c r="BL115" s="337">
        <v>370</v>
      </c>
      <c r="BM115" s="337">
        <v>580</v>
      </c>
      <c r="BN115" s="337">
        <v>643</v>
      </c>
      <c r="BO115" s="337">
        <v>696</v>
      </c>
      <c r="BP115" s="337">
        <v>744</v>
      </c>
      <c r="BQ115" s="337">
        <v>661</v>
      </c>
      <c r="BR115" s="337">
        <v>481</v>
      </c>
      <c r="BS115" s="337">
        <v>367</v>
      </c>
      <c r="BT115" s="337">
        <v>307</v>
      </c>
      <c r="BU115" s="337">
        <v>273</v>
      </c>
      <c r="BV115" s="337">
        <v>210</v>
      </c>
      <c r="BW115" s="337">
        <v>103</v>
      </c>
      <c r="BX115" s="337">
        <v>72</v>
      </c>
      <c r="BY115" s="337">
        <v>50</v>
      </c>
      <c r="BZ115" s="337">
        <v>30</v>
      </c>
      <c r="CA115" s="337">
        <v>3</v>
      </c>
      <c r="CB115" s="337">
        <v>0</v>
      </c>
      <c r="CC115" s="337">
        <v>0</v>
      </c>
      <c r="CD115" s="338">
        <v>0</v>
      </c>
    </row>
    <row r="116" spans="1:82" s="56" customFormat="1" ht="22.5" customHeight="1" x14ac:dyDescent="0.4">
      <c r="A116" s="408"/>
      <c r="B116" s="73" t="s">
        <v>603</v>
      </c>
      <c r="D116" s="406"/>
      <c r="E116" s="337"/>
      <c r="F116" s="337"/>
      <c r="G116" s="337"/>
      <c r="H116" s="337"/>
      <c r="I116" s="337"/>
      <c r="J116" s="337"/>
      <c r="K116" s="337"/>
      <c r="L116" s="337"/>
      <c r="M116" s="337"/>
      <c r="N116" s="337"/>
      <c r="O116" s="337"/>
      <c r="P116" s="337"/>
      <c r="Q116" s="337"/>
      <c r="R116" s="337"/>
      <c r="S116" s="337"/>
      <c r="T116" s="337"/>
      <c r="U116" s="337"/>
      <c r="V116" s="337"/>
      <c r="W116" s="337"/>
      <c r="X116" s="337"/>
      <c r="Y116" s="337"/>
      <c r="Z116" s="337"/>
      <c r="AA116" s="337"/>
      <c r="AB116" s="337"/>
      <c r="AC116" s="337"/>
      <c r="AD116" s="337"/>
      <c r="AE116" s="337"/>
      <c r="AF116" s="337"/>
      <c r="AG116" s="337"/>
      <c r="AH116" s="337"/>
      <c r="AI116" s="337"/>
      <c r="AJ116" s="337"/>
      <c r="AK116" s="337"/>
      <c r="AL116" s="337"/>
      <c r="AM116" s="337"/>
      <c r="AN116" s="337"/>
      <c r="AO116" s="337"/>
      <c r="AP116" s="337"/>
      <c r="AQ116" s="337"/>
      <c r="AR116" s="337"/>
      <c r="AS116" s="337"/>
      <c r="AT116" s="337"/>
      <c r="AU116" s="337"/>
      <c r="AV116" s="337"/>
      <c r="AW116" s="337"/>
      <c r="AX116" s="337"/>
      <c r="AY116" s="337"/>
      <c r="AZ116" s="337"/>
      <c r="BA116" s="337"/>
      <c r="BB116" s="337"/>
      <c r="BC116" s="337"/>
      <c r="BD116" s="337"/>
      <c r="BE116" s="337"/>
      <c r="BF116" s="337"/>
      <c r="BG116" s="337"/>
      <c r="BH116" s="337"/>
      <c r="BI116" s="337"/>
      <c r="BJ116" s="337"/>
      <c r="BK116" s="337"/>
      <c r="BL116" s="337"/>
      <c r="BM116" s="337"/>
      <c r="BN116" s="337"/>
      <c r="BO116" s="337"/>
      <c r="BP116" s="337"/>
      <c r="BQ116" s="337"/>
      <c r="BR116" s="337"/>
      <c r="BS116" s="337"/>
      <c r="BT116" s="337"/>
      <c r="BU116" s="337"/>
      <c r="BV116" s="337"/>
      <c r="BW116" s="337">
        <v>1382</v>
      </c>
      <c r="BX116" s="337">
        <v>2467</v>
      </c>
      <c r="BY116" s="337">
        <v>2744</v>
      </c>
      <c r="BZ116" s="337">
        <v>2869</v>
      </c>
      <c r="CA116" s="337">
        <v>3144</v>
      </c>
      <c r="CB116" s="337">
        <v>3571</v>
      </c>
      <c r="CC116" s="337">
        <v>4077</v>
      </c>
      <c r="CD116" s="415">
        <v>4543</v>
      </c>
    </row>
    <row r="117" spans="1:82" s="56" customFormat="1" x14ac:dyDescent="0.4">
      <c r="A117" s="408"/>
      <c r="B117" s="196" t="s">
        <v>604</v>
      </c>
      <c r="D117" s="406"/>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337"/>
      <c r="AY117" s="337"/>
      <c r="AZ117" s="337"/>
      <c r="BA117" s="337"/>
      <c r="BB117" s="337"/>
      <c r="BC117" s="337"/>
      <c r="BD117" s="337"/>
      <c r="BE117" s="337"/>
      <c r="BF117" s="337"/>
      <c r="BG117" s="337"/>
      <c r="BH117" s="337"/>
      <c r="BI117" s="337"/>
      <c r="BJ117" s="337"/>
      <c r="BK117" s="337"/>
      <c r="BL117" s="337"/>
      <c r="BM117" s="337"/>
      <c r="BN117" s="337"/>
      <c r="BO117" s="337"/>
      <c r="BP117" s="337"/>
      <c r="BQ117" s="337"/>
      <c r="BR117" s="337"/>
      <c r="BS117" s="337"/>
      <c r="BT117" s="337"/>
      <c r="BU117" s="337"/>
      <c r="BV117" s="337"/>
      <c r="BW117" s="337">
        <v>618</v>
      </c>
      <c r="BX117" s="337">
        <v>1208</v>
      </c>
      <c r="BY117" s="337">
        <v>1266</v>
      </c>
      <c r="BZ117" s="337">
        <v>1281</v>
      </c>
      <c r="CA117" s="337">
        <v>1398</v>
      </c>
      <c r="CB117" s="337">
        <v>1561</v>
      </c>
      <c r="CC117" s="337">
        <v>1743</v>
      </c>
      <c r="CD117" s="415">
        <v>1913</v>
      </c>
    </row>
    <row r="118" spans="1:82" s="56" customFormat="1" x14ac:dyDescent="0.4">
      <c r="A118" s="408"/>
      <c r="B118" s="196" t="s">
        <v>605</v>
      </c>
      <c r="D118" s="406"/>
      <c r="E118" s="337"/>
      <c r="F118" s="337"/>
      <c r="G118" s="337"/>
      <c r="H118" s="337"/>
      <c r="I118" s="337"/>
      <c r="J118" s="337"/>
      <c r="K118" s="337"/>
      <c r="L118" s="337"/>
      <c r="M118" s="337"/>
      <c r="N118" s="337"/>
      <c r="O118" s="337"/>
      <c r="P118" s="337"/>
      <c r="Q118" s="337"/>
      <c r="R118" s="337"/>
      <c r="S118" s="337"/>
      <c r="T118" s="337"/>
      <c r="U118" s="337"/>
      <c r="V118" s="337"/>
      <c r="W118" s="337"/>
      <c r="X118" s="337"/>
      <c r="Y118" s="337"/>
      <c r="Z118" s="337"/>
      <c r="AA118" s="337"/>
      <c r="AB118" s="337"/>
      <c r="AC118" s="337"/>
      <c r="AD118" s="337"/>
      <c r="AE118" s="337"/>
      <c r="AF118" s="337"/>
      <c r="AG118" s="337"/>
      <c r="AH118" s="337"/>
      <c r="AI118" s="337"/>
      <c r="AJ118" s="337"/>
      <c r="AK118" s="337"/>
      <c r="AL118" s="337"/>
      <c r="AM118" s="337"/>
      <c r="AN118" s="337"/>
      <c r="AO118" s="337"/>
      <c r="AP118" s="337"/>
      <c r="AQ118" s="337"/>
      <c r="AR118" s="337"/>
      <c r="AS118" s="337"/>
      <c r="AT118" s="337"/>
      <c r="AU118" s="337"/>
      <c r="AV118" s="337"/>
      <c r="AW118" s="337"/>
      <c r="AX118" s="337"/>
      <c r="AY118" s="337"/>
      <c r="AZ118" s="337"/>
      <c r="BA118" s="337"/>
      <c r="BB118" s="337"/>
      <c r="BC118" s="337"/>
      <c r="BD118" s="337"/>
      <c r="BE118" s="337"/>
      <c r="BF118" s="337"/>
      <c r="BG118" s="337"/>
      <c r="BH118" s="337"/>
      <c r="BI118" s="337"/>
      <c r="BJ118" s="337"/>
      <c r="BK118" s="337"/>
      <c r="BL118" s="337"/>
      <c r="BM118" s="337"/>
      <c r="BN118" s="337"/>
      <c r="BO118" s="337"/>
      <c r="BP118" s="337"/>
      <c r="BQ118" s="337"/>
      <c r="BR118" s="337"/>
      <c r="BS118" s="337"/>
      <c r="BT118" s="337"/>
      <c r="BU118" s="337"/>
      <c r="BV118" s="337"/>
      <c r="BW118" s="337">
        <v>720</v>
      </c>
      <c r="BX118" s="337">
        <v>1132</v>
      </c>
      <c r="BY118" s="337">
        <v>1350</v>
      </c>
      <c r="BZ118" s="337">
        <v>1498</v>
      </c>
      <c r="CA118" s="337">
        <v>1663</v>
      </c>
      <c r="CB118" s="337">
        <v>1921</v>
      </c>
      <c r="CC118" s="337">
        <v>2231</v>
      </c>
      <c r="CD118" s="415">
        <v>2520</v>
      </c>
    </row>
    <row r="119" spans="1:82" s="56" customFormat="1" x14ac:dyDescent="0.4">
      <c r="A119" s="408"/>
      <c r="B119" s="196" t="s">
        <v>606</v>
      </c>
      <c r="D119" s="406"/>
      <c r="E119" s="337"/>
      <c r="F119" s="337"/>
      <c r="G119" s="337"/>
      <c r="H119" s="337"/>
      <c r="I119" s="337"/>
      <c r="J119" s="337"/>
      <c r="K119" s="337"/>
      <c r="L119" s="337"/>
      <c r="M119" s="337"/>
      <c r="N119" s="337"/>
      <c r="O119" s="337"/>
      <c r="P119" s="337"/>
      <c r="Q119" s="337"/>
      <c r="R119" s="337"/>
      <c r="S119" s="337"/>
      <c r="T119" s="337"/>
      <c r="U119" s="337"/>
      <c r="V119" s="337"/>
      <c r="W119" s="337"/>
      <c r="X119" s="337"/>
      <c r="Y119" s="337"/>
      <c r="Z119" s="337"/>
      <c r="AA119" s="337"/>
      <c r="AB119" s="337"/>
      <c r="AC119" s="337"/>
      <c r="AD119" s="337"/>
      <c r="AE119" s="337"/>
      <c r="AF119" s="337"/>
      <c r="AG119" s="337"/>
      <c r="AH119" s="337"/>
      <c r="AI119" s="337"/>
      <c r="AJ119" s="337"/>
      <c r="AK119" s="337"/>
      <c r="AL119" s="337"/>
      <c r="AM119" s="337"/>
      <c r="AN119" s="337"/>
      <c r="AO119" s="337"/>
      <c r="AP119" s="337"/>
      <c r="AQ119" s="337"/>
      <c r="AR119" s="337"/>
      <c r="AS119" s="337"/>
      <c r="AT119" s="337"/>
      <c r="AU119" s="337"/>
      <c r="AV119" s="337"/>
      <c r="AW119" s="337"/>
      <c r="AX119" s="337"/>
      <c r="AY119" s="337"/>
      <c r="AZ119" s="337"/>
      <c r="BA119" s="337"/>
      <c r="BB119" s="337"/>
      <c r="BC119" s="337"/>
      <c r="BD119" s="337"/>
      <c r="BE119" s="337"/>
      <c r="BF119" s="337"/>
      <c r="BG119" s="337"/>
      <c r="BH119" s="337"/>
      <c r="BI119" s="337"/>
      <c r="BJ119" s="337"/>
      <c r="BK119" s="337"/>
      <c r="BL119" s="337"/>
      <c r="BM119" s="337"/>
      <c r="BN119" s="337"/>
      <c r="BO119" s="337"/>
      <c r="BP119" s="337"/>
      <c r="BQ119" s="337"/>
      <c r="BR119" s="337"/>
      <c r="BS119" s="337"/>
      <c r="BT119" s="337"/>
      <c r="BU119" s="337"/>
      <c r="BV119" s="337"/>
      <c r="BW119" s="337">
        <v>44</v>
      </c>
      <c r="BX119" s="337">
        <v>127</v>
      </c>
      <c r="BY119" s="337">
        <v>128</v>
      </c>
      <c r="BZ119" s="337">
        <v>90</v>
      </c>
      <c r="CA119" s="337">
        <v>83</v>
      </c>
      <c r="CB119" s="337">
        <v>89</v>
      </c>
      <c r="CC119" s="337">
        <v>103</v>
      </c>
      <c r="CD119" s="415">
        <v>110</v>
      </c>
    </row>
    <row r="120" spans="1:82" s="56" customFormat="1" ht="26.25" customHeight="1" x14ac:dyDescent="0.4">
      <c r="A120" s="65"/>
      <c r="B120" s="73" t="s">
        <v>607</v>
      </c>
      <c r="D120" s="406"/>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37"/>
      <c r="AI120" s="337"/>
      <c r="AJ120" s="337"/>
      <c r="AK120" s="337"/>
      <c r="AL120" s="337"/>
      <c r="AM120" s="337"/>
      <c r="AN120" s="337"/>
      <c r="AO120" s="337"/>
      <c r="AP120" s="337"/>
      <c r="AQ120" s="337"/>
      <c r="AR120" s="337"/>
      <c r="AS120" s="337"/>
      <c r="AT120" s="337"/>
      <c r="AU120" s="337"/>
      <c r="AV120" s="337"/>
      <c r="AW120" s="337"/>
      <c r="AX120" s="337"/>
      <c r="AY120" s="337"/>
      <c r="AZ120" s="337"/>
      <c r="BA120" s="337"/>
      <c r="BB120" s="337"/>
      <c r="BC120" s="337"/>
      <c r="BD120" s="337"/>
      <c r="BE120" s="337"/>
      <c r="BF120" s="337"/>
      <c r="BG120" s="337"/>
      <c r="BH120" s="337"/>
      <c r="BI120" s="337"/>
      <c r="BJ120" s="337"/>
      <c r="BK120" s="337"/>
      <c r="BL120" s="337"/>
      <c r="BM120" s="337"/>
      <c r="BN120" s="337"/>
      <c r="BO120" s="337"/>
      <c r="BP120" s="337"/>
      <c r="BQ120" s="337"/>
      <c r="BR120" s="337"/>
      <c r="BS120" s="337"/>
      <c r="BT120" s="337"/>
      <c r="BU120" s="337"/>
      <c r="BV120" s="337"/>
      <c r="BW120" s="337"/>
      <c r="BX120" s="337"/>
      <c r="BY120" s="337"/>
      <c r="BZ120" s="337"/>
      <c r="CA120" s="337"/>
      <c r="CB120" s="337"/>
      <c r="CC120" s="337"/>
      <c r="CD120" s="338"/>
    </row>
    <row r="121" spans="1:82" s="56" customFormat="1" x14ac:dyDescent="0.4">
      <c r="A121" s="65"/>
      <c r="B121" s="71" t="s">
        <v>608</v>
      </c>
      <c r="D121" s="406"/>
      <c r="E121" s="337"/>
      <c r="F121" s="337"/>
      <c r="G121" s="337"/>
      <c r="H121" s="337"/>
      <c r="I121" s="337"/>
      <c r="J121" s="337"/>
      <c r="K121" s="337"/>
      <c r="L121" s="337"/>
      <c r="M121" s="337"/>
      <c r="N121" s="337"/>
      <c r="O121" s="337"/>
      <c r="P121" s="337"/>
      <c r="Q121" s="337"/>
      <c r="R121" s="337"/>
      <c r="S121" s="337"/>
      <c r="T121" s="337"/>
      <c r="U121" s="337"/>
      <c r="V121" s="337"/>
      <c r="W121" s="337"/>
      <c r="X121" s="337"/>
      <c r="Y121" s="337"/>
      <c r="Z121" s="337"/>
      <c r="AA121" s="337"/>
      <c r="AB121" s="337"/>
      <c r="AC121" s="337"/>
      <c r="AD121" s="337"/>
      <c r="AE121" s="337"/>
      <c r="AF121" s="337"/>
      <c r="AG121" s="337"/>
      <c r="AH121" s="337">
        <v>2667</v>
      </c>
      <c r="AI121" s="337">
        <v>2625</v>
      </c>
      <c r="AJ121" s="337">
        <v>2843</v>
      </c>
      <c r="AK121" s="337">
        <v>3354</v>
      </c>
      <c r="AL121" s="337">
        <v>3580</v>
      </c>
      <c r="AM121" s="337">
        <v>3735</v>
      </c>
      <c r="AN121" s="337">
        <v>3745</v>
      </c>
      <c r="AO121" s="337">
        <v>3710</v>
      </c>
      <c r="AP121" s="337">
        <v>3720</v>
      </c>
      <c r="AQ121" s="337">
        <v>3665</v>
      </c>
      <c r="AR121" s="337">
        <v>3082</v>
      </c>
      <c r="AS121" s="337">
        <v>2938</v>
      </c>
      <c r="AT121" s="337">
        <v>2922</v>
      </c>
      <c r="AU121" s="337">
        <v>2967</v>
      </c>
      <c r="AV121" s="337">
        <v>3034</v>
      </c>
      <c r="AW121" s="337">
        <v>3053</v>
      </c>
      <c r="AX121" s="337">
        <v>3006</v>
      </c>
      <c r="AY121" s="337">
        <v>2939</v>
      </c>
      <c r="AZ121" s="337">
        <v>2868</v>
      </c>
      <c r="BA121" s="337">
        <v>2754</v>
      </c>
      <c r="BB121" s="337">
        <v>2628</v>
      </c>
      <c r="BC121" s="337">
        <v>2438</v>
      </c>
      <c r="BD121" s="337">
        <v>2230</v>
      </c>
      <c r="BE121" s="337">
        <v>2093</v>
      </c>
      <c r="BF121" s="337">
        <v>1993</v>
      </c>
      <c r="BG121" s="337">
        <v>1824</v>
      </c>
      <c r="BH121" s="337">
        <v>1808</v>
      </c>
      <c r="BI121" s="337">
        <v>1753</v>
      </c>
      <c r="BJ121" s="337">
        <v>1674</v>
      </c>
      <c r="BK121" s="337">
        <v>1581</v>
      </c>
      <c r="BL121" s="337">
        <v>1533</v>
      </c>
      <c r="BM121" s="337">
        <v>1512</v>
      </c>
      <c r="BN121" s="337">
        <v>1502</v>
      </c>
      <c r="BO121" s="337">
        <v>1464</v>
      </c>
      <c r="BP121" s="337">
        <v>1455</v>
      </c>
      <c r="BQ121" s="337">
        <v>1428</v>
      </c>
      <c r="BR121" s="337">
        <v>1397</v>
      </c>
      <c r="BS121" s="337">
        <v>1344</v>
      </c>
      <c r="BT121" s="337">
        <v>1300</v>
      </c>
      <c r="BU121" s="337">
        <v>1243</v>
      </c>
      <c r="BV121" s="337">
        <v>1148</v>
      </c>
      <c r="BW121" s="337">
        <v>1012</v>
      </c>
      <c r="BX121" s="337">
        <v>927</v>
      </c>
      <c r="BY121" s="337">
        <v>860</v>
      </c>
      <c r="BZ121" s="337">
        <v>809</v>
      </c>
      <c r="CA121" s="337">
        <v>750</v>
      </c>
      <c r="CB121" s="337">
        <v>675</v>
      </c>
      <c r="CC121" s="337">
        <v>571</v>
      </c>
      <c r="CD121" s="338">
        <v>481</v>
      </c>
    </row>
    <row r="122" spans="1:82" s="56" customFormat="1" x14ac:dyDescent="0.4">
      <c r="A122" s="65"/>
      <c r="B122" s="71" t="s">
        <v>609</v>
      </c>
      <c r="D122" s="406"/>
      <c r="E122" s="337"/>
      <c r="F122" s="337"/>
      <c r="G122" s="337"/>
      <c r="H122" s="337"/>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37"/>
      <c r="AG122" s="337"/>
      <c r="AH122" s="337"/>
      <c r="AI122" s="337"/>
      <c r="AJ122" s="337"/>
      <c r="AK122" s="337"/>
      <c r="AL122" s="337"/>
      <c r="AM122" s="337"/>
      <c r="AN122" s="337"/>
      <c r="AO122" s="337"/>
      <c r="AP122" s="337"/>
      <c r="AQ122" s="337"/>
      <c r="AR122" s="337"/>
      <c r="AS122" s="337"/>
      <c r="AT122" s="337"/>
      <c r="AU122" s="337"/>
      <c r="AV122" s="337">
        <v>354</v>
      </c>
      <c r="AW122" s="337">
        <v>449</v>
      </c>
      <c r="AX122" s="337">
        <v>546</v>
      </c>
      <c r="AY122" s="337">
        <v>649</v>
      </c>
      <c r="AZ122" s="337">
        <v>743</v>
      </c>
      <c r="BA122" s="337">
        <v>802</v>
      </c>
      <c r="BB122" s="337">
        <v>851</v>
      </c>
      <c r="BC122" s="337">
        <v>897</v>
      </c>
      <c r="BD122" s="337">
        <v>945</v>
      </c>
      <c r="BE122" s="337">
        <v>1026</v>
      </c>
      <c r="BF122" s="337">
        <v>1103</v>
      </c>
      <c r="BG122" s="337">
        <v>1266</v>
      </c>
      <c r="BH122" s="337">
        <v>1355</v>
      </c>
      <c r="BI122" s="337">
        <v>1416</v>
      </c>
      <c r="BJ122" s="337">
        <v>1480</v>
      </c>
      <c r="BK122" s="337">
        <v>1520</v>
      </c>
      <c r="BL122" s="337">
        <v>1583</v>
      </c>
      <c r="BM122" s="337">
        <v>1715</v>
      </c>
      <c r="BN122" s="337">
        <v>1804</v>
      </c>
      <c r="BO122" s="337">
        <v>1882</v>
      </c>
      <c r="BP122" s="337">
        <v>1939</v>
      </c>
      <c r="BQ122" s="337">
        <v>1933</v>
      </c>
      <c r="BR122" s="337">
        <v>1915</v>
      </c>
      <c r="BS122" s="337">
        <v>1913</v>
      </c>
      <c r="BT122" s="337">
        <v>1870</v>
      </c>
      <c r="BU122" s="337">
        <v>1810</v>
      </c>
      <c r="BV122" s="337">
        <v>1694</v>
      </c>
      <c r="BW122" s="337">
        <v>1493</v>
      </c>
      <c r="BX122" s="337">
        <v>1353</v>
      </c>
      <c r="BY122" s="337">
        <v>1263</v>
      </c>
      <c r="BZ122" s="337">
        <v>1170</v>
      </c>
      <c r="CA122" s="337">
        <v>1065</v>
      </c>
      <c r="CB122" s="337">
        <v>925</v>
      </c>
      <c r="CC122" s="337">
        <v>733</v>
      </c>
      <c r="CD122" s="338">
        <v>563</v>
      </c>
    </row>
    <row r="123" spans="1:82" s="56" customFormat="1" x14ac:dyDescent="0.4">
      <c r="A123" s="65"/>
      <c r="B123" s="71" t="s">
        <v>610</v>
      </c>
      <c r="D123" s="406"/>
      <c r="E123" s="337"/>
      <c r="F123" s="337"/>
      <c r="G123" s="337"/>
      <c r="H123" s="337"/>
      <c r="I123" s="337"/>
      <c r="J123" s="337"/>
      <c r="K123" s="337"/>
      <c r="L123" s="337"/>
      <c r="M123" s="337"/>
      <c r="N123" s="337"/>
      <c r="O123" s="337"/>
      <c r="P123" s="337"/>
      <c r="Q123" s="337"/>
      <c r="R123" s="337"/>
      <c r="S123" s="337"/>
      <c r="T123" s="337"/>
      <c r="U123" s="337"/>
      <c r="V123" s="337"/>
      <c r="W123" s="337"/>
      <c r="X123" s="337"/>
      <c r="Y123" s="337"/>
      <c r="Z123" s="337"/>
      <c r="AA123" s="337"/>
      <c r="AB123" s="337"/>
      <c r="AC123" s="337"/>
      <c r="AD123" s="337"/>
      <c r="AE123" s="337"/>
      <c r="AF123" s="337"/>
      <c r="AG123" s="337"/>
      <c r="AH123" s="337"/>
      <c r="AI123" s="337"/>
      <c r="AJ123" s="337"/>
      <c r="AK123" s="337"/>
      <c r="AL123" s="337"/>
      <c r="AM123" s="337"/>
      <c r="AN123" s="337"/>
      <c r="AO123" s="337"/>
      <c r="AP123" s="337"/>
      <c r="AQ123" s="337"/>
      <c r="AR123" s="337"/>
      <c r="AS123" s="337"/>
      <c r="AT123" s="337"/>
      <c r="AU123" s="337"/>
      <c r="AV123" s="337">
        <v>992</v>
      </c>
      <c r="AW123" s="337">
        <v>1100</v>
      </c>
      <c r="AX123" s="337">
        <v>1140</v>
      </c>
      <c r="AY123" s="337">
        <v>1168</v>
      </c>
      <c r="AZ123" s="337">
        <v>1128</v>
      </c>
      <c r="BA123" s="337">
        <v>1032</v>
      </c>
      <c r="BB123" s="337">
        <v>945</v>
      </c>
      <c r="BC123" s="337">
        <v>852</v>
      </c>
      <c r="BD123" s="337">
        <v>771</v>
      </c>
      <c r="BE123" s="337">
        <v>727</v>
      </c>
      <c r="BF123" s="337">
        <v>711</v>
      </c>
      <c r="BG123" s="337">
        <v>722</v>
      </c>
      <c r="BH123" s="337">
        <v>777</v>
      </c>
      <c r="BI123" s="337">
        <v>817</v>
      </c>
      <c r="BJ123" s="337">
        <v>868</v>
      </c>
      <c r="BK123" s="337">
        <v>934</v>
      </c>
      <c r="BL123" s="337">
        <v>1049</v>
      </c>
      <c r="BM123" s="337">
        <v>1320</v>
      </c>
      <c r="BN123" s="337">
        <v>1492</v>
      </c>
      <c r="BO123" s="337">
        <v>1586</v>
      </c>
      <c r="BP123" s="337">
        <v>1659</v>
      </c>
      <c r="BQ123" s="337">
        <v>1665</v>
      </c>
      <c r="BR123" s="337">
        <v>1609</v>
      </c>
      <c r="BS123" s="337">
        <v>1520</v>
      </c>
      <c r="BT123" s="337">
        <v>1424</v>
      </c>
      <c r="BU123" s="337">
        <v>1318</v>
      </c>
      <c r="BV123" s="337">
        <v>1142</v>
      </c>
      <c r="BW123" s="337">
        <v>889</v>
      </c>
      <c r="BX123" s="337">
        <v>734</v>
      </c>
      <c r="BY123" s="337">
        <v>639</v>
      </c>
      <c r="BZ123" s="337">
        <v>556</v>
      </c>
      <c r="CA123" s="337">
        <v>475</v>
      </c>
      <c r="CB123" s="337">
        <v>390</v>
      </c>
      <c r="CC123" s="337">
        <v>305</v>
      </c>
      <c r="CD123" s="338">
        <v>243</v>
      </c>
    </row>
    <row r="124" spans="1:82" s="56" customFormat="1" x14ac:dyDescent="0.4">
      <c r="A124" s="65"/>
      <c r="B124" s="196" t="s">
        <v>611</v>
      </c>
      <c r="D124" s="406"/>
      <c r="E124" s="337"/>
      <c r="F124" s="337"/>
      <c r="G124" s="337"/>
      <c r="H124" s="337"/>
      <c r="I124" s="337"/>
      <c r="J124" s="337"/>
      <c r="K124" s="337"/>
      <c r="L124" s="337"/>
      <c r="M124" s="337"/>
      <c r="N124" s="337"/>
      <c r="O124" s="337"/>
      <c r="P124" s="337"/>
      <c r="Q124" s="337"/>
      <c r="R124" s="337"/>
      <c r="S124" s="337"/>
      <c r="T124" s="337"/>
      <c r="U124" s="337"/>
      <c r="V124" s="337"/>
      <c r="W124" s="337"/>
      <c r="X124" s="337"/>
      <c r="Y124" s="337"/>
      <c r="Z124" s="337"/>
      <c r="AA124" s="337"/>
      <c r="AB124" s="337"/>
      <c r="AC124" s="337"/>
      <c r="AD124" s="337"/>
      <c r="AE124" s="337"/>
      <c r="AF124" s="337"/>
      <c r="AG124" s="337"/>
      <c r="AH124" s="337"/>
      <c r="AI124" s="337"/>
      <c r="AJ124" s="337"/>
      <c r="AK124" s="337"/>
      <c r="AL124" s="337"/>
      <c r="AM124" s="337"/>
      <c r="AN124" s="337"/>
      <c r="AO124" s="337"/>
      <c r="AP124" s="337"/>
      <c r="AQ124" s="337"/>
      <c r="AR124" s="337"/>
      <c r="AS124" s="337"/>
      <c r="AT124" s="337"/>
      <c r="AU124" s="337"/>
      <c r="AV124" s="337"/>
      <c r="AW124" s="337"/>
      <c r="AX124" s="337"/>
      <c r="AY124" s="337"/>
      <c r="AZ124" s="337"/>
      <c r="BA124" s="337"/>
      <c r="BB124" s="337"/>
      <c r="BC124" s="337"/>
      <c r="BD124" s="337"/>
      <c r="BE124" s="337"/>
      <c r="BF124" s="337"/>
      <c r="BG124" s="337"/>
      <c r="BH124" s="337">
        <v>60</v>
      </c>
      <c r="BI124" s="337">
        <v>60</v>
      </c>
      <c r="BJ124" s="337">
        <v>70</v>
      </c>
      <c r="BK124" s="337">
        <v>70</v>
      </c>
      <c r="BL124" s="337">
        <v>360</v>
      </c>
      <c r="BM124" s="337">
        <v>787</v>
      </c>
      <c r="BN124" s="337">
        <v>1067</v>
      </c>
      <c r="BO124" s="337">
        <v>1242</v>
      </c>
      <c r="BP124" s="337">
        <v>1358</v>
      </c>
      <c r="BQ124" s="337">
        <v>1402</v>
      </c>
      <c r="BR124" s="337">
        <v>1379</v>
      </c>
      <c r="BS124" s="337">
        <v>1318</v>
      </c>
      <c r="BT124" s="337">
        <v>1243</v>
      </c>
      <c r="BU124" s="337">
        <v>1151</v>
      </c>
      <c r="BV124" s="337">
        <v>992</v>
      </c>
      <c r="BW124" s="337">
        <v>679</v>
      </c>
      <c r="BX124" s="337">
        <v>1153</v>
      </c>
      <c r="BY124" s="337">
        <v>495</v>
      </c>
      <c r="BZ124" s="337">
        <v>433</v>
      </c>
      <c r="CA124" s="337">
        <v>372</v>
      </c>
      <c r="CB124" s="337">
        <v>308</v>
      </c>
      <c r="CC124" s="337">
        <v>242</v>
      </c>
      <c r="CD124" s="338">
        <v>194</v>
      </c>
    </row>
    <row r="125" spans="1:82" s="1" customFormat="1" ht="26.25" customHeight="1" x14ac:dyDescent="0.4">
      <c r="A125" s="65"/>
      <c r="B125" s="71" t="s">
        <v>612</v>
      </c>
      <c r="C125" s="314"/>
      <c r="D125" s="406"/>
      <c r="E125" s="337"/>
      <c r="F125" s="337"/>
      <c r="G125" s="337"/>
      <c r="H125" s="337"/>
      <c r="I125" s="337"/>
      <c r="J125" s="337"/>
      <c r="K125" s="337"/>
      <c r="L125" s="337"/>
      <c r="M125" s="337"/>
      <c r="N125" s="337"/>
      <c r="O125" s="337"/>
      <c r="P125" s="337"/>
      <c r="Q125" s="337"/>
      <c r="R125" s="337"/>
      <c r="S125" s="337"/>
      <c r="T125" s="337"/>
      <c r="U125" s="337"/>
      <c r="V125" s="337"/>
      <c r="W125" s="337"/>
      <c r="X125" s="337"/>
      <c r="Y125" s="337"/>
      <c r="Z125" s="337"/>
      <c r="AA125" s="337"/>
      <c r="AB125" s="337"/>
      <c r="AC125" s="337"/>
      <c r="AD125" s="337"/>
      <c r="AE125" s="337"/>
      <c r="AF125" s="337"/>
      <c r="AG125" s="337"/>
      <c r="AH125" s="337"/>
      <c r="AI125" s="337"/>
      <c r="AJ125" s="337"/>
      <c r="AK125" s="337"/>
      <c r="AL125" s="337"/>
      <c r="AM125" s="337"/>
      <c r="AN125" s="337"/>
      <c r="AO125" s="337"/>
      <c r="AP125" s="337"/>
      <c r="AQ125" s="337"/>
      <c r="AR125" s="337"/>
      <c r="AS125" s="337"/>
      <c r="AT125" s="337"/>
      <c r="AU125" s="337"/>
      <c r="AV125" s="337">
        <v>3387</v>
      </c>
      <c r="AW125" s="337">
        <v>3502</v>
      </c>
      <c r="AX125" s="337">
        <v>3552</v>
      </c>
      <c r="AY125" s="337">
        <v>3589</v>
      </c>
      <c r="AZ125" s="337">
        <v>3612</v>
      </c>
      <c r="BA125" s="337">
        <v>3556</v>
      </c>
      <c r="BB125" s="337">
        <v>3479</v>
      </c>
      <c r="BC125" s="337">
        <v>3335</v>
      </c>
      <c r="BD125" s="337">
        <v>3175</v>
      </c>
      <c r="BE125" s="337">
        <v>3119</v>
      </c>
      <c r="BF125" s="337">
        <v>3096</v>
      </c>
      <c r="BG125" s="337">
        <v>3090</v>
      </c>
      <c r="BH125" s="337">
        <v>3163</v>
      </c>
      <c r="BI125" s="337">
        <v>3169</v>
      </c>
      <c r="BJ125" s="337">
        <v>3153</v>
      </c>
      <c r="BK125" s="337">
        <v>3102</v>
      </c>
      <c r="BL125" s="337">
        <v>3117</v>
      </c>
      <c r="BM125" s="337">
        <v>3227</v>
      </c>
      <c r="BN125" s="337">
        <v>3306</v>
      </c>
      <c r="BO125" s="337">
        <v>3346</v>
      </c>
      <c r="BP125" s="337">
        <v>3394</v>
      </c>
      <c r="BQ125" s="337">
        <v>3361</v>
      </c>
      <c r="BR125" s="337">
        <v>3312</v>
      </c>
      <c r="BS125" s="337">
        <v>3257</v>
      </c>
      <c r="BT125" s="337">
        <v>3170</v>
      </c>
      <c r="BU125" s="337">
        <v>3053</v>
      </c>
      <c r="BV125" s="337">
        <v>2842</v>
      </c>
      <c r="BW125" s="337">
        <v>2506</v>
      </c>
      <c r="BX125" s="337">
        <v>2280</v>
      </c>
      <c r="BY125" s="337">
        <v>2123</v>
      </c>
      <c r="BZ125" s="337">
        <v>1979</v>
      </c>
      <c r="CA125" s="337">
        <v>1816</v>
      </c>
      <c r="CB125" s="337">
        <v>1600</v>
      </c>
      <c r="CC125" s="337">
        <v>1305</v>
      </c>
      <c r="CD125" s="338">
        <v>1043</v>
      </c>
    </row>
    <row r="126" spans="1:82" s="1" customFormat="1" x14ac:dyDescent="0.4">
      <c r="A126" s="65"/>
      <c r="B126" s="71" t="s">
        <v>613</v>
      </c>
      <c r="C126" s="314"/>
      <c r="D126" s="406"/>
      <c r="E126" s="337"/>
      <c r="F126" s="337"/>
      <c r="G126" s="337"/>
      <c r="H126" s="337"/>
      <c r="I126" s="337"/>
      <c r="J126" s="337"/>
      <c r="K126" s="337"/>
      <c r="L126" s="337"/>
      <c r="M126" s="337"/>
      <c r="N126" s="337"/>
      <c r="O126" s="337"/>
      <c r="P126" s="337"/>
      <c r="Q126" s="337"/>
      <c r="R126" s="337"/>
      <c r="S126" s="337"/>
      <c r="T126" s="337"/>
      <c r="U126" s="337"/>
      <c r="V126" s="337"/>
      <c r="W126" s="337"/>
      <c r="X126" s="337"/>
      <c r="Y126" s="337"/>
      <c r="Z126" s="337"/>
      <c r="AA126" s="337"/>
      <c r="AB126" s="337"/>
      <c r="AC126" s="337"/>
      <c r="AD126" s="337"/>
      <c r="AE126" s="337"/>
      <c r="AF126" s="337"/>
      <c r="AG126" s="337"/>
      <c r="AH126" s="337">
        <f t="shared" ref="AH126:AU126" si="21">AH152</f>
        <v>741</v>
      </c>
      <c r="AI126" s="337">
        <f t="shared" si="21"/>
        <v>689</v>
      </c>
      <c r="AJ126" s="337">
        <f t="shared" si="21"/>
        <v>713</v>
      </c>
      <c r="AK126" s="337">
        <f t="shared" si="21"/>
        <v>797</v>
      </c>
      <c r="AL126" s="337">
        <f t="shared" si="21"/>
        <v>851</v>
      </c>
      <c r="AM126" s="337">
        <f t="shared" si="21"/>
        <v>1015</v>
      </c>
      <c r="AN126" s="337">
        <f t="shared" si="21"/>
        <v>1080</v>
      </c>
      <c r="AO126" s="337">
        <f t="shared" si="21"/>
        <v>1150</v>
      </c>
      <c r="AP126" s="337">
        <f t="shared" si="21"/>
        <v>1180</v>
      </c>
      <c r="AQ126" s="337">
        <f t="shared" si="21"/>
        <v>1195</v>
      </c>
      <c r="AR126" s="337">
        <f t="shared" si="21"/>
        <v>914</v>
      </c>
      <c r="AS126" s="337">
        <f t="shared" si="21"/>
        <v>948</v>
      </c>
      <c r="AT126" s="337">
        <f t="shared" si="21"/>
        <v>1028</v>
      </c>
      <c r="AU126" s="337">
        <f t="shared" si="21"/>
        <v>1153</v>
      </c>
      <c r="AV126" s="337">
        <v>1346</v>
      </c>
      <c r="AW126" s="337">
        <v>1549</v>
      </c>
      <c r="AX126" s="337">
        <v>1686</v>
      </c>
      <c r="AY126" s="337">
        <v>1818</v>
      </c>
      <c r="AZ126" s="337">
        <v>1872</v>
      </c>
      <c r="BA126" s="337">
        <v>1834</v>
      </c>
      <c r="BB126" s="337">
        <v>1795</v>
      </c>
      <c r="BC126" s="337">
        <v>1749</v>
      </c>
      <c r="BD126" s="337">
        <v>1717</v>
      </c>
      <c r="BE126" s="337">
        <v>1753</v>
      </c>
      <c r="BF126" s="337">
        <v>1814</v>
      </c>
      <c r="BG126" s="337">
        <v>1988</v>
      </c>
      <c r="BH126" s="337">
        <v>2132</v>
      </c>
      <c r="BI126" s="337">
        <v>2233</v>
      </c>
      <c r="BJ126" s="337">
        <v>2347</v>
      </c>
      <c r="BK126" s="337">
        <v>2455</v>
      </c>
      <c r="BL126" s="337">
        <v>2633</v>
      </c>
      <c r="BM126" s="337">
        <v>3035</v>
      </c>
      <c r="BN126" s="337">
        <v>3296</v>
      </c>
      <c r="BO126" s="337">
        <v>3468</v>
      </c>
      <c r="BP126" s="337">
        <v>3598</v>
      </c>
      <c r="BQ126" s="337">
        <v>3597</v>
      </c>
      <c r="BR126" s="337">
        <v>3524</v>
      </c>
      <c r="BS126" s="337">
        <v>3433</v>
      </c>
      <c r="BT126" s="337">
        <v>3294</v>
      </c>
      <c r="BU126" s="337">
        <v>3128</v>
      </c>
      <c r="BV126" s="337">
        <v>2836</v>
      </c>
      <c r="BW126" s="337">
        <v>2382</v>
      </c>
      <c r="BX126" s="337">
        <v>2087</v>
      </c>
      <c r="BY126" s="337">
        <v>1903</v>
      </c>
      <c r="BZ126" s="337">
        <v>1726</v>
      </c>
      <c r="CA126" s="337">
        <v>1541</v>
      </c>
      <c r="CB126" s="337">
        <v>1316</v>
      </c>
      <c r="CC126" s="337">
        <v>1039</v>
      </c>
      <c r="CD126" s="338">
        <v>805</v>
      </c>
    </row>
    <row r="127" spans="1:82" s="1" customFormat="1" ht="26.25" customHeight="1" x14ac:dyDescent="0.4">
      <c r="A127" s="407"/>
      <c r="B127" s="73" t="s">
        <v>567</v>
      </c>
      <c r="C127" s="314"/>
      <c r="D127" s="406"/>
      <c r="E127" s="337"/>
      <c r="F127" s="337"/>
      <c r="G127" s="337"/>
      <c r="H127" s="337"/>
      <c r="I127" s="337"/>
      <c r="J127" s="337"/>
      <c r="K127" s="337"/>
      <c r="L127" s="337"/>
      <c r="M127" s="337"/>
      <c r="N127" s="337"/>
      <c r="O127" s="337"/>
      <c r="P127" s="337"/>
      <c r="Q127" s="337"/>
      <c r="R127" s="337"/>
      <c r="S127" s="337"/>
      <c r="T127" s="337"/>
      <c r="U127" s="337"/>
      <c r="V127" s="337"/>
      <c r="W127" s="337"/>
      <c r="X127" s="337"/>
      <c r="Y127" s="337"/>
      <c r="Z127" s="337"/>
      <c r="AA127" s="337"/>
      <c r="AB127" s="337"/>
      <c r="AC127" s="337"/>
      <c r="AD127" s="337"/>
      <c r="AE127" s="337"/>
      <c r="AF127" s="337"/>
      <c r="AG127" s="337"/>
      <c r="AH127" s="337"/>
      <c r="AI127" s="337"/>
      <c r="AJ127" s="337"/>
      <c r="AK127" s="337"/>
      <c r="AL127" s="337"/>
      <c r="AM127" s="337"/>
      <c r="AN127" s="337"/>
      <c r="AO127" s="337"/>
      <c r="AP127" s="337"/>
      <c r="AQ127" s="337"/>
      <c r="AR127" s="337"/>
      <c r="AS127" s="337"/>
      <c r="AT127" s="337"/>
      <c r="AU127" s="337"/>
      <c r="AV127" s="337"/>
      <c r="AW127" s="337"/>
      <c r="AX127" s="337"/>
      <c r="AY127" s="337"/>
      <c r="AZ127" s="337"/>
      <c r="BA127" s="337"/>
      <c r="BB127" s="337"/>
      <c r="BC127" s="337"/>
      <c r="BD127" s="337"/>
      <c r="BE127" s="337"/>
      <c r="BF127" s="337"/>
      <c r="BG127" s="337"/>
      <c r="BH127" s="337"/>
      <c r="BI127" s="337"/>
      <c r="BJ127" s="337"/>
      <c r="BK127" s="337"/>
      <c r="BL127" s="337"/>
      <c r="BM127" s="337"/>
      <c r="BN127" s="337"/>
      <c r="BO127" s="337"/>
      <c r="BP127" s="337"/>
      <c r="BQ127" s="337"/>
      <c r="BR127" s="337"/>
      <c r="BS127" s="337"/>
      <c r="BT127" s="337"/>
      <c r="BU127" s="337"/>
      <c r="BV127" s="337"/>
      <c r="BW127" s="337"/>
      <c r="BX127" s="337"/>
      <c r="BY127" s="337"/>
      <c r="BZ127" s="337"/>
      <c r="CA127" s="337"/>
      <c r="CB127" s="337"/>
      <c r="CC127" s="337"/>
      <c r="CD127" s="338"/>
    </row>
    <row r="128" spans="1:82" s="1" customFormat="1" x14ac:dyDescent="0.4">
      <c r="A128" s="408"/>
      <c r="B128" s="71" t="s">
        <v>568</v>
      </c>
      <c r="C128" s="314"/>
      <c r="D128" s="406"/>
      <c r="E128" s="337"/>
      <c r="F128" s="337"/>
      <c r="G128" s="337"/>
      <c r="H128" s="337"/>
      <c r="I128" s="337"/>
      <c r="J128" s="337"/>
      <c r="K128" s="337"/>
      <c r="L128" s="337"/>
      <c r="M128" s="337"/>
      <c r="N128" s="337"/>
      <c r="O128" s="337"/>
      <c r="P128" s="337"/>
      <c r="Q128" s="337"/>
      <c r="R128" s="337"/>
      <c r="S128" s="337"/>
      <c r="T128" s="337"/>
      <c r="U128" s="337"/>
      <c r="V128" s="337"/>
      <c r="W128" s="337"/>
      <c r="X128" s="337"/>
      <c r="Y128" s="337"/>
      <c r="Z128" s="337"/>
      <c r="AA128" s="337"/>
      <c r="AB128" s="337"/>
      <c r="AC128" s="337"/>
      <c r="AD128" s="337"/>
      <c r="AE128" s="337"/>
      <c r="AF128" s="337"/>
      <c r="AG128" s="337"/>
      <c r="AH128" s="337"/>
      <c r="AI128" s="337"/>
      <c r="AJ128" s="337"/>
      <c r="AK128" s="337"/>
      <c r="AL128" s="337"/>
      <c r="AM128" s="337"/>
      <c r="AN128" s="337"/>
      <c r="AO128" s="337"/>
      <c r="AP128" s="337"/>
      <c r="AQ128" s="337"/>
      <c r="AR128" s="337"/>
      <c r="AS128" s="337"/>
      <c r="AT128" s="337"/>
      <c r="AU128" s="337"/>
      <c r="AV128" s="337"/>
      <c r="AW128" s="337"/>
      <c r="AX128" s="337"/>
      <c r="AY128" s="337"/>
      <c r="AZ128" s="337"/>
      <c r="BA128" s="337"/>
      <c r="BB128" s="337"/>
      <c r="BC128" s="337"/>
      <c r="BD128" s="337"/>
      <c r="BE128" s="337"/>
      <c r="BF128" s="337"/>
      <c r="BG128" s="337"/>
      <c r="BH128" s="337"/>
      <c r="BI128" s="337"/>
      <c r="BJ128" s="337"/>
      <c r="BK128" s="337"/>
      <c r="BL128" s="337">
        <v>370</v>
      </c>
      <c r="BM128" s="337">
        <v>580</v>
      </c>
      <c r="BN128" s="337">
        <v>643</v>
      </c>
      <c r="BO128" s="337">
        <v>696</v>
      </c>
      <c r="BP128" s="337">
        <v>744</v>
      </c>
      <c r="BQ128" s="337">
        <v>661</v>
      </c>
      <c r="BR128" s="337">
        <v>481</v>
      </c>
      <c r="BS128" s="337">
        <v>367</v>
      </c>
      <c r="BT128" s="337">
        <v>307</v>
      </c>
      <c r="BU128" s="337">
        <v>273</v>
      </c>
      <c r="BV128" s="337">
        <v>210</v>
      </c>
      <c r="BW128" s="337">
        <v>103</v>
      </c>
      <c r="BX128" s="337">
        <v>72</v>
      </c>
      <c r="BY128" s="337">
        <v>50</v>
      </c>
      <c r="BZ128" s="337">
        <v>30</v>
      </c>
      <c r="CA128" s="337">
        <v>3</v>
      </c>
      <c r="CB128" s="337">
        <v>0</v>
      </c>
      <c r="CC128" s="337">
        <v>0</v>
      </c>
      <c r="CD128" s="338">
        <v>0</v>
      </c>
    </row>
    <row r="129" spans="1:82" s="1" customFormat="1" x14ac:dyDescent="0.4">
      <c r="A129" s="408"/>
      <c r="B129" s="71" t="s">
        <v>26</v>
      </c>
      <c r="C129" s="314"/>
      <c r="D129" s="406"/>
      <c r="E129" s="337"/>
      <c r="F129" s="337"/>
      <c r="G129" s="337"/>
      <c r="H129" s="337"/>
      <c r="I129" s="337"/>
      <c r="J129" s="337"/>
      <c r="K129" s="337"/>
      <c r="L129" s="337"/>
      <c r="M129" s="337"/>
      <c r="N129" s="337"/>
      <c r="O129" s="337"/>
      <c r="P129" s="337"/>
      <c r="Q129" s="337"/>
      <c r="R129" s="337"/>
      <c r="S129" s="337"/>
      <c r="T129" s="337"/>
      <c r="U129" s="337"/>
      <c r="V129" s="337"/>
      <c r="W129" s="337"/>
      <c r="X129" s="337"/>
      <c r="Y129" s="337"/>
      <c r="Z129" s="337"/>
      <c r="AA129" s="337"/>
      <c r="AB129" s="337"/>
      <c r="AC129" s="337"/>
      <c r="AD129" s="337"/>
      <c r="AE129" s="337"/>
      <c r="AF129" s="337"/>
      <c r="AG129" s="337"/>
      <c r="AH129" s="337"/>
      <c r="AI129" s="337"/>
      <c r="AJ129" s="337"/>
      <c r="AK129" s="337"/>
      <c r="AL129" s="337"/>
      <c r="AM129" s="337"/>
      <c r="AN129" s="337"/>
      <c r="AO129" s="337"/>
      <c r="AP129" s="337"/>
      <c r="AQ129" s="337"/>
      <c r="AR129" s="337"/>
      <c r="AS129" s="337"/>
      <c r="AT129" s="337"/>
      <c r="AU129" s="337"/>
      <c r="AV129" s="337"/>
      <c r="AW129" s="337"/>
      <c r="AX129" s="337"/>
      <c r="AY129" s="337"/>
      <c r="AZ129" s="337"/>
      <c r="BA129" s="337"/>
      <c r="BB129" s="337"/>
      <c r="BC129" s="337"/>
      <c r="BD129" s="337"/>
      <c r="BE129" s="337"/>
      <c r="BF129" s="337"/>
      <c r="BG129" s="337"/>
      <c r="BH129" s="337"/>
      <c r="BI129" s="337"/>
      <c r="BJ129" s="337"/>
      <c r="BK129" s="337"/>
      <c r="BL129" s="337">
        <v>1095</v>
      </c>
      <c r="BM129" s="337">
        <v>1161</v>
      </c>
      <c r="BN129" s="337">
        <v>1211</v>
      </c>
      <c r="BO129" s="337">
        <v>1240</v>
      </c>
      <c r="BP129" s="337">
        <v>1257</v>
      </c>
      <c r="BQ129" s="337">
        <v>1274</v>
      </c>
      <c r="BR129" s="337">
        <v>1331</v>
      </c>
      <c r="BS129" s="337">
        <v>1347</v>
      </c>
      <c r="BT129" s="337">
        <v>1325</v>
      </c>
      <c r="BU129" s="337">
        <v>1283</v>
      </c>
      <c r="BV129" s="337">
        <v>1188</v>
      </c>
      <c r="BW129" s="337">
        <v>1049</v>
      </c>
      <c r="BX129" s="337">
        <v>971</v>
      </c>
      <c r="BY129" s="337">
        <v>886</v>
      </c>
      <c r="BZ129" s="337">
        <v>806</v>
      </c>
      <c r="CA129" s="337">
        <v>718</v>
      </c>
      <c r="CB129" s="337">
        <v>552</v>
      </c>
      <c r="CC129" s="337">
        <v>307</v>
      </c>
      <c r="CD129" s="338">
        <v>97</v>
      </c>
    </row>
    <row r="130" spans="1:82" s="1" customFormat="1" x14ac:dyDescent="0.4">
      <c r="A130" s="408"/>
      <c r="B130" s="71" t="s">
        <v>569</v>
      </c>
      <c r="C130" s="314"/>
      <c r="D130" s="406"/>
      <c r="E130" s="337"/>
      <c r="F130" s="337"/>
      <c r="G130" s="337"/>
      <c r="H130" s="337"/>
      <c r="I130" s="337"/>
      <c r="J130" s="337"/>
      <c r="K130" s="337"/>
      <c r="L130" s="337"/>
      <c r="M130" s="337"/>
      <c r="N130" s="337"/>
      <c r="O130" s="337"/>
      <c r="P130" s="337"/>
      <c r="Q130" s="337"/>
      <c r="R130" s="337"/>
      <c r="S130" s="337"/>
      <c r="T130" s="337"/>
      <c r="U130" s="337"/>
      <c r="V130" s="337"/>
      <c r="W130" s="337"/>
      <c r="X130" s="337"/>
      <c r="Y130" s="337"/>
      <c r="Z130" s="337"/>
      <c r="AA130" s="337"/>
      <c r="AB130" s="337"/>
      <c r="AC130" s="337"/>
      <c r="AD130" s="337"/>
      <c r="AE130" s="337"/>
      <c r="AF130" s="337"/>
      <c r="AG130" s="337"/>
      <c r="AH130" s="337"/>
      <c r="AI130" s="337"/>
      <c r="AJ130" s="337"/>
      <c r="AK130" s="337"/>
      <c r="AL130" s="337"/>
      <c r="AM130" s="337"/>
      <c r="AN130" s="337"/>
      <c r="AO130" s="337"/>
      <c r="AP130" s="337"/>
      <c r="AQ130" s="337"/>
      <c r="AR130" s="337"/>
      <c r="AS130" s="337"/>
      <c r="AT130" s="337"/>
      <c r="AU130" s="337"/>
      <c r="AV130" s="337"/>
      <c r="AW130" s="337"/>
      <c r="AX130" s="337"/>
      <c r="AY130" s="337"/>
      <c r="AZ130" s="337"/>
      <c r="BA130" s="337"/>
      <c r="BB130" s="337"/>
      <c r="BC130" s="337"/>
      <c r="BD130" s="337"/>
      <c r="BE130" s="337"/>
      <c r="BF130" s="337"/>
      <c r="BG130" s="337"/>
      <c r="BH130" s="337"/>
      <c r="BI130" s="337"/>
      <c r="BJ130" s="337"/>
      <c r="BK130" s="337"/>
      <c r="BL130" s="337">
        <v>628</v>
      </c>
      <c r="BM130" s="337">
        <v>606</v>
      </c>
      <c r="BN130" s="337">
        <v>566</v>
      </c>
      <c r="BO130" s="337">
        <v>506</v>
      </c>
      <c r="BP130" s="337">
        <v>461</v>
      </c>
      <c r="BQ130" s="337">
        <v>422</v>
      </c>
      <c r="BR130" s="337">
        <v>399</v>
      </c>
      <c r="BS130" s="337">
        <v>373</v>
      </c>
      <c r="BT130" s="337">
        <v>350</v>
      </c>
      <c r="BU130" s="337">
        <v>323</v>
      </c>
      <c r="BV130" s="337">
        <v>279</v>
      </c>
      <c r="BW130" s="337">
        <v>196</v>
      </c>
      <c r="BX130" s="337">
        <v>143</v>
      </c>
      <c r="BY130" s="337">
        <v>100</v>
      </c>
      <c r="BZ130" s="337">
        <v>72</v>
      </c>
      <c r="CA130" s="337">
        <v>50</v>
      </c>
      <c r="CB130" s="337">
        <v>30</v>
      </c>
      <c r="CC130" s="337">
        <v>12</v>
      </c>
      <c r="CD130" s="338">
        <v>1</v>
      </c>
    </row>
    <row r="131" spans="1:82" s="1" customFormat="1" x14ac:dyDescent="0.4">
      <c r="A131" s="408"/>
      <c r="B131" s="71" t="s">
        <v>445</v>
      </c>
      <c r="C131" s="314"/>
      <c r="D131" s="406"/>
      <c r="E131" s="337"/>
      <c r="F131" s="337"/>
      <c r="G131" s="337"/>
      <c r="H131" s="337"/>
      <c r="I131" s="337"/>
      <c r="J131" s="337"/>
      <c r="K131" s="337"/>
      <c r="L131" s="337"/>
      <c r="M131" s="337"/>
      <c r="N131" s="337"/>
      <c r="O131" s="337"/>
      <c r="P131" s="337"/>
      <c r="Q131" s="337"/>
      <c r="R131" s="337"/>
      <c r="S131" s="337"/>
      <c r="T131" s="337"/>
      <c r="U131" s="337"/>
      <c r="V131" s="337"/>
      <c r="W131" s="337"/>
      <c r="X131" s="337"/>
      <c r="Y131" s="337"/>
      <c r="Z131" s="337"/>
      <c r="AA131" s="337"/>
      <c r="AB131" s="337"/>
      <c r="AC131" s="337"/>
      <c r="AD131" s="337"/>
      <c r="AE131" s="337"/>
      <c r="AF131" s="337"/>
      <c r="AG131" s="337"/>
      <c r="AH131" s="337"/>
      <c r="AI131" s="337"/>
      <c r="AJ131" s="337"/>
      <c r="AK131" s="337"/>
      <c r="AL131" s="337"/>
      <c r="AM131" s="337"/>
      <c r="AN131" s="337"/>
      <c r="AO131" s="337"/>
      <c r="AP131" s="337"/>
      <c r="AQ131" s="337"/>
      <c r="AR131" s="337"/>
      <c r="AS131" s="337"/>
      <c r="AT131" s="337"/>
      <c r="AU131" s="337"/>
      <c r="AV131" s="337"/>
      <c r="AW131" s="337"/>
      <c r="AX131" s="337"/>
      <c r="AY131" s="337"/>
      <c r="AZ131" s="337"/>
      <c r="BA131" s="337"/>
      <c r="BB131" s="337"/>
      <c r="BC131" s="337"/>
      <c r="BD131" s="337"/>
      <c r="BE131" s="337"/>
      <c r="BF131" s="337"/>
      <c r="BG131" s="337"/>
      <c r="BH131" s="337"/>
      <c r="BI131" s="337"/>
      <c r="BJ131" s="337"/>
      <c r="BK131" s="337"/>
      <c r="BL131" s="337">
        <v>77</v>
      </c>
      <c r="BM131" s="337">
        <v>88</v>
      </c>
      <c r="BN131" s="337">
        <v>103</v>
      </c>
      <c r="BO131" s="337">
        <v>115</v>
      </c>
      <c r="BP131" s="337">
        <v>130</v>
      </c>
      <c r="BQ131" s="337">
        <v>144</v>
      </c>
      <c r="BR131" s="337">
        <v>158</v>
      </c>
      <c r="BS131" s="337">
        <v>174</v>
      </c>
      <c r="BT131" s="337">
        <v>183</v>
      </c>
      <c r="BU131" s="337">
        <v>186</v>
      </c>
      <c r="BV131" s="337">
        <v>181</v>
      </c>
      <c r="BW131" s="337">
        <v>156</v>
      </c>
      <c r="BX131" s="337">
        <v>134</v>
      </c>
      <c r="BY131" s="337">
        <v>118</v>
      </c>
      <c r="BZ131" s="337">
        <v>93</v>
      </c>
      <c r="CA131" s="337">
        <v>70</v>
      </c>
      <c r="CB131" s="337">
        <v>45</v>
      </c>
      <c r="CC131" s="337">
        <v>20</v>
      </c>
      <c r="CD131" s="338">
        <v>2</v>
      </c>
    </row>
    <row r="132" spans="1:82" s="1" customFormat="1" x14ac:dyDescent="0.4">
      <c r="A132" s="408"/>
      <c r="B132" s="71" t="s">
        <v>570</v>
      </c>
      <c r="C132" s="314"/>
      <c r="D132" s="406"/>
      <c r="E132" s="337"/>
      <c r="F132" s="337"/>
      <c r="G132" s="337"/>
      <c r="H132" s="337"/>
      <c r="I132" s="337"/>
      <c r="J132" s="337"/>
      <c r="K132" s="337"/>
      <c r="L132" s="337"/>
      <c r="M132" s="337"/>
      <c r="N132" s="337"/>
      <c r="O132" s="337"/>
      <c r="P132" s="337"/>
      <c r="Q132" s="337"/>
      <c r="R132" s="337"/>
      <c r="S132" s="337"/>
      <c r="T132" s="337"/>
      <c r="U132" s="337"/>
      <c r="V132" s="337"/>
      <c r="W132" s="337"/>
      <c r="X132" s="337"/>
      <c r="Y132" s="337"/>
      <c r="Z132" s="337"/>
      <c r="AA132" s="337"/>
      <c r="AB132" s="337"/>
      <c r="AC132" s="337"/>
      <c r="AD132" s="337"/>
      <c r="AE132" s="337"/>
      <c r="AF132" s="337"/>
      <c r="AG132" s="337"/>
      <c r="AH132" s="337"/>
      <c r="AI132" s="337"/>
      <c r="AJ132" s="337"/>
      <c r="AK132" s="337"/>
      <c r="AL132" s="337"/>
      <c r="AM132" s="337"/>
      <c r="AN132" s="337"/>
      <c r="AO132" s="337"/>
      <c r="AP132" s="337"/>
      <c r="AQ132" s="337"/>
      <c r="AR132" s="337"/>
      <c r="AS132" s="337"/>
      <c r="AT132" s="337"/>
      <c r="AU132" s="337"/>
      <c r="AV132" s="337"/>
      <c r="AW132" s="337"/>
      <c r="AX132" s="337"/>
      <c r="AY132" s="337"/>
      <c r="AZ132" s="337"/>
      <c r="BA132" s="337"/>
      <c r="BB132" s="337"/>
      <c r="BC132" s="337"/>
      <c r="BD132" s="337"/>
      <c r="BE132" s="337"/>
      <c r="BF132" s="337"/>
      <c r="BG132" s="337"/>
      <c r="BH132" s="337"/>
      <c r="BI132" s="337"/>
      <c r="BJ132" s="337"/>
      <c r="BK132" s="337"/>
      <c r="BL132" s="337">
        <v>146</v>
      </c>
      <c r="BM132" s="337">
        <v>147</v>
      </c>
      <c r="BN132" s="337">
        <v>143</v>
      </c>
      <c r="BO132" s="337">
        <v>131</v>
      </c>
      <c r="BP132" s="337">
        <v>112</v>
      </c>
      <c r="BQ132" s="337">
        <v>98</v>
      </c>
      <c r="BR132" s="337">
        <v>86</v>
      </c>
      <c r="BS132" s="337">
        <v>71</v>
      </c>
      <c r="BT132" s="337">
        <v>57</v>
      </c>
      <c r="BU132" s="337">
        <v>40</v>
      </c>
      <c r="BV132" s="337">
        <v>22</v>
      </c>
      <c r="BW132" s="337">
        <v>13</v>
      </c>
      <c r="BX132" s="337">
        <v>9</v>
      </c>
      <c r="BY132" s="337">
        <v>8</v>
      </c>
      <c r="BZ132" s="337">
        <v>7</v>
      </c>
      <c r="CA132" s="337">
        <v>5</v>
      </c>
      <c r="CB132" s="337">
        <v>4</v>
      </c>
      <c r="CC132" s="337">
        <v>2</v>
      </c>
      <c r="CD132" s="338">
        <v>0</v>
      </c>
    </row>
    <row r="133" spans="1:82" s="1" customFormat="1" ht="26.25" customHeight="1" x14ac:dyDescent="0.4">
      <c r="A133" s="408"/>
      <c r="B133" s="71" t="s">
        <v>571</v>
      </c>
      <c r="C133" s="314"/>
      <c r="D133" s="406"/>
      <c r="E133" s="337"/>
      <c r="F133" s="337"/>
      <c r="G133" s="337"/>
      <c r="H133" s="337"/>
      <c r="I133" s="337"/>
      <c r="J133" s="337"/>
      <c r="K133" s="337"/>
      <c r="L133" s="337"/>
      <c r="M133" s="337"/>
      <c r="N133" s="337"/>
      <c r="O133" s="337"/>
      <c r="P133" s="337"/>
      <c r="Q133" s="337"/>
      <c r="R133" s="337"/>
      <c r="S133" s="337"/>
      <c r="T133" s="337"/>
      <c r="U133" s="337"/>
      <c r="V133" s="337"/>
      <c r="W133" s="337"/>
      <c r="X133" s="337"/>
      <c r="Y133" s="337"/>
      <c r="Z133" s="337"/>
      <c r="AA133" s="337"/>
      <c r="AB133" s="337"/>
      <c r="AC133" s="337"/>
      <c r="AD133" s="337"/>
      <c r="AE133" s="337"/>
      <c r="AF133" s="337"/>
      <c r="AG133" s="337"/>
      <c r="AH133" s="337"/>
      <c r="AI133" s="337"/>
      <c r="AJ133" s="337"/>
      <c r="AK133" s="337"/>
      <c r="AL133" s="337"/>
      <c r="AM133" s="337"/>
      <c r="AN133" s="337"/>
      <c r="AO133" s="337"/>
      <c r="AP133" s="337"/>
      <c r="AQ133" s="337"/>
      <c r="AR133" s="337"/>
      <c r="AS133" s="337"/>
      <c r="AT133" s="337"/>
      <c r="AU133" s="337"/>
      <c r="AV133" s="337"/>
      <c r="AW133" s="337"/>
      <c r="AX133" s="337"/>
      <c r="AY133" s="337"/>
      <c r="AZ133" s="337"/>
      <c r="BA133" s="337"/>
      <c r="BB133" s="337"/>
      <c r="BC133" s="337"/>
      <c r="BD133" s="337"/>
      <c r="BE133" s="337"/>
      <c r="BF133" s="337"/>
      <c r="BG133" s="337"/>
      <c r="BH133" s="337"/>
      <c r="BI133" s="337"/>
      <c r="BJ133" s="337"/>
      <c r="BK133" s="337"/>
      <c r="BL133" s="337">
        <v>1150</v>
      </c>
      <c r="BM133" s="337">
        <v>1152</v>
      </c>
      <c r="BN133" s="337">
        <v>1150</v>
      </c>
      <c r="BO133" s="337">
        <v>1135</v>
      </c>
      <c r="BP133" s="337">
        <v>1101</v>
      </c>
      <c r="BQ133" s="337">
        <v>1066</v>
      </c>
      <c r="BR133" s="337">
        <v>1025</v>
      </c>
      <c r="BS133" s="337">
        <v>980</v>
      </c>
      <c r="BT133" s="337">
        <v>936</v>
      </c>
      <c r="BU133" s="337">
        <v>897</v>
      </c>
      <c r="BV133" s="337">
        <v>853</v>
      </c>
      <c r="BW133" s="337">
        <v>813</v>
      </c>
      <c r="BX133" s="337">
        <v>778</v>
      </c>
      <c r="BY133" s="337">
        <v>759</v>
      </c>
      <c r="BZ133" s="337">
        <v>714</v>
      </c>
      <c r="CA133" s="337">
        <v>671</v>
      </c>
      <c r="CB133" s="337">
        <v>638</v>
      </c>
      <c r="CC133" s="337">
        <v>608</v>
      </c>
      <c r="CD133" s="338">
        <v>583</v>
      </c>
    </row>
    <row r="134" spans="1:82" s="1" customFormat="1" x14ac:dyDescent="0.4">
      <c r="A134" s="408"/>
      <c r="B134" s="71" t="s">
        <v>447</v>
      </c>
      <c r="C134" s="314"/>
      <c r="D134" s="406"/>
      <c r="E134" s="337"/>
      <c r="F134" s="337"/>
      <c r="G134" s="337"/>
      <c r="H134" s="337"/>
      <c r="I134" s="337"/>
      <c r="J134" s="337"/>
      <c r="K134" s="337"/>
      <c r="L134" s="337"/>
      <c r="M134" s="337"/>
      <c r="N134" s="337"/>
      <c r="O134" s="337"/>
      <c r="P134" s="337"/>
      <c r="Q134" s="337"/>
      <c r="R134" s="337"/>
      <c r="S134" s="337"/>
      <c r="T134" s="337"/>
      <c r="U134" s="337"/>
      <c r="V134" s="337"/>
      <c r="W134" s="337"/>
      <c r="X134" s="337"/>
      <c r="Y134" s="337"/>
      <c r="Z134" s="337"/>
      <c r="AA134" s="337"/>
      <c r="AB134" s="337"/>
      <c r="AC134" s="337"/>
      <c r="AD134" s="337"/>
      <c r="AE134" s="337"/>
      <c r="AF134" s="337"/>
      <c r="AG134" s="337"/>
      <c r="AH134" s="337"/>
      <c r="AI134" s="337"/>
      <c r="AJ134" s="337"/>
      <c r="AK134" s="337"/>
      <c r="AL134" s="337"/>
      <c r="AM134" s="337"/>
      <c r="AN134" s="337"/>
      <c r="AO134" s="337"/>
      <c r="AP134" s="337"/>
      <c r="AQ134" s="337"/>
      <c r="AR134" s="337"/>
      <c r="AS134" s="337"/>
      <c r="AT134" s="337"/>
      <c r="AU134" s="337"/>
      <c r="AV134" s="337"/>
      <c r="AW134" s="337"/>
      <c r="AX134" s="337"/>
      <c r="AY134" s="337"/>
      <c r="AZ134" s="337"/>
      <c r="BA134" s="337"/>
      <c r="BB134" s="337"/>
      <c r="BC134" s="337"/>
      <c r="BD134" s="337"/>
      <c r="BE134" s="337"/>
      <c r="BF134" s="337"/>
      <c r="BG134" s="337"/>
      <c r="BH134" s="337"/>
      <c r="BI134" s="337"/>
      <c r="BJ134" s="337"/>
      <c r="BK134" s="337"/>
      <c r="BL134" s="337">
        <v>26</v>
      </c>
      <c r="BM134" s="337">
        <v>30</v>
      </c>
      <c r="BN134" s="337">
        <v>37</v>
      </c>
      <c r="BO134" s="337">
        <v>42</v>
      </c>
      <c r="BP134" s="337">
        <v>49</v>
      </c>
      <c r="BQ134" s="337">
        <v>56</v>
      </c>
      <c r="BR134" s="337">
        <v>59</v>
      </c>
      <c r="BS134" s="337">
        <v>62</v>
      </c>
      <c r="BT134" s="337">
        <v>61</v>
      </c>
      <c r="BU134" s="337">
        <v>57</v>
      </c>
      <c r="BV134" s="337">
        <v>55</v>
      </c>
      <c r="BW134" s="337">
        <v>51</v>
      </c>
      <c r="BX134" s="337">
        <v>49</v>
      </c>
      <c r="BY134" s="337">
        <v>51</v>
      </c>
      <c r="BZ134" s="337">
        <v>50</v>
      </c>
      <c r="CA134" s="337">
        <v>46</v>
      </c>
      <c r="CB134" s="337">
        <v>43</v>
      </c>
      <c r="CC134" s="337">
        <v>38</v>
      </c>
      <c r="CD134" s="338">
        <v>34</v>
      </c>
    </row>
    <row r="135" spans="1:82" s="1" customFormat="1" x14ac:dyDescent="0.4">
      <c r="A135" s="408"/>
      <c r="B135" s="71" t="s">
        <v>572</v>
      </c>
      <c r="C135" s="314"/>
      <c r="D135" s="406"/>
      <c r="E135" s="337"/>
      <c r="F135" s="337"/>
      <c r="G135" s="337"/>
      <c r="H135" s="337"/>
      <c r="I135" s="337"/>
      <c r="J135" s="337"/>
      <c r="K135" s="337"/>
      <c r="L135" s="337"/>
      <c r="M135" s="337"/>
      <c r="N135" s="337"/>
      <c r="O135" s="337"/>
      <c r="P135" s="337"/>
      <c r="Q135" s="337"/>
      <c r="R135" s="337"/>
      <c r="S135" s="337"/>
      <c r="T135" s="337"/>
      <c r="U135" s="337"/>
      <c r="V135" s="337"/>
      <c r="W135" s="337"/>
      <c r="X135" s="337"/>
      <c r="Y135" s="337"/>
      <c r="Z135" s="337"/>
      <c r="AA135" s="337"/>
      <c r="AB135" s="337"/>
      <c r="AC135" s="337"/>
      <c r="AD135" s="337"/>
      <c r="AE135" s="337"/>
      <c r="AF135" s="337"/>
      <c r="AG135" s="337"/>
      <c r="AH135" s="337"/>
      <c r="AI135" s="337"/>
      <c r="AJ135" s="337"/>
      <c r="AK135" s="337"/>
      <c r="AL135" s="337"/>
      <c r="AM135" s="337"/>
      <c r="AN135" s="337"/>
      <c r="AO135" s="337"/>
      <c r="AP135" s="337"/>
      <c r="AQ135" s="337"/>
      <c r="AR135" s="337"/>
      <c r="AS135" s="337"/>
      <c r="AT135" s="337"/>
      <c r="AU135" s="337"/>
      <c r="AV135" s="337"/>
      <c r="AW135" s="337"/>
      <c r="AX135" s="337"/>
      <c r="AY135" s="337"/>
      <c r="AZ135" s="337"/>
      <c r="BA135" s="337"/>
      <c r="BB135" s="337"/>
      <c r="BC135" s="337"/>
      <c r="BD135" s="337"/>
      <c r="BE135" s="337"/>
      <c r="BF135" s="337"/>
      <c r="BG135" s="337"/>
      <c r="BH135" s="337"/>
      <c r="BI135" s="337"/>
      <c r="BJ135" s="337"/>
      <c r="BK135" s="337"/>
      <c r="BL135" s="337">
        <v>6</v>
      </c>
      <c r="BM135" s="337">
        <v>7</v>
      </c>
      <c r="BN135" s="337">
        <v>7</v>
      </c>
      <c r="BO135" s="337">
        <v>7</v>
      </c>
      <c r="BP135" s="337">
        <v>7</v>
      </c>
      <c r="BQ135" s="337">
        <v>7</v>
      </c>
      <c r="BR135" s="337">
        <v>7</v>
      </c>
      <c r="BS135" s="337">
        <v>7</v>
      </c>
      <c r="BT135" s="337">
        <v>7</v>
      </c>
      <c r="BU135" s="337">
        <v>6</v>
      </c>
      <c r="BV135" s="337">
        <v>5</v>
      </c>
      <c r="BW135" s="337">
        <v>4</v>
      </c>
      <c r="BX135" s="337">
        <v>3</v>
      </c>
      <c r="BY135" s="337">
        <v>2</v>
      </c>
      <c r="BZ135" s="337">
        <v>2</v>
      </c>
      <c r="CA135" s="337">
        <v>2</v>
      </c>
      <c r="CB135" s="337">
        <v>1</v>
      </c>
      <c r="CC135" s="337">
        <v>0</v>
      </c>
      <c r="CD135" s="338">
        <v>0</v>
      </c>
    </row>
    <row r="136" spans="1:82" s="1" customFormat="1" x14ac:dyDescent="0.4">
      <c r="A136" s="408"/>
      <c r="B136" s="71" t="s">
        <v>33</v>
      </c>
      <c r="C136" s="314"/>
      <c r="D136" s="406"/>
      <c r="E136" s="337"/>
      <c r="F136" s="337"/>
      <c r="G136" s="337"/>
      <c r="H136" s="337"/>
      <c r="I136" s="337"/>
      <c r="J136" s="337"/>
      <c r="K136" s="337"/>
      <c r="L136" s="337"/>
      <c r="M136" s="337"/>
      <c r="N136" s="337"/>
      <c r="O136" s="337"/>
      <c r="P136" s="337"/>
      <c r="Q136" s="337"/>
      <c r="R136" s="337"/>
      <c r="S136" s="337"/>
      <c r="T136" s="337"/>
      <c r="U136" s="337"/>
      <c r="V136" s="337"/>
      <c r="W136" s="337"/>
      <c r="X136" s="337"/>
      <c r="Y136" s="337"/>
      <c r="Z136" s="337"/>
      <c r="AA136" s="337"/>
      <c r="AB136" s="337"/>
      <c r="AC136" s="337"/>
      <c r="AD136" s="337"/>
      <c r="AE136" s="337"/>
      <c r="AF136" s="337"/>
      <c r="AG136" s="337"/>
      <c r="AH136" s="337"/>
      <c r="AI136" s="337"/>
      <c r="AJ136" s="337"/>
      <c r="AK136" s="337"/>
      <c r="AL136" s="337"/>
      <c r="AM136" s="337"/>
      <c r="AN136" s="337"/>
      <c r="AO136" s="337"/>
      <c r="AP136" s="337"/>
      <c r="AQ136" s="337"/>
      <c r="AR136" s="337"/>
      <c r="AS136" s="337"/>
      <c r="AT136" s="337"/>
      <c r="AU136" s="337"/>
      <c r="AV136" s="337"/>
      <c r="AW136" s="337"/>
      <c r="AX136" s="337"/>
      <c r="AY136" s="337"/>
      <c r="AZ136" s="337"/>
      <c r="BA136" s="337"/>
      <c r="BB136" s="337"/>
      <c r="BC136" s="337"/>
      <c r="BD136" s="337"/>
      <c r="BE136" s="337"/>
      <c r="BF136" s="337"/>
      <c r="BG136" s="337"/>
      <c r="BH136" s="337"/>
      <c r="BI136" s="337"/>
      <c r="BJ136" s="337"/>
      <c r="BK136" s="337"/>
      <c r="BL136" s="337">
        <v>239</v>
      </c>
      <c r="BM136" s="337">
        <v>245</v>
      </c>
      <c r="BN136" s="337">
        <v>251</v>
      </c>
      <c r="BO136" s="337">
        <v>259</v>
      </c>
      <c r="BP136" s="337">
        <v>285</v>
      </c>
      <c r="BQ136" s="337">
        <v>300</v>
      </c>
      <c r="BR136" s="337">
        <v>320</v>
      </c>
      <c r="BS136" s="337">
        <v>339</v>
      </c>
      <c r="BT136" s="337">
        <v>355</v>
      </c>
      <c r="BU136" s="337">
        <v>366</v>
      </c>
      <c r="BV136" s="337">
        <v>375</v>
      </c>
      <c r="BW136" s="337">
        <v>378</v>
      </c>
      <c r="BX136" s="337">
        <v>376</v>
      </c>
      <c r="BY136" s="337">
        <v>374</v>
      </c>
      <c r="BZ136" s="337">
        <v>389</v>
      </c>
      <c r="CA136" s="337">
        <v>405</v>
      </c>
      <c r="CB136" s="337">
        <v>422</v>
      </c>
      <c r="CC136" s="337">
        <v>443</v>
      </c>
      <c r="CD136" s="338">
        <v>457</v>
      </c>
    </row>
    <row r="137" spans="1:82" s="1" customFormat="1" x14ac:dyDescent="0.4">
      <c r="A137" s="408"/>
      <c r="B137" s="71" t="s">
        <v>615</v>
      </c>
      <c r="C137" s="314"/>
      <c r="D137" s="406"/>
      <c r="E137" s="337"/>
      <c r="F137" s="337"/>
      <c r="G137" s="337"/>
      <c r="H137" s="337"/>
      <c r="I137" s="337"/>
      <c r="J137" s="337"/>
      <c r="K137" s="337"/>
      <c r="L137" s="337"/>
      <c r="M137" s="337"/>
      <c r="N137" s="337"/>
      <c r="O137" s="337"/>
      <c r="P137" s="337"/>
      <c r="Q137" s="337"/>
      <c r="R137" s="337"/>
      <c r="S137" s="337"/>
      <c r="T137" s="337"/>
      <c r="U137" s="337"/>
      <c r="V137" s="337"/>
      <c r="W137" s="337"/>
      <c r="X137" s="337"/>
      <c r="Y137" s="337"/>
      <c r="Z137" s="337"/>
      <c r="AA137" s="337"/>
      <c r="AB137" s="337"/>
      <c r="AC137" s="337"/>
      <c r="AD137" s="337"/>
      <c r="AE137" s="337"/>
      <c r="AF137" s="337"/>
      <c r="AG137" s="337"/>
      <c r="AH137" s="337"/>
      <c r="AI137" s="337"/>
      <c r="AJ137" s="337"/>
      <c r="AK137" s="337"/>
      <c r="AL137" s="337"/>
      <c r="AM137" s="337"/>
      <c r="AN137" s="337"/>
      <c r="AO137" s="337"/>
      <c r="AP137" s="337"/>
      <c r="AQ137" s="337"/>
      <c r="AR137" s="337"/>
      <c r="AS137" s="337"/>
      <c r="AT137" s="337"/>
      <c r="AU137" s="337"/>
      <c r="AV137" s="337"/>
      <c r="AW137" s="337"/>
      <c r="AX137" s="337"/>
      <c r="AY137" s="337"/>
      <c r="AZ137" s="337"/>
      <c r="BA137" s="337"/>
      <c r="BB137" s="337"/>
      <c r="BC137" s="337"/>
      <c r="BD137" s="337"/>
      <c r="BE137" s="337"/>
      <c r="BF137" s="337"/>
      <c r="BG137" s="337"/>
      <c r="BH137" s="337"/>
      <c r="BI137" s="337"/>
      <c r="BJ137" s="337"/>
      <c r="BK137" s="337"/>
      <c r="BL137" s="337">
        <v>429</v>
      </c>
      <c r="BM137" s="337">
        <v>531</v>
      </c>
      <c r="BN137" s="337">
        <v>686</v>
      </c>
      <c r="BO137" s="337">
        <v>802</v>
      </c>
      <c r="BP137" s="337">
        <v>905</v>
      </c>
      <c r="BQ137" s="337">
        <v>998</v>
      </c>
      <c r="BR137" s="337">
        <v>1056</v>
      </c>
      <c r="BS137" s="337">
        <v>1056</v>
      </c>
      <c r="BT137" s="337">
        <v>1012</v>
      </c>
      <c r="BU137" s="337">
        <v>939</v>
      </c>
      <c r="BV137" s="337">
        <v>816</v>
      </c>
      <c r="BW137" s="337">
        <v>632</v>
      </c>
      <c r="BX137" s="337">
        <v>493</v>
      </c>
      <c r="BY137" s="337">
        <v>414</v>
      </c>
      <c r="BZ137" s="337">
        <v>372</v>
      </c>
      <c r="CA137" s="337">
        <v>322</v>
      </c>
      <c r="CB137" s="337">
        <v>255</v>
      </c>
      <c r="CC137" s="337">
        <v>179</v>
      </c>
      <c r="CD137" s="338">
        <v>112</v>
      </c>
    </row>
    <row r="138" spans="1:82" s="1" customFormat="1" ht="26.25" customHeight="1" x14ac:dyDescent="0.4">
      <c r="A138" s="408"/>
      <c r="B138" s="73" t="s">
        <v>574</v>
      </c>
      <c r="C138" s="314"/>
      <c r="D138" s="406"/>
      <c r="E138" s="337"/>
      <c r="F138" s="337"/>
      <c r="G138" s="337"/>
      <c r="H138" s="337"/>
      <c r="I138" s="337"/>
      <c r="J138" s="337"/>
      <c r="K138" s="337"/>
      <c r="L138" s="337"/>
      <c r="M138" s="337"/>
      <c r="N138" s="337"/>
      <c r="O138" s="337"/>
      <c r="P138" s="337"/>
      <c r="Q138" s="337"/>
      <c r="R138" s="337"/>
      <c r="S138" s="337"/>
      <c r="T138" s="337"/>
      <c r="U138" s="337"/>
      <c r="V138" s="337"/>
      <c r="W138" s="337"/>
      <c r="X138" s="337"/>
      <c r="Y138" s="337"/>
      <c r="Z138" s="337"/>
      <c r="AA138" s="337"/>
      <c r="AB138" s="337"/>
      <c r="AC138" s="337"/>
      <c r="AD138" s="337"/>
      <c r="AE138" s="337"/>
      <c r="AF138" s="337"/>
      <c r="AG138" s="337"/>
      <c r="AH138" s="337"/>
      <c r="AI138" s="337"/>
      <c r="AJ138" s="337"/>
      <c r="AK138" s="337"/>
      <c r="AL138" s="337"/>
      <c r="AM138" s="337"/>
      <c r="AN138" s="337"/>
      <c r="AO138" s="337"/>
      <c r="AP138" s="337"/>
      <c r="AQ138" s="337"/>
      <c r="AR138" s="337">
        <f t="shared" ref="AR138:BK138" si="22">AR141</f>
        <v>2178</v>
      </c>
      <c r="AS138" s="337">
        <f t="shared" si="22"/>
        <v>2116</v>
      </c>
      <c r="AT138" s="337">
        <f t="shared" si="22"/>
        <v>2076</v>
      </c>
      <c r="AU138" s="337">
        <f t="shared" si="22"/>
        <v>1981</v>
      </c>
      <c r="AV138" s="337">
        <f t="shared" si="22"/>
        <v>1929</v>
      </c>
      <c r="AW138" s="337">
        <f t="shared" si="22"/>
        <v>1955</v>
      </c>
      <c r="AX138" s="337">
        <f t="shared" si="22"/>
        <v>1937</v>
      </c>
      <c r="AY138" s="337">
        <f t="shared" si="22"/>
        <v>1917</v>
      </c>
      <c r="AZ138" s="337">
        <f t="shared" si="22"/>
        <v>1886</v>
      </c>
      <c r="BA138" s="337">
        <f t="shared" si="22"/>
        <v>1844</v>
      </c>
      <c r="BB138" s="337">
        <f t="shared" si="22"/>
        <v>1798</v>
      </c>
      <c r="BC138" s="337">
        <f t="shared" si="22"/>
        <v>1726</v>
      </c>
      <c r="BD138" s="337">
        <f t="shared" si="22"/>
        <v>1664</v>
      </c>
      <c r="BE138" s="337">
        <f t="shared" si="22"/>
        <v>1637</v>
      </c>
      <c r="BF138" s="337">
        <f t="shared" si="22"/>
        <v>1612</v>
      </c>
      <c r="BG138" s="337">
        <f t="shared" si="22"/>
        <v>1546</v>
      </c>
      <c r="BH138" s="337">
        <f t="shared" si="22"/>
        <v>1554</v>
      </c>
      <c r="BI138" s="337">
        <f t="shared" si="22"/>
        <v>1491</v>
      </c>
      <c r="BJ138" s="337">
        <f t="shared" si="22"/>
        <v>1503</v>
      </c>
      <c r="BK138" s="337">
        <f t="shared" si="22"/>
        <v>1509</v>
      </c>
      <c r="BL138" s="337">
        <v>1541</v>
      </c>
      <c r="BM138" s="337">
        <v>1566</v>
      </c>
      <c r="BN138" s="337">
        <v>1574</v>
      </c>
      <c r="BO138" s="337">
        <v>1576</v>
      </c>
      <c r="BP138" s="337">
        <v>1551</v>
      </c>
      <c r="BQ138" s="337">
        <v>1505</v>
      </c>
      <c r="BR138" s="337">
        <v>1464</v>
      </c>
      <c r="BS138" s="337">
        <v>1417</v>
      </c>
      <c r="BT138" s="337">
        <v>1364</v>
      </c>
      <c r="BU138" s="337">
        <v>1308</v>
      </c>
      <c r="BV138" s="337">
        <v>1248</v>
      </c>
      <c r="BW138" s="337">
        <v>1207</v>
      </c>
      <c r="BX138" s="337">
        <v>1164</v>
      </c>
      <c r="BY138" s="337">
        <v>1136</v>
      </c>
      <c r="BZ138" s="337">
        <v>1103</v>
      </c>
      <c r="CA138" s="337">
        <v>1076</v>
      </c>
      <c r="CB138" s="337">
        <v>1060</v>
      </c>
      <c r="CC138" s="337">
        <v>1051</v>
      </c>
      <c r="CD138" s="338">
        <v>1040</v>
      </c>
    </row>
    <row r="139" spans="1:82" s="1" customFormat="1" x14ac:dyDescent="0.4">
      <c r="A139" s="408"/>
      <c r="B139" s="73" t="s">
        <v>575</v>
      </c>
      <c r="C139" s="314"/>
      <c r="D139" s="406"/>
      <c r="E139" s="337"/>
      <c r="F139" s="337"/>
      <c r="G139" s="337"/>
      <c r="H139" s="337"/>
      <c r="I139" s="337"/>
      <c r="J139" s="337"/>
      <c r="K139" s="337"/>
      <c r="L139" s="337"/>
      <c r="M139" s="337"/>
      <c r="N139" s="337"/>
      <c r="O139" s="337"/>
      <c r="P139" s="337"/>
      <c r="Q139" s="337"/>
      <c r="R139" s="337"/>
      <c r="S139" s="337"/>
      <c r="T139" s="337"/>
      <c r="U139" s="337"/>
      <c r="V139" s="337"/>
      <c r="W139" s="337"/>
      <c r="X139" s="337"/>
      <c r="Y139" s="337"/>
      <c r="Z139" s="337"/>
      <c r="AA139" s="337"/>
      <c r="AB139" s="337"/>
      <c r="AC139" s="337"/>
      <c r="AD139" s="337"/>
      <c r="AE139" s="337"/>
      <c r="AF139" s="337"/>
      <c r="AG139" s="337"/>
      <c r="AH139" s="337"/>
      <c r="AI139" s="337"/>
      <c r="AJ139" s="337"/>
      <c r="AK139" s="337"/>
      <c r="AL139" s="337"/>
      <c r="AM139" s="337"/>
      <c r="AN139" s="337"/>
      <c r="AO139" s="337"/>
      <c r="AP139" s="337"/>
      <c r="AQ139" s="337"/>
      <c r="AR139" s="337">
        <v>1818</v>
      </c>
      <c r="AS139" s="337">
        <v>1771</v>
      </c>
      <c r="AT139" s="337">
        <v>1875</v>
      </c>
      <c r="AU139" s="337">
        <v>2138</v>
      </c>
      <c r="AV139" s="337">
        <v>2450</v>
      </c>
      <c r="AW139" s="337">
        <v>2646</v>
      </c>
      <c r="AX139" s="337">
        <v>2755</v>
      </c>
      <c r="AY139" s="337">
        <v>2840</v>
      </c>
      <c r="AZ139" s="337">
        <v>2854</v>
      </c>
      <c r="BA139" s="337">
        <v>2744</v>
      </c>
      <c r="BB139" s="337">
        <v>2625</v>
      </c>
      <c r="BC139" s="337">
        <v>2461</v>
      </c>
      <c r="BD139" s="337">
        <v>2282</v>
      </c>
      <c r="BE139" s="337">
        <v>2209</v>
      </c>
      <c r="BF139" s="337">
        <v>2194</v>
      </c>
      <c r="BG139" s="337">
        <v>2267</v>
      </c>
      <c r="BH139" s="337">
        <v>2387</v>
      </c>
      <c r="BI139" s="337">
        <v>2495</v>
      </c>
      <c r="BJ139" s="337">
        <v>2518</v>
      </c>
      <c r="BK139" s="337">
        <v>2527</v>
      </c>
      <c r="BL139" s="337">
        <v>2625</v>
      </c>
      <c r="BM139" s="337">
        <v>2981</v>
      </c>
      <c r="BN139" s="337">
        <v>3224</v>
      </c>
      <c r="BO139" s="337">
        <v>3356</v>
      </c>
      <c r="BP139" s="337">
        <v>3502</v>
      </c>
      <c r="BQ139" s="337">
        <v>3520</v>
      </c>
      <c r="BR139" s="337">
        <v>3457</v>
      </c>
      <c r="BS139" s="337">
        <v>3360</v>
      </c>
      <c r="BT139" s="337">
        <v>3230</v>
      </c>
      <c r="BU139" s="337">
        <v>3063</v>
      </c>
      <c r="BV139" s="337">
        <v>2736</v>
      </c>
      <c r="BW139" s="337">
        <v>2187</v>
      </c>
      <c r="BX139" s="337">
        <v>1864</v>
      </c>
      <c r="BY139" s="337">
        <v>1627</v>
      </c>
      <c r="BZ139" s="337">
        <v>1433</v>
      </c>
      <c r="CA139" s="337">
        <v>1215</v>
      </c>
      <c r="CB139" s="337">
        <v>930</v>
      </c>
      <c r="CC139" s="337">
        <v>559</v>
      </c>
      <c r="CD139" s="338">
        <v>246</v>
      </c>
    </row>
    <row r="140" spans="1:82" s="1" customFormat="1" ht="26.25" customHeight="1" x14ac:dyDescent="0.4">
      <c r="A140" s="407"/>
      <c r="B140" s="73" t="s">
        <v>576</v>
      </c>
      <c r="C140" s="314"/>
      <c r="D140" s="406"/>
      <c r="E140" s="337"/>
      <c r="F140" s="337"/>
      <c r="G140" s="337"/>
      <c r="H140" s="337"/>
      <c r="I140" s="337"/>
      <c r="J140" s="337"/>
      <c r="K140" s="337"/>
      <c r="L140" s="337"/>
      <c r="M140" s="337"/>
      <c r="N140" s="337"/>
      <c r="O140" s="337"/>
      <c r="P140" s="337"/>
      <c r="Q140" s="337"/>
      <c r="R140" s="337"/>
      <c r="S140" s="337"/>
      <c r="T140" s="337"/>
      <c r="U140" s="337"/>
      <c r="V140" s="337"/>
      <c r="W140" s="337"/>
      <c r="X140" s="337"/>
      <c r="Y140" s="337"/>
      <c r="Z140" s="337"/>
      <c r="AA140" s="337"/>
      <c r="AB140" s="337"/>
      <c r="AC140" s="337"/>
      <c r="AD140" s="337"/>
      <c r="AE140" s="337"/>
      <c r="AF140" s="337"/>
      <c r="AG140" s="337"/>
      <c r="AH140" s="337"/>
      <c r="AI140" s="337"/>
      <c r="AJ140" s="337"/>
      <c r="AK140" s="337"/>
      <c r="AL140" s="337"/>
      <c r="AM140" s="337"/>
      <c r="AN140" s="337"/>
      <c r="AO140" s="337"/>
      <c r="AP140" s="337"/>
      <c r="AQ140" s="337"/>
      <c r="AR140" s="337"/>
      <c r="AS140" s="337"/>
      <c r="AT140" s="337"/>
      <c r="AU140" s="337"/>
      <c r="AV140" s="337"/>
      <c r="AW140" s="337"/>
      <c r="AX140" s="337"/>
      <c r="AY140" s="337"/>
      <c r="AZ140" s="337"/>
      <c r="BA140" s="337"/>
      <c r="BB140" s="337"/>
      <c r="BC140" s="337"/>
      <c r="BD140" s="337"/>
      <c r="BE140" s="337"/>
      <c r="BF140" s="337"/>
      <c r="BG140" s="337"/>
      <c r="BH140" s="337"/>
      <c r="BI140" s="337"/>
      <c r="BJ140" s="337"/>
      <c r="BK140" s="337"/>
      <c r="BL140" s="337"/>
      <c r="BM140" s="337"/>
      <c r="BN140" s="337"/>
      <c r="BO140" s="337"/>
      <c r="BP140" s="337"/>
      <c r="BQ140" s="337"/>
      <c r="BR140" s="337"/>
      <c r="BS140" s="337"/>
      <c r="BT140" s="337"/>
      <c r="BU140" s="337"/>
      <c r="BV140" s="337"/>
      <c r="BW140" s="337"/>
      <c r="BX140" s="337"/>
      <c r="BY140" s="337"/>
      <c r="BZ140" s="337"/>
      <c r="CA140" s="337"/>
      <c r="CB140" s="337"/>
      <c r="CC140" s="337"/>
      <c r="CD140" s="338"/>
    </row>
    <row r="141" spans="1:82" s="1" customFormat="1" x14ac:dyDescent="0.4">
      <c r="A141" s="65"/>
      <c r="B141" s="71" t="s">
        <v>616</v>
      </c>
      <c r="C141" s="314"/>
      <c r="D141" s="406"/>
      <c r="E141" s="337"/>
      <c r="F141" s="337"/>
      <c r="G141" s="337"/>
      <c r="H141" s="337"/>
      <c r="I141" s="337"/>
      <c r="J141" s="337"/>
      <c r="K141" s="337"/>
      <c r="L141" s="337"/>
      <c r="M141" s="337"/>
      <c r="N141" s="337"/>
      <c r="O141" s="337"/>
      <c r="P141" s="337"/>
      <c r="Q141" s="337"/>
      <c r="R141" s="337"/>
      <c r="S141" s="337"/>
      <c r="T141" s="337"/>
      <c r="U141" s="337"/>
      <c r="V141" s="337"/>
      <c r="W141" s="337"/>
      <c r="X141" s="337"/>
      <c r="Y141" s="337"/>
      <c r="Z141" s="337"/>
      <c r="AA141" s="337"/>
      <c r="AB141" s="337"/>
      <c r="AC141" s="337"/>
      <c r="AD141" s="337"/>
      <c r="AE141" s="337"/>
      <c r="AF141" s="337"/>
      <c r="AG141" s="337"/>
      <c r="AH141" s="337"/>
      <c r="AI141" s="337"/>
      <c r="AJ141" s="337"/>
      <c r="AK141" s="337"/>
      <c r="AL141" s="337"/>
      <c r="AM141" s="337"/>
      <c r="AN141" s="337"/>
      <c r="AO141" s="337"/>
      <c r="AP141" s="337"/>
      <c r="AQ141" s="337"/>
      <c r="AR141" s="337">
        <v>2178</v>
      </c>
      <c r="AS141" s="337">
        <v>2116</v>
      </c>
      <c r="AT141" s="337">
        <v>2076</v>
      </c>
      <c r="AU141" s="337">
        <v>1981</v>
      </c>
      <c r="AV141" s="337">
        <v>1929</v>
      </c>
      <c r="AW141" s="337">
        <v>1955</v>
      </c>
      <c r="AX141" s="337">
        <v>1937</v>
      </c>
      <c r="AY141" s="337">
        <v>1917</v>
      </c>
      <c r="AZ141" s="337">
        <v>1886</v>
      </c>
      <c r="BA141" s="337">
        <v>1844</v>
      </c>
      <c r="BB141" s="337">
        <v>1798</v>
      </c>
      <c r="BC141" s="337">
        <v>1726</v>
      </c>
      <c r="BD141" s="337">
        <v>1664</v>
      </c>
      <c r="BE141" s="337">
        <v>1637</v>
      </c>
      <c r="BF141" s="337">
        <v>1612</v>
      </c>
      <c r="BG141" s="337">
        <v>1546</v>
      </c>
      <c r="BH141" s="337">
        <v>1554</v>
      </c>
      <c r="BI141" s="337">
        <v>1491</v>
      </c>
      <c r="BJ141" s="337">
        <v>1503</v>
      </c>
      <c r="BK141" s="337">
        <v>1509</v>
      </c>
      <c r="BL141" s="337">
        <v>1541</v>
      </c>
      <c r="BM141" s="337">
        <v>1566</v>
      </c>
      <c r="BN141" s="337">
        <v>1574</v>
      </c>
      <c r="BO141" s="337">
        <v>1576</v>
      </c>
      <c r="BP141" s="337">
        <v>1551</v>
      </c>
      <c r="BQ141" s="337">
        <v>1505</v>
      </c>
      <c r="BR141" s="337">
        <v>1464</v>
      </c>
      <c r="BS141" s="337">
        <v>1417</v>
      </c>
      <c r="BT141" s="337">
        <v>1364</v>
      </c>
      <c r="BU141" s="337">
        <v>1308</v>
      </c>
      <c r="BV141" s="337"/>
      <c r="BW141" s="337"/>
      <c r="BX141" s="337"/>
      <c r="BY141" s="337"/>
      <c r="BZ141" s="337"/>
      <c r="CA141" s="337"/>
      <c r="CB141" s="337"/>
      <c r="CC141" s="337"/>
      <c r="CD141" s="338"/>
    </row>
    <row r="142" spans="1:82" s="1" customFormat="1" x14ac:dyDescent="0.4">
      <c r="A142" s="65"/>
      <c r="B142" s="71" t="s">
        <v>450</v>
      </c>
      <c r="C142" s="314"/>
      <c r="D142" s="406"/>
      <c r="E142" s="337"/>
      <c r="F142" s="337"/>
      <c r="G142" s="337"/>
      <c r="H142" s="337"/>
      <c r="I142" s="337"/>
      <c r="J142" s="337"/>
      <c r="K142" s="337"/>
      <c r="L142" s="337"/>
      <c r="M142" s="337"/>
      <c r="N142" s="337"/>
      <c r="O142" s="337"/>
      <c r="P142" s="337"/>
      <c r="Q142" s="337"/>
      <c r="R142" s="337"/>
      <c r="S142" s="337"/>
      <c r="T142" s="337"/>
      <c r="U142" s="337"/>
      <c r="V142" s="337"/>
      <c r="W142" s="337"/>
      <c r="X142" s="337"/>
      <c r="Y142" s="337"/>
      <c r="Z142" s="337"/>
      <c r="AA142" s="337"/>
      <c r="AB142" s="337"/>
      <c r="AC142" s="337"/>
      <c r="AD142" s="337"/>
      <c r="AE142" s="337"/>
      <c r="AF142" s="337"/>
      <c r="AG142" s="337"/>
      <c r="AH142" s="337"/>
      <c r="AI142" s="337"/>
      <c r="AJ142" s="337"/>
      <c r="AK142" s="337"/>
      <c r="AL142" s="337"/>
      <c r="AM142" s="337"/>
      <c r="AN142" s="337"/>
      <c r="AO142" s="337"/>
      <c r="AP142" s="337"/>
      <c r="AQ142" s="337"/>
      <c r="AR142" s="337">
        <v>239</v>
      </c>
      <c r="AS142" s="337">
        <v>267</v>
      </c>
      <c r="AT142" s="337">
        <v>311</v>
      </c>
      <c r="AU142" s="337">
        <v>359</v>
      </c>
      <c r="AV142" s="337">
        <v>416</v>
      </c>
      <c r="AW142" s="337">
        <v>491</v>
      </c>
      <c r="AX142" s="337">
        <v>568</v>
      </c>
      <c r="AY142" s="337">
        <v>626</v>
      </c>
      <c r="AZ142" s="337">
        <v>655</v>
      </c>
      <c r="BA142" s="337">
        <v>693</v>
      </c>
      <c r="BB142" s="337">
        <v>735</v>
      </c>
      <c r="BC142" s="337">
        <v>759</v>
      </c>
      <c r="BD142" s="337">
        <v>771</v>
      </c>
      <c r="BE142" s="337">
        <v>798</v>
      </c>
      <c r="BF142" s="337">
        <v>837</v>
      </c>
      <c r="BG142" s="337">
        <v>899</v>
      </c>
      <c r="BH142" s="337">
        <v>956</v>
      </c>
      <c r="BI142" s="337">
        <v>1007</v>
      </c>
      <c r="BJ142" s="337">
        <v>1014</v>
      </c>
      <c r="BK142" s="337">
        <v>1003</v>
      </c>
      <c r="BL142" s="337">
        <v>1051</v>
      </c>
      <c r="BM142" s="337">
        <v>1092</v>
      </c>
      <c r="BN142" s="337">
        <v>1136</v>
      </c>
      <c r="BO142" s="337">
        <v>1167</v>
      </c>
      <c r="BP142" s="337">
        <v>1177</v>
      </c>
      <c r="BQ142" s="337">
        <v>1202</v>
      </c>
      <c r="BR142" s="337">
        <v>1287</v>
      </c>
      <c r="BS142" s="337">
        <v>1342</v>
      </c>
      <c r="BT142" s="337">
        <v>1345</v>
      </c>
      <c r="BU142" s="337">
        <v>1324</v>
      </c>
      <c r="BV142" s="337"/>
      <c r="BW142" s="337"/>
      <c r="BX142" s="337"/>
      <c r="BY142" s="337"/>
      <c r="BZ142" s="337"/>
      <c r="CA142" s="337"/>
      <c r="CB142" s="337"/>
      <c r="CC142" s="337"/>
      <c r="CD142" s="338"/>
    </row>
    <row r="143" spans="1:82" s="1" customFormat="1" x14ac:dyDescent="0.4">
      <c r="A143" s="65"/>
      <c r="B143" s="71" t="s">
        <v>578</v>
      </c>
      <c r="C143" s="314"/>
      <c r="D143" s="406"/>
      <c r="E143" s="337"/>
      <c r="F143" s="337"/>
      <c r="G143" s="337"/>
      <c r="H143" s="337"/>
      <c r="I143" s="337"/>
      <c r="J143" s="337"/>
      <c r="K143" s="337"/>
      <c r="L143" s="337"/>
      <c r="M143" s="337"/>
      <c r="N143" s="337"/>
      <c r="O143" s="337"/>
      <c r="P143" s="337"/>
      <c r="Q143" s="337"/>
      <c r="R143" s="337"/>
      <c r="S143" s="337"/>
      <c r="T143" s="337"/>
      <c r="U143" s="337"/>
      <c r="V143" s="337"/>
      <c r="W143" s="337"/>
      <c r="X143" s="337"/>
      <c r="Y143" s="337"/>
      <c r="Z143" s="337"/>
      <c r="AA143" s="337"/>
      <c r="AB143" s="337"/>
      <c r="AC143" s="337"/>
      <c r="AD143" s="337"/>
      <c r="AE143" s="337"/>
      <c r="AF143" s="337"/>
      <c r="AG143" s="337"/>
      <c r="AH143" s="337"/>
      <c r="AI143" s="337"/>
      <c r="AJ143" s="337"/>
      <c r="AK143" s="337"/>
      <c r="AL143" s="337"/>
      <c r="AM143" s="337"/>
      <c r="AN143" s="337"/>
      <c r="AO143" s="337"/>
      <c r="AP143" s="337"/>
      <c r="AQ143" s="337"/>
      <c r="AR143" s="337">
        <v>551</v>
      </c>
      <c r="AS143" s="337">
        <v>558</v>
      </c>
      <c r="AT143" s="337">
        <v>602</v>
      </c>
      <c r="AU143" s="337">
        <v>692</v>
      </c>
      <c r="AV143" s="337">
        <v>770</v>
      </c>
      <c r="AW143" s="337">
        <v>817</v>
      </c>
      <c r="AX143" s="337">
        <v>858</v>
      </c>
      <c r="AY143" s="337">
        <v>895</v>
      </c>
      <c r="AZ143" s="337">
        <v>911</v>
      </c>
      <c r="BA143" s="337">
        <v>911</v>
      </c>
      <c r="BB143" s="337">
        <v>902</v>
      </c>
      <c r="BC143" s="337">
        <v>875</v>
      </c>
      <c r="BD143" s="337">
        <v>811</v>
      </c>
      <c r="BE143" s="337">
        <v>781</v>
      </c>
      <c r="BF143" s="337">
        <v>763</v>
      </c>
      <c r="BG143" s="337">
        <v>776</v>
      </c>
      <c r="BH143" s="337">
        <v>813</v>
      </c>
      <c r="BI143" s="337">
        <v>845</v>
      </c>
      <c r="BJ143" s="337">
        <v>845</v>
      </c>
      <c r="BK143" s="337">
        <v>851</v>
      </c>
      <c r="BL143" s="337">
        <v>816</v>
      </c>
      <c r="BM143" s="337">
        <v>880</v>
      </c>
      <c r="BN143" s="337">
        <v>968</v>
      </c>
      <c r="BO143" s="337">
        <v>1005</v>
      </c>
      <c r="BP143" s="337">
        <v>1041</v>
      </c>
      <c r="BQ143" s="337">
        <v>1043</v>
      </c>
      <c r="BR143" s="337">
        <v>1016</v>
      </c>
      <c r="BS143" s="337">
        <v>980</v>
      </c>
      <c r="BT143" s="337">
        <v>940</v>
      </c>
      <c r="BU143" s="337">
        <v>879</v>
      </c>
      <c r="BV143" s="337"/>
      <c r="BW143" s="337"/>
      <c r="BX143" s="337"/>
      <c r="BY143" s="337"/>
      <c r="BZ143" s="337"/>
      <c r="CA143" s="337"/>
      <c r="CB143" s="337"/>
      <c r="CC143" s="337"/>
      <c r="CD143" s="338"/>
    </row>
    <row r="144" spans="1:82" s="1" customFormat="1" x14ac:dyDescent="0.4">
      <c r="A144" s="65"/>
      <c r="B144" s="71" t="s">
        <v>407</v>
      </c>
      <c r="C144" s="314"/>
      <c r="D144" s="406"/>
      <c r="E144" s="337"/>
      <c r="F144" s="337"/>
      <c r="G144" s="337"/>
      <c r="H144" s="337"/>
      <c r="I144" s="337"/>
      <c r="J144" s="337"/>
      <c r="K144" s="337"/>
      <c r="L144" s="337"/>
      <c r="M144" s="337"/>
      <c r="N144" s="337"/>
      <c r="O144" s="337"/>
      <c r="P144" s="337"/>
      <c r="Q144" s="337"/>
      <c r="R144" s="337"/>
      <c r="S144" s="337"/>
      <c r="T144" s="337"/>
      <c r="U144" s="337"/>
      <c r="V144" s="337"/>
      <c r="W144" s="337"/>
      <c r="X144" s="337"/>
      <c r="Y144" s="337"/>
      <c r="Z144" s="337"/>
      <c r="AA144" s="337"/>
      <c r="AB144" s="337"/>
      <c r="AC144" s="337"/>
      <c r="AD144" s="337"/>
      <c r="AE144" s="337"/>
      <c r="AF144" s="337"/>
      <c r="AG144" s="337"/>
      <c r="AH144" s="337"/>
      <c r="AI144" s="337"/>
      <c r="AJ144" s="337"/>
      <c r="AK144" s="337"/>
      <c r="AL144" s="337"/>
      <c r="AM144" s="337"/>
      <c r="AN144" s="337"/>
      <c r="AO144" s="337"/>
      <c r="AP144" s="337"/>
      <c r="AQ144" s="337"/>
      <c r="AR144" s="337">
        <v>704</v>
      </c>
      <c r="AS144" s="337">
        <v>639</v>
      </c>
      <c r="AT144" s="337">
        <v>626</v>
      </c>
      <c r="AU144" s="337">
        <v>778</v>
      </c>
      <c r="AV144" s="337">
        <v>951</v>
      </c>
      <c r="AW144" s="337">
        <v>979</v>
      </c>
      <c r="AX144" s="337">
        <v>947</v>
      </c>
      <c r="AY144" s="337">
        <v>875</v>
      </c>
      <c r="AZ144" s="337">
        <v>791</v>
      </c>
      <c r="BA144" s="337">
        <v>626</v>
      </c>
      <c r="BB144" s="337">
        <v>514</v>
      </c>
      <c r="BC144" s="337">
        <v>425</v>
      </c>
      <c r="BD144" s="337">
        <v>354</v>
      </c>
      <c r="BE144" s="337">
        <v>308</v>
      </c>
      <c r="BF144" s="337">
        <v>285</v>
      </c>
      <c r="BG144" s="337">
        <v>284</v>
      </c>
      <c r="BH144" s="337">
        <v>290</v>
      </c>
      <c r="BI144" s="337">
        <v>300</v>
      </c>
      <c r="BJ144" s="337">
        <v>314</v>
      </c>
      <c r="BK144" s="337">
        <v>303</v>
      </c>
      <c r="BL144" s="337">
        <v>410</v>
      </c>
      <c r="BM144" s="337">
        <v>545</v>
      </c>
      <c r="BN144" s="337">
        <v>536</v>
      </c>
      <c r="BO144" s="337">
        <v>552</v>
      </c>
      <c r="BP144" s="337">
        <v>572</v>
      </c>
      <c r="BQ144" s="337">
        <v>505</v>
      </c>
      <c r="BR144" s="337">
        <v>367</v>
      </c>
      <c r="BS144" s="337">
        <v>275</v>
      </c>
      <c r="BT144" s="337">
        <v>219</v>
      </c>
      <c r="BU144" s="337">
        <v>192</v>
      </c>
      <c r="BV144" s="337"/>
      <c r="BW144" s="337"/>
      <c r="BX144" s="337"/>
      <c r="BY144" s="337"/>
      <c r="BZ144" s="337"/>
      <c r="CA144" s="337"/>
      <c r="CB144" s="337"/>
      <c r="CC144" s="337"/>
      <c r="CD144" s="338"/>
    </row>
    <row r="145" spans="1:82" s="1" customFormat="1" x14ac:dyDescent="0.4">
      <c r="A145" s="65"/>
      <c r="B145" s="71" t="s">
        <v>579</v>
      </c>
      <c r="C145" s="314"/>
      <c r="D145" s="406"/>
      <c r="E145" s="337"/>
      <c r="F145" s="337"/>
      <c r="G145" s="337"/>
      <c r="H145" s="337"/>
      <c r="I145" s="337"/>
      <c r="J145" s="337"/>
      <c r="K145" s="337"/>
      <c r="L145" s="337"/>
      <c r="M145" s="337"/>
      <c r="N145" s="337"/>
      <c r="O145" s="337"/>
      <c r="P145" s="337"/>
      <c r="Q145" s="337"/>
      <c r="R145" s="337"/>
      <c r="S145" s="337"/>
      <c r="T145" s="337"/>
      <c r="U145" s="337"/>
      <c r="V145" s="337"/>
      <c r="W145" s="337"/>
      <c r="X145" s="337"/>
      <c r="Y145" s="337"/>
      <c r="Z145" s="337"/>
      <c r="AA145" s="337"/>
      <c r="AB145" s="337"/>
      <c r="AC145" s="337"/>
      <c r="AD145" s="337"/>
      <c r="AE145" s="337"/>
      <c r="AF145" s="337"/>
      <c r="AG145" s="337"/>
      <c r="AH145" s="337"/>
      <c r="AI145" s="337"/>
      <c r="AJ145" s="337"/>
      <c r="AK145" s="337"/>
      <c r="AL145" s="337"/>
      <c r="AM145" s="337"/>
      <c r="AN145" s="337"/>
      <c r="AO145" s="337"/>
      <c r="AP145" s="337"/>
      <c r="AQ145" s="337"/>
      <c r="AR145" s="337">
        <v>323</v>
      </c>
      <c r="AS145" s="337">
        <v>306</v>
      </c>
      <c r="AT145" s="337">
        <v>335</v>
      </c>
      <c r="AU145" s="337">
        <v>310</v>
      </c>
      <c r="AV145" s="337">
        <v>313</v>
      </c>
      <c r="AW145" s="337">
        <v>358</v>
      </c>
      <c r="AX145" s="337">
        <v>383</v>
      </c>
      <c r="AY145" s="337">
        <v>444</v>
      </c>
      <c r="AZ145" s="337">
        <v>496</v>
      </c>
      <c r="BA145" s="337">
        <v>514</v>
      </c>
      <c r="BB145" s="337">
        <v>474</v>
      </c>
      <c r="BC145" s="337">
        <v>402</v>
      </c>
      <c r="BD145" s="337">
        <v>347</v>
      </c>
      <c r="BE145" s="337">
        <v>323</v>
      </c>
      <c r="BF145" s="337">
        <v>309</v>
      </c>
      <c r="BG145" s="337">
        <v>307</v>
      </c>
      <c r="BH145" s="337">
        <v>327</v>
      </c>
      <c r="BI145" s="337">
        <v>342</v>
      </c>
      <c r="BJ145" s="337">
        <v>345</v>
      </c>
      <c r="BK145" s="337">
        <v>370</v>
      </c>
      <c r="BL145" s="337">
        <v>347</v>
      </c>
      <c r="BM145" s="337">
        <v>464</v>
      </c>
      <c r="BN145" s="337">
        <v>584</v>
      </c>
      <c r="BO145" s="337">
        <v>632</v>
      </c>
      <c r="BP145" s="337">
        <v>711</v>
      </c>
      <c r="BQ145" s="337">
        <v>771</v>
      </c>
      <c r="BR145" s="337">
        <v>788</v>
      </c>
      <c r="BS145" s="337">
        <v>763</v>
      </c>
      <c r="BT145" s="337">
        <v>725</v>
      </c>
      <c r="BU145" s="337">
        <v>668</v>
      </c>
      <c r="BV145" s="337"/>
      <c r="BW145" s="337"/>
      <c r="BX145" s="337"/>
      <c r="BY145" s="337"/>
      <c r="BZ145" s="337"/>
      <c r="CA145" s="337"/>
      <c r="CB145" s="337"/>
      <c r="CC145" s="337"/>
      <c r="CD145" s="338"/>
    </row>
    <row r="146" spans="1:82" s="1" customFormat="1" ht="26.25" customHeight="1" x14ac:dyDescent="0.4">
      <c r="A146" s="65"/>
      <c r="B146" s="71" t="s">
        <v>575</v>
      </c>
      <c r="C146" s="314"/>
      <c r="D146" s="406"/>
      <c r="E146" s="337"/>
      <c r="F146" s="337"/>
      <c r="G146" s="337"/>
      <c r="H146" s="337"/>
      <c r="I146" s="337"/>
      <c r="J146" s="337"/>
      <c r="K146" s="337"/>
      <c r="L146" s="337"/>
      <c r="M146" s="337"/>
      <c r="N146" s="337"/>
      <c r="O146" s="337"/>
      <c r="P146" s="337"/>
      <c r="Q146" s="337"/>
      <c r="R146" s="337"/>
      <c r="S146" s="337"/>
      <c r="T146" s="337"/>
      <c r="U146" s="337"/>
      <c r="V146" s="337"/>
      <c r="W146" s="337"/>
      <c r="X146" s="337"/>
      <c r="Y146" s="337"/>
      <c r="Z146" s="337"/>
      <c r="AA146" s="337"/>
      <c r="AB146" s="337"/>
      <c r="AC146" s="337"/>
      <c r="AD146" s="337"/>
      <c r="AE146" s="337"/>
      <c r="AF146" s="337"/>
      <c r="AG146" s="337"/>
      <c r="AH146" s="337"/>
      <c r="AI146" s="337"/>
      <c r="AJ146" s="337"/>
      <c r="AK146" s="337"/>
      <c r="AL146" s="337"/>
      <c r="AM146" s="337"/>
      <c r="AN146" s="337"/>
      <c r="AO146" s="337"/>
      <c r="AP146" s="337"/>
      <c r="AQ146" s="337"/>
      <c r="AR146" s="337">
        <f t="shared" ref="AR146:BU146" si="23">SUM(AR142:AR145)</f>
        <v>1817</v>
      </c>
      <c r="AS146" s="337">
        <f t="shared" si="23"/>
        <v>1770</v>
      </c>
      <c r="AT146" s="337">
        <f t="shared" si="23"/>
        <v>1874</v>
      </c>
      <c r="AU146" s="337">
        <f t="shared" si="23"/>
        <v>2139</v>
      </c>
      <c r="AV146" s="337">
        <f t="shared" si="23"/>
        <v>2450</v>
      </c>
      <c r="AW146" s="337">
        <f t="shared" si="23"/>
        <v>2645</v>
      </c>
      <c r="AX146" s="337">
        <f t="shared" si="23"/>
        <v>2756</v>
      </c>
      <c r="AY146" s="337">
        <f t="shared" si="23"/>
        <v>2840</v>
      </c>
      <c r="AZ146" s="337">
        <f t="shared" si="23"/>
        <v>2853</v>
      </c>
      <c r="BA146" s="337">
        <f t="shared" si="23"/>
        <v>2744</v>
      </c>
      <c r="BB146" s="337">
        <f t="shared" si="23"/>
        <v>2625</v>
      </c>
      <c r="BC146" s="337">
        <f t="shared" si="23"/>
        <v>2461</v>
      </c>
      <c r="BD146" s="337">
        <f t="shared" si="23"/>
        <v>2283</v>
      </c>
      <c r="BE146" s="337">
        <f t="shared" si="23"/>
        <v>2210</v>
      </c>
      <c r="BF146" s="337">
        <f t="shared" si="23"/>
        <v>2194</v>
      </c>
      <c r="BG146" s="337">
        <f t="shared" si="23"/>
        <v>2266</v>
      </c>
      <c r="BH146" s="337">
        <f t="shared" si="23"/>
        <v>2386</v>
      </c>
      <c r="BI146" s="337">
        <f t="shared" si="23"/>
        <v>2494</v>
      </c>
      <c r="BJ146" s="337">
        <f t="shared" si="23"/>
        <v>2518</v>
      </c>
      <c r="BK146" s="337">
        <f t="shared" si="23"/>
        <v>2527</v>
      </c>
      <c r="BL146" s="337">
        <f t="shared" si="23"/>
        <v>2624</v>
      </c>
      <c r="BM146" s="337">
        <f t="shared" si="23"/>
        <v>2981</v>
      </c>
      <c r="BN146" s="337">
        <f t="shared" si="23"/>
        <v>3224</v>
      </c>
      <c r="BO146" s="337">
        <f t="shared" si="23"/>
        <v>3356</v>
      </c>
      <c r="BP146" s="337">
        <f t="shared" si="23"/>
        <v>3501</v>
      </c>
      <c r="BQ146" s="337">
        <f t="shared" si="23"/>
        <v>3521</v>
      </c>
      <c r="BR146" s="337">
        <f t="shared" si="23"/>
        <v>3458</v>
      </c>
      <c r="BS146" s="337">
        <f t="shared" si="23"/>
        <v>3360</v>
      </c>
      <c r="BT146" s="337">
        <f t="shared" si="23"/>
        <v>3229</v>
      </c>
      <c r="BU146" s="337">
        <f t="shared" si="23"/>
        <v>3063</v>
      </c>
      <c r="BV146" s="337"/>
      <c r="BW146" s="337"/>
      <c r="BX146" s="337"/>
      <c r="BY146" s="337"/>
      <c r="BZ146" s="337"/>
      <c r="CA146" s="337"/>
      <c r="CB146" s="337"/>
      <c r="CC146" s="337"/>
      <c r="CD146" s="338"/>
    </row>
    <row r="147" spans="1:82" s="1" customFormat="1" ht="26.25" customHeight="1" x14ac:dyDescent="0.4">
      <c r="A147" s="407"/>
      <c r="B147" s="73" t="s">
        <v>580</v>
      </c>
      <c r="C147" s="314"/>
      <c r="D147" s="406"/>
      <c r="E147" s="337"/>
      <c r="F147" s="337"/>
      <c r="G147" s="337"/>
      <c r="H147" s="337"/>
      <c r="I147" s="337"/>
      <c r="J147" s="337"/>
      <c r="K147" s="337"/>
      <c r="L147" s="337"/>
      <c r="M147" s="337"/>
      <c r="N147" s="337"/>
      <c r="O147" s="337"/>
      <c r="P147" s="337"/>
      <c r="Q147" s="337"/>
      <c r="R147" s="337"/>
      <c r="S147" s="337"/>
      <c r="T147" s="337"/>
      <c r="U147" s="337"/>
      <c r="V147" s="337"/>
      <c r="W147" s="337"/>
      <c r="X147" s="337"/>
      <c r="Y147" s="337"/>
      <c r="Z147" s="337"/>
      <c r="AA147" s="337"/>
      <c r="AB147" s="337"/>
      <c r="AC147" s="337"/>
      <c r="AD147" s="337"/>
      <c r="AE147" s="337"/>
      <c r="AF147" s="337"/>
      <c r="AG147" s="337"/>
      <c r="AH147" s="337"/>
      <c r="AI147" s="337"/>
      <c r="AJ147" s="337"/>
      <c r="AK147" s="337"/>
      <c r="AL147" s="337"/>
      <c r="AM147" s="337"/>
      <c r="AN147" s="337"/>
      <c r="AO147" s="337"/>
      <c r="AP147" s="337"/>
      <c r="AQ147" s="337"/>
      <c r="AR147" s="337"/>
      <c r="AS147" s="337"/>
      <c r="AT147" s="337"/>
      <c r="AU147" s="337"/>
      <c r="AV147" s="337"/>
      <c r="AW147" s="337"/>
      <c r="AX147" s="337"/>
      <c r="AY147" s="337"/>
      <c r="AZ147" s="337"/>
      <c r="BA147" s="337"/>
      <c r="BB147" s="337"/>
      <c r="BC147" s="337"/>
      <c r="BD147" s="337"/>
      <c r="BE147" s="337"/>
      <c r="BF147" s="337"/>
      <c r="BG147" s="337"/>
      <c r="BH147" s="337"/>
      <c r="BI147" s="337"/>
      <c r="BJ147" s="337"/>
      <c r="BK147" s="337"/>
      <c r="BL147" s="337"/>
      <c r="BM147" s="337"/>
      <c r="BN147" s="337"/>
      <c r="BO147" s="337"/>
      <c r="BP147" s="337"/>
      <c r="BQ147" s="337"/>
      <c r="BR147" s="337"/>
      <c r="BS147" s="337"/>
      <c r="BT147" s="337"/>
      <c r="BU147" s="337"/>
      <c r="BV147" s="337"/>
      <c r="BW147" s="337"/>
      <c r="BX147" s="337"/>
      <c r="BY147" s="337"/>
      <c r="BZ147" s="337"/>
      <c r="CA147" s="337"/>
      <c r="CB147" s="337"/>
      <c r="CC147" s="337"/>
      <c r="CD147" s="338"/>
    </row>
    <row r="148" spans="1:82" s="1" customFormat="1" x14ac:dyDescent="0.4">
      <c r="A148" s="65"/>
      <c r="B148" s="71" t="s">
        <v>617</v>
      </c>
      <c r="C148" s="314"/>
      <c r="D148" s="406"/>
      <c r="E148" s="337"/>
      <c r="F148" s="337"/>
      <c r="G148" s="337"/>
      <c r="H148" s="337"/>
      <c r="I148" s="337"/>
      <c r="J148" s="337"/>
      <c r="K148" s="337"/>
      <c r="L148" s="337"/>
      <c r="M148" s="337"/>
      <c r="N148" s="337"/>
      <c r="O148" s="337"/>
      <c r="P148" s="337"/>
      <c r="Q148" s="337"/>
      <c r="R148" s="337"/>
      <c r="S148" s="337"/>
      <c r="T148" s="337"/>
      <c r="U148" s="337"/>
      <c r="V148" s="337"/>
      <c r="W148" s="337"/>
      <c r="X148" s="337"/>
      <c r="Y148" s="337"/>
      <c r="Z148" s="337"/>
      <c r="AA148" s="337"/>
      <c r="AB148" s="337"/>
      <c r="AC148" s="337"/>
      <c r="AD148" s="337"/>
      <c r="AE148" s="337"/>
      <c r="AF148" s="337"/>
      <c r="AG148" s="337"/>
      <c r="AH148" s="337">
        <v>2667</v>
      </c>
      <c r="AI148" s="337">
        <v>2625</v>
      </c>
      <c r="AJ148" s="337">
        <v>2843</v>
      </c>
      <c r="AK148" s="337">
        <v>3354</v>
      </c>
      <c r="AL148" s="337">
        <v>3580</v>
      </c>
      <c r="AM148" s="337">
        <v>3735</v>
      </c>
      <c r="AN148" s="337">
        <v>3745</v>
      </c>
      <c r="AO148" s="337">
        <v>3710</v>
      </c>
      <c r="AP148" s="337">
        <v>3720</v>
      </c>
      <c r="AQ148" s="337">
        <v>3665</v>
      </c>
      <c r="AR148" s="337">
        <v>3082</v>
      </c>
      <c r="AS148" s="337">
        <v>2938</v>
      </c>
      <c r="AT148" s="337">
        <v>2922</v>
      </c>
      <c r="AU148" s="337">
        <v>2967</v>
      </c>
      <c r="AV148" s="337">
        <v>3034</v>
      </c>
      <c r="AW148" s="337">
        <v>3053</v>
      </c>
      <c r="AX148" s="337">
        <v>3006</v>
      </c>
      <c r="AY148" s="337">
        <v>2939</v>
      </c>
      <c r="AZ148" s="337">
        <v>2868</v>
      </c>
      <c r="BA148" s="337">
        <v>2754</v>
      </c>
      <c r="BB148" s="337">
        <v>2628</v>
      </c>
      <c r="BC148" s="337">
        <v>2438</v>
      </c>
      <c r="BD148" s="337">
        <v>2230</v>
      </c>
      <c r="BE148" s="337">
        <v>2093</v>
      </c>
      <c r="BF148" s="337">
        <v>1993</v>
      </c>
      <c r="BG148" s="337">
        <v>1824</v>
      </c>
      <c r="BH148" s="337">
        <v>1808</v>
      </c>
      <c r="BI148" s="337">
        <v>1753</v>
      </c>
      <c r="BJ148" s="337">
        <v>1674</v>
      </c>
      <c r="BK148" s="337">
        <v>1581</v>
      </c>
      <c r="BL148" s="337">
        <v>1533</v>
      </c>
      <c r="BM148" s="337">
        <v>1512</v>
      </c>
      <c r="BN148" s="337">
        <v>1502</v>
      </c>
      <c r="BO148" s="337">
        <v>1464</v>
      </c>
      <c r="BP148" s="337">
        <v>1455</v>
      </c>
      <c r="BQ148" s="337">
        <v>1428</v>
      </c>
      <c r="BR148" s="337">
        <v>1397</v>
      </c>
      <c r="BS148" s="337">
        <v>1344</v>
      </c>
      <c r="BT148" s="337">
        <v>1300</v>
      </c>
      <c r="BU148" s="337">
        <v>1243</v>
      </c>
      <c r="BV148" s="337">
        <v>1148</v>
      </c>
      <c r="BW148" s="337">
        <v>1012</v>
      </c>
      <c r="BX148" s="337">
        <v>927</v>
      </c>
      <c r="BY148" s="337">
        <v>860</v>
      </c>
      <c r="BZ148" s="337">
        <v>809</v>
      </c>
      <c r="CA148" s="337">
        <v>750</v>
      </c>
      <c r="CB148" s="337">
        <v>675</v>
      </c>
      <c r="CC148" s="337">
        <v>571</v>
      </c>
      <c r="CD148" s="338">
        <v>481</v>
      </c>
    </row>
    <row r="149" spans="1:82" s="1" customFormat="1" x14ac:dyDescent="0.4">
      <c r="A149" s="65"/>
      <c r="B149" s="196" t="s">
        <v>581</v>
      </c>
      <c r="C149" s="314"/>
      <c r="D149" s="406"/>
      <c r="E149" s="337"/>
      <c r="F149" s="337"/>
      <c r="G149" s="337"/>
      <c r="H149" s="337"/>
      <c r="I149" s="337"/>
      <c r="J149" s="337"/>
      <c r="K149" s="337"/>
      <c r="L149" s="337"/>
      <c r="M149" s="337"/>
      <c r="N149" s="337"/>
      <c r="O149" s="337"/>
      <c r="P149" s="337"/>
      <c r="Q149" s="337"/>
      <c r="R149" s="337"/>
      <c r="S149" s="337"/>
      <c r="T149" s="337"/>
      <c r="U149" s="337"/>
      <c r="V149" s="337"/>
      <c r="W149" s="337"/>
      <c r="X149" s="337"/>
      <c r="Y149" s="337"/>
      <c r="Z149" s="337"/>
      <c r="AA149" s="337"/>
      <c r="AB149" s="337"/>
      <c r="AC149" s="337"/>
      <c r="AD149" s="337"/>
      <c r="AE149" s="337"/>
      <c r="AF149" s="337"/>
      <c r="AG149" s="337"/>
      <c r="AH149" s="337"/>
      <c r="AI149" s="337"/>
      <c r="AJ149" s="337"/>
      <c r="AK149" s="337"/>
      <c r="AL149" s="337"/>
      <c r="AM149" s="337"/>
      <c r="AN149" s="337"/>
      <c r="AO149" s="337"/>
      <c r="AP149" s="337"/>
      <c r="AQ149" s="337"/>
      <c r="AR149" s="337">
        <v>2430</v>
      </c>
      <c r="AS149" s="337">
        <v>2310</v>
      </c>
      <c r="AT149" s="337">
        <v>2304</v>
      </c>
      <c r="AU149" s="337">
        <v>2350</v>
      </c>
      <c r="AV149" s="337">
        <v>2420</v>
      </c>
      <c r="AW149" s="337">
        <v>2443</v>
      </c>
      <c r="AX149" s="337">
        <v>2409</v>
      </c>
      <c r="AY149" s="337">
        <v>2360</v>
      </c>
      <c r="AZ149" s="337">
        <v>2301</v>
      </c>
      <c r="BA149" s="337">
        <v>2211</v>
      </c>
      <c r="BB149" s="337">
        <v>2105</v>
      </c>
      <c r="BC149" s="337">
        <v>1940</v>
      </c>
      <c r="BD149" s="337">
        <v>1762</v>
      </c>
      <c r="BE149" s="337">
        <v>1649</v>
      </c>
      <c r="BF149" s="337">
        <v>1567</v>
      </c>
      <c r="BG149" s="337">
        <v>1483</v>
      </c>
      <c r="BH149" s="337">
        <v>1468</v>
      </c>
      <c r="BI149" s="337">
        <v>1421</v>
      </c>
      <c r="BJ149" s="337">
        <v>1350</v>
      </c>
      <c r="BK149" s="337">
        <v>1273</v>
      </c>
      <c r="BL149" s="337">
        <v>1244</v>
      </c>
      <c r="BM149" s="337">
        <v>1230</v>
      </c>
      <c r="BN149" s="337">
        <v>1223</v>
      </c>
      <c r="BO149" s="337">
        <v>1194</v>
      </c>
      <c r="BP149" s="337">
        <v>1184</v>
      </c>
      <c r="BQ149" s="337">
        <v>1164</v>
      </c>
      <c r="BR149" s="337">
        <v>1138</v>
      </c>
      <c r="BS149" s="337">
        <v>1091</v>
      </c>
      <c r="BT149" s="337">
        <v>1055</v>
      </c>
      <c r="BU149" s="337">
        <v>1006</v>
      </c>
      <c r="BV149" s="337">
        <v>931</v>
      </c>
      <c r="BW149" s="337">
        <v>822</v>
      </c>
      <c r="BX149" s="337">
        <v>745</v>
      </c>
      <c r="BY149" s="337">
        <v>697</v>
      </c>
      <c r="BZ149" s="337">
        <v>656</v>
      </c>
      <c r="CA149" s="337">
        <v>609</v>
      </c>
      <c r="CB149" s="337">
        <v>548</v>
      </c>
      <c r="CC149" s="337">
        <v>466</v>
      </c>
      <c r="CD149" s="338">
        <v>393</v>
      </c>
    </row>
    <row r="150" spans="1:82" s="1" customFormat="1" x14ac:dyDescent="0.4">
      <c r="A150" s="65"/>
      <c r="B150" s="196" t="s">
        <v>582</v>
      </c>
      <c r="C150" s="314"/>
      <c r="D150" s="406"/>
      <c r="E150" s="337"/>
      <c r="F150" s="337"/>
      <c r="G150" s="337"/>
      <c r="H150" s="337"/>
      <c r="I150" s="337"/>
      <c r="J150" s="337"/>
      <c r="K150" s="337"/>
      <c r="L150" s="337"/>
      <c r="M150" s="337"/>
      <c r="N150" s="337"/>
      <c r="O150" s="337"/>
      <c r="P150" s="337"/>
      <c r="Q150" s="337"/>
      <c r="R150" s="337"/>
      <c r="S150" s="337"/>
      <c r="T150" s="337"/>
      <c r="U150" s="337"/>
      <c r="V150" s="337"/>
      <c r="W150" s="337"/>
      <c r="X150" s="337"/>
      <c r="Y150" s="337"/>
      <c r="Z150" s="337"/>
      <c r="AA150" s="337"/>
      <c r="AB150" s="337"/>
      <c r="AC150" s="337"/>
      <c r="AD150" s="337"/>
      <c r="AE150" s="337"/>
      <c r="AF150" s="337"/>
      <c r="AG150" s="337"/>
      <c r="AH150" s="337"/>
      <c r="AI150" s="337"/>
      <c r="AJ150" s="337"/>
      <c r="AK150" s="337"/>
      <c r="AL150" s="337"/>
      <c r="AM150" s="337"/>
      <c r="AN150" s="337"/>
      <c r="AO150" s="337"/>
      <c r="AP150" s="337"/>
      <c r="AQ150" s="337"/>
      <c r="AR150" s="337">
        <v>160</v>
      </c>
      <c r="AS150" s="337">
        <v>151</v>
      </c>
      <c r="AT150" s="337">
        <v>151</v>
      </c>
      <c r="AU150" s="337">
        <v>152</v>
      </c>
      <c r="AV150" s="337">
        <v>153</v>
      </c>
      <c r="AW150" s="337">
        <v>153</v>
      </c>
      <c r="AX150" s="337">
        <v>152</v>
      </c>
      <c r="AY150" s="337">
        <v>151</v>
      </c>
      <c r="AZ150" s="337">
        <v>148</v>
      </c>
      <c r="BA150" s="337">
        <v>143</v>
      </c>
      <c r="BB150" s="337">
        <v>138</v>
      </c>
      <c r="BC150" s="337">
        <v>132</v>
      </c>
      <c r="BD150" s="337">
        <v>126</v>
      </c>
      <c r="BE150" s="337">
        <v>122</v>
      </c>
      <c r="BF150" s="337">
        <v>117</v>
      </c>
      <c r="BG150" s="337">
        <v>112</v>
      </c>
      <c r="BH150" s="337">
        <v>110</v>
      </c>
      <c r="BI150" s="337">
        <v>109</v>
      </c>
      <c r="BJ150" s="337">
        <v>107</v>
      </c>
      <c r="BK150" s="337">
        <v>112</v>
      </c>
      <c r="BL150" s="337">
        <v>90</v>
      </c>
      <c r="BM150" s="337">
        <v>80</v>
      </c>
      <c r="BN150" s="337">
        <v>72</v>
      </c>
      <c r="BO150" s="337">
        <v>65</v>
      </c>
      <c r="BP150" s="337">
        <v>65</v>
      </c>
      <c r="BQ150" s="337">
        <v>64</v>
      </c>
      <c r="BR150" s="337">
        <v>63</v>
      </c>
      <c r="BS150" s="337">
        <v>61</v>
      </c>
      <c r="BT150" s="337">
        <v>60</v>
      </c>
      <c r="BU150" s="337">
        <v>59</v>
      </c>
      <c r="BV150" s="337">
        <v>55</v>
      </c>
      <c r="BW150" s="337">
        <v>49</v>
      </c>
      <c r="BX150" s="337">
        <v>45</v>
      </c>
      <c r="BY150" s="337">
        <v>42</v>
      </c>
      <c r="BZ150" s="337">
        <v>39</v>
      </c>
      <c r="CA150" s="337">
        <v>36</v>
      </c>
      <c r="CB150" s="337">
        <v>32</v>
      </c>
      <c r="CC150" s="337">
        <v>26</v>
      </c>
      <c r="CD150" s="338">
        <v>22</v>
      </c>
    </row>
    <row r="151" spans="1:82" s="1" customFormat="1" x14ac:dyDescent="0.4">
      <c r="A151" s="65"/>
      <c r="B151" s="196" t="s">
        <v>583</v>
      </c>
      <c r="C151" s="314"/>
      <c r="D151" s="406"/>
      <c r="E151" s="337"/>
      <c r="F151" s="337"/>
      <c r="G151" s="337"/>
      <c r="H151" s="337"/>
      <c r="I151" s="337"/>
      <c r="J151" s="337"/>
      <c r="K151" s="337"/>
      <c r="L151" s="337"/>
      <c r="M151" s="337"/>
      <c r="N151" s="337"/>
      <c r="O151" s="337"/>
      <c r="P151" s="337"/>
      <c r="Q151" s="337"/>
      <c r="R151" s="337"/>
      <c r="S151" s="337"/>
      <c r="T151" s="337"/>
      <c r="U151" s="337"/>
      <c r="V151" s="337"/>
      <c r="W151" s="337"/>
      <c r="X151" s="337"/>
      <c r="Y151" s="337"/>
      <c r="Z151" s="337"/>
      <c r="AA151" s="337"/>
      <c r="AB151" s="337"/>
      <c r="AC151" s="337"/>
      <c r="AD151" s="337"/>
      <c r="AE151" s="337"/>
      <c r="AF151" s="337"/>
      <c r="AG151" s="337"/>
      <c r="AH151" s="337"/>
      <c r="AI151" s="337"/>
      <c r="AJ151" s="337"/>
      <c r="AK151" s="337"/>
      <c r="AL151" s="337"/>
      <c r="AM151" s="337"/>
      <c r="AN151" s="337"/>
      <c r="AO151" s="337"/>
      <c r="AP151" s="337"/>
      <c r="AQ151" s="337"/>
      <c r="AR151" s="337">
        <v>492</v>
      </c>
      <c r="AS151" s="337">
        <v>478</v>
      </c>
      <c r="AT151" s="337">
        <v>467</v>
      </c>
      <c r="AU151" s="337">
        <v>465</v>
      </c>
      <c r="AV151" s="337">
        <v>460</v>
      </c>
      <c r="AW151" s="337">
        <v>457</v>
      </c>
      <c r="AX151" s="337">
        <v>445</v>
      </c>
      <c r="AY151" s="337">
        <v>428</v>
      </c>
      <c r="AZ151" s="337">
        <v>420</v>
      </c>
      <c r="BA151" s="337">
        <v>400</v>
      </c>
      <c r="BB151" s="337">
        <v>385</v>
      </c>
      <c r="BC151" s="337">
        <v>366</v>
      </c>
      <c r="BD151" s="337">
        <v>342</v>
      </c>
      <c r="BE151" s="337">
        <v>322</v>
      </c>
      <c r="BF151" s="337">
        <v>308</v>
      </c>
      <c r="BG151" s="337">
        <v>229</v>
      </c>
      <c r="BH151" s="337">
        <v>231</v>
      </c>
      <c r="BI151" s="337">
        <v>224</v>
      </c>
      <c r="BJ151" s="337">
        <v>216</v>
      </c>
      <c r="BK151" s="337">
        <v>196</v>
      </c>
      <c r="BL151" s="337">
        <v>199</v>
      </c>
      <c r="BM151" s="337">
        <v>202</v>
      </c>
      <c r="BN151" s="337">
        <v>206</v>
      </c>
      <c r="BO151" s="337">
        <v>205</v>
      </c>
      <c r="BP151" s="337">
        <v>206</v>
      </c>
      <c r="BQ151" s="337">
        <v>201</v>
      </c>
      <c r="BR151" s="337">
        <v>197</v>
      </c>
      <c r="BS151" s="337">
        <v>192</v>
      </c>
      <c r="BT151" s="337">
        <v>185</v>
      </c>
      <c r="BU151" s="337">
        <v>178</v>
      </c>
      <c r="BV151" s="337">
        <v>162</v>
      </c>
      <c r="BW151" s="337">
        <v>142</v>
      </c>
      <c r="BX151" s="337">
        <v>131</v>
      </c>
      <c r="BY151" s="337">
        <v>122</v>
      </c>
      <c r="BZ151" s="337">
        <v>114</v>
      </c>
      <c r="CA151" s="337">
        <v>106</v>
      </c>
      <c r="CB151" s="337">
        <v>94</v>
      </c>
      <c r="CC151" s="337">
        <v>79</v>
      </c>
      <c r="CD151" s="338">
        <v>66</v>
      </c>
    </row>
    <row r="152" spans="1:82" s="1" customFormat="1" ht="26.25" customHeight="1" x14ac:dyDescent="0.4">
      <c r="A152" s="65"/>
      <c r="B152" s="71" t="s">
        <v>613</v>
      </c>
      <c r="C152" s="314"/>
      <c r="D152" s="406"/>
      <c r="E152" s="337"/>
      <c r="F152" s="337"/>
      <c r="G152" s="337"/>
      <c r="H152" s="337"/>
      <c r="I152" s="337"/>
      <c r="J152" s="337"/>
      <c r="K152" s="337"/>
      <c r="L152" s="337"/>
      <c r="M152" s="337"/>
      <c r="N152" s="337"/>
      <c r="O152" s="337"/>
      <c r="P152" s="337"/>
      <c r="Q152" s="337"/>
      <c r="R152" s="337"/>
      <c r="S152" s="337"/>
      <c r="T152" s="337"/>
      <c r="U152" s="337"/>
      <c r="V152" s="337"/>
      <c r="W152" s="337"/>
      <c r="X152" s="337"/>
      <c r="Y152" s="337"/>
      <c r="Z152" s="337"/>
      <c r="AA152" s="337"/>
      <c r="AB152" s="337"/>
      <c r="AC152" s="337"/>
      <c r="AD152" s="337"/>
      <c r="AE152" s="337"/>
      <c r="AF152" s="337"/>
      <c r="AG152" s="337"/>
      <c r="AH152" s="337">
        <v>741</v>
      </c>
      <c r="AI152" s="337">
        <v>689</v>
      </c>
      <c r="AJ152" s="337">
        <v>713</v>
      </c>
      <c r="AK152" s="337">
        <v>797</v>
      </c>
      <c r="AL152" s="337">
        <v>851</v>
      </c>
      <c r="AM152" s="337">
        <v>1015</v>
      </c>
      <c r="AN152" s="337">
        <v>1080</v>
      </c>
      <c r="AO152" s="337">
        <v>1150</v>
      </c>
      <c r="AP152" s="337">
        <v>1180</v>
      </c>
      <c r="AQ152" s="337">
        <v>1195</v>
      </c>
      <c r="AR152" s="337">
        <v>914</v>
      </c>
      <c r="AS152" s="337">
        <v>948</v>
      </c>
      <c r="AT152" s="337">
        <v>1028</v>
      </c>
      <c r="AU152" s="337">
        <v>1153</v>
      </c>
      <c r="AV152" s="337">
        <v>1346</v>
      </c>
      <c r="AW152" s="337">
        <v>1549</v>
      </c>
      <c r="AX152" s="337">
        <v>1686</v>
      </c>
      <c r="AY152" s="337">
        <v>1818</v>
      </c>
      <c r="AZ152" s="337">
        <v>1872</v>
      </c>
      <c r="BA152" s="337">
        <v>1834</v>
      </c>
      <c r="BB152" s="337">
        <v>1795</v>
      </c>
      <c r="BC152" s="337">
        <v>1749</v>
      </c>
      <c r="BD152" s="337">
        <v>1717</v>
      </c>
      <c r="BE152" s="337">
        <v>1753</v>
      </c>
      <c r="BF152" s="337">
        <v>1814</v>
      </c>
      <c r="BG152" s="337">
        <v>1988</v>
      </c>
      <c r="BH152" s="337">
        <v>2132</v>
      </c>
      <c r="BI152" s="337">
        <v>2233</v>
      </c>
      <c r="BJ152" s="337">
        <v>2347</v>
      </c>
      <c r="BK152" s="337">
        <v>2455</v>
      </c>
      <c r="BL152" s="337">
        <v>2633</v>
      </c>
      <c r="BM152" s="337">
        <v>3035</v>
      </c>
      <c r="BN152" s="337">
        <v>3296</v>
      </c>
      <c r="BO152" s="337">
        <v>3468</v>
      </c>
      <c r="BP152" s="337">
        <v>3598</v>
      </c>
      <c r="BQ152" s="337">
        <v>3597</v>
      </c>
      <c r="BR152" s="337">
        <v>3524</v>
      </c>
      <c r="BS152" s="337">
        <v>3433</v>
      </c>
      <c r="BT152" s="337">
        <v>3294</v>
      </c>
      <c r="BU152" s="337">
        <v>3128</v>
      </c>
      <c r="BV152" s="337">
        <v>2836</v>
      </c>
      <c r="BW152" s="337">
        <v>2382</v>
      </c>
      <c r="BX152" s="337">
        <v>2101</v>
      </c>
      <c r="BY152" s="337">
        <v>1903</v>
      </c>
      <c r="BZ152" s="337">
        <v>1726</v>
      </c>
      <c r="CA152" s="337">
        <v>1541</v>
      </c>
      <c r="CB152" s="337">
        <v>1316</v>
      </c>
      <c r="CC152" s="337">
        <v>1039</v>
      </c>
      <c r="CD152" s="338">
        <v>805</v>
      </c>
    </row>
    <row r="153" spans="1:82" s="1" customFormat="1" x14ac:dyDescent="0.4">
      <c r="A153" s="65"/>
      <c r="B153" s="196" t="s">
        <v>581</v>
      </c>
      <c r="C153" s="314"/>
      <c r="D153" s="406"/>
      <c r="E153" s="337"/>
      <c r="F153" s="337"/>
      <c r="G153" s="337"/>
      <c r="H153" s="337"/>
      <c r="I153" s="337"/>
      <c r="J153" s="337"/>
      <c r="K153" s="337"/>
      <c r="L153" s="337"/>
      <c r="M153" s="337"/>
      <c r="N153" s="337"/>
      <c r="O153" s="337"/>
      <c r="P153" s="337"/>
      <c r="Q153" s="337"/>
      <c r="R153" s="337"/>
      <c r="S153" s="337"/>
      <c r="T153" s="337"/>
      <c r="U153" s="337"/>
      <c r="V153" s="337"/>
      <c r="W153" s="337"/>
      <c r="X153" s="337"/>
      <c r="Y153" s="337"/>
      <c r="Z153" s="337"/>
      <c r="AA153" s="337"/>
      <c r="AB153" s="337"/>
      <c r="AC153" s="337"/>
      <c r="AD153" s="337"/>
      <c r="AE153" s="337"/>
      <c r="AF153" s="337"/>
      <c r="AG153" s="337"/>
      <c r="AH153" s="337"/>
      <c r="AI153" s="337"/>
      <c r="AJ153" s="337"/>
      <c r="AK153" s="337"/>
      <c r="AL153" s="337"/>
      <c r="AM153" s="337"/>
      <c r="AN153" s="337"/>
      <c r="AO153" s="337"/>
      <c r="AP153" s="337"/>
      <c r="AQ153" s="337"/>
      <c r="AR153" s="337">
        <v>797</v>
      </c>
      <c r="AS153" s="337">
        <v>819</v>
      </c>
      <c r="AT153" s="337">
        <v>900</v>
      </c>
      <c r="AU153" s="337">
        <v>1020</v>
      </c>
      <c r="AV153" s="337">
        <v>1195</v>
      </c>
      <c r="AW153" s="337">
        <v>1379</v>
      </c>
      <c r="AX153" s="337">
        <v>1498</v>
      </c>
      <c r="AY153" s="337">
        <v>1614</v>
      </c>
      <c r="AZ153" s="337">
        <v>1655</v>
      </c>
      <c r="BA153" s="337">
        <v>1613</v>
      </c>
      <c r="BB153" s="337">
        <v>1574</v>
      </c>
      <c r="BC153" s="337">
        <v>1531</v>
      </c>
      <c r="BD153" s="337">
        <v>1500</v>
      </c>
      <c r="BE153" s="337">
        <v>1534</v>
      </c>
      <c r="BF153" s="337">
        <v>1590</v>
      </c>
      <c r="BG153" s="337">
        <v>1692</v>
      </c>
      <c r="BH153" s="337">
        <v>1823</v>
      </c>
      <c r="BI153" s="337">
        <v>1927</v>
      </c>
      <c r="BJ153" s="337">
        <v>2038</v>
      </c>
      <c r="BK153" s="337">
        <v>2125</v>
      </c>
      <c r="BL153" s="337">
        <v>2292</v>
      </c>
      <c r="BM153" s="337">
        <v>2642</v>
      </c>
      <c r="BN153" s="337">
        <v>2867</v>
      </c>
      <c r="BO153" s="337">
        <v>3016</v>
      </c>
      <c r="BP153" s="337">
        <v>3133</v>
      </c>
      <c r="BQ153" s="337">
        <v>3133</v>
      </c>
      <c r="BR153" s="337">
        <v>3065</v>
      </c>
      <c r="BS153" s="337">
        <v>2986</v>
      </c>
      <c r="BT153" s="337">
        <v>2863</v>
      </c>
      <c r="BU153" s="337">
        <v>2714</v>
      </c>
      <c r="BV153" s="337">
        <v>2458</v>
      </c>
      <c r="BW153" s="337">
        <v>2062</v>
      </c>
      <c r="BX153" s="337">
        <v>1805</v>
      </c>
      <c r="BY153" s="337">
        <v>1645</v>
      </c>
      <c r="BZ153" s="337">
        <v>1492</v>
      </c>
      <c r="CA153" s="337">
        <v>1330</v>
      </c>
      <c r="CB153" s="337">
        <v>1135</v>
      </c>
      <c r="CC153" s="337">
        <v>896</v>
      </c>
      <c r="CD153" s="338">
        <v>695</v>
      </c>
    </row>
    <row r="154" spans="1:82" s="1" customFormat="1" x14ac:dyDescent="0.4">
      <c r="A154" s="65"/>
      <c r="B154" s="196" t="s">
        <v>582</v>
      </c>
      <c r="C154" s="314"/>
      <c r="D154" s="406"/>
      <c r="E154" s="337"/>
      <c r="F154" s="337"/>
      <c r="G154" s="337"/>
      <c r="H154" s="337"/>
      <c r="I154" s="337"/>
      <c r="J154" s="337"/>
      <c r="K154" s="337"/>
      <c r="L154" s="337"/>
      <c r="M154" s="337"/>
      <c r="N154" s="337"/>
      <c r="O154" s="337"/>
      <c r="P154" s="337"/>
      <c r="Q154" s="337"/>
      <c r="R154" s="337"/>
      <c r="S154" s="337"/>
      <c r="T154" s="337"/>
      <c r="U154" s="337"/>
      <c r="V154" s="337"/>
      <c r="W154" s="337"/>
      <c r="X154" s="337"/>
      <c r="Y154" s="337"/>
      <c r="Z154" s="337"/>
      <c r="AA154" s="337"/>
      <c r="AB154" s="337"/>
      <c r="AC154" s="337"/>
      <c r="AD154" s="337"/>
      <c r="AE154" s="337"/>
      <c r="AF154" s="337"/>
      <c r="AG154" s="337"/>
      <c r="AH154" s="337"/>
      <c r="AI154" s="337"/>
      <c r="AJ154" s="337"/>
      <c r="AK154" s="337"/>
      <c r="AL154" s="337"/>
      <c r="AM154" s="337"/>
      <c r="AN154" s="337"/>
      <c r="AO154" s="337"/>
      <c r="AP154" s="337"/>
      <c r="AQ154" s="337"/>
      <c r="AR154" s="337">
        <v>45</v>
      </c>
      <c r="AS154" s="337">
        <v>50</v>
      </c>
      <c r="AT154" s="337">
        <v>52</v>
      </c>
      <c r="AU154" s="337">
        <v>58</v>
      </c>
      <c r="AV154" s="337">
        <v>67</v>
      </c>
      <c r="AW154" s="337">
        <v>76</v>
      </c>
      <c r="AX154" s="337">
        <v>84</v>
      </c>
      <c r="AY154" s="337">
        <v>89</v>
      </c>
      <c r="AZ154" s="337">
        <v>92</v>
      </c>
      <c r="BA154" s="337">
        <v>90</v>
      </c>
      <c r="BB154" s="337">
        <v>89</v>
      </c>
      <c r="BC154" s="337">
        <v>86</v>
      </c>
      <c r="BD154" s="337">
        <v>84</v>
      </c>
      <c r="BE154" s="337">
        <v>84</v>
      </c>
      <c r="BF154" s="337">
        <v>83</v>
      </c>
      <c r="BG154" s="337">
        <v>85</v>
      </c>
      <c r="BH154" s="337">
        <v>91</v>
      </c>
      <c r="BI154" s="337">
        <v>92</v>
      </c>
      <c r="BJ154" s="337">
        <v>94</v>
      </c>
      <c r="BK154" s="337">
        <v>102</v>
      </c>
      <c r="BL154" s="337">
        <v>121</v>
      </c>
      <c r="BM154" s="337">
        <v>148</v>
      </c>
      <c r="BN154" s="337">
        <v>166</v>
      </c>
      <c r="BO154" s="337">
        <v>181</v>
      </c>
      <c r="BP154" s="337">
        <v>187</v>
      </c>
      <c r="BQ154" s="337">
        <v>188</v>
      </c>
      <c r="BR154" s="337">
        <v>186</v>
      </c>
      <c r="BS154" s="337">
        <v>182</v>
      </c>
      <c r="BT154" s="337">
        <v>176</v>
      </c>
      <c r="BU154" s="337">
        <v>170</v>
      </c>
      <c r="BV154" s="337">
        <v>154</v>
      </c>
      <c r="BW154" s="337">
        <v>130</v>
      </c>
      <c r="BX154" s="337">
        <v>114</v>
      </c>
      <c r="BY154" s="337">
        <v>104</v>
      </c>
      <c r="BZ154" s="337">
        <v>95</v>
      </c>
      <c r="CA154" s="337">
        <v>84</v>
      </c>
      <c r="CB154" s="337">
        <v>72</v>
      </c>
      <c r="CC154" s="337">
        <v>57</v>
      </c>
      <c r="CD154" s="338">
        <v>44</v>
      </c>
    </row>
    <row r="155" spans="1:82" s="1" customFormat="1" x14ac:dyDescent="0.4">
      <c r="A155" s="65"/>
      <c r="B155" s="196" t="s">
        <v>583</v>
      </c>
      <c r="C155" s="314"/>
      <c r="D155" s="406"/>
      <c r="E155" s="337"/>
      <c r="F155" s="337"/>
      <c r="G155" s="337"/>
      <c r="H155" s="337"/>
      <c r="I155" s="337"/>
      <c r="J155" s="337"/>
      <c r="K155" s="337"/>
      <c r="L155" s="337"/>
      <c r="M155" s="337"/>
      <c r="N155" s="337"/>
      <c r="O155" s="337"/>
      <c r="P155" s="337"/>
      <c r="Q155" s="337"/>
      <c r="R155" s="337"/>
      <c r="S155" s="337"/>
      <c r="T155" s="337"/>
      <c r="U155" s="337"/>
      <c r="V155" s="337"/>
      <c r="W155" s="337"/>
      <c r="X155" s="337"/>
      <c r="Y155" s="337"/>
      <c r="Z155" s="337"/>
      <c r="AA155" s="337"/>
      <c r="AB155" s="337"/>
      <c r="AC155" s="337"/>
      <c r="AD155" s="337"/>
      <c r="AE155" s="337"/>
      <c r="AF155" s="337"/>
      <c r="AG155" s="337"/>
      <c r="AH155" s="337"/>
      <c r="AI155" s="337"/>
      <c r="AJ155" s="337"/>
      <c r="AK155" s="337"/>
      <c r="AL155" s="337"/>
      <c r="AM155" s="337"/>
      <c r="AN155" s="337"/>
      <c r="AO155" s="337"/>
      <c r="AP155" s="337"/>
      <c r="AQ155" s="337"/>
      <c r="AR155" s="337">
        <v>72</v>
      </c>
      <c r="AS155" s="337">
        <v>78</v>
      </c>
      <c r="AT155" s="337">
        <v>75</v>
      </c>
      <c r="AU155" s="337">
        <v>75</v>
      </c>
      <c r="AV155" s="337">
        <v>83</v>
      </c>
      <c r="AW155" s="337">
        <v>93</v>
      </c>
      <c r="AX155" s="337">
        <v>105</v>
      </c>
      <c r="AY155" s="337">
        <v>115</v>
      </c>
      <c r="AZ155" s="337">
        <v>124</v>
      </c>
      <c r="BA155" s="337">
        <v>131</v>
      </c>
      <c r="BB155" s="337">
        <v>132</v>
      </c>
      <c r="BC155" s="337">
        <v>132</v>
      </c>
      <c r="BD155" s="337">
        <v>133</v>
      </c>
      <c r="BE155" s="337">
        <v>135</v>
      </c>
      <c r="BF155" s="337">
        <v>141</v>
      </c>
      <c r="BG155" s="337">
        <v>211</v>
      </c>
      <c r="BH155" s="337">
        <v>218</v>
      </c>
      <c r="BI155" s="337">
        <v>214</v>
      </c>
      <c r="BJ155" s="337">
        <v>215</v>
      </c>
      <c r="BK155" s="337">
        <v>228</v>
      </c>
      <c r="BL155" s="337">
        <v>220</v>
      </c>
      <c r="BM155" s="337">
        <v>245</v>
      </c>
      <c r="BN155" s="337">
        <v>263</v>
      </c>
      <c r="BO155" s="337">
        <v>271</v>
      </c>
      <c r="BP155" s="337">
        <v>278</v>
      </c>
      <c r="BQ155" s="337">
        <v>277</v>
      </c>
      <c r="BR155" s="337">
        <v>272</v>
      </c>
      <c r="BS155" s="337">
        <v>264</v>
      </c>
      <c r="BT155" s="337">
        <v>254</v>
      </c>
      <c r="BU155" s="337">
        <v>243</v>
      </c>
      <c r="BV155" s="337">
        <v>224</v>
      </c>
      <c r="BW155" s="337">
        <v>190</v>
      </c>
      <c r="BX155" s="337">
        <v>168</v>
      </c>
      <c r="BY155" s="337">
        <v>154</v>
      </c>
      <c r="BZ155" s="337">
        <v>140</v>
      </c>
      <c r="CA155" s="337">
        <v>126</v>
      </c>
      <c r="CB155" s="337">
        <v>108</v>
      </c>
      <c r="CC155" s="337">
        <v>85</v>
      </c>
      <c r="CD155" s="338">
        <v>66</v>
      </c>
    </row>
    <row r="156" spans="1:82" s="1" customFormat="1" ht="15.4" thickBot="1" x14ac:dyDescent="0.45">
      <c r="A156" s="131"/>
      <c r="B156" s="416"/>
      <c r="C156" s="353"/>
      <c r="D156" s="417"/>
      <c r="E156" s="365"/>
      <c r="F156" s="365"/>
      <c r="G156" s="365"/>
      <c r="H156" s="365"/>
      <c r="I156" s="365"/>
      <c r="J156" s="365"/>
      <c r="K156" s="365"/>
      <c r="L156" s="365"/>
      <c r="M156" s="365"/>
      <c r="N156" s="365"/>
      <c r="O156" s="365"/>
      <c r="P156" s="365"/>
      <c r="Q156" s="365"/>
      <c r="R156" s="365"/>
      <c r="S156" s="365"/>
      <c r="T156" s="365"/>
      <c r="U156" s="365"/>
      <c r="V156" s="365"/>
      <c r="W156" s="365"/>
      <c r="X156" s="365"/>
      <c r="Y156" s="365"/>
      <c r="Z156" s="365"/>
      <c r="AA156" s="365"/>
      <c r="AB156" s="365"/>
      <c r="AC156" s="365"/>
      <c r="AD156" s="365"/>
      <c r="AE156" s="365"/>
      <c r="AF156" s="365"/>
      <c r="AG156" s="365"/>
      <c r="AH156" s="365"/>
      <c r="AI156" s="365"/>
      <c r="AJ156" s="365"/>
      <c r="AK156" s="365"/>
      <c r="AL156" s="365"/>
      <c r="AM156" s="365"/>
      <c r="AN156" s="365"/>
      <c r="AO156" s="365"/>
      <c r="AP156" s="365"/>
      <c r="AQ156" s="365"/>
      <c r="AR156" s="365"/>
      <c r="AS156" s="365"/>
      <c r="AT156" s="365"/>
      <c r="AU156" s="365"/>
      <c r="AV156" s="365"/>
      <c r="AW156" s="365"/>
      <c r="AX156" s="365"/>
      <c r="AY156" s="365"/>
      <c r="AZ156" s="365"/>
      <c r="BA156" s="365"/>
      <c r="BB156" s="365"/>
      <c r="BC156" s="365"/>
      <c r="BD156" s="365"/>
      <c r="BE156" s="365"/>
      <c r="BF156" s="365"/>
      <c r="BG156" s="365"/>
      <c r="BH156" s="365"/>
      <c r="BI156" s="365"/>
      <c r="BJ156" s="365"/>
      <c r="BK156" s="365"/>
      <c r="BL156" s="365"/>
      <c r="BM156" s="365"/>
      <c r="BN156" s="365"/>
      <c r="BO156" s="365"/>
      <c r="BP156" s="365"/>
      <c r="BQ156" s="365"/>
      <c r="BR156" s="365"/>
      <c r="BS156" s="365"/>
      <c r="BT156" s="365"/>
      <c r="BU156" s="365"/>
      <c r="BV156" s="365"/>
      <c r="BW156" s="365"/>
      <c r="BX156" s="365"/>
      <c r="BY156" s="365"/>
      <c r="BZ156" s="365"/>
      <c r="CA156" s="365"/>
      <c r="CB156" s="365"/>
      <c r="CC156" s="365"/>
      <c r="CD156" s="366"/>
    </row>
  </sheetData>
  <hyperlinks>
    <hyperlink ref="A1" location="Contents!A1" display="Contents page" xr:uid="{00000000-0004-0000-1400-000000000000}"/>
    <hyperlink ref="B1" location="Notes!A1" display="Information relating to this table can be found in the 'Notes' tab" xr:uid="{00000000-0004-0000-14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9C9C9"/>
  </sheetPr>
  <dimension ref="A1:CD158"/>
  <sheetViews>
    <sheetView zoomScale="85" zoomScaleNormal="85" workbookViewId="0">
      <pane xSplit="3" ySplit="3" topLeftCell="BW4" activePane="bottomRight" state="frozen"/>
      <selection pane="topRight" activeCell="D1" sqref="D1"/>
      <selection pane="bottomLeft" activeCell="A4" sqref="A4"/>
      <selection pane="bottomRight" activeCell="A4" sqref="A4"/>
    </sheetView>
  </sheetViews>
  <sheetFormatPr defaultColWidth="9.1328125" defaultRowHeight="15" x14ac:dyDescent="0.4"/>
  <cols>
    <col min="1" max="1" width="23.1328125" style="314" bestFit="1" customWidth="1"/>
    <col min="2" max="2" width="75.86328125" style="314" customWidth="1"/>
    <col min="3" max="3" width="25.86328125" style="314" customWidth="1"/>
    <col min="4" max="75" width="12.86328125" style="427" customWidth="1"/>
    <col min="76" max="82" width="12.86328125" style="314" customWidth="1"/>
    <col min="83" max="83" width="9.1328125" style="314" customWidth="1"/>
    <col min="84" max="16384" width="9.1328125" style="314"/>
  </cols>
  <sheetData>
    <row r="1" spans="1:82" s="296" customFormat="1" ht="25.5" customHeight="1" thickBot="1" x14ac:dyDescent="0.4">
      <c r="A1" s="43" t="s">
        <v>44</v>
      </c>
      <c r="B1" s="44" t="s">
        <v>88</v>
      </c>
      <c r="C1" s="10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8"/>
      <c r="AH1" s="418"/>
      <c r="AI1" s="418"/>
      <c r="AJ1" s="418"/>
      <c r="AK1" s="418"/>
      <c r="AL1" s="418"/>
      <c r="AM1" s="418"/>
      <c r="AN1" s="418"/>
      <c r="AO1" s="418"/>
      <c r="AP1" s="418"/>
      <c r="AQ1" s="418"/>
      <c r="AR1" s="418"/>
      <c r="AS1" s="418"/>
      <c r="AT1" s="418"/>
      <c r="AU1" s="418"/>
      <c r="AV1" s="418"/>
      <c r="AW1" s="418"/>
      <c r="AX1" s="418"/>
      <c r="AY1" s="418"/>
      <c r="AZ1" s="418"/>
      <c r="BA1" s="418"/>
      <c r="BB1" s="418"/>
      <c r="BC1" s="418"/>
      <c r="BD1" s="418"/>
      <c r="BE1" s="418"/>
      <c r="BF1" s="418"/>
      <c r="BG1" s="418"/>
      <c r="BH1" s="418"/>
      <c r="BI1" s="418"/>
      <c r="BJ1" s="418"/>
      <c r="BK1" s="418"/>
      <c r="BL1" s="418"/>
      <c r="BM1" s="418"/>
      <c r="BN1" s="418"/>
      <c r="BO1" s="418"/>
      <c r="BP1" s="418"/>
      <c r="BQ1" s="418"/>
      <c r="BR1" s="418"/>
      <c r="BS1" s="418"/>
      <c r="BT1" s="418"/>
      <c r="BU1" s="418"/>
      <c r="BV1" s="418"/>
      <c r="BW1" s="418"/>
      <c r="BX1" s="418"/>
    </row>
    <row r="2" spans="1:82" s="1" customFormat="1" x14ac:dyDescent="0.4">
      <c r="A2" s="46" t="s">
        <v>45</v>
      </c>
      <c r="B2" s="18" t="s">
        <v>629</v>
      </c>
      <c r="C2" s="378"/>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1" customFormat="1" x14ac:dyDescent="0.4">
      <c r="A3" s="110">
        <v>2022</v>
      </c>
      <c r="B3" s="298" t="s">
        <v>218</v>
      </c>
      <c r="C3" s="343"/>
      <c r="D3" s="53" t="s">
        <v>123</v>
      </c>
      <c r="E3" s="53" t="s">
        <v>123</v>
      </c>
      <c r="F3" s="53" t="s">
        <v>123</v>
      </c>
      <c r="G3" s="53" t="s">
        <v>123</v>
      </c>
      <c r="H3" s="53" t="s">
        <v>123</v>
      </c>
      <c r="I3" s="53" t="s">
        <v>123</v>
      </c>
      <c r="J3" s="53" t="s">
        <v>123</v>
      </c>
      <c r="K3" s="53" t="s">
        <v>123</v>
      </c>
      <c r="L3" s="53" t="s">
        <v>123</v>
      </c>
      <c r="M3" s="53" t="s">
        <v>123</v>
      </c>
      <c r="N3" s="53" t="s">
        <v>123</v>
      </c>
      <c r="O3" s="53" t="s">
        <v>123</v>
      </c>
      <c r="P3" s="53" t="s">
        <v>123</v>
      </c>
      <c r="Q3" s="53" t="s">
        <v>123</v>
      </c>
      <c r="R3" s="53" t="s">
        <v>123</v>
      </c>
      <c r="S3" s="53" t="s">
        <v>123</v>
      </c>
      <c r="T3" s="53" t="s">
        <v>123</v>
      </c>
      <c r="U3" s="53" t="s">
        <v>123</v>
      </c>
      <c r="V3" s="53" t="s">
        <v>123</v>
      </c>
      <c r="W3" s="53" t="s">
        <v>123</v>
      </c>
      <c r="X3" s="53" t="s">
        <v>123</v>
      </c>
      <c r="Y3" s="53" t="s">
        <v>123</v>
      </c>
      <c r="Z3" s="53" t="s">
        <v>123</v>
      </c>
      <c r="AA3" s="53" t="s">
        <v>123</v>
      </c>
      <c r="AB3" s="53" t="s">
        <v>123</v>
      </c>
      <c r="AC3" s="53" t="s">
        <v>123</v>
      </c>
      <c r="AD3" s="53" t="s">
        <v>123</v>
      </c>
      <c r="AE3" s="53" t="s">
        <v>123</v>
      </c>
      <c r="AF3" s="53" t="s">
        <v>123</v>
      </c>
      <c r="AG3" s="53" t="s">
        <v>123</v>
      </c>
      <c r="AH3" s="53" t="s">
        <v>123</v>
      </c>
      <c r="AI3" s="53" t="s">
        <v>123</v>
      </c>
      <c r="AJ3" s="53" t="s">
        <v>123</v>
      </c>
      <c r="AK3" s="53" t="s">
        <v>123</v>
      </c>
      <c r="AL3" s="53" t="s">
        <v>123</v>
      </c>
      <c r="AM3" s="53" t="s">
        <v>123</v>
      </c>
      <c r="AN3" s="53" t="s">
        <v>123</v>
      </c>
      <c r="AO3" s="53" t="s">
        <v>123</v>
      </c>
      <c r="AP3" s="53" t="s">
        <v>123</v>
      </c>
      <c r="AQ3" s="53" t="s">
        <v>123</v>
      </c>
      <c r="AR3" s="53" t="s">
        <v>123</v>
      </c>
      <c r="AS3" s="53" t="s">
        <v>123</v>
      </c>
      <c r="AT3" s="53" t="s">
        <v>123</v>
      </c>
      <c r="AU3" s="53" t="s">
        <v>123</v>
      </c>
      <c r="AV3" s="53" t="s">
        <v>123</v>
      </c>
      <c r="AW3" s="53" t="s">
        <v>123</v>
      </c>
      <c r="AX3" s="53" t="s">
        <v>123</v>
      </c>
      <c r="AY3" s="53" t="s">
        <v>123</v>
      </c>
      <c r="AZ3" s="53" t="s">
        <v>123</v>
      </c>
      <c r="BA3" s="53" t="s">
        <v>123</v>
      </c>
      <c r="BB3" s="53" t="s">
        <v>123</v>
      </c>
      <c r="BC3" s="53" t="s">
        <v>123</v>
      </c>
      <c r="BD3" s="53" t="s">
        <v>123</v>
      </c>
      <c r="BE3" s="53" t="s">
        <v>123</v>
      </c>
      <c r="BF3" s="53" t="s">
        <v>123</v>
      </c>
      <c r="BG3" s="53" t="s">
        <v>123</v>
      </c>
      <c r="BH3" s="53" t="s">
        <v>123</v>
      </c>
      <c r="BI3" s="53" t="s">
        <v>123</v>
      </c>
      <c r="BJ3" s="53" t="s">
        <v>123</v>
      </c>
      <c r="BK3" s="53" t="s">
        <v>123</v>
      </c>
      <c r="BL3" s="53" t="s">
        <v>123</v>
      </c>
      <c r="BM3" s="53" t="s">
        <v>123</v>
      </c>
      <c r="BN3" s="53" t="s">
        <v>123</v>
      </c>
      <c r="BO3" s="53" t="s">
        <v>123</v>
      </c>
      <c r="BP3" s="53" t="s">
        <v>123</v>
      </c>
      <c r="BQ3" s="53" t="s">
        <v>123</v>
      </c>
      <c r="BR3" s="53" t="s">
        <v>123</v>
      </c>
      <c r="BS3" s="53" t="s">
        <v>123</v>
      </c>
      <c r="BT3" s="53" t="s">
        <v>123</v>
      </c>
      <c r="BU3" s="53" t="s">
        <v>123</v>
      </c>
      <c r="BV3" s="53" t="s">
        <v>123</v>
      </c>
      <c r="BW3" s="53" t="s">
        <v>123</v>
      </c>
      <c r="BX3" s="53" t="s">
        <v>123</v>
      </c>
      <c r="BY3" s="53" t="s">
        <v>124</v>
      </c>
      <c r="BZ3" s="53" t="s">
        <v>124</v>
      </c>
      <c r="CA3" s="53" t="s">
        <v>124</v>
      </c>
      <c r="CB3" s="53" t="s">
        <v>124</v>
      </c>
      <c r="CC3" s="53" t="s">
        <v>124</v>
      </c>
      <c r="CD3" s="54" t="s">
        <v>124</v>
      </c>
    </row>
    <row r="4" spans="1:82" s="238" customFormat="1" ht="30.75" customHeight="1" x14ac:dyDescent="0.4">
      <c r="A4" s="21"/>
      <c r="B4" s="116" t="s">
        <v>630</v>
      </c>
      <c r="C4" s="106"/>
      <c r="D4" s="419">
        <f t="shared" ref="D4:AG4" si="0">SUM(D8,D17,D27,D34,D37,D40)</f>
        <v>43.5</v>
      </c>
      <c r="E4" s="419">
        <f t="shared" si="0"/>
        <v>65.5</v>
      </c>
      <c r="F4" s="419">
        <f t="shared" si="0"/>
        <v>68.599999999999994</v>
      </c>
      <c r="G4" s="419">
        <f t="shared" si="0"/>
        <v>63.3</v>
      </c>
      <c r="H4" s="419">
        <f t="shared" si="0"/>
        <v>79.2</v>
      </c>
      <c r="I4" s="419">
        <f t="shared" si="0"/>
        <v>84.9</v>
      </c>
      <c r="J4" s="419">
        <f t="shared" si="0"/>
        <v>84.5</v>
      </c>
      <c r="K4" s="419">
        <f t="shared" si="0"/>
        <v>99.6</v>
      </c>
      <c r="L4" s="419">
        <f t="shared" si="0"/>
        <v>96.7</v>
      </c>
      <c r="M4" s="419">
        <f t="shared" si="0"/>
        <v>111.4</v>
      </c>
      <c r="N4" s="419">
        <f t="shared" si="0"/>
        <v>133.5</v>
      </c>
      <c r="O4" s="419">
        <f t="shared" si="0"/>
        <v>130.6</v>
      </c>
      <c r="P4" s="419">
        <f t="shared" si="0"/>
        <v>135</v>
      </c>
      <c r="Q4" s="419">
        <f t="shared" si="0"/>
        <v>154.6</v>
      </c>
      <c r="R4" s="419">
        <f t="shared" si="0"/>
        <v>161.5</v>
      </c>
      <c r="S4" s="419">
        <f t="shared" si="0"/>
        <v>191.4</v>
      </c>
      <c r="T4" s="419">
        <f t="shared" si="0"/>
        <v>200.9</v>
      </c>
      <c r="U4" s="419">
        <f t="shared" si="0"/>
        <v>248.5</v>
      </c>
      <c r="V4" s="419">
        <f t="shared" si="0"/>
        <v>261.8</v>
      </c>
      <c r="W4" s="419">
        <f t="shared" si="0"/>
        <v>322.89999999999998</v>
      </c>
      <c r="X4" s="419">
        <f t="shared" si="0"/>
        <v>348.4</v>
      </c>
      <c r="Y4" s="419">
        <f t="shared" si="0"/>
        <v>382.7</v>
      </c>
      <c r="Z4" s="419">
        <f t="shared" si="0"/>
        <v>373.7</v>
      </c>
      <c r="AA4" s="419">
        <f t="shared" si="0"/>
        <v>413.7</v>
      </c>
      <c r="AB4" s="419">
        <f t="shared" si="0"/>
        <v>486.6</v>
      </c>
      <c r="AC4" s="419">
        <f t="shared" si="0"/>
        <v>547.80899999999997</v>
      </c>
      <c r="AD4" s="419">
        <f t="shared" si="0"/>
        <v>664.90499999999997</v>
      </c>
      <c r="AE4" s="419">
        <f t="shared" si="0"/>
        <v>884.99400000000003</v>
      </c>
      <c r="AF4" s="419">
        <f t="shared" si="0"/>
        <v>1092.8500000000001</v>
      </c>
      <c r="AG4" s="419">
        <f t="shared" si="0"/>
        <v>1331.0940000000001</v>
      </c>
      <c r="AH4" s="419">
        <f t="shared" ref="AH4:BM4" si="1">SUM(AH5:AH6)</f>
        <v>1735</v>
      </c>
      <c r="AI4" s="419">
        <f t="shared" si="1"/>
        <v>1881</v>
      </c>
      <c r="AJ4" s="419">
        <f t="shared" si="1"/>
        <v>2084</v>
      </c>
      <c r="AK4" s="419">
        <f t="shared" si="1"/>
        <v>2378</v>
      </c>
      <c r="AL4" s="419">
        <f t="shared" si="1"/>
        <v>2560.0000000000005</v>
      </c>
      <c r="AM4" s="419">
        <f t="shared" si="1"/>
        <v>2624.0000000000005</v>
      </c>
      <c r="AN4" s="419">
        <f t="shared" si="1"/>
        <v>3010</v>
      </c>
      <c r="AO4" s="419">
        <f t="shared" si="1"/>
        <v>3322.9999999999995</v>
      </c>
      <c r="AP4" s="419">
        <f t="shared" si="1"/>
        <v>3676.8379999999997</v>
      </c>
      <c r="AQ4" s="419">
        <f t="shared" si="1"/>
        <v>4043.5760000000005</v>
      </c>
      <c r="AR4" s="419">
        <f t="shared" si="1"/>
        <v>4639.5419999999995</v>
      </c>
      <c r="AS4" s="419">
        <f t="shared" si="1"/>
        <v>5288.3220000000001</v>
      </c>
      <c r="AT4" s="419">
        <f t="shared" si="1"/>
        <v>6158.0410000000011</v>
      </c>
      <c r="AU4" s="419">
        <f t="shared" si="1"/>
        <v>7754.1389999999992</v>
      </c>
      <c r="AV4" s="419">
        <f t="shared" si="1"/>
        <v>9112.7170000000006</v>
      </c>
      <c r="AW4" s="419">
        <f t="shared" si="1"/>
        <v>10494.066999999999</v>
      </c>
      <c r="AX4" s="419">
        <f t="shared" si="1"/>
        <v>11580.523999999999</v>
      </c>
      <c r="AY4" s="419">
        <f t="shared" si="1"/>
        <v>11948.351999999999</v>
      </c>
      <c r="AZ4" s="419">
        <f t="shared" si="1"/>
        <v>12074.405000000001</v>
      </c>
      <c r="BA4" s="419">
        <f t="shared" si="1"/>
        <v>12090.098000000002</v>
      </c>
      <c r="BB4" s="419">
        <f t="shared" si="1"/>
        <v>12082.812</v>
      </c>
      <c r="BC4" s="419">
        <f t="shared" si="1"/>
        <v>11847.279</v>
      </c>
      <c r="BD4" s="419">
        <f t="shared" si="1"/>
        <v>12180.391000000001</v>
      </c>
      <c r="BE4" s="419">
        <f t="shared" si="1"/>
        <v>12557.704338892205</v>
      </c>
      <c r="BF4" s="419">
        <f t="shared" si="1"/>
        <v>12488.598948891869</v>
      </c>
      <c r="BG4" s="419">
        <f t="shared" si="1"/>
        <v>12665.169673067492</v>
      </c>
      <c r="BH4" s="420">
        <f t="shared" si="1"/>
        <v>12297.070067599379</v>
      </c>
      <c r="BI4" s="419">
        <f t="shared" si="1"/>
        <v>12082.332327895076</v>
      </c>
      <c r="BJ4" s="419">
        <f t="shared" si="1"/>
        <v>12043.921697260022</v>
      </c>
      <c r="BK4" s="419">
        <f t="shared" si="1"/>
        <v>12612.190449657457</v>
      </c>
      <c r="BL4" s="419">
        <f t="shared" si="1"/>
        <v>12629.213878372164</v>
      </c>
      <c r="BM4" s="419">
        <f t="shared" si="1"/>
        <v>13267.210975195316</v>
      </c>
      <c r="BN4" s="419">
        <f t="shared" ref="BN4:CD4" si="2">SUM(BN5:BN6)</f>
        <v>13311.061557779603</v>
      </c>
      <c r="BO4" s="419">
        <f t="shared" si="2"/>
        <v>13412.354468304708</v>
      </c>
      <c r="BP4" s="419">
        <f t="shared" si="2"/>
        <v>13431.776763784655</v>
      </c>
      <c r="BQ4" s="419">
        <f t="shared" si="2"/>
        <v>13474.883556889308</v>
      </c>
      <c r="BR4" s="419">
        <f t="shared" si="2"/>
        <v>14266.9206808656</v>
      </c>
      <c r="BS4" s="419">
        <f t="shared" si="2"/>
        <v>15036.262745254489</v>
      </c>
      <c r="BT4" s="419">
        <f t="shared" si="2"/>
        <v>15179.358808429875</v>
      </c>
      <c r="BU4" s="419">
        <f t="shared" si="2"/>
        <v>15510.367565588818</v>
      </c>
      <c r="BV4" s="419">
        <f t="shared" si="2"/>
        <v>15196.890226647016</v>
      </c>
      <c r="BW4" s="419">
        <f t="shared" si="2"/>
        <v>13946.437353743389</v>
      </c>
      <c r="BX4" s="419">
        <f t="shared" si="2"/>
        <v>13505.423008810829</v>
      </c>
      <c r="BY4" s="419">
        <f t="shared" si="2"/>
        <v>12694.435547815263</v>
      </c>
      <c r="BZ4" s="419">
        <f t="shared" si="2"/>
        <v>12891.800037597615</v>
      </c>
      <c r="CA4" s="419">
        <f t="shared" si="2"/>
        <v>13060.486994881305</v>
      </c>
      <c r="CB4" s="419">
        <f t="shared" si="2"/>
        <v>11553.679110336547</v>
      </c>
      <c r="CC4" s="419">
        <f t="shared" si="2"/>
        <v>8543.960109467127</v>
      </c>
      <c r="CD4" s="421">
        <f t="shared" si="2"/>
        <v>5581.2646848434961</v>
      </c>
    </row>
    <row r="5" spans="1:82" s="238" customFormat="1" x14ac:dyDescent="0.4">
      <c r="A5" s="336"/>
      <c r="B5" s="382" t="s">
        <v>411</v>
      </c>
      <c r="C5" s="106"/>
      <c r="D5" s="383">
        <f t="shared" ref="D5:AI5" si="3">D8+D22+D25+D29+D32+D35+D38+D40</f>
        <v>0</v>
      </c>
      <c r="E5" s="383">
        <f t="shared" si="3"/>
        <v>0</v>
      </c>
      <c r="F5" s="383">
        <f t="shared" si="3"/>
        <v>0</v>
      </c>
      <c r="G5" s="383">
        <f t="shared" si="3"/>
        <v>0</v>
      </c>
      <c r="H5" s="383">
        <f t="shared" si="3"/>
        <v>0</v>
      </c>
      <c r="I5" s="383">
        <f t="shared" si="3"/>
        <v>0</v>
      </c>
      <c r="J5" s="383">
        <f t="shared" si="3"/>
        <v>0</v>
      </c>
      <c r="K5" s="383">
        <f t="shared" si="3"/>
        <v>0</v>
      </c>
      <c r="L5" s="383">
        <f t="shared" si="3"/>
        <v>0</v>
      </c>
      <c r="M5" s="383">
        <f t="shared" si="3"/>
        <v>0</v>
      </c>
      <c r="N5" s="383">
        <f t="shared" si="3"/>
        <v>0</v>
      </c>
      <c r="O5" s="383">
        <f t="shared" si="3"/>
        <v>0</v>
      </c>
      <c r="P5" s="383">
        <f t="shared" si="3"/>
        <v>0</v>
      </c>
      <c r="Q5" s="383">
        <f t="shared" si="3"/>
        <v>0</v>
      </c>
      <c r="R5" s="383">
        <f t="shared" si="3"/>
        <v>0</v>
      </c>
      <c r="S5" s="383">
        <f t="shared" si="3"/>
        <v>0</v>
      </c>
      <c r="T5" s="383">
        <f t="shared" si="3"/>
        <v>0</v>
      </c>
      <c r="U5" s="383">
        <f t="shared" si="3"/>
        <v>0</v>
      </c>
      <c r="V5" s="383">
        <f t="shared" si="3"/>
        <v>0</v>
      </c>
      <c r="W5" s="383">
        <f t="shared" si="3"/>
        <v>0</v>
      </c>
      <c r="X5" s="383">
        <f t="shared" si="3"/>
        <v>0</v>
      </c>
      <c r="Y5" s="383">
        <f t="shared" si="3"/>
        <v>0</v>
      </c>
      <c r="Z5" s="383">
        <f t="shared" si="3"/>
        <v>0</v>
      </c>
      <c r="AA5" s="383">
        <f t="shared" si="3"/>
        <v>0</v>
      </c>
      <c r="AB5" s="383">
        <f t="shared" si="3"/>
        <v>0</v>
      </c>
      <c r="AC5" s="383">
        <f t="shared" si="3"/>
        <v>0</v>
      </c>
      <c r="AD5" s="383">
        <f t="shared" si="3"/>
        <v>0</v>
      </c>
      <c r="AE5" s="383">
        <f t="shared" si="3"/>
        <v>0</v>
      </c>
      <c r="AF5" s="383">
        <f t="shared" si="3"/>
        <v>0</v>
      </c>
      <c r="AG5" s="383">
        <f t="shared" si="3"/>
        <v>0</v>
      </c>
      <c r="AH5" s="383">
        <f t="shared" si="3"/>
        <v>1659.9435153078261</v>
      </c>
      <c r="AI5" s="383">
        <f t="shared" si="3"/>
        <v>1792.1343128758599</v>
      </c>
      <c r="AJ5" s="383">
        <f t="shared" ref="AJ5:BO5" si="4">AJ8+AJ22+AJ25+AJ29+AJ32+AJ35+AJ38+AJ40</f>
        <v>1981.2107295895348</v>
      </c>
      <c r="AK5" s="383">
        <f t="shared" si="4"/>
        <v>2255.9282400413831</v>
      </c>
      <c r="AL5" s="383">
        <f t="shared" si="4"/>
        <v>2417.1250547400077</v>
      </c>
      <c r="AM5" s="383">
        <f t="shared" si="4"/>
        <v>2453.0162562895484</v>
      </c>
      <c r="AN5" s="383">
        <f t="shared" si="4"/>
        <v>2795.4057492428551</v>
      </c>
      <c r="AO5" s="383">
        <f t="shared" si="4"/>
        <v>3056.2766144896923</v>
      </c>
      <c r="AP5" s="383">
        <f t="shared" si="4"/>
        <v>3334.1359305710021</v>
      </c>
      <c r="AQ5" s="383">
        <f t="shared" si="4"/>
        <v>3619.0325436077005</v>
      </c>
      <c r="AR5" s="383">
        <f t="shared" si="4"/>
        <v>4120.4154610469932</v>
      </c>
      <c r="AS5" s="383">
        <f t="shared" si="4"/>
        <v>4649.1906503585542</v>
      </c>
      <c r="AT5" s="383">
        <f t="shared" si="4"/>
        <v>5362.9922575999344</v>
      </c>
      <c r="AU5" s="383">
        <f t="shared" si="4"/>
        <v>6739.9336377056543</v>
      </c>
      <c r="AV5" s="383">
        <f t="shared" si="4"/>
        <v>7963.9994719953866</v>
      </c>
      <c r="AW5" s="383">
        <f t="shared" si="4"/>
        <v>9216.9656368973046</v>
      </c>
      <c r="AX5" s="383">
        <f t="shared" si="4"/>
        <v>10225.021256654652</v>
      </c>
      <c r="AY5" s="383">
        <f t="shared" si="4"/>
        <v>10765.217292034049</v>
      </c>
      <c r="AZ5" s="383">
        <f t="shared" si="4"/>
        <v>11100.797527991303</v>
      </c>
      <c r="BA5" s="383">
        <f t="shared" si="4"/>
        <v>11285.78715130033</v>
      </c>
      <c r="BB5" s="383">
        <f t="shared" si="4"/>
        <v>11507.882074852045</v>
      </c>
      <c r="BC5" s="383">
        <f t="shared" si="4"/>
        <v>11542.301361696584</v>
      </c>
      <c r="BD5" s="383">
        <f t="shared" si="4"/>
        <v>12014.255000000001</v>
      </c>
      <c r="BE5" s="383">
        <f t="shared" si="4"/>
        <v>12392.217338892206</v>
      </c>
      <c r="BF5" s="383">
        <f t="shared" si="4"/>
        <v>12325.947699970275</v>
      </c>
      <c r="BG5" s="383">
        <f t="shared" si="4"/>
        <v>12495.266684366108</v>
      </c>
      <c r="BH5" s="422">
        <f t="shared" si="4"/>
        <v>12172.78706759938</v>
      </c>
      <c r="BI5" s="383">
        <f t="shared" si="4"/>
        <v>11954.071771256264</v>
      </c>
      <c r="BJ5" s="383">
        <f t="shared" si="4"/>
        <v>11908.755623242781</v>
      </c>
      <c r="BK5" s="383">
        <f t="shared" si="4"/>
        <v>12411.436029490982</v>
      </c>
      <c r="BL5" s="383">
        <f t="shared" si="4"/>
        <v>12453.678815330739</v>
      </c>
      <c r="BM5" s="383">
        <f t="shared" si="4"/>
        <v>13083.972559046761</v>
      </c>
      <c r="BN5" s="383">
        <f t="shared" si="4"/>
        <v>13141.076623992645</v>
      </c>
      <c r="BO5" s="383">
        <f t="shared" si="4"/>
        <v>13243.032113571322</v>
      </c>
      <c r="BP5" s="383">
        <f t="shared" ref="BP5:CD5" si="5">BP8+BP22+BP25+BP29+BP32+BP35+BP38+BP40</f>
        <v>13272.310041567645</v>
      </c>
      <c r="BQ5" s="383">
        <f t="shared" si="5"/>
        <v>13330.209035966524</v>
      </c>
      <c r="BR5" s="383">
        <f t="shared" si="5"/>
        <v>14128.611646926445</v>
      </c>
      <c r="BS5" s="383">
        <f t="shared" si="5"/>
        <v>14908.065136758509</v>
      </c>
      <c r="BT5" s="383">
        <f t="shared" si="5"/>
        <v>15059.050955626983</v>
      </c>
      <c r="BU5" s="383">
        <f t="shared" si="5"/>
        <v>15405.385348526768</v>
      </c>
      <c r="BV5" s="383">
        <f t="shared" si="5"/>
        <v>15100.934830633303</v>
      </c>
      <c r="BW5" s="383">
        <f t="shared" si="5"/>
        <v>13857.665470176926</v>
      </c>
      <c r="BX5" s="383">
        <f t="shared" si="5"/>
        <v>13433.52958722736</v>
      </c>
      <c r="BY5" s="383">
        <f t="shared" si="5"/>
        <v>12630.697147493802</v>
      </c>
      <c r="BZ5" s="383">
        <f t="shared" si="5"/>
        <v>12832.885452388038</v>
      </c>
      <c r="CA5" s="383">
        <f t="shared" si="5"/>
        <v>13003.900223333265</v>
      </c>
      <c r="CB5" s="383">
        <f t="shared" si="5"/>
        <v>11502.515100456192</v>
      </c>
      <c r="CC5" s="383">
        <f t="shared" si="5"/>
        <v>8499.4798526626</v>
      </c>
      <c r="CD5" s="384">
        <f t="shared" si="5"/>
        <v>5543.7437322684464</v>
      </c>
    </row>
    <row r="6" spans="1:82" s="238" customFormat="1" x14ac:dyDescent="0.4">
      <c r="A6" s="336"/>
      <c r="B6" s="382" t="s">
        <v>410</v>
      </c>
      <c r="C6" s="106"/>
      <c r="D6" s="383">
        <f t="shared" ref="D6:AI6" si="6">D23+D26+D30+D33+D36+D39</f>
        <v>0</v>
      </c>
      <c r="E6" s="383">
        <f t="shared" si="6"/>
        <v>0</v>
      </c>
      <c r="F6" s="383">
        <f t="shared" si="6"/>
        <v>0</v>
      </c>
      <c r="G6" s="383">
        <f t="shared" si="6"/>
        <v>0</v>
      </c>
      <c r="H6" s="383">
        <f t="shared" si="6"/>
        <v>0</v>
      </c>
      <c r="I6" s="383">
        <f t="shared" si="6"/>
        <v>0</v>
      </c>
      <c r="J6" s="383">
        <f t="shared" si="6"/>
        <v>0</v>
      </c>
      <c r="K6" s="383">
        <f t="shared" si="6"/>
        <v>0</v>
      </c>
      <c r="L6" s="383">
        <f t="shared" si="6"/>
        <v>0</v>
      </c>
      <c r="M6" s="383">
        <f t="shared" si="6"/>
        <v>0</v>
      </c>
      <c r="N6" s="383">
        <f t="shared" si="6"/>
        <v>0</v>
      </c>
      <c r="O6" s="383">
        <f t="shared" si="6"/>
        <v>0</v>
      </c>
      <c r="P6" s="383">
        <f t="shared" si="6"/>
        <v>0</v>
      </c>
      <c r="Q6" s="383">
        <f t="shared" si="6"/>
        <v>0</v>
      </c>
      <c r="R6" s="383">
        <f t="shared" si="6"/>
        <v>0</v>
      </c>
      <c r="S6" s="383">
        <f t="shared" si="6"/>
        <v>0</v>
      </c>
      <c r="T6" s="383">
        <f t="shared" si="6"/>
        <v>0</v>
      </c>
      <c r="U6" s="383">
        <f t="shared" si="6"/>
        <v>0</v>
      </c>
      <c r="V6" s="383">
        <f t="shared" si="6"/>
        <v>0</v>
      </c>
      <c r="W6" s="383">
        <f t="shared" si="6"/>
        <v>0</v>
      </c>
      <c r="X6" s="383">
        <f t="shared" si="6"/>
        <v>0</v>
      </c>
      <c r="Y6" s="383">
        <f t="shared" si="6"/>
        <v>0</v>
      </c>
      <c r="Z6" s="383">
        <f t="shared" si="6"/>
        <v>0</v>
      </c>
      <c r="AA6" s="383">
        <f t="shared" si="6"/>
        <v>0</v>
      </c>
      <c r="AB6" s="383">
        <f t="shared" si="6"/>
        <v>0</v>
      </c>
      <c r="AC6" s="383">
        <f t="shared" si="6"/>
        <v>0</v>
      </c>
      <c r="AD6" s="383">
        <f t="shared" si="6"/>
        <v>0</v>
      </c>
      <c r="AE6" s="383">
        <f t="shared" si="6"/>
        <v>0</v>
      </c>
      <c r="AF6" s="383">
        <f t="shared" si="6"/>
        <v>0</v>
      </c>
      <c r="AG6" s="383">
        <f t="shared" si="6"/>
        <v>0</v>
      </c>
      <c r="AH6" s="383">
        <f t="shared" si="6"/>
        <v>75.056484692173782</v>
      </c>
      <c r="AI6" s="383">
        <f t="shared" si="6"/>
        <v>88.865687124140152</v>
      </c>
      <c r="AJ6" s="383">
        <f t="shared" ref="AJ6:BO6" si="7">AJ23+AJ26+AJ30+AJ33+AJ36+AJ39</f>
        <v>102.78927041046519</v>
      </c>
      <c r="AK6" s="383">
        <f t="shared" si="7"/>
        <v>122.07175995861695</v>
      </c>
      <c r="AL6" s="383">
        <f t="shared" si="7"/>
        <v>142.87494525999253</v>
      </c>
      <c r="AM6" s="383">
        <f t="shared" si="7"/>
        <v>170.98374371045185</v>
      </c>
      <c r="AN6" s="383">
        <f t="shared" si="7"/>
        <v>214.59425075714512</v>
      </c>
      <c r="AO6" s="383">
        <f t="shared" si="7"/>
        <v>266.72338551030731</v>
      </c>
      <c r="AP6" s="383">
        <f t="shared" si="7"/>
        <v>342.7020694289975</v>
      </c>
      <c r="AQ6" s="383">
        <f t="shared" si="7"/>
        <v>424.5434563922999</v>
      </c>
      <c r="AR6" s="383">
        <f t="shared" si="7"/>
        <v>519.12653895300627</v>
      </c>
      <c r="AS6" s="383">
        <f t="shared" si="7"/>
        <v>639.13134964144592</v>
      </c>
      <c r="AT6" s="383">
        <f t="shared" si="7"/>
        <v>795.04874240006654</v>
      </c>
      <c r="AU6" s="383">
        <f t="shared" si="7"/>
        <v>1014.2053622943447</v>
      </c>
      <c r="AV6" s="383">
        <f t="shared" si="7"/>
        <v>1148.7175280046133</v>
      </c>
      <c r="AW6" s="383">
        <f t="shared" si="7"/>
        <v>1277.1013631026954</v>
      </c>
      <c r="AX6" s="383">
        <f t="shared" si="7"/>
        <v>1355.5027433453472</v>
      </c>
      <c r="AY6" s="383">
        <f t="shared" si="7"/>
        <v>1183.1347079659499</v>
      </c>
      <c r="AZ6" s="383">
        <f t="shared" si="7"/>
        <v>973.60747200869753</v>
      </c>
      <c r="BA6" s="383">
        <f t="shared" si="7"/>
        <v>804.31084869967242</v>
      </c>
      <c r="BB6" s="383">
        <f t="shared" si="7"/>
        <v>574.92992514795503</v>
      </c>
      <c r="BC6" s="383">
        <f t="shared" si="7"/>
        <v>304.97763830341717</v>
      </c>
      <c r="BD6" s="383">
        <f t="shared" si="7"/>
        <v>166.136</v>
      </c>
      <c r="BE6" s="383">
        <f t="shared" si="7"/>
        <v>165.48699999999999</v>
      </c>
      <c r="BF6" s="383">
        <f t="shared" si="7"/>
        <v>162.65124892159454</v>
      </c>
      <c r="BG6" s="383">
        <f t="shared" si="7"/>
        <v>169.90298870138361</v>
      </c>
      <c r="BH6" s="383">
        <f t="shared" si="7"/>
        <v>124.283</v>
      </c>
      <c r="BI6" s="383">
        <f t="shared" si="7"/>
        <v>128.26055663881266</v>
      </c>
      <c r="BJ6" s="383">
        <f t="shared" si="7"/>
        <v>135.16607401724025</v>
      </c>
      <c r="BK6" s="383">
        <f t="shared" si="7"/>
        <v>200.75442016647554</v>
      </c>
      <c r="BL6" s="383">
        <f t="shared" si="7"/>
        <v>175.53506304142508</v>
      </c>
      <c r="BM6" s="383">
        <f t="shared" si="7"/>
        <v>183.23841614855513</v>
      </c>
      <c r="BN6" s="383">
        <f t="shared" si="7"/>
        <v>169.98493378695881</v>
      </c>
      <c r="BO6" s="383">
        <f t="shared" si="7"/>
        <v>169.32235473338639</v>
      </c>
      <c r="BP6" s="383">
        <f t="shared" ref="BP6:CD6" si="8">BP23+BP26+BP30+BP33+BP36+BP39</f>
        <v>159.46672221701033</v>
      </c>
      <c r="BQ6" s="383">
        <f t="shared" si="8"/>
        <v>144.67452092278563</v>
      </c>
      <c r="BR6" s="383">
        <f t="shared" si="8"/>
        <v>138.30903393915511</v>
      </c>
      <c r="BS6" s="383">
        <f t="shared" si="8"/>
        <v>128.19760849598063</v>
      </c>
      <c r="BT6" s="383">
        <f t="shared" si="8"/>
        <v>120.30785280289261</v>
      </c>
      <c r="BU6" s="383">
        <f t="shared" si="8"/>
        <v>104.98221706204986</v>
      </c>
      <c r="BV6" s="383">
        <f t="shared" si="8"/>
        <v>95.955396013713354</v>
      </c>
      <c r="BW6" s="383">
        <f t="shared" si="8"/>
        <v>88.771883566463586</v>
      </c>
      <c r="BX6" s="383">
        <f t="shared" si="8"/>
        <v>71.893421583468523</v>
      </c>
      <c r="BY6" s="383">
        <f t="shared" si="8"/>
        <v>63.738400321461761</v>
      </c>
      <c r="BZ6" s="383">
        <f t="shared" si="8"/>
        <v>58.914585209577517</v>
      </c>
      <c r="CA6" s="383">
        <f t="shared" si="8"/>
        <v>56.586771548039117</v>
      </c>
      <c r="CB6" s="383">
        <f t="shared" si="8"/>
        <v>51.164009880355437</v>
      </c>
      <c r="CC6" s="383">
        <f t="shared" si="8"/>
        <v>44.480256804526768</v>
      </c>
      <c r="CD6" s="384">
        <f t="shared" si="8"/>
        <v>37.520952575049314</v>
      </c>
    </row>
    <row r="7" spans="1:82" s="238" customFormat="1" x14ac:dyDescent="0.4">
      <c r="A7" s="336"/>
      <c r="B7" s="423"/>
      <c r="C7" s="106"/>
      <c r="D7" s="383"/>
      <c r="E7" s="383"/>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c r="AI7" s="383"/>
      <c r="AJ7" s="383"/>
      <c r="AK7" s="383"/>
      <c r="AL7" s="383"/>
      <c r="AM7" s="383"/>
      <c r="AN7" s="383"/>
      <c r="AO7" s="383"/>
      <c r="AP7" s="383"/>
      <c r="AQ7" s="383"/>
      <c r="AR7" s="383"/>
      <c r="AS7" s="383"/>
      <c r="AT7" s="383"/>
      <c r="AU7" s="383"/>
      <c r="AV7" s="383"/>
      <c r="AW7" s="383"/>
      <c r="AX7" s="383"/>
      <c r="AY7" s="383"/>
      <c r="AZ7" s="383"/>
      <c r="BA7" s="383"/>
      <c r="BB7" s="383"/>
      <c r="BC7" s="383"/>
      <c r="BD7" s="383"/>
      <c r="BE7" s="383"/>
      <c r="BF7" s="383"/>
      <c r="BG7" s="383"/>
      <c r="BH7" s="383"/>
      <c r="BI7" s="383"/>
      <c r="BJ7" s="383"/>
      <c r="BK7" s="383"/>
      <c r="BL7" s="383"/>
      <c r="BM7" s="383"/>
      <c r="BN7" s="383"/>
      <c r="BO7" s="383"/>
      <c r="BP7" s="383"/>
      <c r="BQ7" s="383"/>
      <c r="BR7" s="383"/>
      <c r="BS7" s="383"/>
      <c r="BT7" s="383"/>
      <c r="BU7" s="383"/>
      <c r="BV7" s="383"/>
      <c r="BW7" s="383"/>
      <c r="BX7" s="383"/>
      <c r="BY7" s="383"/>
      <c r="BZ7" s="383"/>
      <c r="CA7" s="383"/>
      <c r="CB7" s="383"/>
      <c r="CC7" s="383"/>
      <c r="CD7" s="384"/>
    </row>
    <row r="8" spans="1:82" s="238" customFormat="1" x14ac:dyDescent="0.4">
      <c r="B8" s="106" t="s">
        <v>236</v>
      </c>
      <c r="C8" s="106"/>
      <c r="D8" s="380">
        <f t="shared" ref="D8:AI8" si="9">SUM(D9,D13)</f>
        <v>0</v>
      </c>
      <c r="E8" s="380">
        <f t="shared" si="9"/>
        <v>0</v>
      </c>
      <c r="F8" s="380">
        <f t="shared" si="9"/>
        <v>0</v>
      </c>
      <c r="G8" s="380">
        <f t="shared" si="9"/>
        <v>0</v>
      </c>
      <c r="H8" s="380">
        <f t="shared" si="9"/>
        <v>0</v>
      </c>
      <c r="I8" s="380">
        <f t="shared" si="9"/>
        <v>0</v>
      </c>
      <c r="J8" s="380">
        <f t="shared" si="9"/>
        <v>0</v>
      </c>
      <c r="K8" s="380">
        <f t="shared" si="9"/>
        <v>0</v>
      </c>
      <c r="L8" s="380">
        <f t="shared" si="9"/>
        <v>0</v>
      </c>
      <c r="M8" s="380">
        <f t="shared" si="9"/>
        <v>0</v>
      </c>
      <c r="N8" s="380">
        <f t="shared" si="9"/>
        <v>0</v>
      </c>
      <c r="O8" s="380">
        <f t="shared" si="9"/>
        <v>0</v>
      </c>
      <c r="P8" s="380">
        <f t="shared" si="9"/>
        <v>0</v>
      </c>
      <c r="Q8" s="380">
        <f t="shared" si="9"/>
        <v>0</v>
      </c>
      <c r="R8" s="380">
        <f t="shared" si="9"/>
        <v>0</v>
      </c>
      <c r="S8" s="380">
        <f t="shared" si="9"/>
        <v>0</v>
      </c>
      <c r="T8" s="380">
        <f t="shared" si="9"/>
        <v>0</v>
      </c>
      <c r="U8" s="380">
        <f t="shared" si="9"/>
        <v>0</v>
      </c>
      <c r="V8" s="380">
        <f t="shared" si="9"/>
        <v>0</v>
      </c>
      <c r="W8" s="380">
        <f t="shared" si="9"/>
        <v>0</v>
      </c>
      <c r="X8" s="380">
        <f t="shared" si="9"/>
        <v>0</v>
      </c>
      <c r="Y8" s="380">
        <f t="shared" si="9"/>
        <v>0</v>
      </c>
      <c r="Z8" s="380">
        <f t="shared" si="9"/>
        <v>0</v>
      </c>
      <c r="AA8" s="380">
        <f t="shared" si="9"/>
        <v>0</v>
      </c>
      <c r="AB8" s="380">
        <f t="shared" si="9"/>
        <v>0</v>
      </c>
      <c r="AC8" s="380">
        <f t="shared" si="9"/>
        <v>0</v>
      </c>
      <c r="AD8" s="380">
        <f t="shared" si="9"/>
        <v>0</v>
      </c>
      <c r="AE8" s="380">
        <f t="shared" si="9"/>
        <v>0</v>
      </c>
      <c r="AF8" s="380">
        <f t="shared" si="9"/>
        <v>0</v>
      </c>
      <c r="AG8" s="380">
        <f t="shared" si="9"/>
        <v>0</v>
      </c>
      <c r="AH8" s="380">
        <f t="shared" si="9"/>
        <v>0</v>
      </c>
      <c r="AI8" s="380">
        <f t="shared" si="9"/>
        <v>0</v>
      </c>
      <c r="AJ8" s="380">
        <f t="shared" ref="AJ8:BO8" si="10">SUM(AJ9,AJ13)</f>
        <v>0</v>
      </c>
      <c r="AK8" s="380">
        <f t="shared" si="10"/>
        <v>0</v>
      </c>
      <c r="AL8" s="380">
        <f t="shared" si="10"/>
        <v>0</v>
      </c>
      <c r="AM8" s="380">
        <f t="shared" si="10"/>
        <v>0</v>
      </c>
      <c r="AN8" s="380">
        <f t="shared" si="10"/>
        <v>0</v>
      </c>
      <c r="AO8" s="380">
        <f t="shared" si="10"/>
        <v>0</v>
      </c>
      <c r="AP8" s="380">
        <f t="shared" si="10"/>
        <v>0</v>
      </c>
      <c r="AQ8" s="380">
        <f t="shared" si="10"/>
        <v>0</v>
      </c>
      <c r="AR8" s="380">
        <f t="shared" si="10"/>
        <v>0</v>
      </c>
      <c r="AS8" s="380">
        <f t="shared" si="10"/>
        <v>0</v>
      </c>
      <c r="AT8" s="380">
        <f t="shared" si="10"/>
        <v>0</v>
      </c>
      <c r="AU8" s="380">
        <f t="shared" si="10"/>
        <v>0</v>
      </c>
      <c r="AV8" s="380">
        <f t="shared" si="10"/>
        <v>0</v>
      </c>
      <c r="AW8" s="380">
        <f t="shared" si="10"/>
        <v>0</v>
      </c>
      <c r="AX8" s="380">
        <f t="shared" si="10"/>
        <v>0</v>
      </c>
      <c r="AY8" s="380">
        <f t="shared" si="10"/>
        <v>0</v>
      </c>
      <c r="AZ8" s="380">
        <f t="shared" si="10"/>
        <v>0</v>
      </c>
      <c r="BA8" s="380">
        <f t="shared" si="10"/>
        <v>0</v>
      </c>
      <c r="BB8" s="380">
        <f t="shared" si="10"/>
        <v>0</v>
      </c>
      <c r="BC8" s="380">
        <f t="shared" si="10"/>
        <v>0</v>
      </c>
      <c r="BD8" s="380">
        <f t="shared" si="10"/>
        <v>0</v>
      </c>
      <c r="BE8" s="380">
        <f t="shared" si="10"/>
        <v>0</v>
      </c>
      <c r="BF8" s="380">
        <f t="shared" si="10"/>
        <v>0</v>
      </c>
      <c r="BG8" s="380">
        <f t="shared" si="10"/>
        <v>0</v>
      </c>
      <c r="BH8" s="380">
        <f t="shared" si="10"/>
        <v>0</v>
      </c>
      <c r="BI8" s="380">
        <f t="shared" si="10"/>
        <v>0</v>
      </c>
      <c r="BJ8" s="380">
        <f t="shared" si="10"/>
        <v>0</v>
      </c>
      <c r="BK8" s="380">
        <f t="shared" si="10"/>
        <v>0</v>
      </c>
      <c r="BL8" s="380">
        <f t="shared" si="10"/>
        <v>127.18792894999999</v>
      </c>
      <c r="BM8" s="380">
        <f t="shared" si="10"/>
        <v>1267.3993002300001</v>
      </c>
      <c r="BN8" s="380">
        <f t="shared" si="10"/>
        <v>2231.7483618999995</v>
      </c>
      <c r="BO8" s="380">
        <f t="shared" si="10"/>
        <v>3554.1022156099998</v>
      </c>
      <c r="BP8" s="380">
        <f t="shared" ref="BP8:CD8" si="11">SUM(BP9,BP13)</f>
        <v>6779.6544881600003</v>
      </c>
      <c r="BQ8" s="380">
        <f t="shared" si="11"/>
        <v>10436.707839979998</v>
      </c>
      <c r="BR8" s="380">
        <f t="shared" si="11"/>
        <v>12827.382151169997</v>
      </c>
      <c r="BS8" s="380">
        <f t="shared" si="11"/>
        <v>14271.548569180002</v>
      </c>
      <c r="BT8" s="380">
        <f t="shared" si="11"/>
        <v>14830.444816650004</v>
      </c>
      <c r="BU8" s="380">
        <f t="shared" si="11"/>
        <v>15352.892355200001</v>
      </c>
      <c r="BV8" s="380">
        <f t="shared" si="11"/>
        <v>15097.869323739997</v>
      </c>
      <c r="BW8" s="380">
        <f t="shared" si="11"/>
        <v>13850.988828140005</v>
      </c>
      <c r="BX8" s="380">
        <f t="shared" si="11"/>
        <v>13427.61508335</v>
      </c>
      <c r="BY8" s="380">
        <f t="shared" si="11"/>
        <v>12626.093019664238</v>
      </c>
      <c r="BZ8" s="380">
        <f t="shared" si="11"/>
        <v>12832.234709218106</v>
      </c>
      <c r="CA8" s="380">
        <f t="shared" si="11"/>
        <v>13003.429009084681</v>
      </c>
      <c r="CB8" s="380">
        <f t="shared" si="11"/>
        <v>11502.262464490141</v>
      </c>
      <c r="CC8" s="380">
        <f t="shared" si="11"/>
        <v>8499.38258927879</v>
      </c>
      <c r="CD8" s="381">
        <f t="shared" si="11"/>
        <v>5543.7363297595402</v>
      </c>
    </row>
    <row r="9" spans="1:82" s="1" customFormat="1" x14ac:dyDescent="0.4">
      <c r="A9" s="314"/>
      <c r="B9" s="71" t="s">
        <v>631</v>
      </c>
      <c r="C9" s="56"/>
      <c r="D9" s="383">
        <v>0</v>
      </c>
      <c r="E9" s="383">
        <v>0</v>
      </c>
      <c r="F9" s="383">
        <v>0</v>
      </c>
      <c r="G9" s="383">
        <v>0</v>
      </c>
      <c r="H9" s="383">
        <v>0</v>
      </c>
      <c r="I9" s="383">
        <v>0</v>
      </c>
      <c r="J9" s="383">
        <v>0</v>
      </c>
      <c r="K9" s="383">
        <v>0</v>
      </c>
      <c r="L9" s="383">
        <v>0</v>
      </c>
      <c r="M9" s="383">
        <v>0</v>
      </c>
      <c r="N9" s="383">
        <v>0</v>
      </c>
      <c r="O9" s="383">
        <v>0</v>
      </c>
      <c r="P9" s="383">
        <v>0</v>
      </c>
      <c r="Q9" s="383">
        <v>0</v>
      </c>
      <c r="R9" s="383">
        <v>0</v>
      </c>
      <c r="S9" s="383">
        <v>0</v>
      </c>
      <c r="T9" s="383">
        <v>0</v>
      </c>
      <c r="U9" s="383">
        <v>0</v>
      </c>
      <c r="V9" s="383">
        <v>0</v>
      </c>
      <c r="W9" s="383">
        <v>0</v>
      </c>
      <c r="X9" s="383">
        <v>0</v>
      </c>
      <c r="Y9" s="383">
        <v>0</v>
      </c>
      <c r="Z9" s="383">
        <v>0</v>
      </c>
      <c r="AA9" s="383">
        <v>0</v>
      </c>
      <c r="AB9" s="383">
        <v>0</v>
      </c>
      <c r="AC9" s="383">
        <v>0</v>
      </c>
      <c r="AD9" s="383">
        <v>0</v>
      </c>
      <c r="AE9" s="383">
        <v>0</v>
      </c>
      <c r="AF9" s="383">
        <v>0</v>
      </c>
      <c r="AG9" s="383">
        <v>0</v>
      </c>
      <c r="AH9" s="383">
        <v>0</v>
      </c>
      <c r="AI9" s="383">
        <v>0</v>
      </c>
      <c r="AJ9" s="383">
        <v>0</v>
      </c>
      <c r="AK9" s="383">
        <v>0</v>
      </c>
      <c r="AL9" s="383">
        <v>0</v>
      </c>
      <c r="AM9" s="383">
        <v>0</v>
      </c>
      <c r="AN9" s="383">
        <v>0</v>
      </c>
      <c r="AO9" s="383">
        <v>0</v>
      </c>
      <c r="AP9" s="383">
        <v>0</v>
      </c>
      <c r="AQ9" s="383">
        <v>0</v>
      </c>
      <c r="AR9" s="383">
        <v>0</v>
      </c>
      <c r="AS9" s="383">
        <v>0</v>
      </c>
      <c r="AT9" s="383">
        <v>0</v>
      </c>
      <c r="AU9" s="383">
        <v>0</v>
      </c>
      <c r="AV9" s="383">
        <v>0</v>
      </c>
      <c r="AW9" s="383">
        <v>0</v>
      </c>
      <c r="AX9" s="383">
        <v>0</v>
      </c>
      <c r="AY9" s="383">
        <v>0</v>
      </c>
      <c r="AZ9" s="383">
        <v>0</v>
      </c>
      <c r="BA9" s="383">
        <v>0</v>
      </c>
      <c r="BB9" s="383">
        <v>0</v>
      </c>
      <c r="BC9" s="383">
        <v>0</v>
      </c>
      <c r="BD9" s="383">
        <v>0</v>
      </c>
      <c r="BE9" s="383">
        <v>0</v>
      </c>
      <c r="BF9" s="383">
        <v>0</v>
      </c>
      <c r="BG9" s="383">
        <v>0</v>
      </c>
      <c r="BH9" s="383">
        <v>0</v>
      </c>
      <c r="BI9" s="383">
        <v>0</v>
      </c>
      <c r="BJ9" s="383">
        <v>0</v>
      </c>
      <c r="BK9" s="383">
        <v>0</v>
      </c>
      <c r="BL9" s="383">
        <f t="shared" ref="BL9:CD9" si="12">SUM(BL10:BL12)</f>
        <v>64.379764080000001</v>
      </c>
      <c r="BM9" s="383">
        <f t="shared" si="12"/>
        <v>580.96194385999991</v>
      </c>
      <c r="BN9" s="383">
        <f t="shared" si="12"/>
        <v>954.84283311999991</v>
      </c>
      <c r="BO9" s="383">
        <f t="shared" si="12"/>
        <v>1398.5169151799998</v>
      </c>
      <c r="BP9" s="383">
        <f t="shared" si="12"/>
        <v>2304.75857546</v>
      </c>
      <c r="BQ9" s="383">
        <f t="shared" si="12"/>
        <v>3538.8798924699986</v>
      </c>
      <c r="BR9" s="383">
        <f t="shared" si="12"/>
        <v>4100.9191948399985</v>
      </c>
      <c r="BS9" s="383">
        <f t="shared" si="12"/>
        <v>4456.6648349100014</v>
      </c>
      <c r="BT9" s="383">
        <f t="shared" si="12"/>
        <v>4687.0089817599983</v>
      </c>
      <c r="BU9" s="383">
        <f t="shared" si="12"/>
        <v>4711.3251268400008</v>
      </c>
      <c r="BV9" s="383">
        <f t="shared" si="12"/>
        <v>4562.8610960799988</v>
      </c>
      <c r="BW9" s="383">
        <f t="shared" si="12"/>
        <v>4511.989815750002</v>
      </c>
      <c r="BX9" s="383">
        <f t="shared" si="12"/>
        <v>4567.422318465</v>
      </c>
      <c r="BY9" s="383">
        <f t="shared" si="12"/>
        <v>4428.7476601141516</v>
      </c>
      <c r="BZ9" s="383">
        <f t="shared" si="12"/>
        <v>4864.1800049393005</v>
      </c>
      <c r="CA9" s="383">
        <f t="shared" si="12"/>
        <v>5319.9371899729276</v>
      </c>
      <c r="CB9" s="383">
        <f t="shared" si="12"/>
        <v>5421.7905591768267</v>
      </c>
      <c r="CC9" s="383">
        <f t="shared" si="12"/>
        <v>5314.9904384113916</v>
      </c>
      <c r="CD9" s="384">
        <f t="shared" si="12"/>
        <v>5183.5691549690328</v>
      </c>
    </row>
    <row r="10" spans="1:82" s="1" customFormat="1" x14ac:dyDescent="0.4">
      <c r="A10" s="314"/>
      <c r="B10" s="276" t="s">
        <v>389</v>
      </c>
      <c r="C10" s="382"/>
      <c r="D10" s="383">
        <v>0</v>
      </c>
      <c r="E10" s="383">
        <v>0</v>
      </c>
      <c r="F10" s="383">
        <v>0</v>
      </c>
      <c r="G10" s="383">
        <v>0</v>
      </c>
      <c r="H10" s="383">
        <v>0</v>
      </c>
      <c r="I10" s="383">
        <v>0</v>
      </c>
      <c r="J10" s="383">
        <v>0</v>
      </c>
      <c r="K10" s="383">
        <v>0</v>
      </c>
      <c r="L10" s="383">
        <v>0</v>
      </c>
      <c r="M10" s="383">
        <v>0</v>
      </c>
      <c r="N10" s="383">
        <v>0</v>
      </c>
      <c r="O10" s="383">
        <v>0</v>
      </c>
      <c r="P10" s="383">
        <v>0</v>
      </c>
      <c r="Q10" s="383">
        <v>0</v>
      </c>
      <c r="R10" s="383">
        <v>0</v>
      </c>
      <c r="S10" s="383">
        <v>0</v>
      </c>
      <c r="T10" s="383">
        <v>0</v>
      </c>
      <c r="U10" s="383">
        <v>0</v>
      </c>
      <c r="V10" s="383">
        <v>0</v>
      </c>
      <c r="W10" s="383">
        <v>0</v>
      </c>
      <c r="X10" s="383">
        <v>0</v>
      </c>
      <c r="Y10" s="383">
        <v>0</v>
      </c>
      <c r="Z10" s="383">
        <v>0</v>
      </c>
      <c r="AA10" s="383">
        <v>0</v>
      </c>
      <c r="AB10" s="383">
        <v>0</v>
      </c>
      <c r="AC10" s="383">
        <v>0</v>
      </c>
      <c r="AD10" s="383">
        <v>0</v>
      </c>
      <c r="AE10" s="383">
        <v>0</v>
      </c>
      <c r="AF10" s="383">
        <v>0</v>
      </c>
      <c r="AG10" s="383">
        <v>0</v>
      </c>
      <c r="AH10" s="383">
        <v>0</v>
      </c>
      <c r="AI10" s="383">
        <v>0</v>
      </c>
      <c r="AJ10" s="383">
        <v>0</v>
      </c>
      <c r="AK10" s="383">
        <v>0</v>
      </c>
      <c r="AL10" s="383">
        <v>0</v>
      </c>
      <c r="AM10" s="383">
        <v>0</v>
      </c>
      <c r="AN10" s="383">
        <v>0</v>
      </c>
      <c r="AO10" s="383">
        <v>0</v>
      </c>
      <c r="AP10" s="383">
        <v>0</v>
      </c>
      <c r="AQ10" s="383">
        <v>0</v>
      </c>
      <c r="AR10" s="383">
        <v>0</v>
      </c>
      <c r="AS10" s="383">
        <v>0</v>
      </c>
      <c r="AT10" s="383">
        <v>0</v>
      </c>
      <c r="AU10" s="383">
        <v>0</v>
      </c>
      <c r="AV10" s="383">
        <v>0</v>
      </c>
      <c r="AW10" s="383">
        <v>0</v>
      </c>
      <c r="AX10" s="383">
        <v>0</v>
      </c>
      <c r="AY10" s="383">
        <v>0</v>
      </c>
      <c r="AZ10" s="383">
        <v>0</v>
      </c>
      <c r="BA10" s="383">
        <v>0</v>
      </c>
      <c r="BB10" s="383">
        <v>0</v>
      </c>
      <c r="BC10" s="383">
        <v>0</v>
      </c>
      <c r="BD10" s="383">
        <v>0</v>
      </c>
      <c r="BE10" s="383">
        <v>0</v>
      </c>
      <c r="BF10" s="383">
        <v>0</v>
      </c>
      <c r="BG10" s="383">
        <v>0</v>
      </c>
      <c r="BH10" s="383">
        <v>0</v>
      </c>
      <c r="BI10" s="383">
        <v>0</v>
      </c>
      <c r="BJ10" s="383">
        <v>0</v>
      </c>
      <c r="BK10" s="383">
        <v>0</v>
      </c>
      <c r="BL10" s="383">
        <v>59.439229722159169</v>
      </c>
      <c r="BM10" s="383">
        <v>398.34870338712346</v>
      </c>
      <c r="BN10" s="383">
        <v>468.20475344214412</v>
      </c>
      <c r="BO10" s="383">
        <v>471.00414737742267</v>
      </c>
      <c r="BP10" s="383">
        <v>555.63097238618491</v>
      </c>
      <c r="BQ10" s="383">
        <v>481.86507341433418</v>
      </c>
      <c r="BR10" s="383">
        <v>431.11865560276999</v>
      </c>
      <c r="BS10" s="383">
        <v>338.04319223048395</v>
      </c>
      <c r="BT10" s="383">
        <v>309.82324418737073</v>
      </c>
      <c r="BU10" s="383">
        <v>282.50107422928357</v>
      </c>
      <c r="BV10" s="383">
        <v>158.58573909275663</v>
      </c>
      <c r="BW10" s="383">
        <v>115.23896004314145</v>
      </c>
      <c r="BX10" s="383">
        <v>200.72925766448799</v>
      </c>
      <c r="BY10" s="383">
        <v>210.55989384181868</v>
      </c>
      <c r="BZ10" s="383">
        <v>179.04955045013782</v>
      </c>
      <c r="CA10" s="383">
        <v>146.61966855169138</v>
      </c>
      <c r="CB10" s="383">
        <v>147.66182653510089</v>
      </c>
      <c r="CC10" s="383">
        <v>149.74581607828702</v>
      </c>
      <c r="CD10" s="384">
        <v>152.36520096674357</v>
      </c>
    </row>
    <row r="11" spans="1:82" s="1" customFormat="1" x14ac:dyDescent="0.4">
      <c r="A11" s="314"/>
      <c r="B11" s="276" t="s">
        <v>632</v>
      </c>
      <c r="C11" s="382"/>
      <c r="D11" s="383">
        <v>0</v>
      </c>
      <c r="E11" s="383">
        <v>0</v>
      </c>
      <c r="F11" s="383">
        <v>0</v>
      </c>
      <c r="G11" s="383">
        <v>0</v>
      </c>
      <c r="H11" s="383">
        <v>0</v>
      </c>
      <c r="I11" s="383">
        <v>0</v>
      </c>
      <c r="J11" s="383">
        <v>0</v>
      </c>
      <c r="K11" s="383">
        <v>0</v>
      </c>
      <c r="L11" s="383">
        <v>0</v>
      </c>
      <c r="M11" s="383">
        <v>0</v>
      </c>
      <c r="N11" s="383">
        <v>0</v>
      </c>
      <c r="O11" s="383">
        <v>0</v>
      </c>
      <c r="P11" s="383">
        <v>0</v>
      </c>
      <c r="Q11" s="383">
        <v>0</v>
      </c>
      <c r="R11" s="383">
        <v>0</v>
      </c>
      <c r="S11" s="383">
        <v>0</v>
      </c>
      <c r="T11" s="383">
        <v>0</v>
      </c>
      <c r="U11" s="383">
        <v>0</v>
      </c>
      <c r="V11" s="383">
        <v>0</v>
      </c>
      <c r="W11" s="383">
        <v>0</v>
      </c>
      <c r="X11" s="383">
        <v>0</v>
      </c>
      <c r="Y11" s="383">
        <v>0</v>
      </c>
      <c r="Z11" s="383">
        <v>0</v>
      </c>
      <c r="AA11" s="383">
        <v>0</v>
      </c>
      <c r="AB11" s="383">
        <v>0</v>
      </c>
      <c r="AC11" s="383">
        <v>0</v>
      </c>
      <c r="AD11" s="383">
        <v>0</v>
      </c>
      <c r="AE11" s="383">
        <v>0</v>
      </c>
      <c r="AF11" s="383">
        <v>0</v>
      </c>
      <c r="AG11" s="383">
        <v>0</v>
      </c>
      <c r="AH11" s="383">
        <v>0</v>
      </c>
      <c r="AI11" s="383">
        <v>0</v>
      </c>
      <c r="AJ11" s="383">
        <v>0</v>
      </c>
      <c r="AK11" s="383">
        <v>0</v>
      </c>
      <c r="AL11" s="383">
        <v>0</v>
      </c>
      <c r="AM11" s="383">
        <v>0</v>
      </c>
      <c r="AN11" s="383">
        <v>0</v>
      </c>
      <c r="AO11" s="383">
        <v>0</v>
      </c>
      <c r="AP11" s="383">
        <v>0</v>
      </c>
      <c r="AQ11" s="383">
        <v>0</v>
      </c>
      <c r="AR11" s="383">
        <v>0</v>
      </c>
      <c r="AS11" s="383">
        <v>0</v>
      </c>
      <c r="AT11" s="383">
        <v>0</v>
      </c>
      <c r="AU11" s="383">
        <v>0</v>
      </c>
      <c r="AV11" s="383">
        <v>0</v>
      </c>
      <c r="AW11" s="383">
        <v>0</v>
      </c>
      <c r="AX11" s="383">
        <v>0</v>
      </c>
      <c r="AY11" s="383">
        <v>0</v>
      </c>
      <c r="AZ11" s="383">
        <v>0</v>
      </c>
      <c r="BA11" s="383">
        <v>0</v>
      </c>
      <c r="BB11" s="383">
        <v>0</v>
      </c>
      <c r="BC11" s="383">
        <v>0</v>
      </c>
      <c r="BD11" s="383">
        <v>0</v>
      </c>
      <c r="BE11" s="383">
        <v>0</v>
      </c>
      <c r="BF11" s="383">
        <v>0</v>
      </c>
      <c r="BG11" s="383">
        <v>0</v>
      </c>
      <c r="BH11" s="383">
        <v>0</v>
      </c>
      <c r="BI11" s="383">
        <v>0</v>
      </c>
      <c r="BJ11" s="383">
        <v>0</v>
      </c>
      <c r="BK11" s="383">
        <v>0</v>
      </c>
      <c r="BL11" s="383">
        <v>2.7215671600525173</v>
      </c>
      <c r="BM11" s="383">
        <v>124.95805821650838</v>
      </c>
      <c r="BN11" s="383">
        <v>353.35394914685565</v>
      </c>
      <c r="BO11" s="383">
        <v>595.95602065950209</v>
      </c>
      <c r="BP11" s="383">
        <v>677.67918756495885</v>
      </c>
      <c r="BQ11" s="383">
        <v>649.03122862517091</v>
      </c>
      <c r="BR11" s="383">
        <v>207.402013027555</v>
      </c>
      <c r="BS11" s="383">
        <v>86.777513749166062</v>
      </c>
      <c r="BT11" s="383">
        <v>100.20175081132075</v>
      </c>
      <c r="BU11" s="383">
        <v>122.06407750032587</v>
      </c>
      <c r="BV11" s="383">
        <v>81.542383029979874</v>
      </c>
      <c r="BW11" s="383">
        <v>51.3100452073</v>
      </c>
      <c r="BX11" s="383">
        <v>18.668902814700459</v>
      </c>
      <c r="BY11" s="383">
        <v>14.892213985915923</v>
      </c>
      <c r="BZ11" s="383">
        <v>19.99058342963599</v>
      </c>
      <c r="CA11" s="383">
        <v>27.412006089776778</v>
      </c>
      <c r="CB11" s="383">
        <v>29.205875687975837</v>
      </c>
      <c r="CC11" s="383">
        <v>30.203557394579143</v>
      </c>
      <c r="CD11" s="384">
        <v>31.330621280703355</v>
      </c>
    </row>
    <row r="12" spans="1:82" s="1" customFormat="1" x14ac:dyDescent="0.4">
      <c r="A12" s="314"/>
      <c r="B12" s="276" t="s">
        <v>391</v>
      </c>
      <c r="C12" s="382"/>
      <c r="D12" s="383">
        <v>0</v>
      </c>
      <c r="E12" s="383">
        <v>0</v>
      </c>
      <c r="F12" s="383">
        <v>0</v>
      </c>
      <c r="G12" s="383">
        <v>0</v>
      </c>
      <c r="H12" s="383">
        <v>0</v>
      </c>
      <c r="I12" s="383">
        <v>0</v>
      </c>
      <c r="J12" s="383">
        <v>0</v>
      </c>
      <c r="K12" s="383">
        <v>0</v>
      </c>
      <c r="L12" s="383">
        <v>0</v>
      </c>
      <c r="M12" s="383">
        <v>0</v>
      </c>
      <c r="N12" s="383">
        <v>0</v>
      </c>
      <c r="O12" s="383">
        <v>0</v>
      </c>
      <c r="P12" s="383">
        <v>0</v>
      </c>
      <c r="Q12" s="383">
        <v>0</v>
      </c>
      <c r="R12" s="383">
        <v>0</v>
      </c>
      <c r="S12" s="383">
        <v>0</v>
      </c>
      <c r="T12" s="383">
        <v>0</v>
      </c>
      <c r="U12" s="383">
        <v>0</v>
      </c>
      <c r="V12" s="383">
        <v>0</v>
      </c>
      <c r="W12" s="383">
        <v>0</v>
      </c>
      <c r="X12" s="383">
        <v>0</v>
      </c>
      <c r="Y12" s="383">
        <v>0</v>
      </c>
      <c r="Z12" s="383">
        <v>0</v>
      </c>
      <c r="AA12" s="383">
        <v>0</v>
      </c>
      <c r="AB12" s="383">
        <v>0</v>
      </c>
      <c r="AC12" s="383">
        <v>0</v>
      </c>
      <c r="AD12" s="383">
        <v>0</v>
      </c>
      <c r="AE12" s="383">
        <v>0</v>
      </c>
      <c r="AF12" s="383">
        <v>0</v>
      </c>
      <c r="AG12" s="383">
        <v>0</v>
      </c>
      <c r="AH12" s="383">
        <v>0</v>
      </c>
      <c r="AI12" s="383">
        <v>0</v>
      </c>
      <c r="AJ12" s="383">
        <v>0</v>
      </c>
      <c r="AK12" s="383">
        <v>0</v>
      </c>
      <c r="AL12" s="383">
        <v>0</v>
      </c>
      <c r="AM12" s="383">
        <v>0</v>
      </c>
      <c r="AN12" s="383">
        <v>0</v>
      </c>
      <c r="AO12" s="383">
        <v>0</v>
      </c>
      <c r="AP12" s="383">
        <v>0</v>
      </c>
      <c r="AQ12" s="383">
        <v>0</v>
      </c>
      <c r="AR12" s="383">
        <v>0</v>
      </c>
      <c r="AS12" s="383">
        <v>0</v>
      </c>
      <c r="AT12" s="383">
        <v>0</v>
      </c>
      <c r="AU12" s="383">
        <v>0</v>
      </c>
      <c r="AV12" s="383">
        <v>0</v>
      </c>
      <c r="AW12" s="383">
        <v>0</v>
      </c>
      <c r="AX12" s="383">
        <v>0</v>
      </c>
      <c r="AY12" s="383">
        <v>0</v>
      </c>
      <c r="AZ12" s="383">
        <v>0</v>
      </c>
      <c r="BA12" s="383">
        <v>0</v>
      </c>
      <c r="BB12" s="383">
        <v>0</v>
      </c>
      <c r="BC12" s="383">
        <v>0</v>
      </c>
      <c r="BD12" s="383">
        <v>0</v>
      </c>
      <c r="BE12" s="383">
        <v>0</v>
      </c>
      <c r="BF12" s="383">
        <v>0</v>
      </c>
      <c r="BG12" s="383">
        <v>0</v>
      </c>
      <c r="BH12" s="383">
        <v>0</v>
      </c>
      <c r="BI12" s="383">
        <v>0</v>
      </c>
      <c r="BJ12" s="383">
        <v>0</v>
      </c>
      <c r="BK12" s="383">
        <v>0</v>
      </c>
      <c r="BL12" s="383">
        <v>2.2189671977883112</v>
      </c>
      <c r="BM12" s="383">
        <v>57.655182256368107</v>
      </c>
      <c r="BN12" s="383">
        <v>133.28413053100019</v>
      </c>
      <c r="BO12" s="383">
        <v>331.55674714307514</v>
      </c>
      <c r="BP12" s="383">
        <v>1071.4484155088562</v>
      </c>
      <c r="BQ12" s="383">
        <v>2407.9835904304932</v>
      </c>
      <c r="BR12" s="383">
        <v>3462.3985262096739</v>
      </c>
      <c r="BS12" s="383">
        <v>4031.8441289303519</v>
      </c>
      <c r="BT12" s="383">
        <v>4276.9839867613073</v>
      </c>
      <c r="BU12" s="383">
        <v>4306.7599751103917</v>
      </c>
      <c r="BV12" s="383">
        <v>4322.7329739572624</v>
      </c>
      <c r="BW12" s="383">
        <v>4345.4408104995609</v>
      </c>
      <c r="BX12" s="383">
        <v>4348.0241579858111</v>
      </c>
      <c r="BY12" s="383">
        <v>4203.2955522864168</v>
      </c>
      <c r="BZ12" s="383">
        <v>4665.1398710595267</v>
      </c>
      <c r="CA12" s="383">
        <v>5145.9055153314594</v>
      </c>
      <c r="CB12" s="383">
        <v>5244.9228569537499</v>
      </c>
      <c r="CC12" s="383">
        <v>5135.0410649385258</v>
      </c>
      <c r="CD12" s="384">
        <v>4999.8733327215859</v>
      </c>
    </row>
    <row r="13" spans="1:82" s="1" customFormat="1" ht="26.25" customHeight="1" x14ac:dyDescent="0.4">
      <c r="A13" s="314"/>
      <c r="B13" s="71" t="s">
        <v>633</v>
      </c>
      <c r="C13" s="56"/>
      <c r="D13" s="383">
        <v>0</v>
      </c>
      <c r="E13" s="383">
        <v>0</v>
      </c>
      <c r="F13" s="383">
        <v>0</v>
      </c>
      <c r="G13" s="383">
        <v>0</v>
      </c>
      <c r="H13" s="383">
        <v>0</v>
      </c>
      <c r="I13" s="383">
        <v>0</v>
      </c>
      <c r="J13" s="383">
        <v>0</v>
      </c>
      <c r="K13" s="383">
        <v>0</v>
      </c>
      <c r="L13" s="383">
        <v>0</v>
      </c>
      <c r="M13" s="383">
        <v>0</v>
      </c>
      <c r="N13" s="383">
        <v>0</v>
      </c>
      <c r="O13" s="383">
        <v>0</v>
      </c>
      <c r="P13" s="383">
        <v>0</v>
      </c>
      <c r="Q13" s="383">
        <v>0</v>
      </c>
      <c r="R13" s="383">
        <v>0</v>
      </c>
      <c r="S13" s="383">
        <v>0</v>
      </c>
      <c r="T13" s="383">
        <v>0</v>
      </c>
      <c r="U13" s="383">
        <v>0</v>
      </c>
      <c r="V13" s="383">
        <v>0</v>
      </c>
      <c r="W13" s="383">
        <v>0</v>
      </c>
      <c r="X13" s="383">
        <v>0</v>
      </c>
      <c r="Y13" s="383">
        <v>0</v>
      </c>
      <c r="Z13" s="383">
        <v>0</v>
      </c>
      <c r="AA13" s="383">
        <v>0</v>
      </c>
      <c r="AB13" s="383">
        <v>0</v>
      </c>
      <c r="AC13" s="383">
        <v>0</v>
      </c>
      <c r="AD13" s="383">
        <v>0</v>
      </c>
      <c r="AE13" s="383">
        <v>0</v>
      </c>
      <c r="AF13" s="383">
        <v>0</v>
      </c>
      <c r="AG13" s="383">
        <v>0</v>
      </c>
      <c r="AH13" s="383">
        <v>0</v>
      </c>
      <c r="AI13" s="383">
        <v>0</v>
      </c>
      <c r="AJ13" s="383">
        <v>0</v>
      </c>
      <c r="AK13" s="383">
        <v>0</v>
      </c>
      <c r="AL13" s="383">
        <v>0</v>
      </c>
      <c r="AM13" s="383">
        <v>0</v>
      </c>
      <c r="AN13" s="383">
        <v>0</v>
      </c>
      <c r="AO13" s="383">
        <v>0</v>
      </c>
      <c r="AP13" s="383">
        <v>0</v>
      </c>
      <c r="AQ13" s="383">
        <v>0</v>
      </c>
      <c r="AR13" s="383">
        <v>0</v>
      </c>
      <c r="AS13" s="383">
        <v>0</v>
      </c>
      <c r="AT13" s="383">
        <v>0</v>
      </c>
      <c r="AU13" s="383">
        <v>0</v>
      </c>
      <c r="AV13" s="383">
        <v>0</v>
      </c>
      <c r="AW13" s="383">
        <v>0</v>
      </c>
      <c r="AX13" s="383">
        <v>0</v>
      </c>
      <c r="AY13" s="383">
        <v>0</v>
      </c>
      <c r="AZ13" s="383">
        <v>0</v>
      </c>
      <c r="BA13" s="383">
        <v>0</v>
      </c>
      <c r="BB13" s="383">
        <v>0</v>
      </c>
      <c r="BC13" s="383">
        <v>0</v>
      </c>
      <c r="BD13" s="383">
        <v>0</v>
      </c>
      <c r="BE13" s="383">
        <v>0</v>
      </c>
      <c r="BF13" s="383">
        <v>0</v>
      </c>
      <c r="BG13" s="383">
        <v>0</v>
      </c>
      <c r="BH13" s="383">
        <v>0</v>
      </c>
      <c r="BI13" s="383">
        <v>0</v>
      </c>
      <c r="BJ13" s="383">
        <v>0</v>
      </c>
      <c r="BK13" s="383">
        <v>0</v>
      </c>
      <c r="BL13" s="383">
        <f t="shared" ref="BL13:CD13" si="13">SUM(BL14:BL16)</f>
        <v>62.808164869999992</v>
      </c>
      <c r="BM13" s="383">
        <f t="shared" si="13"/>
        <v>686.4373563700002</v>
      </c>
      <c r="BN13" s="383">
        <f t="shared" si="13"/>
        <v>1276.9055287799997</v>
      </c>
      <c r="BO13" s="383">
        <f t="shared" si="13"/>
        <v>2155.5853004299997</v>
      </c>
      <c r="BP13" s="383">
        <f t="shared" si="13"/>
        <v>4474.8959126999998</v>
      </c>
      <c r="BQ13" s="383">
        <f t="shared" si="13"/>
        <v>6897.8279475099998</v>
      </c>
      <c r="BR13" s="383">
        <f t="shared" si="13"/>
        <v>8726.4629563299986</v>
      </c>
      <c r="BS13" s="383">
        <f t="shared" si="13"/>
        <v>9814.8837342700008</v>
      </c>
      <c r="BT13" s="383">
        <f t="shared" si="13"/>
        <v>10143.435834890006</v>
      </c>
      <c r="BU13" s="383">
        <f t="shared" si="13"/>
        <v>10641.56722836</v>
      </c>
      <c r="BV13" s="383">
        <f t="shared" si="13"/>
        <v>10535.008227659999</v>
      </c>
      <c r="BW13" s="383">
        <f t="shared" si="13"/>
        <v>9338.9990123900025</v>
      </c>
      <c r="BX13" s="383">
        <f t="shared" si="13"/>
        <v>8860.1927648849996</v>
      </c>
      <c r="BY13" s="383">
        <f t="shared" si="13"/>
        <v>8197.3453595500869</v>
      </c>
      <c r="BZ13" s="383">
        <f t="shared" si="13"/>
        <v>7968.0547042788057</v>
      </c>
      <c r="CA13" s="383">
        <f t="shared" si="13"/>
        <v>7683.4918191117531</v>
      </c>
      <c r="CB13" s="383">
        <f t="shared" si="13"/>
        <v>6080.4719053133149</v>
      </c>
      <c r="CC13" s="383">
        <f t="shared" si="13"/>
        <v>3184.3921508673989</v>
      </c>
      <c r="CD13" s="384">
        <f t="shared" si="13"/>
        <v>360.16717479050789</v>
      </c>
    </row>
    <row r="14" spans="1:82" s="1" customFormat="1" x14ac:dyDescent="0.4">
      <c r="A14" s="314"/>
      <c r="B14" s="276" t="s">
        <v>389</v>
      </c>
      <c r="C14" s="382"/>
      <c r="D14" s="383">
        <v>0</v>
      </c>
      <c r="E14" s="383">
        <v>0</v>
      </c>
      <c r="F14" s="383">
        <v>0</v>
      </c>
      <c r="G14" s="383">
        <v>0</v>
      </c>
      <c r="H14" s="383">
        <v>0</v>
      </c>
      <c r="I14" s="383">
        <v>0</v>
      </c>
      <c r="J14" s="383">
        <v>0</v>
      </c>
      <c r="K14" s="383">
        <v>0</v>
      </c>
      <c r="L14" s="383">
        <v>0</v>
      </c>
      <c r="M14" s="383">
        <v>0</v>
      </c>
      <c r="N14" s="383">
        <v>0</v>
      </c>
      <c r="O14" s="383">
        <v>0</v>
      </c>
      <c r="P14" s="383">
        <v>0</v>
      </c>
      <c r="Q14" s="383">
        <v>0</v>
      </c>
      <c r="R14" s="383">
        <v>0</v>
      </c>
      <c r="S14" s="383">
        <v>0</v>
      </c>
      <c r="T14" s="383">
        <v>0</v>
      </c>
      <c r="U14" s="383">
        <v>0</v>
      </c>
      <c r="V14" s="383">
        <v>0</v>
      </c>
      <c r="W14" s="383">
        <v>0</v>
      </c>
      <c r="X14" s="383">
        <v>0</v>
      </c>
      <c r="Y14" s="383">
        <v>0</v>
      </c>
      <c r="Z14" s="383">
        <v>0</v>
      </c>
      <c r="AA14" s="383">
        <v>0</v>
      </c>
      <c r="AB14" s="383">
        <v>0</v>
      </c>
      <c r="AC14" s="383">
        <v>0</v>
      </c>
      <c r="AD14" s="383">
        <v>0</v>
      </c>
      <c r="AE14" s="383">
        <v>0</v>
      </c>
      <c r="AF14" s="383">
        <v>0</v>
      </c>
      <c r="AG14" s="383">
        <v>0</v>
      </c>
      <c r="AH14" s="383">
        <v>0</v>
      </c>
      <c r="AI14" s="383">
        <v>0</v>
      </c>
      <c r="AJ14" s="383">
        <v>0</v>
      </c>
      <c r="AK14" s="383">
        <v>0</v>
      </c>
      <c r="AL14" s="383">
        <v>0</v>
      </c>
      <c r="AM14" s="383">
        <v>0</v>
      </c>
      <c r="AN14" s="383">
        <v>0</v>
      </c>
      <c r="AO14" s="383">
        <v>0</v>
      </c>
      <c r="AP14" s="383">
        <v>0</v>
      </c>
      <c r="AQ14" s="383">
        <v>0</v>
      </c>
      <c r="AR14" s="383">
        <v>0</v>
      </c>
      <c r="AS14" s="383">
        <v>0</v>
      </c>
      <c r="AT14" s="383">
        <v>0</v>
      </c>
      <c r="AU14" s="383">
        <v>0</v>
      </c>
      <c r="AV14" s="383">
        <v>0</v>
      </c>
      <c r="AW14" s="383">
        <v>0</v>
      </c>
      <c r="AX14" s="383">
        <v>0</v>
      </c>
      <c r="AY14" s="383">
        <v>0</v>
      </c>
      <c r="AZ14" s="383">
        <v>0</v>
      </c>
      <c r="BA14" s="383">
        <v>0</v>
      </c>
      <c r="BB14" s="383">
        <v>0</v>
      </c>
      <c r="BC14" s="383">
        <v>0</v>
      </c>
      <c r="BD14" s="383">
        <v>0</v>
      </c>
      <c r="BE14" s="383">
        <v>0</v>
      </c>
      <c r="BF14" s="383">
        <v>0</v>
      </c>
      <c r="BG14" s="383">
        <v>0</v>
      </c>
      <c r="BH14" s="383">
        <v>0</v>
      </c>
      <c r="BI14" s="383">
        <v>0</v>
      </c>
      <c r="BJ14" s="383">
        <v>0</v>
      </c>
      <c r="BK14" s="383">
        <v>0</v>
      </c>
      <c r="BL14" s="383">
        <v>56.760396859939483</v>
      </c>
      <c r="BM14" s="383">
        <v>485.65064439592379</v>
      </c>
      <c r="BN14" s="383">
        <v>706.84818816706706</v>
      </c>
      <c r="BO14" s="383">
        <v>863.27839205061048</v>
      </c>
      <c r="BP14" s="383">
        <v>1247.2615802462533</v>
      </c>
      <c r="BQ14" s="383">
        <v>1409.208543423181</v>
      </c>
      <c r="BR14" s="383">
        <v>1560.1474336531285</v>
      </c>
      <c r="BS14" s="383">
        <v>1209.9354977134094</v>
      </c>
      <c r="BT14" s="383">
        <v>886.98877892368671</v>
      </c>
      <c r="BU14" s="383">
        <v>833.65461441317314</v>
      </c>
      <c r="BV14" s="383">
        <v>401.60075936869799</v>
      </c>
      <c r="BW14" s="383">
        <v>100.11753022402326</v>
      </c>
      <c r="BX14" s="383">
        <v>51.386258843209951</v>
      </c>
      <c r="BY14" s="383">
        <v>23.793758424909427</v>
      </c>
      <c r="BZ14" s="383">
        <v>9.1763596152497975</v>
      </c>
      <c r="CA14" s="383">
        <v>3.6114534442353192</v>
      </c>
      <c r="CB14" s="383">
        <v>0</v>
      </c>
      <c r="CC14" s="383">
        <v>0</v>
      </c>
      <c r="CD14" s="384">
        <v>0</v>
      </c>
    </row>
    <row r="15" spans="1:82" s="1" customFormat="1" x14ac:dyDescent="0.4">
      <c r="A15" s="314"/>
      <c r="B15" s="276" t="s">
        <v>632</v>
      </c>
      <c r="C15" s="382"/>
      <c r="D15" s="383">
        <v>0</v>
      </c>
      <c r="E15" s="383">
        <v>0</v>
      </c>
      <c r="F15" s="383">
        <v>0</v>
      </c>
      <c r="G15" s="383">
        <v>0</v>
      </c>
      <c r="H15" s="383">
        <v>0</v>
      </c>
      <c r="I15" s="383">
        <v>0</v>
      </c>
      <c r="J15" s="383">
        <v>0</v>
      </c>
      <c r="K15" s="383">
        <v>0</v>
      </c>
      <c r="L15" s="383">
        <v>0</v>
      </c>
      <c r="M15" s="383">
        <v>0</v>
      </c>
      <c r="N15" s="383">
        <v>0</v>
      </c>
      <c r="O15" s="383">
        <v>0</v>
      </c>
      <c r="P15" s="383">
        <v>0</v>
      </c>
      <c r="Q15" s="383">
        <v>0</v>
      </c>
      <c r="R15" s="383">
        <v>0</v>
      </c>
      <c r="S15" s="383">
        <v>0</v>
      </c>
      <c r="T15" s="383">
        <v>0</v>
      </c>
      <c r="U15" s="383">
        <v>0</v>
      </c>
      <c r="V15" s="383">
        <v>0</v>
      </c>
      <c r="W15" s="383">
        <v>0</v>
      </c>
      <c r="X15" s="383">
        <v>0</v>
      </c>
      <c r="Y15" s="383">
        <v>0</v>
      </c>
      <c r="Z15" s="383">
        <v>0</v>
      </c>
      <c r="AA15" s="383">
        <v>0</v>
      </c>
      <c r="AB15" s="383">
        <v>0</v>
      </c>
      <c r="AC15" s="383">
        <v>0</v>
      </c>
      <c r="AD15" s="383">
        <v>0</v>
      </c>
      <c r="AE15" s="383">
        <v>0</v>
      </c>
      <c r="AF15" s="383">
        <v>0</v>
      </c>
      <c r="AG15" s="383">
        <v>0</v>
      </c>
      <c r="AH15" s="383">
        <v>0</v>
      </c>
      <c r="AI15" s="383">
        <v>0</v>
      </c>
      <c r="AJ15" s="383">
        <v>0</v>
      </c>
      <c r="AK15" s="383">
        <v>0</v>
      </c>
      <c r="AL15" s="383">
        <v>0</v>
      </c>
      <c r="AM15" s="383">
        <v>0</v>
      </c>
      <c r="AN15" s="383">
        <v>0</v>
      </c>
      <c r="AO15" s="383">
        <v>0</v>
      </c>
      <c r="AP15" s="383">
        <v>0</v>
      </c>
      <c r="AQ15" s="383">
        <v>0</v>
      </c>
      <c r="AR15" s="383">
        <v>0</v>
      </c>
      <c r="AS15" s="383">
        <v>0</v>
      </c>
      <c r="AT15" s="383">
        <v>0</v>
      </c>
      <c r="AU15" s="383">
        <v>0</v>
      </c>
      <c r="AV15" s="383">
        <v>0</v>
      </c>
      <c r="AW15" s="383">
        <v>0</v>
      </c>
      <c r="AX15" s="383">
        <v>0</v>
      </c>
      <c r="AY15" s="383">
        <v>0</v>
      </c>
      <c r="AZ15" s="383">
        <v>0</v>
      </c>
      <c r="BA15" s="383">
        <v>0</v>
      </c>
      <c r="BB15" s="383">
        <v>0</v>
      </c>
      <c r="BC15" s="383">
        <v>0</v>
      </c>
      <c r="BD15" s="383">
        <v>0</v>
      </c>
      <c r="BE15" s="383">
        <v>0</v>
      </c>
      <c r="BF15" s="383">
        <v>0</v>
      </c>
      <c r="BG15" s="383">
        <v>0</v>
      </c>
      <c r="BH15" s="383">
        <v>0</v>
      </c>
      <c r="BI15" s="383">
        <v>0</v>
      </c>
      <c r="BJ15" s="383">
        <v>0</v>
      </c>
      <c r="BK15" s="383">
        <v>0</v>
      </c>
      <c r="BL15" s="383">
        <v>0.87047432142392211</v>
      </c>
      <c r="BM15" s="383">
        <v>141.54873738557404</v>
      </c>
      <c r="BN15" s="383">
        <v>402.72970317666335</v>
      </c>
      <c r="BO15" s="383">
        <v>804.03284371611733</v>
      </c>
      <c r="BP15" s="383">
        <v>1746.6088386345339</v>
      </c>
      <c r="BQ15" s="383">
        <v>2450.2182244415649</v>
      </c>
      <c r="BR15" s="383">
        <v>2597.5443602920268</v>
      </c>
      <c r="BS15" s="383">
        <v>2506.7348625321101</v>
      </c>
      <c r="BT15" s="383">
        <v>2306.6235867474848</v>
      </c>
      <c r="BU15" s="383">
        <v>2286.1026620836897</v>
      </c>
      <c r="BV15" s="383">
        <v>2112.0283974449017</v>
      </c>
      <c r="BW15" s="383">
        <v>1497.592069636215</v>
      </c>
      <c r="BX15" s="383">
        <v>1189.2140315123293</v>
      </c>
      <c r="BY15" s="383">
        <v>1021.4948508643901</v>
      </c>
      <c r="BZ15" s="383">
        <v>923.05621835263833</v>
      </c>
      <c r="CA15" s="383">
        <v>822.63555317009889</v>
      </c>
      <c r="CB15" s="383">
        <v>628.0266521140054</v>
      </c>
      <c r="CC15" s="383">
        <v>324.79898546343884</v>
      </c>
      <c r="CD15" s="384">
        <v>36.67015410947068</v>
      </c>
    </row>
    <row r="16" spans="1:82" s="1" customFormat="1" x14ac:dyDescent="0.4">
      <c r="A16" s="314"/>
      <c r="B16" s="276" t="s">
        <v>391</v>
      </c>
      <c r="C16" s="382"/>
      <c r="D16" s="383">
        <v>0</v>
      </c>
      <c r="E16" s="383">
        <v>0</v>
      </c>
      <c r="F16" s="383">
        <v>0</v>
      </c>
      <c r="G16" s="383">
        <v>0</v>
      </c>
      <c r="H16" s="383">
        <v>0</v>
      </c>
      <c r="I16" s="383">
        <v>0</v>
      </c>
      <c r="J16" s="383">
        <v>0</v>
      </c>
      <c r="K16" s="383">
        <v>0</v>
      </c>
      <c r="L16" s="383">
        <v>0</v>
      </c>
      <c r="M16" s="383">
        <v>0</v>
      </c>
      <c r="N16" s="383">
        <v>0</v>
      </c>
      <c r="O16" s="383">
        <v>0</v>
      </c>
      <c r="P16" s="383">
        <v>0</v>
      </c>
      <c r="Q16" s="383">
        <v>0</v>
      </c>
      <c r="R16" s="383">
        <v>0</v>
      </c>
      <c r="S16" s="383">
        <v>0</v>
      </c>
      <c r="T16" s="383">
        <v>0</v>
      </c>
      <c r="U16" s="383">
        <v>0</v>
      </c>
      <c r="V16" s="383">
        <v>0</v>
      </c>
      <c r="W16" s="383">
        <v>0</v>
      </c>
      <c r="X16" s="383">
        <v>0</v>
      </c>
      <c r="Y16" s="383">
        <v>0</v>
      </c>
      <c r="Z16" s="383">
        <v>0</v>
      </c>
      <c r="AA16" s="383">
        <v>0</v>
      </c>
      <c r="AB16" s="383">
        <v>0</v>
      </c>
      <c r="AC16" s="383">
        <v>0</v>
      </c>
      <c r="AD16" s="383">
        <v>0</v>
      </c>
      <c r="AE16" s="383">
        <v>0</v>
      </c>
      <c r="AF16" s="383">
        <v>0</v>
      </c>
      <c r="AG16" s="383">
        <v>0</v>
      </c>
      <c r="AH16" s="383">
        <v>0</v>
      </c>
      <c r="AI16" s="383">
        <v>0</v>
      </c>
      <c r="AJ16" s="383">
        <v>0</v>
      </c>
      <c r="AK16" s="383">
        <v>0</v>
      </c>
      <c r="AL16" s="383">
        <v>0</v>
      </c>
      <c r="AM16" s="383">
        <v>0</v>
      </c>
      <c r="AN16" s="383">
        <v>0</v>
      </c>
      <c r="AO16" s="383">
        <v>0</v>
      </c>
      <c r="AP16" s="383">
        <v>0</v>
      </c>
      <c r="AQ16" s="383">
        <v>0</v>
      </c>
      <c r="AR16" s="383">
        <v>0</v>
      </c>
      <c r="AS16" s="383">
        <v>0</v>
      </c>
      <c r="AT16" s="383">
        <v>0</v>
      </c>
      <c r="AU16" s="383">
        <v>0</v>
      </c>
      <c r="AV16" s="383">
        <v>0</v>
      </c>
      <c r="AW16" s="383">
        <v>0</v>
      </c>
      <c r="AX16" s="383">
        <v>0</v>
      </c>
      <c r="AY16" s="383">
        <v>0</v>
      </c>
      <c r="AZ16" s="383">
        <v>0</v>
      </c>
      <c r="BA16" s="383">
        <v>0</v>
      </c>
      <c r="BB16" s="383">
        <v>0</v>
      </c>
      <c r="BC16" s="383">
        <v>0</v>
      </c>
      <c r="BD16" s="383">
        <v>0</v>
      </c>
      <c r="BE16" s="383">
        <v>0</v>
      </c>
      <c r="BF16" s="383">
        <v>0</v>
      </c>
      <c r="BG16" s="383">
        <v>0</v>
      </c>
      <c r="BH16" s="383">
        <v>0</v>
      </c>
      <c r="BI16" s="383">
        <v>0</v>
      </c>
      <c r="BJ16" s="383">
        <v>0</v>
      </c>
      <c r="BK16" s="383">
        <v>0</v>
      </c>
      <c r="BL16" s="383">
        <v>5.1772936886365866</v>
      </c>
      <c r="BM16" s="383">
        <v>59.237974588502404</v>
      </c>
      <c r="BN16" s="383">
        <v>167.3276374362693</v>
      </c>
      <c r="BO16" s="383">
        <v>488.27406466327216</v>
      </c>
      <c r="BP16" s="383">
        <v>1481.0254938192129</v>
      </c>
      <c r="BQ16" s="383">
        <v>3038.4011796452542</v>
      </c>
      <c r="BR16" s="383">
        <v>4568.7711623848436</v>
      </c>
      <c r="BS16" s="383">
        <v>6098.2133740244808</v>
      </c>
      <c r="BT16" s="383">
        <v>6949.8234692188335</v>
      </c>
      <c r="BU16" s="383">
        <v>7521.8099518631361</v>
      </c>
      <c r="BV16" s="383">
        <v>8021.3790708463985</v>
      </c>
      <c r="BW16" s="383">
        <v>7741.2894125297644</v>
      </c>
      <c r="BX16" s="383">
        <v>7619.5924745294606</v>
      </c>
      <c r="BY16" s="383">
        <v>7152.0567502607864</v>
      </c>
      <c r="BZ16" s="383">
        <v>7035.8221263109181</v>
      </c>
      <c r="CA16" s="383">
        <v>6857.2448124974189</v>
      </c>
      <c r="CB16" s="383">
        <v>5452.4452531993093</v>
      </c>
      <c r="CC16" s="383">
        <v>2859.59316540396</v>
      </c>
      <c r="CD16" s="384">
        <v>323.49702068103721</v>
      </c>
    </row>
    <row r="17" spans="1:82" s="238" customFormat="1" ht="25.5" customHeight="1" x14ac:dyDescent="0.4">
      <c r="B17" s="80" t="s">
        <v>246</v>
      </c>
      <c r="C17" s="228"/>
      <c r="D17" s="380">
        <f t="shared" ref="D17:AI17" si="14">SUM(D21,D24)</f>
        <v>0</v>
      </c>
      <c r="E17" s="380">
        <f t="shared" si="14"/>
        <v>0</v>
      </c>
      <c r="F17" s="380">
        <f t="shared" si="14"/>
        <v>0</v>
      </c>
      <c r="G17" s="380">
        <f t="shared" si="14"/>
        <v>0</v>
      </c>
      <c r="H17" s="380">
        <f t="shared" si="14"/>
        <v>0</v>
      </c>
      <c r="I17" s="380">
        <f t="shared" si="14"/>
        <v>0</v>
      </c>
      <c r="J17" s="380">
        <f t="shared" si="14"/>
        <v>0</v>
      </c>
      <c r="K17" s="380">
        <f t="shared" si="14"/>
        <v>0</v>
      </c>
      <c r="L17" s="380">
        <f t="shared" si="14"/>
        <v>0</v>
      </c>
      <c r="M17" s="380">
        <f t="shared" si="14"/>
        <v>0</v>
      </c>
      <c r="N17" s="380">
        <f t="shared" si="14"/>
        <v>0</v>
      </c>
      <c r="O17" s="380">
        <f t="shared" si="14"/>
        <v>0</v>
      </c>
      <c r="P17" s="380">
        <f t="shared" si="14"/>
        <v>0</v>
      </c>
      <c r="Q17" s="380">
        <f t="shared" si="14"/>
        <v>0</v>
      </c>
      <c r="R17" s="380">
        <f t="shared" si="14"/>
        <v>0</v>
      </c>
      <c r="S17" s="380">
        <f t="shared" si="14"/>
        <v>0</v>
      </c>
      <c r="T17" s="380">
        <f t="shared" si="14"/>
        <v>0</v>
      </c>
      <c r="U17" s="380">
        <f t="shared" si="14"/>
        <v>0</v>
      </c>
      <c r="V17" s="380">
        <f t="shared" si="14"/>
        <v>0</v>
      </c>
      <c r="W17" s="380">
        <f t="shared" si="14"/>
        <v>0</v>
      </c>
      <c r="X17" s="380">
        <f t="shared" si="14"/>
        <v>0</v>
      </c>
      <c r="Y17" s="380">
        <f t="shared" si="14"/>
        <v>0</v>
      </c>
      <c r="Z17" s="380">
        <f t="shared" si="14"/>
        <v>0</v>
      </c>
      <c r="AA17" s="380">
        <f t="shared" si="14"/>
        <v>0</v>
      </c>
      <c r="AB17" s="380">
        <f t="shared" si="14"/>
        <v>0</v>
      </c>
      <c r="AC17" s="380">
        <f t="shared" si="14"/>
        <v>0</v>
      </c>
      <c r="AD17" s="380">
        <f t="shared" si="14"/>
        <v>0</v>
      </c>
      <c r="AE17" s="380">
        <f t="shared" si="14"/>
        <v>0</v>
      </c>
      <c r="AF17" s="380">
        <f t="shared" si="14"/>
        <v>0</v>
      </c>
      <c r="AG17" s="380">
        <f t="shared" si="14"/>
        <v>0</v>
      </c>
      <c r="AH17" s="380">
        <f t="shared" si="14"/>
        <v>0</v>
      </c>
      <c r="AI17" s="380">
        <f t="shared" si="14"/>
        <v>0</v>
      </c>
      <c r="AJ17" s="380">
        <f t="shared" ref="AJ17:BO17" si="15">SUM(AJ21,AJ24)</f>
        <v>0</v>
      </c>
      <c r="AK17" s="380">
        <f t="shared" si="15"/>
        <v>0</v>
      </c>
      <c r="AL17" s="380">
        <f t="shared" si="15"/>
        <v>0</v>
      </c>
      <c r="AM17" s="380">
        <f t="shared" si="15"/>
        <v>0</v>
      </c>
      <c r="AN17" s="380">
        <f t="shared" si="15"/>
        <v>0</v>
      </c>
      <c r="AO17" s="380">
        <f t="shared" si="15"/>
        <v>0</v>
      </c>
      <c r="AP17" s="380">
        <f t="shared" si="15"/>
        <v>0</v>
      </c>
      <c r="AQ17" s="380">
        <f t="shared" si="15"/>
        <v>0</v>
      </c>
      <c r="AR17" s="380">
        <f t="shared" si="15"/>
        <v>0</v>
      </c>
      <c r="AS17" s="380">
        <f t="shared" si="15"/>
        <v>0</v>
      </c>
      <c r="AT17" s="380">
        <f t="shared" si="15"/>
        <v>0</v>
      </c>
      <c r="AU17" s="380">
        <f t="shared" si="15"/>
        <v>0</v>
      </c>
      <c r="AV17" s="380">
        <f t="shared" si="15"/>
        <v>0</v>
      </c>
      <c r="AW17" s="380">
        <f t="shared" si="15"/>
        <v>0</v>
      </c>
      <c r="AX17" s="380">
        <f t="shared" si="15"/>
        <v>0</v>
      </c>
      <c r="AY17" s="380">
        <f t="shared" si="15"/>
        <v>7622.94</v>
      </c>
      <c r="AZ17" s="380">
        <f t="shared" si="15"/>
        <v>7661.6239999999998</v>
      </c>
      <c r="BA17" s="380">
        <f t="shared" si="15"/>
        <v>7412.2720000000008</v>
      </c>
      <c r="BB17" s="380">
        <f t="shared" si="15"/>
        <v>7250.5899999999992</v>
      </c>
      <c r="BC17" s="380">
        <f t="shared" si="15"/>
        <v>6790.04</v>
      </c>
      <c r="BD17" s="380">
        <f t="shared" si="15"/>
        <v>6766.183</v>
      </c>
      <c r="BE17" s="380">
        <f t="shared" si="15"/>
        <v>6749.0433528570848</v>
      </c>
      <c r="BF17" s="380">
        <f t="shared" si="15"/>
        <v>6757.9545089520052</v>
      </c>
      <c r="BG17" s="380">
        <f t="shared" si="15"/>
        <v>6724.1235550023994</v>
      </c>
      <c r="BH17" s="380">
        <f t="shared" si="15"/>
        <v>6662.027000000001</v>
      </c>
      <c r="BI17" s="380">
        <f t="shared" si="15"/>
        <v>6649.9306075200002</v>
      </c>
      <c r="BJ17" s="380">
        <f t="shared" si="15"/>
        <v>6566.1693209299992</v>
      </c>
      <c r="BK17" s="380">
        <f t="shared" si="15"/>
        <v>6657.0001817393668</v>
      </c>
      <c r="BL17" s="380">
        <f t="shared" si="15"/>
        <v>6515.843602259999</v>
      </c>
      <c r="BM17" s="380">
        <f t="shared" si="15"/>
        <v>6108.3423565899984</v>
      </c>
      <c r="BN17" s="380">
        <f t="shared" si="15"/>
        <v>5556.0370140352552</v>
      </c>
      <c r="BO17" s="380">
        <f t="shared" si="15"/>
        <v>4935.2797263499997</v>
      </c>
      <c r="BP17" s="380">
        <f t="shared" ref="BP17:CD17" si="16">SUM(BP21,BP24)</f>
        <v>3275.8454461099991</v>
      </c>
      <c r="BQ17" s="380">
        <f t="shared" si="16"/>
        <v>1186.7982191800002</v>
      </c>
      <c r="BR17" s="380">
        <f t="shared" si="16"/>
        <v>244.52811802000031</v>
      </c>
      <c r="BS17" s="380">
        <f t="shared" si="16"/>
        <v>62.986505620193512</v>
      </c>
      <c r="BT17" s="380">
        <f t="shared" si="16"/>
        <v>15.069286518175856</v>
      </c>
      <c r="BU17" s="380">
        <f t="shared" si="16"/>
        <v>9.0194682002369593</v>
      </c>
      <c r="BV17" s="380">
        <f t="shared" si="16"/>
        <v>-1.306183561980002</v>
      </c>
      <c r="BW17" s="380">
        <f t="shared" si="16"/>
        <v>4.8985961261127366</v>
      </c>
      <c r="BX17" s="380">
        <f t="shared" si="16"/>
        <v>4.6984256310168773</v>
      </c>
      <c r="BY17" s="380">
        <f t="shared" si="16"/>
        <v>3.6474485416131772</v>
      </c>
      <c r="BZ17" s="380">
        <f t="shared" si="16"/>
        <v>0</v>
      </c>
      <c r="CA17" s="380">
        <f t="shared" si="16"/>
        <v>0</v>
      </c>
      <c r="CB17" s="380">
        <f t="shared" si="16"/>
        <v>0</v>
      </c>
      <c r="CC17" s="380">
        <f t="shared" si="16"/>
        <v>0</v>
      </c>
      <c r="CD17" s="381">
        <f t="shared" si="16"/>
        <v>0</v>
      </c>
    </row>
    <row r="18" spans="1:82" s="1" customFormat="1" x14ac:dyDescent="0.4">
      <c r="A18" s="314"/>
      <c r="B18" s="71" t="s">
        <v>634</v>
      </c>
      <c r="C18" s="56"/>
      <c r="D18" s="383">
        <v>0</v>
      </c>
      <c r="E18" s="383">
        <v>0</v>
      </c>
      <c r="F18" s="383">
        <v>0</v>
      </c>
      <c r="G18" s="383">
        <v>0</v>
      </c>
      <c r="H18" s="383">
        <v>0</v>
      </c>
      <c r="I18" s="383">
        <v>0</v>
      </c>
      <c r="J18" s="383">
        <v>0</v>
      </c>
      <c r="K18" s="383">
        <v>0</v>
      </c>
      <c r="L18" s="383">
        <v>0</v>
      </c>
      <c r="M18" s="383">
        <v>0</v>
      </c>
      <c r="N18" s="383">
        <v>0</v>
      </c>
      <c r="O18" s="383">
        <v>0</v>
      </c>
      <c r="P18" s="383">
        <v>0</v>
      </c>
      <c r="Q18" s="383">
        <v>0</v>
      </c>
      <c r="R18" s="383">
        <v>0</v>
      </c>
      <c r="S18" s="383">
        <v>0</v>
      </c>
      <c r="T18" s="383">
        <v>0</v>
      </c>
      <c r="U18" s="383">
        <v>0</v>
      </c>
      <c r="V18" s="383">
        <v>0</v>
      </c>
      <c r="W18" s="383">
        <v>0</v>
      </c>
      <c r="X18" s="383">
        <v>0</v>
      </c>
      <c r="Y18" s="383">
        <v>0</v>
      </c>
      <c r="Z18" s="383">
        <v>0</v>
      </c>
      <c r="AA18" s="383">
        <v>0</v>
      </c>
      <c r="AB18" s="383">
        <v>0</v>
      </c>
      <c r="AC18" s="383">
        <v>0</v>
      </c>
      <c r="AD18" s="383">
        <v>0</v>
      </c>
      <c r="AE18" s="383">
        <v>0</v>
      </c>
      <c r="AF18" s="383">
        <v>0</v>
      </c>
      <c r="AG18" s="383">
        <v>0</v>
      </c>
      <c r="AH18" s="383">
        <v>0</v>
      </c>
      <c r="AI18" s="383">
        <v>0</v>
      </c>
      <c r="AJ18" s="383">
        <v>0</v>
      </c>
      <c r="AK18" s="383">
        <v>0</v>
      </c>
      <c r="AL18" s="383">
        <v>0</v>
      </c>
      <c r="AM18" s="383">
        <v>0</v>
      </c>
      <c r="AN18" s="383">
        <v>0</v>
      </c>
      <c r="AO18" s="383">
        <v>0</v>
      </c>
      <c r="AP18" s="383">
        <v>0</v>
      </c>
      <c r="AQ18" s="383">
        <v>0</v>
      </c>
      <c r="AR18" s="383">
        <v>0</v>
      </c>
      <c r="AS18" s="383">
        <v>0</v>
      </c>
      <c r="AT18" s="383">
        <v>0</v>
      </c>
      <c r="AU18" s="383">
        <v>0</v>
      </c>
      <c r="AV18" s="383">
        <v>0</v>
      </c>
      <c r="AW18" s="383">
        <v>0</v>
      </c>
      <c r="AX18" s="383">
        <v>0</v>
      </c>
      <c r="AY18" s="383">
        <v>278.33999999999997</v>
      </c>
      <c r="AZ18" s="383">
        <v>312.73</v>
      </c>
      <c r="BA18" s="383">
        <v>317.79700000000003</v>
      </c>
      <c r="BB18" s="383">
        <v>282.72800000000001</v>
      </c>
      <c r="BC18" s="383">
        <v>330.15090755271024</v>
      </c>
      <c r="BD18" s="383">
        <v>333.25174293093409</v>
      </c>
      <c r="BE18" s="383">
        <v>333.04137154438575</v>
      </c>
      <c r="BF18" s="383">
        <v>382.88721096740397</v>
      </c>
      <c r="BG18" s="383">
        <v>327.37031524653656</v>
      </c>
      <c r="BH18" s="383">
        <v>304.44139058878591</v>
      </c>
      <c r="BI18" s="383">
        <v>278.06156262040605</v>
      </c>
      <c r="BJ18" s="383">
        <v>289.99861489743967</v>
      </c>
      <c r="BK18" s="383">
        <v>275.18506486688074</v>
      </c>
      <c r="BL18" s="383">
        <v>233.47537700891493</v>
      </c>
      <c r="BM18" s="383">
        <v>25.701808144413643</v>
      </c>
      <c r="BN18" s="383">
        <v>25.203064663515647</v>
      </c>
      <c r="BO18" s="383">
        <v>12.429903442670245</v>
      </c>
      <c r="BP18" s="383">
        <v>4.7759055965311905</v>
      </c>
      <c r="BQ18" s="383">
        <v>3.1683124134191218</v>
      </c>
      <c r="BR18" s="383">
        <v>0.57839741453015014</v>
      </c>
      <c r="BS18" s="383">
        <v>7.8663114070179882E-2</v>
      </c>
      <c r="BT18" s="383">
        <v>1.6086072841076982E-2</v>
      </c>
      <c r="BU18" s="383">
        <v>7.756634753931453E-3</v>
      </c>
      <c r="BV18" s="383">
        <v>-1.5376516675995446E-3</v>
      </c>
      <c r="BW18" s="383">
        <v>5.7666737826618276E-3</v>
      </c>
      <c r="BX18" s="383">
        <v>5.5310311788598007E-3</v>
      </c>
      <c r="BY18" s="383">
        <v>4.2938109893170566E-3</v>
      </c>
      <c r="BZ18" s="383">
        <v>0</v>
      </c>
      <c r="CA18" s="383">
        <v>0</v>
      </c>
      <c r="CB18" s="383">
        <v>0</v>
      </c>
      <c r="CC18" s="383">
        <v>0</v>
      </c>
      <c r="CD18" s="384">
        <v>0</v>
      </c>
    </row>
    <row r="19" spans="1:82" s="1" customFormat="1" x14ac:dyDescent="0.4">
      <c r="A19" s="314"/>
      <c r="B19" s="71" t="s">
        <v>635</v>
      </c>
      <c r="C19" s="56"/>
      <c r="D19" s="383">
        <v>0</v>
      </c>
      <c r="E19" s="383">
        <v>0</v>
      </c>
      <c r="F19" s="383">
        <v>0</v>
      </c>
      <c r="G19" s="383">
        <v>0</v>
      </c>
      <c r="H19" s="383">
        <v>0</v>
      </c>
      <c r="I19" s="383">
        <v>0</v>
      </c>
      <c r="J19" s="383">
        <v>0</v>
      </c>
      <c r="K19" s="383">
        <v>0</v>
      </c>
      <c r="L19" s="383">
        <v>0</v>
      </c>
      <c r="M19" s="383">
        <v>0</v>
      </c>
      <c r="N19" s="383">
        <v>0</v>
      </c>
      <c r="O19" s="383">
        <v>0</v>
      </c>
      <c r="P19" s="383">
        <v>0</v>
      </c>
      <c r="Q19" s="383">
        <v>0</v>
      </c>
      <c r="R19" s="383">
        <v>0</v>
      </c>
      <c r="S19" s="383">
        <v>0</v>
      </c>
      <c r="T19" s="383">
        <v>0</v>
      </c>
      <c r="U19" s="383">
        <v>0</v>
      </c>
      <c r="V19" s="383">
        <v>0</v>
      </c>
      <c r="W19" s="383">
        <v>0</v>
      </c>
      <c r="X19" s="383">
        <v>0</v>
      </c>
      <c r="Y19" s="383">
        <v>0</v>
      </c>
      <c r="Z19" s="383">
        <v>0</v>
      </c>
      <c r="AA19" s="383">
        <v>0</v>
      </c>
      <c r="AB19" s="383">
        <v>0</v>
      </c>
      <c r="AC19" s="383">
        <v>0</v>
      </c>
      <c r="AD19" s="383">
        <v>0</v>
      </c>
      <c r="AE19" s="383">
        <v>0</v>
      </c>
      <c r="AF19" s="383">
        <v>0</v>
      </c>
      <c r="AG19" s="383">
        <v>0</v>
      </c>
      <c r="AH19" s="383">
        <v>0</v>
      </c>
      <c r="AI19" s="383">
        <v>0</v>
      </c>
      <c r="AJ19" s="383">
        <v>0</v>
      </c>
      <c r="AK19" s="383">
        <v>0</v>
      </c>
      <c r="AL19" s="383">
        <v>0</v>
      </c>
      <c r="AM19" s="383">
        <v>0</v>
      </c>
      <c r="AN19" s="383">
        <v>0</v>
      </c>
      <c r="AO19" s="383">
        <v>0</v>
      </c>
      <c r="AP19" s="383">
        <v>0</v>
      </c>
      <c r="AQ19" s="383">
        <v>0</v>
      </c>
      <c r="AR19" s="383">
        <v>0</v>
      </c>
      <c r="AS19" s="383">
        <v>0</v>
      </c>
      <c r="AT19" s="383">
        <v>0</v>
      </c>
      <c r="AU19" s="383">
        <v>0</v>
      </c>
      <c r="AV19" s="383">
        <v>0</v>
      </c>
      <c r="AW19" s="383">
        <v>0</v>
      </c>
      <c r="AX19" s="383">
        <v>0</v>
      </c>
      <c r="AY19" s="383">
        <v>255.893</v>
      </c>
      <c r="AZ19" s="383">
        <v>296.48399999999998</v>
      </c>
      <c r="BA19" s="383">
        <v>316.82499999999999</v>
      </c>
      <c r="BB19" s="383">
        <v>304.512</v>
      </c>
      <c r="BC19" s="383">
        <v>389.09290450278598</v>
      </c>
      <c r="BD19" s="383">
        <v>388.42224478490493</v>
      </c>
      <c r="BE19" s="383">
        <v>403.02054330646723</v>
      </c>
      <c r="BF19" s="383">
        <v>434.43669273899275</v>
      </c>
      <c r="BG19" s="383">
        <v>395.20975548624494</v>
      </c>
      <c r="BH19" s="383">
        <v>385.52086790840985</v>
      </c>
      <c r="BI19" s="383">
        <v>338.42995165229138</v>
      </c>
      <c r="BJ19" s="383">
        <v>343.23821262673005</v>
      </c>
      <c r="BK19" s="383">
        <v>333.42902642687261</v>
      </c>
      <c r="BL19" s="383">
        <v>303.88524745009164</v>
      </c>
      <c r="BM19" s="383">
        <v>89.11510244239652</v>
      </c>
      <c r="BN19" s="383">
        <v>23.972191081960425</v>
      </c>
      <c r="BO19" s="383">
        <v>14.68613337390328</v>
      </c>
      <c r="BP19" s="383">
        <v>6.2138376610834092</v>
      </c>
      <c r="BQ19" s="383">
        <v>1.5341430366137312</v>
      </c>
      <c r="BR19" s="383">
        <v>0.92562324341331403</v>
      </c>
      <c r="BS19" s="383">
        <v>0.11088457245345321</v>
      </c>
      <c r="BT19" s="383">
        <v>2.4473953737035307E-2</v>
      </c>
      <c r="BU19" s="383">
        <v>1.6556657835364592E-2</v>
      </c>
      <c r="BV19" s="383">
        <v>-2.2788231171300822E-3</v>
      </c>
      <c r="BW19" s="383">
        <v>8.5462980997463196E-3</v>
      </c>
      <c r="BX19" s="383">
        <v>8.1970721832140755E-3</v>
      </c>
      <c r="BY19" s="383">
        <v>6.3634930779336886E-3</v>
      </c>
      <c r="BZ19" s="383">
        <v>0</v>
      </c>
      <c r="CA19" s="383">
        <v>0</v>
      </c>
      <c r="CB19" s="383">
        <v>0</v>
      </c>
      <c r="CC19" s="383">
        <v>0</v>
      </c>
      <c r="CD19" s="384">
        <v>0</v>
      </c>
    </row>
    <row r="20" spans="1:82" s="1" customFormat="1" x14ac:dyDescent="0.4">
      <c r="A20" s="314"/>
      <c r="B20" s="71" t="s">
        <v>636</v>
      </c>
      <c r="C20" s="56"/>
      <c r="D20" s="383">
        <v>0</v>
      </c>
      <c r="E20" s="383">
        <v>0</v>
      </c>
      <c r="F20" s="383">
        <v>0</v>
      </c>
      <c r="G20" s="383">
        <v>0</v>
      </c>
      <c r="H20" s="383">
        <v>0</v>
      </c>
      <c r="I20" s="383">
        <v>0</v>
      </c>
      <c r="J20" s="383">
        <v>0</v>
      </c>
      <c r="K20" s="383">
        <v>0</v>
      </c>
      <c r="L20" s="383">
        <v>0</v>
      </c>
      <c r="M20" s="383">
        <v>0</v>
      </c>
      <c r="N20" s="383">
        <v>0</v>
      </c>
      <c r="O20" s="383">
        <v>0</v>
      </c>
      <c r="P20" s="383">
        <v>0</v>
      </c>
      <c r="Q20" s="383">
        <v>0</v>
      </c>
      <c r="R20" s="383">
        <v>0</v>
      </c>
      <c r="S20" s="383">
        <v>0</v>
      </c>
      <c r="T20" s="383">
        <v>0</v>
      </c>
      <c r="U20" s="383">
        <v>0</v>
      </c>
      <c r="V20" s="383">
        <v>0</v>
      </c>
      <c r="W20" s="383">
        <v>0</v>
      </c>
      <c r="X20" s="383">
        <v>0</v>
      </c>
      <c r="Y20" s="383">
        <v>0</v>
      </c>
      <c r="Z20" s="383">
        <v>0</v>
      </c>
      <c r="AA20" s="383">
        <v>0</v>
      </c>
      <c r="AB20" s="383">
        <v>0</v>
      </c>
      <c r="AC20" s="383">
        <v>0</v>
      </c>
      <c r="AD20" s="383">
        <v>0</v>
      </c>
      <c r="AE20" s="383">
        <v>0</v>
      </c>
      <c r="AF20" s="383">
        <v>0</v>
      </c>
      <c r="AG20" s="383">
        <v>0</v>
      </c>
      <c r="AH20" s="383">
        <v>0</v>
      </c>
      <c r="AI20" s="383">
        <v>0</v>
      </c>
      <c r="AJ20" s="383">
        <v>0</v>
      </c>
      <c r="AK20" s="383">
        <v>0</v>
      </c>
      <c r="AL20" s="383">
        <v>0</v>
      </c>
      <c r="AM20" s="383">
        <v>0</v>
      </c>
      <c r="AN20" s="383">
        <v>0</v>
      </c>
      <c r="AO20" s="383">
        <v>0</v>
      </c>
      <c r="AP20" s="383">
        <v>0</v>
      </c>
      <c r="AQ20" s="383">
        <v>0</v>
      </c>
      <c r="AR20" s="383">
        <v>0</v>
      </c>
      <c r="AS20" s="383">
        <v>0</v>
      </c>
      <c r="AT20" s="383">
        <v>0</v>
      </c>
      <c r="AU20" s="383">
        <v>0</v>
      </c>
      <c r="AV20" s="383">
        <v>0</v>
      </c>
      <c r="AW20" s="383">
        <v>0</v>
      </c>
      <c r="AX20" s="383">
        <v>0</v>
      </c>
      <c r="AY20" s="383">
        <v>5708.9949999999999</v>
      </c>
      <c r="AZ20" s="383">
        <v>5792.4780000000001</v>
      </c>
      <c r="BA20" s="383">
        <v>5715.9560000000001</v>
      </c>
      <c r="BB20" s="383">
        <v>5743.7889999999998</v>
      </c>
      <c r="BC20" s="383">
        <v>5318.2371879445036</v>
      </c>
      <c r="BD20" s="383">
        <v>5349.2100122841612</v>
      </c>
      <c r="BE20" s="383">
        <v>5496.5920851491464</v>
      </c>
      <c r="BF20" s="383">
        <v>5467.9550307962018</v>
      </c>
      <c r="BG20" s="383">
        <v>5553.812341810718</v>
      </c>
      <c r="BH20" s="383">
        <v>5590.5197415028051</v>
      </c>
      <c r="BI20" s="383">
        <v>5720.7396083745025</v>
      </c>
      <c r="BJ20" s="383">
        <v>5649.4461624454298</v>
      </c>
      <c r="BK20" s="383">
        <v>5800.6336650356134</v>
      </c>
      <c r="BL20" s="383">
        <v>5763.5421717209929</v>
      </c>
      <c r="BM20" s="383">
        <v>5815.048541423188</v>
      </c>
      <c r="BN20" s="383">
        <v>5349.4641971087312</v>
      </c>
      <c r="BO20" s="383">
        <v>4781.9556614559224</v>
      </c>
      <c r="BP20" s="383">
        <v>3181.2062019864088</v>
      </c>
      <c r="BQ20" s="383">
        <v>1153.9482224260289</v>
      </c>
      <c r="BR20" s="383">
        <v>237.86477993205682</v>
      </c>
      <c r="BS20" s="383">
        <v>61.737674063476376</v>
      </c>
      <c r="BT20" s="383">
        <v>14.854808293421895</v>
      </c>
      <c r="BU20" s="383">
        <v>8.9041502574107003</v>
      </c>
      <c r="BV20" s="383">
        <v>-1.2825031552152704</v>
      </c>
      <c r="BW20" s="383">
        <v>4.8097872081175916</v>
      </c>
      <c r="BX20" s="383">
        <v>4.6132456966379261</v>
      </c>
      <c r="BY20" s="383">
        <v>3.5813222576566579</v>
      </c>
      <c r="BZ20" s="383">
        <v>0</v>
      </c>
      <c r="CA20" s="383">
        <v>0</v>
      </c>
      <c r="CB20" s="383">
        <v>0</v>
      </c>
      <c r="CC20" s="383">
        <v>0</v>
      </c>
      <c r="CD20" s="384">
        <v>0</v>
      </c>
    </row>
    <row r="21" spans="1:82" s="1" customFormat="1" x14ac:dyDescent="0.4">
      <c r="A21" s="314"/>
      <c r="B21" s="71" t="s">
        <v>637</v>
      </c>
      <c r="C21" s="56"/>
      <c r="D21" s="383">
        <v>0</v>
      </c>
      <c r="E21" s="383">
        <v>0</v>
      </c>
      <c r="F21" s="383">
        <v>0</v>
      </c>
      <c r="G21" s="383">
        <v>0</v>
      </c>
      <c r="H21" s="383">
        <v>0</v>
      </c>
      <c r="I21" s="383">
        <v>0</v>
      </c>
      <c r="J21" s="383">
        <v>0</v>
      </c>
      <c r="K21" s="383">
        <v>0</v>
      </c>
      <c r="L21" s="383">
        <v>0</v>
      </c>
      <c r="M21" s="383">
        <v>0</v>
      </c>
      <c r="N21" s="383">
        <v>0</v>
      </c>
      <c r="O21" s="383">
        <v>0</v>
      </c>
      <c r="P21" s="383">
        <v>0</v>
      </c>
      <c r="Q21" s="383">
        <v>0</v>
      </c>
      <c r="R21" s="383">
        <v>0</v>
      </c>
      <c r="S21" s="383">
        <v>0</v>
      </c>
      <c r="T21" s="383">
        <v>0</v>
      </c>
      <c r="U21" s="383">
        <v>0</v>
      </c>
      <c r="V21" s="383">
        <v>0</v>
      </c>
      <c r="W21" s="383">
        <v>0</v>
      </c>
      <c r="X21" s="383">
        <v>0</v>
      </c>
      <c r="Y21" s="383">
        <v>0</v>
      </c>
      <c r="Z21" s="383">
        <v>0</v>
      </c>
      <c r="AA21" s="383">
        <v>0</v>
      </c>
      <c r="AB21" s="383">
        <v>0</v>
      </c>
      <c r="AC21" s="383">
        <v>0</v>
      </c>
      <c r="AD21" s="383">
        <v>0</v>
      </c>
      <c r="AE21" s="383">
        <v>0</v>
      </c>
      <c r="AF21" s="383">
        <v>0</v>
      </c>
      <c r="AG21" s="383">
        <v>0</v>
      </c>
      <c r="AH21" s="383">
        <v>0</v>
      </c>
      <c r="AI21" s="383">
        <v>0</v>
      </c>
      <c r="AJ21" s="383">
        <v>0</v>
      </c>
      <c r="AK21" s="383">
        <v>0</v>
      </c>
      <c r="AL21" s="383">
        <v>0</v>
      </c>
      <c r="AM21" s="383">
        <v>0</v>
      </c>
      <c r="AN21" s="383">
        <v>0</v>
      </c>
      <c r="AO21" s="383">
        <v>0</v>
      </c>
      <c r="AP21" s="383">
        <v>0</v>
      </c>
      <c r="AQ21" s="383">
        <v>0</v>
      </c>
      <c r="AR21" s="383">
        <v>0</v>
      </c>
      <c r="AS21" s="383">
        <v>0</v>
      </c>
      <c r="AT21" s="383">
        <v>0</v>
      </c>
      <c r="AU21" s="383">
        <v>0</v>
      </c>
      <c r="AV21" s="383">
        <v>0</v>
      </c>
      <c r="AW21" s="383">
        <v>0</v>
      </c>
      <c r="AX21" s="383">
        <v>0</v>
      </c>
      <c r="AY21" s="383">
        <f t="shared" ref="AY21:CD21" si="17">SUM(AY18:AY20)</f>
        <v>6243.2280000000001</v>
      </c>
      <c r="AZ21" s="383">
        <f t="shared" si="17"/>
        <v>6401.692</v>
      </c>
      <c r="BA21" s="383">
        <f t="shared" si="17"/>
        <v>6350.5780000000004</v>
      </c>
      <c r="BB21" s="383">
        <f t="shared" si="17"/>
        <v>6331.0289999999995</v>
      </c>
      <c r="BC21" s="383">
        <f t="shared" si="17"/>
        <v>6037.4809999999998</v>
      </c>
      <c r="BD21" s="383">
        <f t="shared" si="17"/>
        <v>6070.884</v>
      </c>
      <c r="BE21" s="383">
        <f t="shared" si="17"/>
        <v>6232.6539999999995</v>
      </c>
      <c r="BF21" s="383">
        <f t="shared" si="17"/>
        <v>6285.2789345025985</v>
      </c>
      <c r="BG21" s="383">
        <f t="shared" si="17"/>
        <v>6276.3924125434996</v>
      </c>
      <c r="BH21" s="383">
        <f t="shared" si="17"/>
        <v>6280.4820000000009</v>
      </c>
      <c r="BI21" s="383">
        <f t="shared" si="17"/>
        <v>6337.2311226472002</v>
      </c>
      <c r="BJ21" s="383">
        <f t="shared" si="17"/>
        <v>6282.6829899695995</v>
      </c>
      <c r="BK21" s="383">
        <f t="shared" si="17"/>
        <v>6409.2477563293669</v>
      </c>
      <c r="BL21" s="383">
        <f t="shared" si="17"/>
        <v>6300.9027961799993</v>
      </c>
      <c r="BM21" s="383">
        <f t="shared" si="17"/>
        <v>5929.8654520099981</v>
      </c>
      <c r="BN21" s="383">
        <f t="shared" si="17"/>
        <v>5398.6394528542069</v>
      </c>
      <c r="BO21" s="383">
        <f t="shared" si="17"/>
        <v>4809.0716982724962</v>
      </c>
      <c r="BP21" s="383">
        <f t="shared" si="17"/>
        <v>3192.1959452440233</v>
      </c>
      <c r="BQ21" s="383">
        <f t="shared" si="17"/>
        <v>1158.6506778760618</v>
      </c>
      <c r="BR21" s="383">
        <f t="shared" si="17"/>
        <v>239.36880059000029</v>
      </c>
      <c r="BS21" s="383">
        <f t="shared" si="17"/>
        <v>61.927221750000008</v>
      </c>
      <c r="BT21" s="383">
        <f t="shared" si="17"/>
        <v>14.895368320000006</v>
      </c>
      <c r="BU21" s="383">
        <f t="shared" si="17"/>
        <v>8.9284635499999965</v>
      </c>
      <c r="BV21" s="383">
        <f t="shared" si="17"/>
        <v>-1.2863196299999999</v>
      </c>
      <c r="BW21" s="383">
        <f t="shared" si="17"/>
        <v>4.8241001799999994</v>
      </c>
      <c r="BX21" s="383">
        <f t="shared" si="17"/>
        <v>4.6269738</v>
      </c>
      <c r="BY21" s="383">
        <f t="shared" si="17"/>
        <v>3.5919795617239085</v>
      </c>
      <c r="BZ21" s="383">
        <f t="shared" si="17"/>
        <v>0</v>
      </c>
      <c r="CA21" s="383">
        <f t="shared" si="17"/>
        <v>0</v>
      </c>
      <c r="CB21" s="383">
        <f t="shared" si="17"/>
        <v>0</v>
      </c>
      <c r="CC21" s="383">
        <f t="shared" si="17"/>
        <v>0</v>
      </c>
      <c r="CD21" s="384">
        <f t="shared" si="17"/>
        <v>0</v>
      </c>
    </row>
    <row r="22" spans="1:82" s="1" customFormat="1" x14ac:dyDescent="0.4">
      <c r="A22" s="314"/>
      <c r="B22" s="276" t="s">
        <v>411</v>
      </c>
      <c r="C22" s="382"/>
      <c r="D22" s="383">
        <v>0</v>
      </c>
      <c r="E22" s="383">
        <v>0</v>
      </c>
      <c r="F22" s="383">
        <v>0</v>
      </c>
      <c r="G22" s="383">
        <v>0</v>
      </c>
      <c r="H22" s="383">
        <v>0</v>
      </c>
      <c r="I22" s="383">
        <v>0</v>
      </c>
      <c r="J22" s="383">
        <v>0</v>
      </c>
      <c r="K22" s="383">
        <v>0</v>
      </c>
      <c r="L22" s="383">
        <v>0</v>
      </c>
      <c r="M22" s="383">
        <v>0</v>
      </c>
      <c r="N22" s="383">
        <v>0</v>
      </c>
      <c r="O22" s="383">
        <v>0</v>
      </c>
      <c r="P22" s="383">
        <v>0</v>
      </c>
      <c r="Q22" s="383">
        <v>0</v>
      </c>
      <c r="R22" s="383">
        <v>0</v>
      </c>
      <c r="S22" s="383">
        <v>0</v>
      </c>
      <c r="T22" s="383">
        <v>0</v>
      </c>
      <c r="U22" s="383">
        <v>0</v>
      </c>
      <c r="V22" s="383">
        <v>0</v>
      </c>
      <c r="W22" s="383">
        <v>0</v>
      </c>
      <c r="X22" s="383">
        <v>0</v>
      </c>
      <c r="Y22" s="383">
        <v>0</v>
      </c>
      <c r="Z22" s="383">
        <v>0</v>
      </c>
      <c r="AA22" s="383">
        <v>0</v>
      </c>
      <c r="AB22" s="383">
        <v>0</v>
      </c>
      <c r="AC22" s="383">
        <v>0</v>
      </c>
      <c r="AD22" s="383">
        <v>0</v>
      </c>
      <c r="AE22" s="383">
        <v>0</v>
      </c>
      <c r="AF22" s="383">
        <v>0</v>
      </c>
      <c r="AG22" s="383">
        <v>0</v>
      </c>
      <c r="AH22" s="383">
        <v>0</v>
      </c>
      <c r="AI22" s="383">
        <v>0</v>
      </c>
      <c r="AJ22" s="383">
        <v>0</v>
      </c>
      <c r="AK22" s="383">
        <v>0</v>
      </c>
      <c r="AL22" s="383">
        <v>0</v>
      </c>
      <c r="AM22" s="383">
        <v>0</v>
      </c>
      <c r="AN22" s="383">
        <v>0</v>
      </c>
      <c r="AO22" s="383">
        <v>0</v>
      </c>
      <c r="AP22" s="383">
        <v>0</v>
      </c>
      <c r="AQ22" s="383">
        <v>0</v>
      </c>
      <c r="AR22" s="383">
        <v>0</v>
      </c>
      <c r="AS22" s="383">
        <v>0</v>
      </c>
      <c r="AT22" s="383">
        <v>0</v>
      </c>
      <c r="AU22" s="383">
        <v>0</v>
      </c>
      <c r="AV22" s="383">
        <v>0</v>
      </c>
      <c r="AW22" s="383">
        <v>0</v>
      </c>
      <c r="AX22" s="383">
        <v>0</v>
      </c>
      <c r="AY22" s="383">
        <v>5326.5479309760121</v>
      </c>
      <c r="AZ22" s="383">
        <v>5634.0700627548977</v>
      </c>
      <c r="BA22" s="383">
        <v>5761.3166007132186</v>
      </c>
      <c r="BB22" s="383">
        <v>5954.2356985493152</v>
      </c>
      <c r="BC22" s="383">
        <v>5897.0027550317054</v>
      </c>
      <c r="BD22" s="383">
        <v>6067.8</v>
      </c>
      <c r="BE22" s="383">
        <v>6232.6540000000005</v>
      </c>
      <c r="BF22" s="383">
        <v>6285.2789345025994</v>
      </c>
      <c r="BG22" s="383">
        <v>6276.3924125434996</v>
      </c>
      <c r="BH22" s="383">
        <v>6280.482</v>
      </c>
      <c r="BI22" s="383">
        <v>6337.2311226471993</v>
      </c>
      <c r="BJ22" s="383">
        <v>6282.6829899695995</v>
      </c>
      <c r="BK22" s="383">
        <v>6409.2477563293669</v>
      </c>
      <c r="BL22" s="383">
        <v>6300.9027961799993</v>
      </c>
      <c r="BM22" s="383">
        <v>5929.8654520099981</v>
      </c>
      <c r="BN22" s="383">
        <v>5398.6394528542078</v>
      </c>
      <c r="BO22" s="383">
        <v>4809.0716982724962</v>
      </c>
      <c r="BP22" s="383">
        <v>3192.1959452440233</v>
      </c>
      <c r="BQ22" s="383">
        <v>1158.650677876062</v>
      </c>
      <c r="BR22" s="383">
        <v>239.36880059000026</v>
      </c>
      <c r="BS22" s="383">
        <v>60.867937879806497</v>
      </c>
      <c r="BT22" s="383">
        <v>14.721450121824157</v>
      </c>
      <c r="BU22" s="383">
        <v>8.8374588997630372</v>
      </c>
      <c r="BV22" s="383">
        <v>-1.2664556980199977</v>
      </c>
      <c r="BW22" s="383">
        <v>4.7496042338872613</v>
      </c>
      <c r="BX22" s="383">
        <v>4.5555219689831219</v>
      </c>
      <c r="BY22" s="383">
        <v>3.5365105818346394</v>
      </c>
      <c r="BZ22" s="383">
        <v>0</v>
      </c>
      <c r="CA22" s="383">
        <v>0</v>
      </c>
      <c r="CB22" s="383">
        <v>0</v>
      </c>
      <c r="CC22" s="383">
        <v>0</v>
      </c>
      <c r="CD22" s="384">
        <v>0</v>
      </c>
    </row>
    <row r="23" spans="1:82" s="1" customFormat="1" x14ac:dyDescent="0.4">
      <c r="A23" s="314"/>
      <c r="B23" s="276" t="s">
        <v>410</v>
      </c>
      <c r="C23" s="382"/>
      <c r="D23" s="383">
        <v>0</v>
      </c>
      <c r="E23" s="383">
        <v>0</v>
      </c>
      <c r="F23" s="383">
        <v>0</v>
      </c>
      <c r="G23" s="383">
        <v>0</v>
      </c>
      <c r="H23" s="383">
        <v>0</v>
      </c>
      <c r="I23" s="383">
        <v>0</v>
      </c>
      <c r="J23" s="383">
        <v>0</v>
      </c>
      <c r="K23" s="383">
        <v>0</v>
      </c>
      <c r="L23" s="383">
        <v>0</v>
      </c>
      <c r="M23" s="383">
        <v>0</v>
      </c>
      <c r="N23" s="383">
        <v>0</v>
      </c>
      <c r="O23" s="383">
        <v>0</v>
      </c>
      <c r="P23" s="383">
        <v>0</v>
      </c>
      <c r="Q23" s="383">
        <v>0</v>
      </c>
      <c r="R23" s="383">
        <v>0</v>
      </c>
      <c r="S23" s="383">
        <v>0</v>
      </c>
      <c r="T23" s="383">
        <v>0</v>
      </c>
      <c r="U23" s="383">
        <v>0</v>
      </c>
      <c r="V23" s="383">
        <v>0</v>
      </c>
      <c r="W23" s="383">
        <v>0</v>
      </c>
      <c r="X23" s="383">
        <v>0</v>
      </c>
      <c r="Y23" s="383">
        <v>0</v>
      </c>
      <c r="Z23" s="383">
        <v>0</v>
      </c>
      <c r="AA23" s="383">
        <v>0</v>
      </c>
      <c r="AB23" s="383">
        <v>0</v>
      </c>
      <c r="AC23" s="383">
        <v>0</v>
      </c>
      <c r="AD23" s="383">
        <v>0</v>
      </c>
      <c r="AE23" s="383">
        <v>0</v>
      </c>
      <c r="AF23" s="383">
        <v>0</v>
      </c>
      <c r="AG23" s="383">
        <v>0</v>
      </c>
      <c r="AH23" s="383">
        <v>0</v>
      </c>
      <c r="AI23" s="383">
        <v>0</v>
      </c>
      <c r="AJ23" s="383">
        <v>0</v>
      </c>
      <c r="AK23" s="383">
        <v>0</v>
      </c>
      <c r="AL23" s="383">
        <v>0</v>
      </c>
      <c r="AM23" s="383">
        <v>0</v>
      </c>
      <c r="AN23" s="383">
        <v>0</v>
      </c>
      <c r="AO23" s="383">
        <v>0</v>
      </c>
      <c r="AP23" s="383">
        <v>0</v>
      </c>
      <c r="AQ23" s="383">
        <v>0</v>
      </c>
      <c r="AR23" s="383">
        <v>0</v>
      </c>
      <c r="AS23" s="383">
        <v>0</v>
      </c>
      <c r="AT23" s="383">
        <v>0</v>
      </c>
      <c r="AU23" s="383">
        <v>0</v>
      </c>
      <c r="AV23" s="383">
        <v>0</v>
      </c>
      <c r="AW23" s="383">
        <v>0</v>
      </c>
      <c r="AX23" s="383">
        <v>0</v>
      </c>
      <c r="AY23" s="383">
        <v>916.68006902398884</v>
      </c>
      <c r="AZ23" s="383">
        <v>767.62193724510246</v>
      </c>
      <c r="BA23" s="383">
        <v>589.26139928678288</v>
      </c>
      <c r="BB23" s="383">
        <v>376.793301450684</v>
      </c>
      <c r="BC23" s="383">
        <v>140.4782449682954</v>
      </c>
      <c r="BD23" s="383">
        <v>3.0840000000000001</v>
      </c>
      <c r="BE23" s="383">
        <v>0</v>
      </c>
      <c r="BF23" s="383">
        <v>0</v>
      </c>
      <c r="BG23" s="383">
        <v>0</v>
      </c>
      <c r="BH23" s="383">
        <v>0</v>
      </c>
      <c r="BI23" s="383">
        <v>0</v>
      </c>
      <c r="BJ23" s="383">
        <v>0</v>
      </c>
      <c r="BK23" s="383">
        <v>0</v>
      </c>
      <c r="BL23" s="383">
        <v>0</v>
      </c>
      <c r="BM23" s="383">
        <v>0</v>
      </c>
      <c r="BN23" s="383">
        <v>0</v>
      </c>
      <c r="BO23" s="383">
        <v>0</v>
      </c>
      <c r="BP23" s="383">
        <v>0</v>
      </c>
      <c r="BQ23" s="383">
        <v>0</v>
      </c>
      <c r="BR23" s="383">
        <v>0</v>
      </c>
      <c r="BS23" s="383">
        <v>0</v>
      </c>
      <c r="BT23" s="383">
        <v>0</v>
      </c>
      <c r="BU23" s="383">
        <v>0</v>
      </c>
      <c r="BV23" s="383">
        <v>0</v>
      </c>
      <c r="BW23" s="383">
        <v>0</v>
      </c>
      <c r="BX23" s="383">
        <v>0</v>
      </c>
      <c r="BY23" s="383">
        <v>0</v>
      </c>
      <c r="BZ23" s="383">
        <v>0</v>
      </c>
      <c r="CA23" s="383">
        <v>0</v>
      </c>
      <c r="CB23" s="383">
        <v>0</v>
      </c>
      <c r="CC23" s="383">
        <v>0</v>
      </c>
      <c r="CD23" s="384">
        <v>0</v>
      </c>
    </row>
    <row r="24" spans="1:82" s="1" customFormat="1" ht="24" customHeight="1" x14ac:dyDescent="0.4">
      <c r="A24" s="314"/>
      <c r="B24" s="71" t="s">
        <v>638</v>
      </c>
      <c r="C24" s="56"/>
      <c r="D24" s="383">
        <v>0</v>
      </c>
      <c r="E24" s="383">
        <v>0</v>
      </c>
      <c r="F24" s="383">
        <v>0</v>
      </c>
      <c r="G24" s="383">
        <v>0</v>
      </c>
      <c r="H24" s="383">
        <v>0</v>
      </c>
      <c r="I24" s="383">
        <v>0</v>
      </c>
      <c r="J24" s="383">
        <v>0</v>
      </c>
      <c r="K24" s="383">
        <v>0</v>
      </c>
      <c r="L24" s="383">
        <v>0</v>
      </c>
      <c r="M24" s="383">
        <v>0</v>
      </c>
      <c r="N24" s="383">
        <v>0</v>
      </c>
      <c r="O24" s="383">
        <v>0</v>
      </c>
      <c r="P24" s="383">
        <v>0</v>
      </c>
      <c r="Q24" s="383">
        <v>0</v>
      </c>
      <c r="R24" s="383">
        <v>0</v>
      </c>
      <c r="S24" s="383">
        <v>0</v>
      </c>
      <c r="T24" s="383">
        <v>0</v>
      </c>
      <c r="U24" s="383">
        <v>0</v>
      </c>
      <c r="V24" s="383">
        <v>0</v>
      </c>
      <c r="W24" s="383">
        <v>0</v>
      </c>
      <c r="X24" s="383">
        <v>0</v>
      </c>
      <c r="Y24" s="383">
        <v>0</v>
      </c>
      <c r="Z24" s="383">
        <v>0</v>
      </c>
      <c r="AA24" s="383">
        <v>0</v>
      </c>
      <c r="AB24" s="383">
        <v>0</v>
      </c>
      <c r="AC24" s="383">
        <v>0</v>
      </c>
      <c r="AD24" s="383">
        <v>0</v>
      </c>
      <c r="AE24" s="383">
        <v>0</v>
      </c>
      <c r="AF24" s="383">
        <v>0</v>
      </c>
      <c r="AG24" s="383">
        <v>0</v>
      </c>
      <c r="AH24" s="383">
        <v>0</v>
      </c>
      <c r="AI24" s="383">
        <v>0</v>
      </c>
      <c r="AJ24" s="383">
        <v>0</v>
      </c>
      <c r="AK24" s="383">
        <v>0</v>
      </c>
      <c r="AL24" s="383">
        <v>0</v>
      </c>
      <c r="AM24" s="383">
        <v>0</v>
      </c>
      <c r="AN24" s="383">
        <v>0</v>
      </c>
      <c r="AO24" s="383">
        <v>0</v>
      </c>
      <c r="AP24" s="383">
        <v>0</v>
      </c>
      <c r="AQ24" s="383">
        <v>0</v>
      </c>
      <c r="AR24" s="383">
        <v>0</v>
      </c>
      <c r="AS24" s="383">
        <v>0</v>
      </c>
      <c r="AT24" s="383">
        <v>0</v>
      </c>
      <c r="AU24" s="383">
        <v>0</v>
      </c>
      <c r="AV24" s="383">
        <v>0</v>
      </c>
      <c r="AW24" s="383">
        <v>0</v>
      </c>
      <c r="AX24" s="383">
        <v>0</v>
      </c>
      <c r="AY24" s="383">
        <f t="shared" ref="AY24:CD24" si="18">SUM(AY25:AY26)</f>
        <v>1379.7119999999998</v>
      </c>
      <c r="AZ24" s="383">
        <f t="shared" si="18"/>
        <v>1259.932</v>
      </c>
      <c r="BA24" s="383">
        <f t="shared" si="18"/>
        <v>1061.694</v>
      </c>
      <c r="BB24" s="383">
        <f t="shared" si="18"/>
        <v>919.56100000000004</v>
      </c>
      <c r="BC24" s="383">
        <f t="shared" si="18"/>
        <v>752.55899999999997</v>
      </c>
      <c r="BD24" s="383">
        <f t="shared" si="18"/>
        <v>695.29899999999998</v>
      </c>
      <c r="BE24" s="383">
        <f t="shared" si="18"/>
        <v>516.38935285708476</v>
      </c>
      <c r="BF24" s="383">
        <f t="shared" si="18"/>
        <v>472.67557444940707</v>
      </c>
      <c r="BG24" s="383">
        <f t="shared" si="18"/>
        <v>447.73114245890002</v>
      </c>
      <c r="BH24" s="383">
        <f t="shared" si="18"/>
        <v>381.54500000000002</v>
      </c>
      <c r="BI24" s="383">
        <f t="shared" si="18"/>
        <v>312.69948487280004</v>
      </c>
      <c r="BJ24" s="383">
        <f t="shared" si="18"/>
        <v>283.48633096040004</v>
      </c>
      <c r="BK24" s="383">
        <f t="shared" si="18"/>
        <v>247.75242540999994</v>
      </c>
      <c r="BL24" s="383">
        <f t="shared" si="18"/>
        <v>214.94080607999948</v>
      </c>
      <c r="BM24" s="383">
        <f t="shared" si="18"/>
        <v>178.47690458000002</v>
      </c>
      <c r="BN24" s="383">
        <f t="shared" si="18"/>
        <v>157.3975611810487</v>
      </c>
      <c r="BO24" s="383">
        <f t="shared" si="18"/>
        <v>126.20802807750385</v>
      </c>
      <c r="BP24" s="383">
        <f t="shared" si="18"/>
        <v>83.64950086597598</v>
      </c>
      <c r="BQ24" s="383">
        <f t="shared" si="18"/>
        <v>28.147541303938436</v>
      </c>
      <c r="BR24" s="383">
        <f t="shared" si="18"/>
        <v>5.1593174300000015</v>
      </c>
      <c r="BS24" s="383">
        <f t="shared" si="18"/>
        <v>1.0592838701935048</v>
      </c>
      <c r="BT24" s="383">
        <f t="shared" si="18"/>
        <v>0.17391819817584997</v>
      </c>
      <c r="BU24" s="383">
        <f t="shared" si="18"/>
        <v>9.1004650236962456E-2</v>
      </c>
      <c r="BV24" s="383">
        <f t="shared" si="18"/>
        <v>-1.9863931980002084E-2</v>
      </c>
      <c r="BW24" s="383">
        <f t="shared" si="18"/>
        <v>7.4495946112737008E-2</v>
      </c>
      <c r="BX24" s="383">
        <f t="shared" si="18"/>
        <v>7.1451831016877021E-2</v>
      </c>
      <c r="BY24" s="383">
        <f t="shared" si="18"/>
        <v>5.5468979889268598E-2</v>
      </c>
      <c r="BZ24" s="383">
        <f t="shared" si="18"/>
        <v>0</v>
      </c>
      <c r="CA24" s="383">
        <f t="shared" si="18"/>
        <v>0</v>
      </c>
      <c r="CB24" s="383">
        <f t="shared" si="18"/>
        <v>0</v>
      </c>
      <c r="CC24" s="383">
        <f t="shared" si="18"/>
        <v>0</v>
      </c>
      <c r="CD24" s="384">
        <f t="shared" si="18"/>
        <v>0</v>
      </c>
    </row>
    <row r="25" spans="1:82" s="1" customFormat="1" x14ac:dyDescent="0.4">
      <c r="A25" s="314"/>
      <c r="B25" s="276" t="s">
        <v>411</v>
      </c>
      <c r="C25" s="56"/>
      <c r="D25" s="383">
        <v>0</v>
      </c>
      <c r="E25" s="383">
        <v>0</v>
      </c>
      <c r="F25" s="383">
        <v>0</v>
      </c>
      <c r="G25" s="383">
        <v>0</v>
      </c>
      <c r="H25" s="383">
        <v>0</v>
      </c>
      <c r="I25" s="383">
        <v>0</v>
      </c>
      <c r="J25" s="383">
        <v>0</v>
      </c>
      <c r="K25" s="383">
        <v>0</v>
      </c>
      <c r="L25" s="383">
        <v>0</v>
      </c>
      <c r="M25" s="383">
        <v>0</v>
      </c>
      <c r="N25" s="383">
        <v>0</v>
      </c>
      <c r="O25" s="383">
        <v>0</v>
      </c>
      <c r="P25" s="383">
        <v>0</v>
      </c>
      <c r="Q25" s="383">
        <v>0</v>
      </c>
      <c r="R25" s="383">
        <v>0</v>
      </c>
      <c r="S25" s="383">
        <v>0</v>
      </c>
      <c r="T25" s="383">
        <v>0</v>
      </c>
      <c r="U25" s="383">
        <v>0</v>
      </c>
      <c r="V25" s="383">
        <v>0</v>
      </c>
      <c r="W25" s="383">
        <v>0</v>
      </c>
      <c r="X25" s="383">
        <v>0</v>
      </c>
      <c r="Y25" s="383">
        <v>0</v>
      </c>
      <c r="Z25" s="383">
        <v>0</v>
      </c>
      <c r="AA25" s="383">
        <v>0</v>
      </c>
      <c r="AB25" s="383">
        <v>0</v>
      </c>
      <c r="AC25" s="383">
        <v>0</v>
      </c>
      <c r="AD25" s="383">
        <v>0</v>
      </c>
      <c r="AE25" s="383">
        <v>0</v>
      </c>
      <c r="AF25" s="383">
        <v>0</v>
      </c>
      <c r="AG25" s="383">
        <v>0</v>
      </c>
      <c r="AH25" s="383">
        <v>0</v>
      </c>
      <c r="AI25" s="383">
        <v>0</v>
      </c>
      <c r="AJ25" s="383">
        <v>0</v>
      </c>
      <c r="AK25" s="383">
        <v>0</v>
      </c>
      <c r="AL25" s="383">
        <v>0</v>
      </c>
      <c r="AM25" s="383">
        <v>0</v>
      </c>
      <c r="AN25" s="383">
        <v>0</v>
      </c>
      <c r="AO25" s="383">
        <v>0</v>
      </c>
      <c r="AP25" s="383">
        <v>0</v>
      </c>
      <c r="AQ25" s="383">
        <v>0</v>
      </c>
      <c r="AR25" s="383">
        <v>0</v>
      </c>
      <c r="AS25" s="383">
        <v>0</v>
      </c>
      <c r="AT25" s="383">
        <v>0</v>
      </c>
      <c r="AU25" s="383">
        <v>0</v>
      </c>
      <c r="AV25" s="383">
        <v>0</v>
      </c>
      <c r="AW25" s="383">
        <v>0</v>
      </c>
      <c r="AX25" s="383">
        <v>0</v>
      </c>
      <c r="AY25" s="383">
        <v>1268.1704446426761</v>
      </c>
      <c r="AZ25" s="383">
        <v>1158.6590688085946</v>
      </c>
      <c r="BA25" s="383">
        <v>983.02751623229062</v>
      </c>
      <c r="BB25" s="383">
        <v>865.6060445406921</v>
      </c>
      <c r="BC25" s="383">
        <v>732.30471410880648</v>
      </c>
      <c r="BD25" s="383">
        <v>695.29899999999998</v>
      </c>
      <c r="BE25" s="383">
        <v>516.38935285708476</v>
      </c>
      <c r="BF25" s="383">
        <v>472.67557444940707</v>
      </c>
      <c r="BG25" s="383">
        <v>447.73114245890002</v>
      </c>
      <c r="BH25" s="383">
        <v>381.54500000000002</v>
      </c>
      <c r="BI25" s="383">
        <v>312.69948487280004</v>
      </c>
      <c r="BJ25" s="383">
        <v>283.48633096040004</v>
      </c>
      <c r="BK25" s="383">
        <v>247.75242540999994</v>
      </c>
      <c r="BL25" s="383">
        <v>214.94080607999948</v>
      </c>
      <c r="BM25" s="383">
        <v>178.47690458000002</v>
      </c>
      <c r="BN25" s="383">
        <v>157.3975611810487</v>
      </c>
      <c r="BO25" s="383">
        <v>126.20802807750385</v>
      </c>
      <c r="BP25" s="383">
        <v>83.64950086597598</v>
      </c>
      <c r="BQ25" s="383">
        <v>28.147541303938436</v>
      </c>
      <c r="BR25" s="383">
        <v>5.1593174300000015</v>
      </c>
      <c r="BS25" s="383">
        <v>1.0592838701935048</v>
      </c>
      <c r="BT25" s="383">
        <v>0.17391819817584997</v>
      </c>
      <c r="BU25" s="383">
        <v>9.1004650236962456E-2</v>
      </c>
      <c r="BV25" s="383">
        <v>-1.9863931980002084E-2</v>
      </c>
      <c r="BW25" s="383">
        <v>7.4495946112737008E-2</v>
      </c>
      <c r="BX25" s="383">
        <v>7.1451831016877021E-2</v>
      </c>
      <c r="BY25" s="383">
        <v>5.5468979889268598E-2</v>
      </c>
      <c r="BZ25" s="383">
        <v>0</v>
      </c>
      <c r="CA25" s="383">
        <v>0</v>
      </c>
      <c r="CB25" s="383">
        <v>0</v>
      </c>
      <c r="CC25" s="383">
        <v>0</v>
      </c>
      <c r="CD25" s="384">
        <v>0</v>
      </c>
    </row>
    <row r="26" spans="1:82" s="1" customFormat="1" x14ac:dyDescent="0.4">
      <c r="A26" s="314"/>
      <c r="B26" s="276" t="s">
        <v>410</v>
      </c>
      <c r="C26" s="56"/>
      <c r="D26" s="383">
        <v>0</v>
      </c>
      <c r="E26" s="383">
        <v>0</v>
      </c>
      <c r="F26" s="383">
        <v>0</v>
      </c>
      <c r="G26" s="383">
        <v>0</v>
      </c>
      <c r="H26" s="383">
        <v>0</v>
      </c>
      <c r="I26" s="383">
        <v>0</v>
      </c>
      <c r="J26" s="383">
        <v>0</v>
      </c>
      <c r="K26" s="383">
        <v>0</v>
      </c>
      <c r="L26" s="383">
        <v>0</v>
      </c>
      <c r="M26" s="383">
        <v>0</v>
      </c>
      <c r="N26" s="383">
        <v>0</v>
      </c>
      <c r="O26" s="383">
        <v>0</v>
      </c>
      <c r="P26" s="383">
        <v>0</v>
      </c>
      <c r="Q26" s="383">
        <v>0</v>
      </c>
      <c r="R26" s="383">
        <v>0</v>
      </c>
      <c r="S26" s="383">
        <v>0</v>
      </c>
      <c r="T26" s="383">
        <v>0</v>
      </c>
      <c r="U26" s="383">
        <v>0</v>
      </c>
      <c r="V26" s="383">
        <v>0</v>
      </c>
      <c r="W26" s="383">
        <v>0</v>
      </c>
      <c r="X26" s="383">
        <v>0</v>
      </c>
      <c r="Y26" s="383">
        <v>0</v>
      </c>
      <c r="Z26" s="383">
        <v>0</v>
      </c>
      <c r="AA26" s="383">
        <v>0</v>
      </c>
      <c r="AB26" s="383">
        <v>0</v>
      </c>
      <c r="AC26" s="383">
        <v>0</v>
      </c>
      <c r="AD26" s="383">
        <v>0</v>
      </c>
      <c r="AE26" s="383">
        <v>0</v>
      </c>
      <c r="AF26" s="383">
        <v>0</v>
      </c>
      <c r="AG26" s="383">
        <v>0</v>
      </c>
      <c r="AH26" s="383">
        <v>0</v>
      </c>
      <c r="AI26" s="383">
        <v>0</v>
      </c>
      <c r="AJ26" s="383">
        <v>0</v>
      </c>
      <c r="AK26" s="383">
        <v>0</v>
      </c>
      <c r="AL26" s="383">
        <v>0</v>
      </c>
      <c r="AM26" s="383">
        <v>0</v>
      </c>
      <c r="AN26" s="383">
        <v>0</v>
      </c>
      <c r="AO26" s="383">
        <v>0</v>
      </c>
      <c r="AP26" s="383">
        <v>0</v>
      </c>
      <c r="AQ26" s="383">
        <v>0</v>
      </c>
      <c r="AR26" s="383">
        <v>0</v>
      </c>
      <c r="AS26" s="383">
        <v>0</v>
      </c>
      <c r="AT26" s="383">
        <v>0</v>
      </c>
      <c r="AU26" s="383">
        <v>0</v>
      </c>
      <c r="AV26" s="383">
        <v>0</v>
      </c>
      <c r="AW26" s="383">
        <v>0</v>
      </c>
      <c r="AX26" s="383">
        <v>0</v>
      </c>
      <c r="AY26" s="383">
        <v>111.54155535732374</v>
      </c>
      <c r="AZ26" s="383">
        <v>101.27293119140541</v>
      </c>
      <c r="BA26" s="383">
        <v>78.666483767709352</v>
      </c>
      <c r="BB26" s="383">
        <v>53.954955459307946</v>
      </c>
      <c r="BC26" s="383">
        <v>20.254285891193518</v>
      </c>
      <c r="BD26" s="383">
        <v>0</v>
      </c>
      <c r="BE26" s="383">
        <v>0</v>
      </c>
      <c r="BF26" s="383">
        <v>0</v>
      </c>
      <c r="BG26" s="383">
        <v>0</v>
      </c>
      <c r="BH26" s="383">
        <v>0</v>
      </c>
      <c r="BI26" s="383">
        <v>0</v>
      </c>
      <c r="BJ26" s="383">
        <v>0</v>
      </c>
      <c r="BK26" s="383">
        <v>0</v>
      </c>
      <c r="BL26" s="383">
        <v>0</v>
      </c>
      <c r="BM26" s="383">
        <v>0</v>
      </c>
      <c r="BN26" s="383">
        <v>0</v>
      </c>
      <c r="BO26" s="383">
        <v>0</v>
      </c>
      <c r="BP26" s="383">
        <v>0</v>
      </c>
      <c r="BQ26" s="383">
        <v>0</v>
      </c>
      <c r="BR26" s="383">
        <v>0</v>
      </c>
      <c r="BS26" s="383">
        <v>0</v>
      </c>
      <c r="BT26" s="383">
        <v>0</v>
      </c>
      <c r="BU26" s="383">
        <v>0</v>
      </c>
      <c r="BV26" s="383">
        <v>0</v>
      </c>
      <c r="BW26" s="383">
        <v>0</v>
      </c>
      <c r="BX26" s="383">
        <v>0</v>
      </c>
      <c r="BY26" s="383">
        <v>0</v>
      </c>
      <c r="BZ26" s="383">
        <v>0</v>
      </c>
      <c r="CA26" s="383">
        <v>0</v>
      </c>
      <c r="CB26" s="383">
        <v>0</v>
      </c>
      <c r="CC26" s="383">
        <v>0</v>
      </c>
      <c r="CD26" s="384">
        <v>0</v>
      </c>
    </row>
    <row r="27" spans="1:82" s="238" customFormat="1" ht="26.25" customHeight="1" x14ac:dyDescent="0.4">
      <c r="A27" s="336"/>
      <c r="B27" s="106" t="s">
        <v>249</v>
      </c>
      <c r="C27" s="106"/>
      <c r="D27" s="380">
        <f t="shared" ref="D27:AI27" si="19">SUM(D28,D31)</f>
        <v>0</v>
      </c>
      <c r="E27" s="380">
        <f t="shared" si="19"/>
        <v>0</v>
      </c>
      <c r="F27" s="380">
        <f t="shared" si="19"/>
        <v>0</v>
      </c>
      <c r="G27" s="380">
        <f t="shared" si="19"/>
        <v>0</v>
      </c>
      <c r="H27" s="380">
        <f t="shared" si="19"/>
        <v>0</v>
      </c>
      <c r="I27" s="380">
        <f t="shared" si="19"/>
        <v>0</v>
      </c>
      <c r="J27" s="380">
        <f t="shared" si="19"/>
        <v>0</v>
      </c>
      <c r="K27" s="380">
        <f t="shared" si="19"/>
        <v>0</v>
      </c>
      <c r="L27" s="380">
        <f t="shared" si="19"/>
        <v>0</v>
      </c>
      <c r="M27" s="380">
        <f t="shared" si="19"/>
        <v>0</v>
      </c>
      <c r="N27" s="380">
        <f t="shared" si="19"/>
        <v>0</v>
      </c>
      <c r="O27" s="380">
        <f t="shared" si="19"/>
        <v>0</v>
      </c>
      <c r="P27" s="380">
        <f t="shared" si="19"/>
        <v>0</v>
      </c>
      <c r="Q27" s="380">
        <f t="shared" si="19"/>
        <v>0</v>
      </c>
      <c r="R27" s="380">
        <f t="shared" si="19"/>
        <v>0</v>
      </c>
      <c r="S27" s="380">
        <f t="shared" si="19"/>
        <v>0</v>
      </c>
      <c r="T27" s="380">
        <f t="shared" si="19"/>
        <v>0</v>
      </c>
      <c r="U27" s="380">
        <f t="shared" si="19"/>
        <v>0</v>
      </c>
      <c r="V27" s="380">
        <f t="shared" si="19"/>
        <v>0</v>
      </c>
      <c r="W27" s="380">
        <f t="shared" si="19"/>
        <v>0</v>
      </c>
      <c r="X27" s="380">
        <f t="shared" si="19"/>
        <v>0</v>
      </c>
      <c r="Y27" s="380">
        <f t="shared" si="19"/>
        <v>0</v>
      </c>
      <c r="Z27" s="380">
        <f t="shared" si="19"/>
        <v>0</v>
      </c>
      <c r="AA27" s="380">
        <f t="shared" si="19"/>
        <v>91</v>
      </c>
      <c r="AB27" s="380">
        <f t="shared" si="19"/>
        <v>196</v>
      </c>
      <c r="AC27" s="380">
        <f t="shared" si="19"/>
        <v>241.541</v>
      </c>
      <c r="AD27" s="380">
        <f t="shared" si="19"/>
        <v>319.58499999999998</v>
      </c>
      <c r="AE27" s="380">
        <f t="shared" si="19"/>
        <v>448.238</v>
      </c>
      <c r="AF27" s="380">
        <f t="shared" si="19"/>
        <v>562.80799999999999</v>
      </c>
      <c r="AG27" s="380">
        <f t="shared" si="19"/>
        <v>701.21900000000005</v>
      </c>
      <c r="AH27" s="380">
        <f t="shared" si="19"/>
        <v>840</v>
      </c>
      <c r="AI27" s="380">
        <f t="shared" si="19"/>
        <v>995</v>
      </c>
      <c r="AJ27" s="380">
        <f t="shared" ref="AJ27:BO27" si="20">SUM(AJ28,AJ31)</f>
        <v>1150</v>
      </c>
      <c r="AK27" s="380">
        <f t="shared" si="20"/>
        <v>1370</v>
      </c>
      <c r="AL27" s="380">
        <f t="shared" si="20"/>
        <v>1593</v>
      </c>
      <c r="AM27" s="380">
        <f t="shared" si="20"/>
        <v>1872</v>
      </c>
      <c r="AN27" s="380">
        <f t="shared" si="20"/>
        <v>2142</v>
      </c>
      <c r="AO27" s="380">
        <f t="shared" si="20"/>
        <v>2349</v>
      </c>
      <c r="AP27" s="380">
        <f t="shared" si="20"/>
        <v>2673.8379999999997</v>
      </c>
      <c r="AQ27" s="380">
        <f t="shared" si="20"/>
        <v>2968.4050000000002</v>
      </c>
      <c r="AR27" s="380">
        <f t="shared" si="20"/>
        <v>3359.3579999999997</v>
      </c>
      <c r="AS27" s="380">
        <f t="shared" si="20"/>
        <v>3836.6360000000004</v>
      </c>
      <c r="AT27" s="380">
        <f t="shared" si="20"/>
        <v>4431.0190000000002</v>
      </c>
      <c r="AU27" s="380">
        <f t="shared" si="20"/>
        <v>5485.4179999999997</v>
      </c>
      <c r="AV27" s="380">
        <f t="shared" si="20"/>
        <v>6209.601999999999</v>
      </c>
      <c r="AW27" s="380">
        <f t="shared" si="20"/>
        <v>7067.8279999999995</v>
      </c>
      <c r="AX27" s="380">
        <f t="shared" si="20"/>
        <v>7705.1339999999991</v>
      </c>
      <c r="AY27" s="380">
        <f t="shared" si="20"/>
        <v>271</v>
      </c>
      <c r="AZ27" s="380">
        <f t="shared" si="20"/>
        <v>0</v>
      </c>
      <c r="BA27" s="380">
        <f t="shared" si="20"/>
        <v>0</v>
      </c>
      <c r="BB27" s="380">
        <f t="shared" si="20"/>
        <v>0</v>
      </c>
      <c r="BC27" s="380">
        <f t="shared" si="20"/>
        <v>0</v>
      </c>
      <c r="BD27" s="380">
        <f t="shared" si="20"/>
        <v>0</v>
      </c>
      <c r="BE27" s="380">
        <f t="shared" si="20"/>
        <v>0</v>
      </c>
      <c r="BF27" s="380">
        <f t="shared" si="20"/>
        <v>0</v>
      </c>
      <c r="BG27" s="380">
        <f t="shared" si="20"/>
        <v>0</v>
      </c>
      <c r="BH27" s="380">
        <f t="shared" si="20"/>
        <v>0</v>
      </c>
      <c r="BI27" s="380">
        <f t="shared" si="20"/>
        <v>0</v>
      </c>
      <c r="BJ27" s="380">
        <f t="shared" si="20"/>
        <v>0</v>
      </c>
      <c r="BK27" s="380">
        <f t="shared" si="20"/>
        <v>0</v>
      </c>
      <c r="BL27" s="380">
        <f t="shared" si="20"/>
        <v>0</v>
      </c>
      <c r="BM27" s="380">
        <f t="shared" si="20"/>
        <v>0</v>
      </c>
      <c r="BN27" s="380">
        <f t="shared" si="20"/>
        <v>0</v>
      </c>
      <c r="BO27" s="380">
        <f t="shared" si="20"/>
        <v>0</v>
      </c>
      <c r="BP27" s="380">
        <f t="shared" ref="BP27:CD27" si="21">SUM(BP28,BP31)</f>
        <v>0</v>
      </c>
      <c r="BQ27" s="380">
        <f t="shared" si="21"/>
        <v>0</v>
      </c>
      <c r="BR27" s="380">
        <f t="shared" si="21"/>
        <v>0</v>
      </c>
      <c r="BS27" s="380">
        <f t="shared" si="21"/>
        <v>0</v>
      </c>
      <c r="BT27" s="380">
        <f t="shared" si="21"/>
        <v>0</v>
      </c>
      <c r="BU27" s="380">
        <f t="shared" si="21"/>
        <v>0</v>
      </c>
      <c r="BV27" s="380">
        <f t="shared" si="21"/>
        <v>0</v>
      </c>
      <c r="BW27" s="380">
        <f t="shared" si="21"/>
        <v>0</v>
      </c>
      <c r="BX27" s="380">
        <f t="shared" si="21"/>
        <v>0</v>
      </c>
      <c r="BY27" s="380">
        <f t="shared" si="21"/>
        <v>0</v>
      </c>
      <c r="BZ27" s="380">
        <f t="shared" si="21"/>
        <v>0</v>
      </c>
      <c r="CA27" s="380">
        <f t="shared" si="21"/>
        <v>0</v>
      </c>
      <c r="CB27" s="380">
        <f t="shared" si="21"/>
        <v>0</v>
      </c>
      <c r="CC27" s="380">
        <f t="shared" si="21"/>
        <v>0</v>
      </c>
      <c r="CD27" s="381">
        <f t="shared" si="21"/>
        <v>0</v>
      </c>
    </row>
    <row r="28" spans="1:82" s="1" customFormat="1" x14ac:dyDescent="0.4">
      <c r="A28" s="314"/>
      <c r="B28" s="71" t="s">
        <v>639</v>
      </c>
      <c r="C28" s="71"/>
      <c r="D28" s="383">
        <v>0</v>
      </c>
      <c r="E28" s="383">
        <v>0</v>
      </c>
      <c r="F28" s="383">
        <v>0</v>
      </c>
      <c r="G28" s="383">
        <v>0</v>
      </c>
      <c r="H28" s="383">
        <v>0</v>
      </c>
      <c r="I28" s="383">
        <v>0</v>
      </c>
      <c r="J28" s="383">
        <v>0</v>
      </c>
      <c r="K28" s="383">
        <v>0</v>
      </c>
      <c r="L28" s="383">
        <v>0</v>
      </c>
      <c r="M28" s="383">
        <v>0</v>
      </c>
      <c r="N28" s="383">
        <v>0</v>
      </c>
      <c r="O28" s="383">
        <v>0</v>
      </c>
      <c r="P28" s="383">
        <v>0</v>
      </c>
      <c r="Q28" s="383">
        <v>0</v>
      </c>
      <c r="R28" s="383">
        <v>0</v>
      </c>
      <c r="S28" s="383">
        <v>0</v>
      </c>
      <c r="T28" s="383">
        <v>0</v>
      </c>
      <c r="U28" s="383">
        <v>0</v>
      </c>
      <c r="V28" s="383">
        <v>0</v>
      </c>
      <c r="W28" s="383">
        <v>0</v>
      </c>
      <c r="X28" s="383">
        <v>0</v>
      </c>
      <c r="Y28" s="383">
        <v>0</v>
      </c>
      <c r="Z28" s="383">
        <v>0</v>
      </c>
      <c r="AA28" s="383">
        <v>91</v>
      </c>
      <c r="AB28" s="383">
        <v>196</v>
      </c>
      <c r="AC28" s="383">
        <v>241.541</v>
      </c>
      <c r="AD28" s="383">
        <v>319.58499999999998</v>
      </c>
      <c r="AE28" s="383">
        <v>448.238</v>
      </c>
      <c r="AF28" s="383">
        <v>562.80799999999999</v>
      </c>
      <c r="AG28" s="383">
        <v>701.21900000000005</v>
      </c>
      <c r="AH28" s="383">
        <f t="shared" ref="AH28:AY28" si="22">SUM(AH29:AH30)</f>
        <v>840</v>
      </c>
      <c r="AI28" s="383">
        <f t="shared" si="22"/>
        <v>992</v>
      </c>
      <c r="AJ28" s="383">
        <f t="shared" si="22"/>
        <v>1140</v>
      </c>
      <c r="AK28" s="383">
        <f t="shared" si="22"/>
        <v>1344</v>
      </c>
      <c r="AL28" s="383">
        <f t="shared" si="22"/>
        <v>1540</v>
      </c>
      <c r="AM28" s="383">
        <f t="shared" si="22"/>
        <v>1805</v>
      </c>
      <c r="AN28" s="383">
        <f t="shared" si="22"/>
        <v>2042</v>
      </c>
      <c r="AO28" s="383">
        <f t="shared" si="22"/>
        <v>2222</v>
      </c>
      <c r="AP28" s="383">
        <f t="shared" si="22"/>
        <v>2480.3919999999998</v>
      </c>
      <c r="AQ28" s="383">
        <f t="shared" si="22"/>
        <v>2707.1950000000002</v>
      </c>
      <c r="AR28" s="383">
        <f t="shared" si="22"/>
        <v>3026.1489999999999</v>
      </c>
      <c r="AS28" s="383">
        <f t="shared" si="22"/>
        <v>3400.9540000000006</v>
      </c>
      <c r="AT28" s="383">
        <f t="shared" si="22"/>
        <v>3859.9520000000002</v>
      </c>
      <c r="AU28" s="383">
        <f t="shared" si="22"/>
        <v>4694.4589999999998</v>
      </c>
      <c r="AV28" s="383">
        <f t="shared" si="22"/>
        <v>5219.8249999999989</v>
      </c>
      <c r="AW28" s="383">
        <f t="shared" si="22"/>
        <v>5832.9319999999998</v>
      </c>
      <c r="AX28" s="383">
        <f t="shared" si="22"/>
        <v>6262.347999999999</v>
      </c>
      <c r="AY28" s="383">
        <f t="shared" si="22"/>
        <v>219.97</v>
      </c>
      <c r="AZ28" s="383">
        <v>0</v>
      </c>
      <c r="BA28" s="383">
        <v>0</v>
      </c>
      <c r="BB28" s="383">
        <v>0</v>
      </c>
      <c r="BC28" s="383">
        <v>0</v>
      </c>
      <c r="BD28" s="383">
        <v>0</v>
      </c>
      <c r="BE28" s="383">
        <v>0</v>
      </c>
      <c r="BF28" s="383">
        <v>0</v>
      </c>
      <c r="BG28" s="383">
        <v>0</v>
      </c>
      <c r="BH28" s="383">
        <v>0</v>
      </c>
      <c r="BI28" s="383">
        <v>0</v>
      </c>
      <c r="BJ28" s="383">
        <v>0</v>
      </c>
      <c r="BK28" s="383">
        <v>0</v>
      </c>
      <c r="BL28" s="383">
        <v>0</v>
      </c>
      <c r="BM28" s="383">
        <v>0</v>
      </c>
      <c r="BN28" s="383">
        <v>0</v>
      </c>
      <c r="BO28" s="383">
        <v>0</v>
      </c>
      <c r="BP28" s="383">
        <v>0</v>
      </c>
      <c r="BQ28" s="383">
        <v>0</v>
      </c>
      <c r="BR28" s="383">
        <v>0</v>
      </c>
      <c r="BS28" s="383">
        <v>0</v>
      </c>
      <c r="BT28" s="383">
        <v>0</v>
      </c>
      <c r="BU28" s="383">
        <v>0</v>
      </c>
      <c r="BV28" s="383">
        <v>0</v>
      </c>
      <c r="BW28" s="383">
        <v>0</v>
      </c>
      <c r="BX28" s="383">
        <v>0</v>
      </c>
      <c r="BY28" s="383">
        <v>0</v>
      </c>
      <c r="BZ28" s="383">
        <v>0</v>
      </c>
      <c r="CA28" s="383">
        <v>0</v>
      </c>
      <c r="CB28" s="383">
        <v>0</v>
      </c>
      <c r="CC28" s="383">
        <v>0</v>
      </c>
      <c r="CD28" s="384">
        <v>0</v>
      </c>
    </row>
    <row r="29" spans="1:82" s="1" customFormat="1" x14ac:dyDescent="0.4">
      <c r="A29" s="314"/>
      <c r="B29" s="276" t="s">
        <v>411</v>
      </c>
      <c r="C29" s="71"/>
      <c r="D29" s="383">
        <v>0</v>
      </c>
      <c r="E29" s="383">
        <v>0</v>
      </c>
      <c r="F29" s="383">
        <v>0</v>
      </c>
      <c r="G29" s="383">
        <v>0</v>
      </c>
      <c r="H29" s="383">
        <v>0</v>
      </c>
      <c r="I29" s="383">
        <v>0</v>
      </c>
      <c r="J29" s="383">
        <v>0</v>
      </c>
      <c r="K29" s="383">
        <v>0</v>
      </c>
      <c r="L29" s="383">
        <v>0</v>
      </c>
      <c r="M29" s="383">
        <v>0</v>
      </c>
      <c r="N29" s="383">
        <v>0</v>
      </c>
      <c r="O29" s="383">
        <v>0</v>
      </c>
      <c r="P29" s="383">
        <v>0</v>
      </c>
      <c r="Q29" s="383">
        <v>0</v>
      </c>
      <c r="R29" s="383">
        <v>0</v>
      </c>
      <c r="S29" s="383">
        <v>0</v>
      </c>
      <c r="T29" s="383">
        <v>0</v>
      </c>
      <c r="U29" s="383">
        <v>0</v>
      </c>
      <c r="V29" s="383">
        <v>0</v>
      </c>
      <c r="W29" s="383">
        <v>0</v>
      </c>
      <c r="X29" s="383">
        <v>0</v>
      </c>
      <c r="Y29" s="383">
        <v>0</v>
      </c>
      <c r="Z29" s="383">
        <v>0</v>
      </c>
      <c r="AA29" s="383">
        <v>0</v>
      </c>
      <c r="AB29" s="383">
        <v>0</v>
      </c>
      <c r="AC29" s="383">
        <v>0</v>
      </c>
      <c r="AD29" s="383">
        <v>0</v>
      </c>
      <c r="AE29" s="383">
        <v>0</v>
      </c>
      <c r="AF29" s="383">
        <v>0</v>
      </c>
      <c r="AG29" s="383">
        <v>0</v>
      </c>
      <c r="AH29" s="383">
        <v>772.81210362020079</v>
      </c>
      <c r="AI29" s="383">
        <v>912.65429379909426</v>
      </c>
      <c r="AJ29" s="383">
        <v>1049.5810005581873</v>
      </c>
      <c r="AK29" s="383">
        <v>1237.2938535808794</v>
      </c>
      <c r="AL29" s="383">
        <v>1415.0885796393793</v>
      </c>
      <c r="AM29" s="383">
        <v>1655.2739886496092</v>
      </c>
      <c r="AN29" s="383">
        <v>1856.8768123129773</v>
      </c>
      <c r="AO29" s="383">
        <v>1989.2295129625934</v>
      </c>
      <c r="AP29" s="383">
        <v>2178.8480527078132</v>
      </c>
      <c r="AQ29" s="383">
        <v>2332.7579787363456</v>
      </c>
      <c r="AR29" s="383">
        <v>2568.7201034171771</v>
      </c>
      <c r="AS29" s="383">
        <v>2839.3256443284918</v>
      </c>
      <c r="AT29" s="383">
        <v>3168.1453738208279</v>
      </c>
      <c r="AU29" s="383">
        <v>3823.4211065045206</v>
      </c>
      <c r="AV29" s="383">
        <v>4244.0094411830742</v>
      </c>
      <c r="AW29" s="383">
        <v>4760.0621334919697</v>
      </c>
      <c r="AX29" s="383">
        <v>5131.4675237746787</v>
      </c>
      <c r="AY29" s="383">
        <v>180.24691556660795</v>
      </c>
      <c r="AZ29" s="383">
        <v>0</v>
      </c>
      <c r="BA29" s="383">
        <v>0</v>
      </c>
      <c r="BB29" s="383">
        <v>0</v>
      </c>
      <c r="BC29" s="383">
        <v>0</v>
      </c>
      <c r="BD29" s="383">
        <v>0</v>
      </c>
      <c r="BE29" s="383">
        <v>0</v>
      </c>
      <c r="BF29" s="383">
        <v>0</v>
      </c>
      <c r="BG29" s="383">
        <v>0</v>
      </c>
      <c r="BH29" s="383">
        <v>0</v>
      </c>
      <c r="BI29" s="383">
        <v>0</v>
      </c>
      <c r="BJ29" s="383">
        <v>0</v>
      </c>
      <c r="BK29" s="383">
        <v>0</v>
      </c>
      <c r="BL29" s="383">
        <v>0</v>
      </c>
      <c r="BM29" s="383">
        <v>0</v>
      </c>
      <c r="BN29" s="383">
        <v>0</v>
      </c>
      <c r="BO29" s="383">
        <v>0</v>
      </c>
      <c r="BP29" s="383">
        <v>0</v>
      </c>
      <c r="BQ29" s="383">
        <v>0</v>
      </c>
      <c r="BR29" s="383">
        <v>0</v>
      </c>
      <c r="BS29" s="383">
        <v>0</v>
      </c>
      <c r="BT29" s="383">
        <v>0</v>
      </c>
      <c r="BU29" s="383">
        <v>0</v>
      </c>
      <c r="BV29" s="383">
        <v>0</v>
      </c>
      <c r="BW29" s="383">
        <v>0</v>
      </c>
      <c r="BX29" s="383">
        <v>0</v>
      </c>
      <c r="BY29" s="383">
        <v>0</v>
      </c>
      <c r="BZ29" s="383">
        <v>0</v>
      </c>
      <c r="CA29" s="383">
        <v>0</v>
      </c>
      <c r="CB29" s="383">
        <v>0</v>
      </c>
      <c r="CC29" s="383">
        <v>0</v>
      </c>
      <c r="CD29" s="384">
        <v>0</v>
      </c>
    </row>
    <row r="30" spans="1:82" s="1" customFormat="1" x14ac:dyDescent="0.4">
      <c r="A30" s="314"/>
      <c r="B30" s="276" t="s">
        <v>410</v>
      </c>
      <c r="C30" s="71"/>
      <c r="D30" s="383">
        <v>0</v>
      </c>
      <c r="E30" s="383">
        <v>0</v>
      </c>
      <c r="F30" s="383">
        <v>0</v>
      </c>
      <c r="G30" s="383">
        <v>0</v>
      </c>
      <c r="H30" s="383">
        <v>0</v>
      </c>
      <c r="I30" s="383">
        <v>0</v>
      </c>
      <c r="J30" s="383">
        <v>0</v>
      </c>
      <c r="K30" s="383">
        <v>0</v>
      </c>
      <c r="L30" s="383">
        <v>0</v>
      </c>
      <c r="M30" s="383">
        <v>0</v>
      </c>
      <c r="N30" s="383">
        <v>0</v>
      </c>
      <c r="O30" s="383">
        <v>0</v>
      </c>
      <c r="P30" s="383">
        <v>0</v>
      </c>
      <c r="Q30" s="383">
        <v>0</v>
      </c>
      <c r="R30" s="383">
        <v>0</v>
      </c>
      <c r="S30" s="383">
        <v>0</v>
      </c>
      <c r="T30" s="383">
        <v>0</v>
      </c>
      <c r="U30" s="383">
        <v>0</v>
      </c>
      <c r="V30" s="383">
        <v>0</v>
      </c>
      <c r="W30" s="383">
        <v>0</v>
      </c>
      <c r="X30" s="383">
        <v>0</v>
      </c>
      <c r="Y30" s="383">
        <v>0</v>
      </c>
      <c r="Z30" s="383">
        <v>0</v>
      </c>
      <c r="AA30" s="383">
        <v>0</v>
      </c>
      <c r="AB30" s="383">
        <v>0</v>
      </c>
      <c r="AC30" s="383">
        <v>0</v>
      </c>
      <c r="AD30" s="383">
        <v>0</v>
      </c>
      <c r="AE30" s="383">
        <v>0</v>
      </c>
      <c r="AF30" s="383">
        <v>0</v>
      </c>
      <c r="AG30" s="383">
        <v>0</v>
      </c>
      <c r="AH30" s="383">
        <v>67.18789637979917</v>
      </c>
      <c r="AI30" s="383">
        <v>79.345706200905695</v>
      </c>
      <c r="AJ30" s="383">
        <v>90.418999441812772</v>
      </c>
      <c r="AK30" s="383">
        <v>106.7061464191205</v>
      </c>
      <c r="AL30" s="383">
        <v>124.91142036062074</v>
      </c>
      <c r="AM30" s="383">
        <v>149.72601135039079</v>
      </c>
      <c r="AN30" s="383">
        <v>185.12318768702264</v>
      </c>
      <c r="AO30" s="383">
        <v>232.77048703740655</v>
      </c>
      <c r="AP30" s="383">
        <v>301.54394729218672</v>
      </c>
      <c r="AQ30" s="383">
        <v>374.43702126365451</v>
      </c>
      <c r="AR30" s="383">
        <v>457.42889658282257</v>
      </c>
      <c r="AS30" s="383">
        <v>561.62835567150864</v>
      </c>
      <c r="AT30" s="383">
        <v>691.80662617917244</v>
      </c>
      <c r="AU30" s="383">
        <v>871.03789349547901</v>
      </c>
      <c r="AV30" s="383">
        <v>975.8155588169252</v>
      </c>
      <c r="AW30" s="383">
        <v>1072.8698665080299</v>
      </c>
      <c r="AX30" s="383">
        <v>1130.8804762253205</v>
      </c>
      <c r="AY30" s="383">
        <v>39.723084433392039</v>
      </c>
      <c r="AZ30" s="383">
        <v>0</v>
      </c>
      <c r="BA30" s="383">
        <v>0</v>
      </c>
      <c r="BB30" s="383">
        <v>0</v>
      </c>
      <c r="BC30" s="383">
        <v>0</v>
      </c>
      <c r="BD30" s="383">
        <v>0</v>
      </c>
      <c r="BE30" s="383">
        <v>0</v>
      </c>
      <c r="BF30" s="383">
        <v>0</v>
      </c>
      <c r="BG30" s="383">
        <v>0</v>
      </c>
      <c r="BH30" s="383">
        <v>0</v>
      </c>
      <c r="BI30" s="383">
        <v>0</v>
      </c>
      <c r="BJ30" s="383">
        <v>0</v>
      </c>
      <c r="BK30" s="383">
        <v>0</v>
      </c>
      <c r="BL30" s="383">
        <v>0</v>
      </c>
      <c r="BM30" s="383">
        <v>0</v>
      </c>
      <c r="BN30" s="383">
        <v>0</v>
      </c>
      <c r="BO30" s="383">
        <v>0</v>
      </c>
      <c r="BP30" s="383">
        <v>0</v>
      </c>
      <c r="BQ30" s="383">
        <v>0</v>
      </c>
      <c r="BR30" s="383">
        <v>0</v>
      </c>
      <c r="BS30" s="383">
        <v>0</v>
      </c>
      <c r="BT30" s="383">
        <v>0</v>
      </c>
      <c r="BU30" s="383">
        <v>0</v>
      </c>
      <c r="BV30" s="383">
        <v>0</v>
      </c>
      <c r="BW30" s="383">
        <v>0</v>
      </c>
      <c r="BX30" s="383">
        <v>0</v>
      </c>
      <c r="BY30" s="383">
        <v>0</v>
      </c>
      <c r="BZ30" s="383">
        <v>0</v>
      </c>
      <c r="CA30" s="383">
        <v>0</v>
      </c>
      <c r="CB30" s="383">
        <v>0</v>
      </c>
      <c r="CC30" s="383">
        <v>0</v>
      </c>
      <c r="CD30" s="384">
        <v>0</v>
      </c>
    </row>
    <row r="31" spans="1:82" s="1" customFormat="1" ht="24" customHeight="1" x14ac:dyDescent="0.4">
      <c r="A31" s="314"/>
      <c r="B31" s="71" t="s">
        <v>640</v>
      </c>
      <c r="C31" s="71"/>
      <c r="D31" s="383">
        <v>0</v>
      </c>
      <c r="E31" s="383">
        <v>0</v>
      </c>
      <c r="F31" s="383">
        <v>0</v>
      </c>
      <c r="G31" s="383">
        <v>0</v>
      </c>
      <c r="H31" s="383">
        <v>0</v>
      </c>
      <c r="I31" s="383">
        <v>0</v>
      </c>
      <c r="J31" s="383">
        <v>0</v>
      </c>
      <c r="K31" s="383">
        <v>0</v>
      </c>
      <c r="L31" s="383">
        <v>0</v>
      </c>
      <c r="M31" s="383">
        <v>0</v>
      </c>
      <c r="N31" s="383">
        <v>0</v>
      </c>
      <c r="O31" s="383">
        <v>0</v>
      </c>
      <c r="P31" s="383">
        <v>0</v>
      </c>
      <c r="Q31" s="383">
        <v>0</v>
      </c>
      <c r="R31" s="383">
        <v>0</v>
      </c>
      <c r="S31" s="383">
        <v>0</v>
      </c>
      <c r="T31" s="383">
        <v>0</v>
      </c>
      <c r="U31" s="383">
        <v>0</v>
      </c>
      <c r="V31" s="383">
        <v>0</v>
      </c>
      <c r="W31" s="383">
        <v>0</v>
      </c>
      <c r="X31" s="383">
        <v>0</v>
      </c>
      <c r="Y31" s="383">
        <v>0</v>
      </c>
      <c r="Z31" s="383">
        <v>0</v>
      </c>
      <c r="AA31" s="383">
        <v>0</v>
      </c>
      <c r="AB31" s="383">
        <v>0</v>
      </c>
      <c r="AC31" s="383">
        <v>0</v>
      </c>
      <c r="AD31" s="383">
        <v>0</v>
      </c>
      <c r="AE31" s="383">
        <v>0</v>
      </c>
      <c r="AF31" s="383">
        <v>0</v>
      </c>
      <c r="AG31" s="383">
        <v>0</v>
      </c>
      <c r="AH31" s="383">
        <f t="shared" ref="AH31:AY31" si="23">SUM(AH32:AH33)</f>
        <v>0</v>
      </c>
      <c r="AI31" s="383">
        <f t="shared" si="23"/>
        <v>3</v>
      </c>
      <c r="AJ31" s="383">
        <f t="shared" si="23"/>
        <v>10</v>
      </c>
      <c r="AK31" s="383">
        <f t="shared" si="23"/>
        <v>26</v>
      </c>
      <c r="AL31" s="383">
        <f t="shared" si="23"/>
        <v>53</v>
      </c>
      <c r="AM31" s="383">
        <f t="shared" si="23"/>
        <v>67</v>
      </c>
      <c r="AN31" s="383">
        <f t="shared" si="23"/>
        <v>100</v>
      </c>
      <c r="AO31" s="383">
        <f t="shared" si="23"/>
        <v>127</v>
      </c>
      <c r="AP31" s="383">
        <f t="shared" si="23"/>
        <v>193.446</v>
      </c>
      <c r="AQ31" s="383">
        <f t="shared" si="23"/>
        <v>261.20999999999998</v>
      </c>
      <c r="AR31" s="383">
        <f t="shared" si="23"/>
        <v>333.20899999999995</v>
      </c>
      <c r="AS31" s="383">
        <f t="shared" si="23"/>
        <v>435.68200000000002</v>
      </c>
      <c r="AT31" s="383">
        <f t="shared" si="23"/>
        <v>571.06700000000001</v>
      </c>
      <c r="AU31" s="383">
        <f t="shared" si="23"/>
        <v>790.95899999999995</v>
      </c>
      <c r="AV31" s="383">
        <f t="shared" si="23"/>
        <v>989.77700000000004</v>
      </c>
      <c r="AW31" s="383">
        <f t="shared" si="23"/>
        <v>1234.896</v>
      </c>
      <c r="AX31" s="383">
        <f t="shared" si="23"/>
        <v>1442.7860000000001</v>
      </c>
      <c r="AY31" s="383">
        <f t="shared" si="23"/>
        <v>51.029999999999994</v>
      </c>
      <c r="AZ31" s="383">
        <v>0</v>
      </c>
      <c r="BA31" s="383">
        <v>0</v>
      </c>
      <c r="BB31" s="383">
        <v>0</v>
      </c>
      <c r="BC31" s="383">
        <v>0</v>
      </c>
      <c r="BD31" s="383">
        <v>0</v>
      </c>
      <c r="BE31" s="383">
        <v>0</v>
      </c>
      <c r="BF31" s="383">
        <v>0</v>
      </c>
      <c r="BG31" s="383">
        <v>0</v>
      </c>
      <c r="BH31" s="383">
        <v>0</v>
      </c>
      <c r="BI31" s="383">
        <v>0</v>
      </c>
      <c r="BJ31" s="383">
        <v>0</v>
      </c>
      <c r="BK31" s="383">
        <v>0</v>
      </c>
      <c r="BL31" s="383">
        <v>0</v>
      </c>
      <c r="BM31" s="383">
        <v>0</v>
      </c>
      <c r="BN31" s="383">
        <v>0</v>
      </c>
      <c r="BO31" s="383">
        <v>0</v>
      </c>
      <c r="BP31" s="383">
        <v>0</v>
      </c>
      <c r="BQ31" s="383">
        <v>0</v>
      </c>
      <c r="BR31" s="383">
        <v>0</v>
      </c>
      <c r="BS31" s="383">
        <v>0</v>
      </c>
      <c r="BT31" s="383">
        <v>0</v>
      </c>
      <c r="BU31" s="383">
        <v>0</v>
      </c>
      <c r="BV31" s="383">
        <v>0</v>
      </c>
      <c r="BW31" s="383">
        <v>0</v>
      </c>
      <c r="BX31" s="383">
        <v>0</v>
      </c>
      <c r="BY31" s="383">
        <v>0</v>
      </c>
      <c r="BZ31" s="383">
        <v>0</v>
      </c>
      <c r="CA31" s="383">
        <v>0</v>
      </c>
      <c r="CB31" s="383">
        <v>0</v>
      </c>
      <c r="CC31" s="383">
        <v>0</v>
      </c>
      <c r="CD31" s="384">
        <v>0</v>
      </c>
    </row>
    <row r="32" spans="1:82" s="1" customFormat="1" x14ac:dyDescent="0.4">
      <c r="A32" s="314"/>
      <c r="B32" s="276" t="s">
        <v>411</v>
      </c>
      <c r="C32" s="71"/>
      <c r="D32" s="383">
        <v>0</v>
      </c>
      <c r="E32" s="383">
        <v>0</v>
      </c>
      <c r="F32" s="383">
        <v>0</v>
      </c>
      <c r="G32" s="383">
        <v>0</v>
      </c>
      <c r="H32" s="383">
        <v>0</v>
      </c>
      <c r="I32" s="383">
        <v>0</v>
      </c>
      <c r="J32" s="383">
        <v>0</v>
      </c>
      <c r="K32" s="383">
        <v>0</v>
      </c>
      <c r="L32" s="383">
        <v>0</v>
      </c>
      <c r="M32" s="383">
        <v>0</v>
      </c>
      <c r="N32" s="383">
        <v>0</v>
      </c>
      <c r="O32" s="383">
        <v>0</v>
      </c>
      <c r="P32" s="383">
        <v>0</v>
      </c>
      <c r="Q32" s="383">
        <v>0</v>
      </c>
      <c r="R32" s="383">
        <v>0</v>
      </c>
      <c r="S32" s="383">
        <v>0</v>
      </c>
      <c r="T32" s="383">
        <v>0</v>
      </c>
      <c r="U32" s="383">
        <v>0</v>
      </c>
      <c r="V32" s="383">
        <v>0</v>
      </c>
      <c r="W32" s="383">
        <v>0</v>
      </c>
      <c r="X32" s="383">
        <v>0</v>
      </c>
      <c r="Y32" s="383">
        <v>0</v>
      </c>
      <c r="Z32" s="383">
        <v>0</v>
      </c>
      <c r="AA32" s="383">
        <v>0</v>
      </c>
      <c r="AB32" s="383">
        <v>0</v>
      </c>
      <c r="AC32" s="383">
        <v>0</v>
      </c>
      <c r="AD32" s="383">
        <v>0</v>
      </c>
      <c r="AE32" s="383">
        <v>0</v>
      </c>
      <c r="AF32" s="383">
        <v>0</v>
      </c>
      <c r="AG32" s="383">
        <v>0</v>
      </c>
      <c r="AH32" s="383">
        <v>0</v>
      </c>
      <c r="AI32" s="383">
        <v>2.8974368625987705</v>
      </c>
      <c r="AJ32" s="383">
        <v>9.6609895148372367</v>
      </c>
      <c r="AK32" s="383">
        <v>25.117688783350097</v>
      </c>
      <c r="AL32" s="383">
        <v>51.162549786587917</v>
      </c>
      <c r="AM32" s="383">
        <v>64.624510381642168</v>
      </c>
      <c r="AN32" s="383">
        <v>96.125074410163435</v>
      </c>
      <c r="AO32" s="383">
        <v>121.31348922174391</v>
      </c>
      <c r="AP32" s="383">
        <v>183.4891118201582</v>
      </c>
      <c r="AQ32" s="383">
        <v>245.98525168976292</v>
      </c>
      <c r="AR32" s="383">
        <v>311.65002502751975</v>
      </c>
      <c r="AS32" s="383">
        <v>404.55730617143536</v>
      </c>
      <c r="AT32" s="383">
        <v>526.74289399371503</v>
      </c>
      <c r="AU32" s="383">
        <v>727.27916232282041</v>
      </c>
      <c r="AV32" s="383">
        <v>911.30117816056713</v>
      </c>
      <c r="AW32" s="383">
        <v>1137.0936137204967</v>
      </c>
      <c r="AX32" s="383">
        <v>1326.7305100097926</v>
      </c>
      <c r="AY32" s="383">
        <v>46.925225172547911</v>
      </c>
      <c r="AZ32" s="383">
        <v>0</v>
      </c>
      <c r="BA32" s="383">
        <v>0</v>
      </c>
      <c r="BB32" s="383">
        <v>0</v>
      </c>
      <c r="BC32" s="383">
        <v>0</v>
      </c>
      <c r="BD32" s="383">
        <v>0</v>
      </c>
      <c r="BE32" s="383">
        <v>0</v>
      </c>
      <c r="BF32" s="383">
        <v>0</v>
      </c>
      <c r="BG32" s="383">
        <v>0</v>
      </c>
      <c r="BH32" s="383">
        <v>0</v>
      </c>
      <c r="BI32" s="383">
        <v>0</v>
      </c>
      <c r="BJ32" s="383">
        <v>0</v>
      </c>
      <c r="BK32" s="383">
        <v>0</v>
      </c>
      <c r="BL32" s="383">
        <v>0</v>
      </c>
      <c r="BM32" s="383">
        <v>0</v>
      </c>
      <c r="BN32" s="383">
        <v>0</v>
      </c>
      <c r="BO32" s="383">
        <v>0</v>
      </c>
      <c r="BP32" s="383">
        <v>0</v>
      </c>
      <c r="BQ32" s="383">
        <v>0</v>
      </c>
      <c r="BR32" s="383">
        <v>0</v>
      </c>
      <c r="BS32" s="383">
        <v>0</v>
      </c>
      <c r="BT32" s="383">
        <v>0</v>
      </c>
      <c r="BU32" s="383">
        <v>0</v>
      </c>
      <c r="BV32" s="383">
        <v>0</v>
      </c>
      <c r="BW32" s="383">
        <v>0</v>
      </c>
      <c r="BX32" s="383">
        <v>0</v>
      </c>
      <c r="BY32" s="383">
        <v>0</v>
      </c>
      <c r="BZ32" s="383">
        <v>0</v>
      </c>
      <c r="CA32" s="383">
        <v>0</v>
      </c>
      <c r="CB32" s="383">
        <v>0</v>
      </c>
      <c r="CC32" s="383">
        <v>0</v>
      </c>
      <c r="CD32" s="384">
        <v>0</v>
      </c>
    </row>
    <row r="33" spans="2:82" s="1" customFormat="1" x14ac:dyDescent="0.4">
      <c r="B33" s="276" t="s">
        <v>410</v>
      </c>
      <c r="C33" s="71"/>
      <c r="D33" s="383">
        <v>0</v>
      </c>
      <c r="E33" s="383">
        <v>0</v>
      </c>
      <c r="F33" s="383">
        <v>0</v>
      </c>
      <c r="G33" s="383">
        <v>0</v>
      </c>
      <c r="H33" s="383">
        <v>0</v>
      </c>
      <c r="I33" s="383">
        <v>0</v>
      </c>
      <c r="J33" s="383">
        <v>0</v>
      </c>
      <c r="K33" s="383">
        <v>0</v>
      </c>
      <c r="L33" s="383">
        <v>0</v>
      </c>
      <c r="M33" s="383">
        <v>0</v>
      </c>
      <c r="N33" s="383">
        <v>0</v>
      </c>
      <c r="O33" s="383">
        <v>0</v>
      </c>
      <c r="P33" s="383">
        <v>0</v>
      </c>
      <c r="Q33" s="383">
        <v>0</v>
      </c>
      <c r="R33" s="383">
        <v>0</v>
      </c>
      <c r="S33" s="383">
        <v>0</v>
      </c>
      <c r="T33" s="383">
        <v>0</v>
      </c>
      <c r="U33" s="383">
        <v>0</v>
      </c>
      <c r="V33" s="383">
        <v>0</v>
      </c>
      <c r="W33" s="383">
        <v>0</v>
      </c>
      <c r="X33" s="383">
        <v>0</v>
      </c>
      <c r="Y33" s="383">
        <v>0</v>
      </c>
      <c r="Z33" s="383">
        <v>0</v>
      </c>
      <c r="AA33" s="383">
        <v>0</v>
      </c>
      <c r="AB33" s="383">
        <v>0</v>
      </c>
      <c r="AC33" s="383">
        <v>0</v>
      </c>
      <c r="AD33" s="383">
        <v>0</v>
      </c>
      <c r="AE33" s="383">
        <v>0</v>
      </c>
      <c r="AF33" s="383">
        <v>0</v>
      </c>
      <c r="AG33" s="383">
        <v>0</v>
      </c>
      <c r="AH33" s="383">
        <v>0</v>
      </c>
      <c r="AI33" s="383">
        <v>0.10256313740122944</v>
      </c>
      <c r="AJ33" s="383">
        <v>0.339010485162763</v>
      </c>
      <c r="AK33" s="383">
        <v>0.88231121664990164</v>
      </c>
      <c r="AL33" s="383">
        <v>1.8374502134120854</v>
      </c>
      <c r="AM33" s="383">
        <v>2.3754896183578387</v>
      </c>
      <c r="AN33" s="383">
        <v>3.874925589836558</v>
      </c>
      <c r="AO33" s="383">
        <v>5.6865107782560864</v>
      </c>
      <c r="AP33" s="383">
        <v>9.9568881798417888</v>
      </c>
      <c r="AQ33" s="383">
        <v>15.224748310237054</v>
      </c>
      <c r="AR33" s="383">
        <v>21.558974972480229</v>
      </c>
      <c r="AS33" s="383">
        <v>31.124693828564666</v>
      </c>
      <c r="AT33" s="383">
        <v>44.324106006285028</v>
      </c>
      <c r="AU33" s="383">
        <v>63.679837677179577</v>
      </c>
      <c r="AV33" s="383">
        <v>78.475821839432896</v>
      </c>
      <c r="AW33" s="383">
        <v>97.802386279503267</v>
      </c>
      <c r="AX33" s="383">
        <v>116.05548999020743</v>
      </c>
      <c r="AY33" s="383">
        <v>4.1047748274520854</v>
      </c>
      <c r="AZ33" s="383">
        <v>0</v>
      </c>
      <c r="BA33" s="383">
        <v>0</v>
      </c>
      <c r="BB33" s="383">
        <v>0</v>
      </c>
      <c r="BC33" s="383">
        <v>0</v>
      </c>
      <c r="BD33" s="383">
        <v>0</v>
      </c>
      <c r="BE33" s="383">
        <v>0</v>
      </c>
      <c r="BF33" s="383">
        <v>0</v>
      </c>
      <c r="BG33" s="383">
        <v>0</v>
      </c>
      <c r="BH33" s="383">
        <v>0</v>
      </c>
      <c r="BI33" s="383">
        <v>0</v>
      </c>
      <c r="BJ33" s="383">
        <v>0</v>
      </c>
      <c r="BK33" s="383">
        <v>0</v>
      </c>
      <c r="BL33" s="383">
        <v>0</v>
      </c>
      <c r="BM33" s="383">
        <v>0</v>
      </c>
      <c r="BN33" s="383">
        <v>0</v>
      </c>
      <c r="BO33" s="383">
        <v>0</v>
      </c>
      <c r="BP33" s="383">
        <v>0</v>
      </c>
      <c r="BQ33" s="383">
        <v>0</v>
      </c>
      <c r="BR33" s="383">
        <v>0</v>
      </c>
      <c r="BS33" s="383">
        <v>0</v>
      </c>
      <c r="BT33" s="383">
        <v>0</v>
      </c>
      <c r="BU33" s="383">
        <v>0</v>
      </c>
      <c r="BV33" s="383">
        <v>0</v>
      </c>
      <c r="BW33" s="383">
        <v>0</v>
      </c>
      <c r="BX33" s="383">
        <v>0</v>
      </c>
      <c r="BY33" s="383">
        <v>0</v>
      </c>
      <c r="BZ33" s="383">
        <v>0</v>
      </c>
      <c r="CA33" s="383">
        <v>0</v>
      </c>
      <c r="CB33" s="383">
        <v>0</v>
      </c>
      <c r="CC33" s="383">
        <v>0</v>
      </c>
      <c r="CD33" s="384">
        <v>0</v>
      </c>
    </row>
    <row r="34" spans="2:82" s="238" customFormat="1" ht="26.25" customHeight="1" x14ac:dyDescent="0.4">
      <c r="B34" s="80" t="s">
        <v>267</v>
      </c>
      <c r="C34" s="228"/>
      <c r="D34" s="380">
        <v>43.5</v>
      </c>
      <c r="E34" s="380">
        <v>65.5</v>
      </c>
      <c r="F34" s="380">
        <v>68.599999999999994</v>
      </c>
      <c r="G34" s="380">
        <v>63.3</v>
      </c>
      <c r="H34" s="380">
        <v>79.2</v>
      </c>
      <c r="I34" s="380">
        <v>84.9</v>
      </c>
      <c r="J34" s="380">
        <v>84.5</v>
      </c>
      <c r="K34" s="380">
        <v>99.6</v>
      </c>
      <c r="L34" s="380">
        <v>96.7</v>
      </c>
      <c r="M34" s="380">
        <v>111.4</v>
      </c>
      <c r="N34" s="380">
        <v>133.5</v>
      </c>
      <c r="O34" s="380">
        <v>130.6</v>
      </c>
      <c r="P34" s="380">
        <v>135</v>
      </c>
      <c r="Q34" s="380">
        <v>154.6</v>
      </c>
      <c r="R34" s="380">
        <v>161.5</v>
      </c>
      <c r="S34" s="380">
        <v>191.4</v>
      </c>
      <c r="T34" s="380">
        <v>200.9</v>
      </c>
      <c r="U34" s="380">
        <v>248.5</v>
      </c>
      <c r="V34" s="380">
        <v>261.8</v>
      </c>
      <c r="W34" s="380">
        <v>322.89999999999998</v>
      </c>
      <c r="X34" s="380">
        <v>348.4</v>
      </c>
      <c r="Y34" s="380">
        <v>382.7</v>
      </c>
      <c r="Z34" s="380">
        <v>373.7</v>
      </c>
      <c r="AA34" s="380">
        <v>322.7</v>
      </c>
      <c r="AB34" s="380">
        <v>290.60000000000002</v>
      </c>
      <c r="AC34" s="380">
        <v>306.26799999999997</v>
      </c>
      <c r="AD34" s="380">
        <v>345.32</v>
      </c>
      <c r="AE34" s="380">
        <v>425.15600000000001</v>
      </c>
      <c r="AF34" s="380">
        <v>496.142</v>
      </c>
      <c r="AG34" s="380">
        <v>585.375</v>
      </c>
      <c r="AH34" s="380">
        <f t="shared" ref="AH34:BM34" si="24">SUM(AH35:AH36)</f>
        <v>696</v>
      </c>
      <c r="AI34" s="380">
        <f t="shared" si="24"/>
        <v>655</v>
      </c>
      <c r="AJ34" s="380">
        <f t="shared" si="24"/>
        <v>654</v>
      </c>
      <c r="AK34" s="380">
        <f t="shared" si="24"/>
        <v>680</v>
      </c>
      <c r="AL34" s="380">
        <f t="shared" si="24"/>
        <v>554</v>
      </c>
      <c r="AM34" s="380">
        <f t="shared" si="24"/>
        <v>265</v>
      </c>
      <c r="AN34" s="380">
        <f t="shared" si="24"/>
        <v>279</v>
      </c>
      <c r="AO34" s="380">
        <f t="shared" si="24"/>
        <v>276</v>
      </c>
      <c r="AP34" s="380">
        <f t="shared" si="24"/>
        <v>179</v>
      </c>
      <c r="AQ34" s="380">
        <f t="shared" si="24"/>
        <v>193.001</v>
      </c>
      <c r="AR34" s="380">
        <f t="shared" si="24"/>
        <v>191.96</v>
      </c>
      <c r="AS34" s="380">
        <f t="shared" si="24"/>
        <v>203.69200000000001</v>
      </c>
      <c r="AT34" s="380">
        <f t="shared" si="24"/>
        <v>216.292</v>
      </c>
      <c r="AU34" s="380">
        <f t="shared" si="24"/>
        <v>273.512</v>
      </c>
      <c r="AV34" s="380">
        <f t="shared" si="24"/>
        <v>364</v>
      </c>
      <c r="AW34" s="380">
        <f t="shared" si="24"/>
        <v>365</v>
      </c>
      <c r="AX34" s="380">
        <f t="shared" si="24"/>
        <v>341.84</v>
      </c>
      <c r="AY34" s="380">
        <f t="shared" si="24"/>
        <v>12</v>
      </c>
      <c r="AZ34" s="380">
        <f t="shared" si="24"/>
        <v>0</v>
      </c>
      <c r="BA34" s="380">
        <f t="shared" si="24"/>
        <v>0</v>
      </c>
      <c r="BB34" s="380">
        <f t="shared" si="24"/>
        <v>0</v>
      </c>
      <c r="BC34" s="380">
        <f t="shared" si="24"/>
        <v>0</v>
      </c>
      <c r="BD34" s="380">
        <f t="shared" si="24"/>
        <v>0</v>
      </c>
      <c r="BE34" s="380">
        <f t="shared" si="24"/>
        <v>0</v>
      </c>
      <c r="BF34" s="380">
        <f t="shared" si="24"/>
        <v>0</v>
      </c>
      <c r="BG34" s="380">
        <f t="shared" si="24"/>
        <v>0</v>
      </c>
      <c r="BH34" s="380">
        <f t="shared" si="24"/>
        <v>0</v>
      </c>
      <c r="BI34" s="380">
        <f t="shared" si="24"/>
        <v>0</v>
      </c>
      <c r="BJ34" s="380">
        <f t="shared" si="24"/>
        <v>0</v>
      </c>
      <c r="BK34" s="380">
        <f t="shared" si="24"/>
        <v>0</v>
      </c>
      <c r="BL34" s="380">
        <f t="shared" si="24"/>
        <v>0</v>
      </c>
      <c r="BM34" s="380">
        <f t="shared" si="24"/>
        <v>0</v>
      </c>
      <c r="BN34" s="380">
        <f t="shared" ref="BN34:CD34" si="25">SUM(BN35:BN36)</f>
        <v>0</v>
      </c>
      <c r="BO34" s="380">
        <f t="shared" si="25"/>
        <v>0</v>
      </c>
      <c r="BP34" s="380">
        <f t="shared" si="25"/>
        <v>0</v>
      </c>
      <c r="BQ34" s="380">
        <f t="shared" si="25"/>
        <v>0</v>
      </c>
      <c r="BR34" s="380">
        <f t="shared" si="25"/>
        <v>0</v>
      </c>
      <c r="BS34" s="380">
        <f t="shared" si="25"/>
        <v>0</v>
      </c>
      <c r="BT34" s="380">
        <f t="shared" si="25"/>
        <v>0</v>
      </c>
      <c r="BU34" s="380">
        <f t="shared" si="25"/>
        <v>0</v>
      </c>
      <c r="BV34" s="380">
        <f t="shared" si="25"/>
        <v>0</v>
      </c>
      <c r="BW34" s="380">
        <f t="shared" si="25"/>
        <v>0</v>
      </c>
      <c r="BX34" s="380">
        <f t="shared" si="25"/>
        <v>0</v>
      </c>
      <c r="BY34" s="380">
        <f t="shared" si="25"/>
        <v>0</v>
      </c>
      <c r="BZ34" s="380">
        <f t="shared" si="25"/>
        <v>0</v>
      </c>
      <c r="CA34" s="380">
        <f t="shared" si="25"/>
        <v>0</v>
      </c>
      <c r="CB34" s="380">
        <f t="shared" si="25"/>
        <v>0</v>
      </c>
      <c r="CC34" s="380">
        <f t="shared" si="25"/>
        <v>0</v>
      </c>
      <c r="CD34" s="381">
        <f t="shared" si="25"/>
        <v>0</v>
      </c>
    </row>
    <row r="35" spans="2:82" s="1" customFormat="1" x14ac:dyDescent="0.4">
      <c r="B35" s="382" t="s">
        <v>411</v>
      </c>
      <c r="C35" s="71"/>
      <c r="D35" s="383">
        <v>0</v>
      </c>
      <c r="E35" s="383">
        <v>0</v>
      </c>
      <c r="F35" s="383">
        <v>0</v>
      </c>
      <c r="G35" s="383">
        <v>0</v>
      </c>
      <c r="H35" s="383">
        <v>0</v>
      </c>
      <c r="I35" s="383">
        <v>0</v>
      </c>
      <c r="J35" s="383">
        <v>0</v>
      </c>
      <c r="K35" s="383">
        <v>0</v>
      </c>
      <c r="L35" s="383">
        <v>0</v>
      </c>
      <c r="M35" s="383">
        <v>0</v>
      </c>
      <c r="N35" s="383">
        <v>0</v>
      </c>
      <c r="O35" s="383">
        <v>0</v>
      </c>
      <c r="P35" s="383">
        <v>0</v>
      </c>
      <c r="Q35" s="383">
        <v>0</v>
      </c>
      <c r="R35" s="383">
        <v>0</v>
      </c>
      <c r="S35" s="383">
        <v>0</v>
      </c>
      <c r="T35" s="383">
        <v>0</v>
      </c>
      <c r="U35" s="383">
        <v>0</v>
      </c>
      <c r="V35" s="383">
        <v>0</v>
      </c>
      <c r="W35" s="383">
        <v>0</v>
      </c>
      <c r="X35" s="383">
        <v>0</v>
      </c>
      <c r="Y35" s="383">
        <v>0</v>
      </c>
      <c r="Z35" s="383">
        <v>0</v>
      </c>
      <c r="AA35" s="383">
        <v>0</v>
      </c>
      <c r="AB35" s="383">
        <v>0</v>
      </c>
      <c r="AC35" s="383">
        <v>0</v>
      </c>
      <c r="AD35" s="383">
        <v>0</v>
      </c>
      <c r="AE35" s="383">
        <v>0</v>
      </c>
      <c r="AF35" s="383">
        <v>0</v>
      </c>
      <c r="AG35" s="383">
        <v>0</v>
      </c>
      <c r="AH35" s="383">
        <v>692.06779661016947</v>
      </c>
      <c r="AI35" s="383">
        <v>651.10284251412429</v>
      </c>
      <c r="AJ35" s="383">
        <v>650.38790467625904</v>
      </c>
      <c r="AK35" s="383">
        <v>676.92556782599399</v>
      </c>
      <c r="AL35" s="383">
        <v>552.13472446683784</v>
      </c>
      <c r="AM35" s="383">
        <v>263.61462111751996</v>
      </c>
      <c r="AN35" s="383">
        <v>276.69102132243557</v>
      </c>
      <c r="AO35" s="383">
        <v>274.81545064377684</v>
      </c>
      <c r="AP35" s="383">
        <v>178.54797979797979</v>
      </c>
      <c r="AQ35" s="383">
        <v>192.06056974676341</v>
      </c>
      <c r="AR35" s="383">
        <v>190.63684421681606</v>
      </c>
      <c r="AS35" s="383">
        <v>201.85271023236854</v>
      </c>
      <c r="AT35" s="383">
        <v>214.42086405082213</v>
      </c>
      <c r="AU35" s="383">
        <v>271.85824636591479</v>
      </c>
      <c r="AV35" s="383">
        <v>362.03859649122808</v>
      </c>
      <c r="AW35" s="383">
        <v>362.42036586127239</v>
      </c>
      <c r="AX35" s="383">
        <v>340.62348754448396</v>
      </c>
      <c r="AY35" s="383">
        <v>11.957295373665481</v>
      </c>
      <c r="AZ35" s="383">
        <v>0</v>
      </c>
      <c r="BA35" s="383">
        <v>0</v>
      </c>
      <c r="BB35" s="383">
        <v>0</v>
      </c>
      <c r="BC35" s="383">
        <v>0</v>
      </c>
      <c r="BD35" s="383">
        <v>0</v>
      </c>
      <c r="BE35" s="383">
        <v>0</v>
      </c>
      <c r="BF35" s="383">
        <v>0</v>
      </c>
      <c r="BG35" s="383">
        <v>0</v>
      </c>
      <c r="BH35" s="383">
        <v>0</v>
      </c>
      <c r="BI35" s="383">
        <v>0</v>
      </c>
      <c r="BJ35" s="383">
        <v>0</v>
      </c>
      <c r="BK35" s="383">
        <v>0</v>
      </c>
      <c r="BL35" s="383">
        <v>0</v>
      </c>
      <c r="BM35" s="383">
        <v>0</v>
      </c>
      <c r="BN35" s="383">
        <v>0</v>
      </c>
      <c r="BO35" s="383">
        <v>0</v>
      </c>
      <c r="BP35" s="383">
        <v>0</v>
      </c>
      <c r="BQ35" s="383">
        <v>0</v>
      </c>
      <c r="BR35" s="383">
        <v>0</v>
      </c>
      <c r="BS35" s="383">
        <v>0</v>
      </c>
      <c r="BT35" s="383">
        <v>0</v>
      </c>
      <c r="BU35" s="383">
        <v>0</v>
      </c>
      <c r="BV35" s="383">
        <v>0</v>
      </c>
      <c r="BW35" s="383">
        <v>0</v>
      </c>
      <c r="BX35" s="383">
        <v>0</v>
      </c>
      <c r="BY35" s="383">
        <v>0</v>
      </c>
      <c r="BZ35" s="383">
        <v>0</v>
      </c>
      <c r="CA35" s="383">
        <v>0</v>
      </c>
      <c r="CB35" s="383">
        <v>0</v>
      </c>
      <c r="CC35" s="383">
        <v>0</v>
      </c>
      <c r="CD35" s="384">
        <v>0</v>
      </c>
    </row>
    <row r="36" spans="2:82" s="1" customFormat="1" x14ac:dyDescent="0.4">
      <c r="B36" s="382" t="s">
        <v>410</v>
      </c>
      <c r="C36" s="71"/>
      <c r="D36" s="383">
        <v>0</v>
      </c>
      <c r="E36" s="383">
        <v>0</v>
      </c>
      <c r="F36" s="383">
        <v>0</v>
      </c>
      <c r="G36" s="383">
        <v>0</v>
      </c>
      <c r="H36" s="383">
        <v>0</v>
      </c>
      <c r="I36" s="383">
        <v>0</v>
      </c>
      <c r="J36" s="383">
        <v>0</v>
      </c>
      <c r="K36" s="383">
        <v>0</v>
      </c>
      <c r="L36" s="383">
        <v>0</v>
      </c>
      <c r="M36" s="383">
        <v>0</v>
      </c>
      <c r="N36" s="383">
        <v>0</v>
      </c>
      <c r="O36" s="383">
        <v>0</v>
      </c>
      <c r="P36" s="383">
        <v>0</v>
      </c>
      <c r="Q36" s="383">
        <v>0</v>
      </c>
      <c r="R36" s="383">
        <v>0</v>
      </c>
      <c r="S36" s="383">
        <v>0</v>
      </c>
      <c r="T36" s="383">
        <v>0</v>
      </c>
      <c r="U36" s="383">
        <v>0</v>
      </c>
      <c r="V36" s="383">
        <v>0</v>
      </c>
      <c r="W36" s="383">
        <v>0</v>
      </c>
      <c r="X36" s="383">
        <v>0</v>
      </c>
      <c r="Y36" s="383">
        <v>0</v>
      </c>
      <c r="Z36" s="383">
        <v>0</v>
      </c>
      <c r="AA36" s="383">
        <v>0</v>
      </c>
      <c r="AB36" s="383">
        <v>0</v>
      </c>
      <c r="AC36" s="383">
        <v>0</v>
      </c>
      <c r="AD36" s="383">
        <v>0</v>
      </c>
      <c r="AE36" s="383">
        <v>0</v>
      </c>
      <c r="AF36" s="383">
        <v>0</v>
      </c>
      <c r="AG36" s="383">
        <v>0</v>
      </c>
      <c r="AH36" s="383">
        <v>3.9322033898305087</v>
      </c>
      <c r="AI36" s="383">
        <v>3.8971574858757063</v>
      </c>
      <c r="AJ36" s="383">
        <v>3.6120953237410074</v>
      </c>
      <c r="AK36" s="383">
        <v>3.0744321740060183</v>
      </c>
      <c r="AL36" s="383">
        <v>1.8652755331622144</v>
      </c>
      <c r="AM36" s="383">
        <v>1.3853788824800299</v>
      </c>
      <c r="AN36" s="383">
        <v>2.3089786775644203</v>
      </c>
      <c r="AO36" s="383">
        <v>1.1845493562231759</v>
      </c>
      <c r="AP36" s="383">
        <v>0.45202020202020204</v>
      </c>
      <c r="AQ36" s="383">
        <v>0.94043025323659124</v>
      </c>
      <c r="AR36" s="383">
        <v>1.3231557831839522</v>
      </c>
      <c r="AS36" s="383">
        <v>1.8392897676314719</v>
      </c>
      <c r="AT36" s="383">
        <v>1.8711359491778774</v>
      </c>
      <c r="AU36" s="383">
        <v>1.653753634085213</v>
      </c>
      <c r="AV36" s="383">
        <v>1.9614035087719299</v>
      </c>
      <c r="AW36" s="383">
        <v>2.5796341387276018</v>
      </c>
      <c r="AX36" s="383">
        <v>1.2165124555160141</v>
      </c>
      <c r="AY36" s="383">
        <v>4.2704626334519574E-2</v>
      </c>
      <c r="AZ36" s="383">
        <v>0</v>
      </c>
      <c r="BA36" s="383">
        <v>0</v>
      </c>
      <c r="BB36" s="383">
        <v>0</v>
      </c>
      <c r="BC36" s="383">
        <v>0</v>
      </c>
      <c r="BD36" s="383">
        <v>0</v>
      </c>
      <c r="BE36" s="383">
        <v>0</v>
      </c>
      <c r="BF36" s="383">
        <v>0</v>
      </c>
      <c r="BG36" s="383">
        <v>0</v>
      </c>
      <c r="BH36" s="383">
        <v>0</v>
      </c>
      <c r="BI36" s="383">
        <v>0</v>
      </c>
      <c r="BJ36" s="383">
        <v>0</v>
      </c>
      <c r="BK36" s="383">
        <v>0</v>
      </c>
      <c r="BL36" s="383">
        <v>0</v>
      </c>
      <c r="BM36" s="383">
        <v>0</v>
      </c>
      <c r="BN36" s="383">
        <v>0</v>
      </c>
      <c r="BO36" s="383">
        <v>0</v>
      </c>
      <c r="BP36" s="383">
        <v>0</v>
      </c>
      <c r="BQ36" s="383">
        <v>0</v>
      </c>
      <c r="BR36" s="383">
        <v>0</v>
      </c>
      <c r="BS36" s="383">
        <v>0</v>
      </c>
      <c r="BT36" s="383">
        <v>0</v>
      </c>
      <c r="BU36" s="383">
        <v>0</v>
      </c>
      <c r="BV36" s="383">
        <v>0</v>
      </c>
      <c r="BW36" s="383">
        <v>0</v>
      </c>
      <c r="BX36" s="383">
        <v>0</v>
      </c>
      <c r="BY36" s="383">
        <v>0</v>
      </c>
      <c r="BZ36" s="383">
        <v>0</v>
      </c>
      <c r="CA36" s="383">
        <v>0</v>
      </c>
      <c r="CB36" s="383">
        <v>0</v>
      </c>
      <c r="CC36" s="383">
        <v>0</v>
      </c>
      <c r="CD36" s="384">
        <v>0</v>
      </c>
    </row>
    <row r="37" spans="2:82" s="238" customFormat="1" ht="25.5" customHeight="1" x14ac:dyDescent="0.4">
      <c r="B37" s="106" t="s">
        <v>641</v>
      </c>
      <c r="C37" s="106"/>
      <c r="D37" s="380">
        <v>0</v>
      </c>
      <c r="E37" s="380">
        <v>0</v>
      </c>
      <c r="F37" s="380">
        <v>0</v>
      </c>
      <c r="G37" s="380">
        <v>0</v>
      </c>
      <c r="H37" s="380">
        <v>0</v>
      </c>
      <c r="I37" s="380">
        <v>0</v>
      </c>
      <c r="J37" s="380">
        <v>0</v>
      </c>
      <c r="K37" s="380">
        <v>0</v>
      </c>
      <c r="L37" s="380">
        <v>0</v>
      </c>
      <c r="M37" s="380">
        <v>0</v>
      </c>
      <c r="N37" s="380">
        <v>0</v>
      </c>
      <c r="O37" s="380">
        <v>0</v>
      </c>
      <c r="P37" s="380">
        <v>0</v>
      </c>
      <c r="Q37" s="380">
        <v>0</v>
      </c>
      <c r="R37" s="380">
        <v>0</v>
      </c>
      <c r="S37" s="380">
        <v>0</v>
      </c>
      <c r="T37" s="380">
        <v>0</v>
      </c>
      <c r="U37" s="380">
        <v>0</v>
      </c>
      <c r="V37" s="380">
        <v>0</v>
      </c>
      <c r="W37" s="380">
        <v>0</v>
      </c>
      <c r="X37" s="380">
        <v>0</v>
      </c>
      <c r="Y37" s="380">
        <v>0</v>
      </c>
      <c r="Z37" s="380">
        <v>0</v>
      </c>
      <c r="AA37" s="380">
        <v>0</v>
      </c>
      <c r="AB37" s="380">
        <v>0</v>
      </c>
      <c r="AC37" s="380">
        <v>0</v>
      </c>
      <c r="AD37" s="380">
        <v>0</v>
      </c>
      <c r="AE37" s="380">
        <v>11.6</v>
      </c>
      <c r="AF37" s="380">
        <v>33.9</v>
      </c>
      <c r="AG37" s="380">
        <v>44.5</v>
      </c>
      <c r="AH37" s="380">
        <f t="shared" ref="AH37:BM37" si="26">SUM(AH38:AH39)</f>
        <v>69</v>
      </c>
      <c r="AI37" s="380">
        <f t="shared" si="26"/>
        <v>85</v>
      </c>
      <c r="AJ37" s="380">
        <f t="shared" si="26"/>
        <v>108</v>
      </c>
      <c r="AK37" s="380">
        <f t="shared" si="26"/>
        <v>130</v>
      </c>
      <c r="AL37" s="380">
        <f t="shared" si="26"/>
        <v>154</v>
      </c>
      <c r="AM37" s="380">
        <f t="shared" si="26"/>
        <v>182</v>
      </c>
      <c r="AN37" s="380">
        <f t="shared" si="26"/>
        <v>236</v>
      </c>
      <c r="AO37" s="380">
        <f t="shared" si="26"/>
        <v>266</v>
      </c>
      <c r="AP37" s="380">
        <f t="shared" si="26"/>
        <v>285</v>
      </c>
      <c r="AQ37" s="380">
        <f t="shared" si="26"/>
        <v>295.17</v>
      </c>
      <c r="AR37" s="380">
        <f t="shared" si="26"/>
        <v>316.22399999999999</v>
      </c>
      <c r="AS37" s="380">
        <f t="shared" si="26"/>
        <v>345.99400000000003</v>
      </c>
      <c r="AT37" s="380">
        <f t="shared" si="26"/>
        <v>428.738</v>
      </c>
      <c r="AU37" s="380">
        <f t="shared" si="26"/>
        <v>596.20899999999983</v>
      </c>
      <c r="AV37" s="380">
        <f t="shared" si="26"/>
        <v>640.11500000000001</v>
      </c>
      <c r="AW37" s="380">
        <f t="shared" si="26"/>
        <v>703.23900000000003</v>
      </c>
      <c r="AX37" s="380">
        <f t="shared" si="26"/>
        <v>775.55</v>
      </c>
      <c r="AY37" s="380">
        <f t="shared" si="26"/>
        <v>820.41200000000003</v>
      </c>
      <c r="AZ37" s="380">
        <f t="shared" si="26"/>
        <v>905.78099999999995</v>
      </c>
      <c r="BA37" s="380">
        <f t="shared" si="26"/>
        <v>998.82600000000002</v>
      </c>
      <c r="BB37" s="380">
        <f t="shared" si="26"/>
        <v>984.22199999999998</v>
      </c>
      <c r="BC37" s="380">
        <f t="shared" si="26"/>
        <v>1006.239</v>
      </c>
      <c r="BD37" s="380">
        <f t="shared" si="26"/>
        <v>1014.208</v>
      </c>
      <c r="BE37" s="380">
        <f t="shared" si="26"/>
        <v>1039.6609860351221</v>
      </c>
      <c r="BF37" s="380">
        <f t="shared" si="26"/>
        <v>957.64443993986208</v>
      </c>
      <c r="BG37" s="380">
        <f t="shared" si="26"/>
        <v>936.04611806509195</v>
      </c>
      <c r="BH37" s="380">
        <f t="shared" si="26"/>
        <v>918.404</v>
      </c>
      <c r="BI37" s="380">
        <f t="shared" si="26"/>
        <v>900.21167600999991</v>
      </c>
      <c r="BJ37" s="380">
        <f t="shared" si="26"/>
        <v>903.50131326000019</v>
      </c>
      <c r="BK37" s="380">
        <f t="shared" si="26"/>
        <v>898.33186294287157</v>
      </c>
      <c r="BL37" s="380">
        <f t="shared" si="26"/>
        <v>887.43066767999994</v>
      </c>
      <c r="BM37" s="380">
        <f t="shared" si="26"/>
        <v>906.54925574000004</v>
      </c>
      <c r="BN37" s="380">
        <f t="shared" ref="BN37:CD37" si="27">SUM(BN38:BN39)</f>
        <v>888.26432449502204</v>
      </c>
      <c r="BO37" s="380">
        <f t="shared" si="27"/>
        <v>880.68628874000012</v>
      </c>
      <c r="BP37" s="380">
        <f t="shared" si="27"/>
        <v>886.86491193999996</v>
      </c>
      <c r="BQ37" s="380">
        <f t="shared" si="27"/>
        <v>859.72773397999993</v>
      </c>
      <c r="BR37" s="380">
        <f t="shared" si="27"/>
        <v>735.16706013999999</v>
      </c>
      <c r="BS37" s="380">
        <f t="shared" si="27"/>
        <v>469.59270565999998</v>
      </c>
      <c r="BT37" s="380">
        <f t="shared" si="27"/>
        <v>234.28937809000001</v>
      </c>
      <c r="BU37" s="380">
        <f t="shared" si="27"/>
        <v>119.58597664999999</v>
      </c>
      <c r="BV37" s="380">
        <f t="shared" si="27"/>
        <v>97.159200739999974</v>
      </c>
      <c r="BW37" s="380">
        <f t="shared" si="27"/>
        <v>89.01216091000002</v>
      </c>
      <c r="BX37" s="380">
        <f t="shared" si="27"/>
        <v>72.050411350000033</v>
      </c>
      <c r="BY37" s="380">
        <f t="shared" si="27"/>
        <v>63.829171286515951</v>
      </c>
      <c r="BZ37" s="380">
        <f t="shared" si="27"/>
        <v>58.915089415501896</v>
      </c>
      <c r="CA37" s="380">
        <f t="shared" si="27"/>
        <v>56.586771548039117</v>
      </c>
      <c r="CB37" s="380">
        <f t="shared" si="27"/>
        <v>51.164009880355437</v>
      </c>
      <c r="CC37" s="380">
        <f t="shared" si="27"/>
        <v>44.480256804526768</v>
      </c>
      <c r="CD37" s="381">
        <f t="shared" si="27"/>
        <v>37.520952575049314</v>
      </c>
    </row>
    <row r="38" spans="2:82" s="1" customFormat="1" x14ac:dyDescent="0.4">
      <c r="B38" s="382" t="s">
        <v>411</v>
      </c>
      <c r="C38" s="382"/>
      <c r="D38" s="383">
        <v>0</v>
      </c>
      <c r="E38" s="383">
        <v>0</v>
      </c>
      <c r="F38" s="383">
        <v>0</v>
      </c>
      <c r="G38" s="383">
        <v>0</v>
      </c>
      <c r="H38" s="383">
        <v>0</v>
      </c>
      <c r="I38" s="383">
        <v>0</v>
      </c>
      <c r="J38" s="383">
        <v>0</v>
      </c>
      <c r="K38" s="383">
        <v>0</v>
      </c>
      <c r="L38" s="383">
        <v>0</v>
      </c>
      <c r="M38" s="383">
        <v>0</v>
      </c>
      <c r="N38" s="383">
        <v>0</v>
      </c>
      <c r="O38" s="383">
        <v>0</v>
      </c>
      <c r="P38" s="383">
        <v>0</v>
      </c>
      <c r="Q38" s="383">
        <v>0</v>
      </c>
      <c r="R38" s="383">
        <v>0</v>
      </c>
      <c r="S38" s="383">
        <v>0</v>
      </c>
      <c r="T38" s="383">
        <v>0</v>
      </c>
      <c r="U38" s="383">
        <v>0</v>
      </c>
      <c r="V38" s="383">
        <v>0</v>
      </c>
      <c r="W38" s="383">
        <v>0</v>
      </c>
      <c r="X38" s="383">
        <v>0</v>
      </c>
      <c r="Y38" s="383">
        <v>0</v>
      </c>
      <c r="Z38" s="383">
        <v>0</v>
      </c>
      <c r="AA38" s="383">
        <v>0</v>
      </c>
      <c r="AB38" s="383">
        <v>0</v>
      </c>
      <c r="AC38" s="383">
        <v>0</v>
      </c>
      <c r="AD38" s="383">
        <v>0</v>
      </c>
      <c r="AE38" s="383">
        <v>0</v>
      </c>
      <c r="AF38" s="383">
        <v>0</v>
      </c>
      <c r="AG38" s="383">
        <v>0</v>
      </c>
      <c r="AH38" s="383">
        <v>65.063615077455893</v>
      </c>
      <c r="AI38" s="383">
        <v>79.479739700042487</v>
      </c>
      <c r="AJ38" s="383">
        <v>99.580834840251342</v>
      </c>
      <c r="AK38" s="383">
        <v>118.59112985115947</v>
      </c>
      <c r="AL38" s="383">
        <v>139.73920084720251</v>
      </c>
      <c r="AM38" s="383">
        <v>164.50313614077683</v>
      </c>
      <c r="AN38" s="383">
        <v>212.71284119727849</v>
      </c>
      <c r="AO38" s="383">
        <v>238.91816166157855</v>
      </c>
      <c r="AP38" s="383">
        <v>254.25078624505122</v>
      </c>
      <c r="AQ38" s="383">
        <v>261.22874343482823</v>
      </c>
      <c r="AR38" s="383">
        <v>277.40848838548044</v>
      </c>
      <c r="AS38" s="383">
        <v>301.45498962625896</v>
      </c>
      <c r="AT38" s="383">
        <v>371.69112573456874</v>
      </c>
      <c r="AU38" s="383">
        <v>518.375122512399</v>
      </c>
      <c r="AV38" s="383">
        <v>547.65025616051685</v>
      </c>
      <c r="AW38" s="383">
        <v>599.38952382356536</v>
      </c>
      <c r="AX38" s="383">
        <v>668.19973532569691</v>
      </c>
      <c r="AY38" s="383">
        <v>709.36948030254121</v>
      </c>
      <c r="AZ38" s="383">
        <v>801.06839642781028</v>
      </c>
      <c r="BA38" s="383">
        <v>862.44303435481982</v>
      </c>
      <c r="BB38" s="383">
        <v>840.04033176203689</v>
      </c>
      <c r="BC38" s="383">
        <v>861.99389255607184</v>
      </c>
      <c r="BD38" s="383">
        <v>851.15599999999995</v>
      </c>
      <c r="BE38" s="383">
        <v>874.17398603512197</v>
      </c>
      <c r="BF38" s="383">
        <v>794.99319101826757</v>
      </c>
      <c r="BG38" s="383">
        <v>766.14312936370834</v>
      </c>
      <c r="BH38" s="383">
        <v>794.12099999999998</v>
      </c>
      <c r="BI38" s="383">
        <v>771.95111937118725</v>
      </c>
      <c r="BJ38" s="383">
        <v>768.33523924275994</v>
      </c>
      <c r="BK38" s="383">
        <v>697.57744277639608</v>
      </c>
      <c r="BL38" s="383">
        <v>711.89560463857492</v>
      </c>
      <c r="BM38" s="383">
        <v>723.31083959144485</v>
      </c>
      <c r="BN38" s="383">
        <v>718.27939070806326</v>
      </c>
      <c r="BO38" s="383">
        <v>711.3639340066137</v>
      </c>
      <c r="BP38" s="383">
        <v>727.39818972298963</v>
      </c>
      <c r="BQ38" s="383">
        <v>715.05321305721429</v>
      </c>
      <c r="BR38" s="383">
        <v>596.85802620084485</v>
      </c>
      <c r="BS38" s="383">
        <v>341.39509716401932</v>
      </c>
      <c r="BT38" s="424">
        <v>113.98152528710739</v>
      </c>
      <c r="BU38" s="383">
        <v>14.603759587950137</v>
      </c>
      <c r="BV38" s="383">
        <v>1.2038047262866163</v>
      </c>
      <c r="BW38" s="383">
        <v>0.24027734353643462</v>
      </c>
      <c r="BX38" s="383">
        <v>0.15698976653150842</v>
      </c>
      <c r="BY38" s="383">
        <v>9.0770965054187247E-2</v>
      </c>
      <c r="BZ38" s="383">
        <v>5.0420592437635679E-4</v>
      </c>
      <c r="CA38" s="383">
        <v>0</v>
      </c>
      <c r="CB38" s="383">
        <v>0</v>
      </c>
      <c r="CC38" s="383">
        <v>0</v>
      </c>
      <c r="CD38" s="384">
        <v>0</v>
      </c>
    </row>
    <row r="39" spans="2:82" s="1" customFormat="1" x14ac:dyDescent="0.4">
      <c r="B39" s="382" t="s">
        <v>410</v>
      </c>
      <c r="C39" s="382"/>
      <c r="D39" s="383">
        <v>0</v>
      </c>
      <c r="E39" s="383">
        <v>0</v>
      </c>
      <c r="F39" s="383">
        <v>0</v>
      </c>
      <c r="G39" s="383">
        <v>0</v>
      </c>
      <c r="H39" s="383">
        <v>0</v>
      </c>
      <c r="I39" s="383">
        <v>0</v>
      </c>
      <c r="J39" s="383">
        <v>0</v>
      </c>
      <c r="K39" s="383">
        <v>0</v>
      </c>
      <c r="L39" s="383">
        <v>0</v>
      </c>
      <c r="M39" s="383">
        <v>0</v>
      </c>
      <c r="N39" s="383">
        <v>0</v>
      </c>
      <c r="O39" s="383">
        <v>0</v>
      </c>
      <c r="P39" s="383">
        <v>0</v>
      </c>
      <c r="Q39" s="383">
        <v>0</v>
      </c>
      <c r="R39" s="383">
        <v>0</v>
      </c>
      <c r="S39" s="383">
        <v>0</v>
      </c>
      <c r="T39" s="383">
        <v>0</v>
      </c>
      <c r="U39" s="383">
        <v>0</v>
      </c>
      <c r="V39" s="383">
        <v>0</v>
      </c>
      <c r="W39" s="383">
        <v>0</v>
      </c>
      <c r="X39" s="383">
        <v>0</v>
      </c>
      <c r="Y39" s="383">
        <v>0</v>
      </c>
      <c r="Z39" s="383">
        <v>0</v>
      </c>
      <c r="AA39" s="383">
        <v>0</v>
      </c>
      <c r="AB39" s="383">
        <v>0</v>
      </c>
      <c r="AC39" s="383">
        <v>0</v>
      </c>
      <c r="AD39" s="383">
        <v>0</v>
      </c>
      <c r="AE39" s="383">
        <v>0</v>
      </c>
      <c r="AF39" s="383">
        <v>0</v>
      </c>
      <c r="AG39" s="383">
        <v>0</v>
      </c>
      <c r="AH39" s="383">
        <v>3.9363849225441023</v>
      </c>
      <c r="AI39" s="383">
        <v>5.5202602999575197</v>
      </c>
      <c r="AJ39" s="383">
        <v>8.4191651597486601</v>
      </c>
      <c r="AK39" s="383">
        <v>11.40887014884054</v>
      </c>
      <c r="AL39" s="383">
        <v>14.260799152797492</v>
      </c>
      <c r="AM39" s="383">
        <v>17.496863859223165</v>
      </c>
      <c r="AN39" s="383">
        <v>23.287158802721503</v>
      </c>
      <c r="AO39" s="383">
        <v>27.081838338421456</v>
      </c>
      <c r="AP39" s="383">
        <v>30.749213754948787</v>
      </c>
      <c r="AQ39" s="383">
        <v>33.941256565171791</v>
      </c>
      <c r="AR39" s="383">
        <v>38.815511614519529</v>
      </c>
      <c r="AS39" s="383">
        <v>44.539010373741071</v>
      </c>
      <c r="AT39" s="383">
        <v>57.046874265431249</v>
      </c>
      <c r="AU39" s="383">
        <v>77.833877487600887</v>
      </c>
      <c r="AV39" s="383">
        <v>92.464743839483148</v>
      </c>
      <c r="AW39" s="383">
        <v>103.84947617643465</v>
      </c>
      <c r="AX39" s="383">
        <v>107.35026467430309</v>
      </c>
      <c r="AY39" s="383">
        <v>111.04251969745886</v>
      </c>
      <c r="AZ39" s="383">
        <v>104.71260357218971</v>
      </c>
      <c r="BA39" s="383">
        <v>136.38296564518024</v>
      </c>
      <c r="BB39" s="383">
        <v>144.18166823796307</v>
      </c>
      <c r="BC39" s="383">
        <v>144.24510744392822</v>
      </c>
      <c r="BD39" s="383">
        <v>163.05199999999999</v>
      </c>
      <c r="BE39" s="383">
        <v>165.48699999999999</v>
      </c>
      <c r="BF39" s="383">
        <v>162.65124892159454</v>
      </c>
      <c r="BG39" s="383">
        <v>169.90298870138361</v>
      </c>
      <c r="BH39" s="383">
        <v>124.283</v>
      </c>
      <c r="BI39" s="383">
        <v>128.26055663881266</v>
      </c>
      <c r="BJ39" s="383">
        <v>135.16607401724025</v>
      </c>
      <c r="BK39" s="383">
        <v>200.75442016647554</v>
      </c>
      <c r="BL39" s="383">
        <v>175.53506304142508</v>
      </c>
      <c r="BM39" s="383">
        <v>183.23841614855513</v>
      </c>
      <c r="BN39" s="383">
        <v>169.98493378695881</v>
      </c>
      <c r="BO39" s="383">
        <v>169.32235473338639</v>
      </c>
      <c r="BP39" s="383">
        <v>159.46672221701033</v>
      </c>
      <c r="BQ39" s="383">
        <v>144.67452092278563</v>
      </c>
      <c r="BR39" s="383">
        <v>138.30903393915511</v>
      </c>
      <c r="BS39" s="383">
        <v>128.19760849598063</v>
      </c>
      <c r="BT39" s="383">
        <v>120.30785280289261</v>
      </c>
      <c r="BU39" s="383">
        <v>104.98221706204986</v>
      </c>
      <c r="BV39" s="383">
        <v>95.955396013713354</v>
      </c>
      <c r="BW39" s="383">
        <v>88.771883566463586</v>
      </c>
      <c r="BX39" s="383">
        <v>71.893421583468523</v>
      </c>
      <c r="BY39" s="383">
        <v>63.738400321461761</v>
      </c>
      <c r="BZ39" s="383">
        <v>58.914585209577517</v>
      </c>
      <c r="CA39" s="383">
        <v>56.586771548039117</v>
      </c>
      <c r="CB39" s="383">
        <v>51.164009880355437</v>
      </c>
      <c r="CC39" s="383">
        <v>44.480256804526768</v>
      </c>
      <c r="CD39" s="384">
        <v>37.520952575049314</v>
      </c>
    </row>
    <row r="40" spans="2:82" s="1" customFormat="1" ht="26.25" customHeight="1" x14ac:dyDescent="0.4">
      <c r="B40" s="329" t="s">
        <v>642</v>
      </c>
      <c r="C40" s="385"/>
      <c r="D40" s="380">
        <f t="shared" ref="D40:AI40" si="28">SUM(D42:D43)</f>
        <v>0</v>
      </c>
      <c r="E40" s="380">
        <f t="shared" si="28"/>
        <v>0</v>
      </c>
      <c r="F40" s="380">
        <f t="shared" si="28"/>
        <v>0</v>
      </c>
      <c r="G40" s="380">
        <f t="shared" si="28"/>
        <v>0</v>
      </c>
      <c r="H40" s="380">
        <f t="shared" si="28"/>
        <v>0</v>
      </c>
      <c r="I40" s="380">
        <f t="shared" si="28"/>
        <v>0</v>
      </c>
      <c r="J40" s="380">
        <f t="shared" si="28"/>
        <v>0</v>
      </c>
      <c r="K40" s="380">
        <f t="shared" si="28"/>
        <v>0</v>
      </c>
      <c r="L40" s="380">
        <f t="shared" si="28"/>
        <v>0</v>
      </c>
      <c r="M40" s="380">
        <f t="shared" si="28"/>
        <v>0</v>
      </c>
      <c r="N40" s="380">
        <f t="shared" si="28"/>
        <v>0</v>
      </c>
      <c r="O40" s="380">
        <f t="shared" si="28"/>
        <v>0</v>
      </c>
      <c r="P40" s="380">
        <f t="shared" si="28"/>
        <v>0</v>
      </c>
      <c r="Q40" s="380">
        <f t="shared" si="28"/>
        <v>0</v>
      </c>
      <c r="R40" s="380">
        <f t="shared" si="28"/>
        <v>0</v>
      </c>
      <c r="S40" s="380">
        <f t="shared" si="28"/>
        <v>0</v>
      </c>
      <c r="T40" s="380">
        <f t="shared" si="28"/>
        <v>0</v>
      </c>
      <c r="U40" s="380">
        <f t="shared" si="28"/>
        <v>0</v>
      </c>
      <c r="V40" s="380">
        <f t="shared" si="28"/>
        <v>0</v>
      </c>
      <c r="W40" s="380">
        <f t="shared" si="28"/>
        <v>0</v>
      </c>
      <c r="X40" s="380">
        <f t="shared" si="28"/>
        <v>0</v>
      </c>
      <c r="Y40" s="380">
        <f t="shared" si="28"/>
        <v>0</v>
      </c>
      <c r="Z40" s="380">
        <f t="shared" si="28"/>
        <v>0</v>
      </c>
      <c r="AA40" s="380">
        <f t="shared" si="28"/>
        <v>0</v>
      </c>
      <c r="AB40" s="380">
        <f t="shared" si="28"/>
        <v>0</v>
      </c>
      <c r="AC40" s="380">
        <f t="shared" si="28"/>
        <v>0</v>
      </c>
      <c r="AD40" s="380">
        <f t="shared" si="28"/>
        <v>0</v>
      </c>
      <c r="AE40" s="380">
        <f t="shared" si="28"/>
        <v>0</v>
      </c>
      <c r="AF40" s="380">
        <f t="shared" si="28"/>
        <v>0</v>
      </c>
      <c r="AG40" s="380">
        <f t="shared" si="28"/>
        <v>0</v>
      </c>
      <c r="AH40" s="380">
        <f t="shared" si="28"/>
        <v>130</v>
      </c>
      <c r="AI40" s="380">
        <f t="shared" si="28"/>
        <v>146</v>
      </c>
      <c r="AJ40" s="380">
        <f t="shared" ref="AJ40:BG40" si="29">SUM(AJ42:AJ43)</f>
        <v>172</v>
      </c>
      <c r="AK40" s="380">
        <f t="shared" si="29"/>
        <v>198</v>
      </c>
      <c r="AL40" s="380">
        <f t="shared" si="29"/>
        <v>259</v>
      </c>
      <c r="AM40" s="380">
        <f t="shared" si="29"/>
        <v>305</v>
      </c>
      <c r="AN40" s="380">
        <f t="shared" si="29"/>
        <v>353</v>
      </c>
      <c r="AO40" s="380">
        <f t="shared" si="29"/>
        <v>432</v>
      </c>
      <c r="AP40" s="380">
        <f t="shared" si="29"/>
        <v>539</v>
      </c>
      <c r="AQ40" s="380">
        <f t="shared" si="29"/>
        <v>587</v>
      </c>
      <c r="AR40" s="380">
        <f t="shared" si="29"/>
        <v>772</v>
      </c>
      <c r="AS40" s="380">
        <f t="shared" si="29"/>
        <v>902</v>
      </c>
      <c r="AT40" s="380">
        <f t="shared" si="29"/>
        <v>1081.992</v>
      </c>
      <c r="AU40" s="380">
        <f t="shared" si="29"/>
        <v>1399</v>
      </c>
      <c r="AV40" s="380">
        <f t="shared" si="29"/>
        <v>1899</v>
      </c>
      <c r="AW40" s="380">
        <f t="shared" si="29"/>
        <v>2358</v>
      </c>
      <c r="AX40" s="380">
        <f t="shared" si="29"/>
        <v>2758</v>
      </c>
      <c r="AY40" s="380">
        <f t="shared" si="29"/>
        <v>3222</v>
      </c>
      <c r="AZ40" s="380">
        <f t="shared" si="29"/>
        <v>3507</v>
      </c>
      <c r="BA40" s="380">
        <f t="shared" si="29"/>
        <v>3679</v>
      </c>
      <c r="BB40" s="380">
        <f t="shared" si="29"/>
        <v>3848</v>
      </c>
      <c r="BC40" s="380">
        <f t="shared" si="29"/>
        <v>4051</v>
      </c>
      <c r="BD40" s="380">
        <f t="shared" si="29"/>
        <v>4400</v>
      </c>
      <c r="BE40" s="380">
        <f t="shared" si="29"/>
        <v>4769</v>
      </c>
      <c r="BF40" s="380">
        <f t="shared" si="29"/>
        <v>4773</v>
      </c>
      <c r="BG40" s="380">
        <f t="shared" si="29"/>
        <v>5005</v>
      </c>
      <c r="BH40" s="425">
        <f t="shared" ref="BH40:CD40" si="30">+BH44</f>
        <v>4716.6390675993789</v>
      </c>
      <c r="BI40" s="380">
        <f t="shared" si="30"/>
        <v>4532.1900443650775</v>
      </c>
      <c r="BJ40" s="380">
        <f t="shared" si="30"/>
        <v>4574.2510630700235</v>
      </c>
      <c r="BK40" s="380">
        <f t="shared" si="30"/>
        <v>5056.8584049752199</v>
      </c>
      <c r="BL40" s="380">
        <f t="shared" si="30"/>
        <v>5098.7516794821649</v>
      </c>
      <c r="BM40" s="380">
        <f t="shared" si="30"/>
        <v>4984.9200626353177</v>
      </c>
      <c r="BN40" s="380">
        <f t="shared" si="30"/>
        <v>4635.0118573493246</v>
      </c>
      <c r="BO40" s="380">
        <f t="shared" si="30"/>
        <v>4042.2862376047092</v>
      </c>
      <c r="BP40" s="380">
        <f t="shared" si="30"/>
        <v>2489.4119175746559</v>
      </c>
      <c r="BQ40" s="380">
        <f t="shared" si="30"/>
        <v>991.64976374931302</v>
      </c>
      <c r="BR40" s="380">
        <f t="shared" si="30"/>
        <v>459.84335153560301</v>
      </c>
      <c r="BS40" s="380">
        <f t="shared" si="30"/>
        <v>233.19424866448765</v>
      </c>
      <c r="BT40" s="380">
        <f t="shared" si="30"/>
        <v>99.729245369872473</v>
      </c>
      <c r="BU40" s="380">
        <f t="shared" si="30"/>
        <v>28.960770188816397</v>
      </c>
      <c r="BV40" s="380">
        <f t="shared" si="30"/>
        <v>3.1480217970206676</v>
      </c>
      <c r="BW40" s="380">
        <f t="shared" si="30"/>
        <v>1.6122645133815947</v>
      </c>
      <c r="BX40" s="380">
        <f t="shared" si="30"/>
        <v>1.1305403108292282</v>
      </c>
      <c r="BY40" s="380">
        <f t="shared" si="30"/>
        <v>0.92137730278327712</v>
      </c>
      <c r="BZ40" s="380">
        <f t="shared" si="30"/>
        <v>0.65023896400875858</v>
      </c>
      <c r="CA40" s="380">
        <f t="shared" si="30"/>
        <v>0.47121424858421695</v>
      </c>
      <c r="CB40" s="380">
        <f t="shared" si="30"/>
        <v>0.25263596605064925</v>
      </c>
      <c r="CC40" s="380">
        <f t="shared" si="30"/>
        <v>9.7263383810206147E-2</v>
      </c>
      <c r="CD40" s="381">
        <f t="shared" si="30"/>
        <v>7.4025089058170658E-3</v>
      </c>
    </row>
    <row r="41" spans="2:82" s="1" customFormat="1" ht="24" customHeight="1" x14ac:dyDescent="0.4">
      <c r="B41" s="382" t="s">
        <v>643</v>
      </c>
      <c r="C41" s="385"/>
      <c r="D41" s="383">
        <f t="shared" ref="D41:AI41" si="31">+D42+D43</f>
        <v>0</v>
      </c>
      <c r="E41" s="383">
        <f t="shared" si="31"/>
        <v>0</v>
      </c>
      <c r="F41" s="383">
        <f t="shared" si="31"/>
        <v>0</v>
      </c>
      <c r="G41" s="383">
        <f t="shared" si="31"/>
        <v>0</v>
      </c>
      <c r="H41" s="383">
        <f t="shared" si="31"/>
        <v>0</v>
      </c>
      <c r="I41" s="383">
        <f t="shared" si="31"/>
        <v>0</v>
      </c>
      <c r="J41" s="383">
        <f t="shared" si="31"/>
        <v>0</v>
      </c>
      <c r="K41" s="383">
        <f t="shared" si="31"/>
        <v>0</v>
      </c>
      <c r="L41" s="383">
        <f t="shared" si="31"/>
        <v>0</v>
      </c>
      <c r="M41" s="383">
        <f t="shared" si="31"/>
        <v>0</v>
      </c>
      <c r="N41" s="383">
        <f t="shared" si="31"/>
        <v>0</v>
      </c>
      <c r="O41" s="383">
        <f t="shared" si="31"/>
        <v>0</v>
      </c>
      <c r="P41" s="383">
        <f t="shared" si="31"/>
        <v>0</v>
      </c>
      <c r="Q41" s="383">
        <f t="shared" si="31"/>
        <v>0</v>
      </c>
      <c r="R41" s="383">
        <f t="shared" si="31"/>
        <v>0</v>
      </c>
      <c r="S41" s="383">
        <f t="shared" si="31"/>
        <v>0</v>
      </c>
      <c r="T41" s="383">
        <f t="shared" si="31"/>
        <v>0</v>
      </c>
      <c r="U41" s="383">
        <f t="shared" si="31"/>
        <v>0</v>
      </c>
      <c r="V41" s="383">
        <f t="shared" si="31"/>
        <v>0</v>
      </c>
      <c r="W41" s="383">
        <f t="shared" si="31"/>
        <v>0</v>
      </c>
      <c r="X41" s="383">
        <f t="shared" si="31"/>
        <v>0</v>
      </c>
      <c r="Y41" s="383">
        <f t="shared" si="31"/>
        <v>0</v>
      </c>
      <c r="Z41" s="383">
        <f t="shared" si="31"/>
        <v>0</v>
      </c>
      <c r="AA41" s="383">
        <f t="shared" si="31"/>
        <v>0</v>
      </c>
      <c r="AB41" s="383">
        <f t="shared" si="31"/>
        <v>0</v>
      </c>
      <c r="AC41" s="383">
        <f t="shared" si="31"/>
        <v>0</v>
      </c>
      <c r="AD41" s="383">
        <f t="shared" si="31"/>
        <v>0</v>
      </c>
      <c r="AE41" s="383">
        <f t="shared" si="31"/>
        <v>0</v>
      </c>
      <c r="AF41" s="383">
        <f t="shared" si="31"/>
        <v>0</v>
      </c>
      <c r="AG41" s="383">
        <f t="shared" si="31"/>
        <v>0</v>
      </c>
      <c r="AH41" s="383">
        <f t="shared" si="31"/>
        <v>130</v>
      </c>
      <c r="AI41" s="383">
        <f t="shared" si="31"/>
        <v>146</v>
      </c>
      <c r="AJ41" s="383">
        <f t="shared" ref="AJ41:BO41" si="32">+AJ42+AJ43</f>
        <v>172</v>
      </c>
      <c r="AK41" s="383">
        <f t="shared" si="32"/>
        <v>198</v>
      </c>
      <c r="AL41" s="383">
        <f t="shared" si="32"/>
        <v>259</v>
      </c>
      <c r="AM41" s="383">
        <f t="shared" si="32"/>
        <v>305</v>
      </c>
      <c r="AN41" s="383">
        <f t="shared" si="32"/>
        <v>353</v>
      </c>
      <c r="AO41" s="383">
        <f t="shared" si="32"/>
        <v>432</v>
      </c>
      <c r="AP41" s="383">
        <f t="shared" si="32"/>
        <v>539</v>
      </c>
      <c r="AQ41" s="383">
        <f t="shared" si="32"/>
        <v>587</v>
      </c>
      <c r="AR41" s="383">
        <f t="shared" si="32"/>
        <v>772</v>
      </c>
      <c r="AS41" s="383">
        <f t="shared" si="32"/>
        <v>902</v>
      </c>
      <c r="AT41" s="383">
        <f t="shared" si="32"/>
        <v>1081.992</v>
      </c>
      <c r="AU41" s="383">
        <f t="shared" si="32"/>
        <v>1399</v>
      </c>
      <c r="AV41" s="383">
        <f t="shared" si="32"/>
        <v>1899</v>
      </c>
      <c r="AW41" s="383">
        <f t="shared" si="32"/>
        <v>2358</v>
      </c>
      <c r="AX41" s="383">
        <f t="shared" si="32"/>
        <v>2758</v>
      </c>
      <c r="AY41" s="383">
        <f t="shared" si="32"/>
        <v>3222</v>
      </c>
      <c r="AZ41" s="383">
        <f t="shared" si="32"/>
        <v>3507</v>
      </c>
      <c r="BA41" s="383">
        <f t="shared" si="32"/>
        <v>3679</v>
      </c>
      <c r="BB41" s="383">
        <f t="shared" si="32"/>
        <v>3848</v>
      </c>
      <c r="BC41" s="383">
        <f t="shared" si="32"/>
        <v>4051</v>
      </c>
      <c r="BD41" s="383">
        <f t="shared" si="32"/>
        <v>4400</v>
      </c>
      <c r="BE41" s="383">
        <f t="shared" si="32"/>
        <v>4769</v>
      </c>
      <c r="BF41" s="383">
        <f t="shared" si="32"/>
        <v>4773</v>
      </c>
      <c r="BG41" s="383">
        <f t="shared" si="32"/>
        <v>5005</v>
      </c>
      <c r="BH41" s="383">
        <f t="shared" si="32"/>
        <v>5066</v>
      </c>
      <c r="BI41" s="383">
        <f t="shared" si="32"/>
        <v>5028</v>
      </c>
      <c r="BJ41" s="383">
        <f t="shared" si="32"/>
        <v>5094</v>
      </c>
      <c r="BK41" s="383">
        <f t="shared" si="32"/>
        <v>5397</v>
      </c>
      <c r="BL41" s="383">
        <f t="shared" si="32"/>
        <v>5322</v>
      </c>
      <c r="BM41" s="383">
        <f t="shared" si="32"/>
        <v>5211</v>
      </c>
      <c r="BN41" s="383">
        <f t="shared" si="32"/>
        <v>0</v>
      </c>
      <c r="BO41" s="383">
        <f t="shared" si="32"/>
        <v>0</v>
      </c>
      <c r="BP41" s="383">
        <f t="shared" ref="BP41:CD41" si="33">+BP42+BP43</f>
        <v>0</v>
      </c>
      <c r="BQ41" s="383">
        <f t="shared" si="33"/>
        <v>0</v>
      </c>
      <c r="BR41" s="383">
        <f t="shared" si="33"/>
        <v>0</v>
      </c>
      <c r="BS41" s="383">
        <f t="shared" si="33"/>
        <v>0</v>
      </c>
      <c r="BT41" s="383">
        <f t="shared" si="33"/>
        <v>0</v>
      </c>
      <c r="BU41" s="383">
        <f t="shared" si="33"/>
        <v>0</v>
      </c>
      <c r="BV41" s="383">
        <f t="shared" si="33"/>
        <v>0</v>
      </c>
      <c r="BW41" s="383">
        <f t="shared" si="33"/>
        <v>0</v>
      </c>
      <c r="BX41" s="383">
        <f t="shared" si="33"/>
        <v>0</v>
      </c>
      <c r="BY41" s="383">
        <f t="shared" si="33"/>
        <v>0</v>
      </c>
      <c r="BZ41" s="383">
        <f t="shared" si="33"/>
        <v>0</v>
      </c>
      <c r="CA41" s="383">
        <f t="shared" si="33"/>
        <v>0</v>
      </c>
      <c r="CB41" s="383">
        <f t="shared" si="33"/>
        <v>0</v>
      </c>
      <c r="CC41" s="383">
        <f t="shared" si="33"/>
        <v>0</v>
      </c>
      <c r="CD41" s="384">
        <f t="shared" si="33"/>
        <v>0</v>
      </c>
    </row>
    <row r="42" spans="2:82" s="1" customFormat="1" x14ac:dyDescent="0.4">
      <c r="B42" s="276" t="s">
        <v>644</v>
      </c>
      <c r="C42" s="382"/>
      <c r="D42" s="383">
        <f>Income_Support!D25</f>
        <v>0</v>
      </c>
      <c r="E42" s="383">
        <f>Income_Support!E25</f>
        <v>0</v>
      </c>
      <c r="F42" s="383">
        <f>Income_Support!F25</f>
        <v>0</v>
      </c>
      <c r="G42" s="383">
        <f>Income_Support!G25</f>
        <v>0</v>
      </c>
      <c r="H42" s="383">
        <f>Income_Support!H25</f>
        <v>0</v>
      </c>
      <c r="I42" s="383">
        <f>Income_Support!I25</f>
        <v>0</v>
      </c>
      <c r="J42" s="383">
        <f>Income_Support!J25</f>
        <v>0</v>
      </c>
      <c r="K42" s="383">
        <f>Income_Support!K25</f>
        <v>0</v>
      </c>
      <c r="L42" s="383">
        <f>Income_Support!L25</f>
        <v>0</v>
      </c>
      <c r="M42" s="383">
        <f>Income_Support!M25</f>
        <v>0</v>
      </c>
      <c r="N42" s="383">
        <f>Income_Support!N25</f>
        <v>0</v>
      </c>
      <c r="O42" s="383">
        <f>Income_Support!O25</f>
        <v>0</v>
      </c>
      <c r="P42" s="383">
        <f>Income_Support!P25</f>
        <v>0</v>
      </c>
      <c r="Q42" s="383">
        <f>Income_Support!Q25</f>
        <v>0</v>
      </c>
      <c r="R42" s="383">
        <f>Income_Support!R25</f>
        <v>0</v>
      </c>
      <c r="S42" s="383">
        <f>Income_Support!S25</f>
        <v>0</v>
      </c>
      <c r="T42" s="383">
        <f>Income_Support!T25</f>
        <v>0</v>
      </c>
      <c r="U42" s="383">
        <f>Income_Support!U25</f>
        <v>0</v>
      </c>
      <c r="V42" s="383">
        <f>Income_Support!V25</f>
        <v>0</v>
      </c>
      <c r="W42" s="383">
        <f>Income_Support!W25</f>
        <v>0</v>
      </c>
      <c r="X42" s="383">
        <f>Income_Support!X25</f>
        <v>0</v>
      </c>
      <c r="Y42" s="383">
        <f>Income_Support!Y25</f>
        <v>0</v>
      </c>
      <c r="Z42" s="383">
        <f>Income_Support!Z25</f>
        <v>0</v>
      </c>
      <c r="AA42" s="383">
        <f>Income_Support!AA25</f>
        <v>0</v>
      </c>
      <c r="AB42" s="383">
        <f>Income_Support!AB25</f>
        <v>0</v>
      </c>
      <c r="AC42" s="383">
        <f>Income_Support!AC25</f>
        <v>0</v>
      </c>
      <c r="AD42" s="383">
        <f>Income_Support!AD25</f>
        <v>0</v>
      </c>
      <c r="AE42" s="383">
        <f>Income_Support!AE25</f>
        <v>0</v>
      </c>
      <c r="AF42" s="383">
        <f>Income_Support!AF25</f>
        <v>0</v>
      </c>
      <c r="AG42" s="383">
        <f>Income_Support!AG25</f>
        <v>0</v>
      </c>
      <c r="AH42" s="383">
        <f>Income_Support!AH25</f>
        <v>99</v>
      </c>
      <c r="AI42" s="383">
        <f>Income_Support!AI25</f>
        <v>112</v>
      </c>
      <c r="AJ42" s="383">
        <f>Income_Support!AJ25</f>
        <v>131</v>
      </c>
      <c r="AK42" s="383">
        <f>Income_Support!AK25</f>
        <v>151</v>
      </c>
      <c r="AL42" s="383">
        <f>Income_Support!AL25</f>
        <v>198</v>
      </c>
      <c r="AM42" s="383">
        <f>Income_Support!AM25</f>
        <v>233</v>
      </c>
      <c r="AN42" s="383">
        <f>Income_Support!AN25</f>
        <v>270</v>
      </c>
      <c r="AO42" s="383">
        <f>Income_Support!AO25</f>
        <v>331</v>
      </c>
      <c r="AP42" s="383">
        <f>Income_Support!AP25</f>
        <v>412</v>
      </c>
      <c r="AQ42" s="383">
        <f>Income_Support!AQ25</f>
        <v>449</v>
      </c>
      <c r="AR42" s="383">
        <f>Income_Support!AR25</f>
        <v>590</v>
      </c>
      <c r="AS42" s="383">
        <f>Income_Support!AS25</f>
        <v>704</v>
      </c>
      <c r="AT42" s="383">
        <f>Income_Support!AT25</f>
        <v>918.399</v>
      </c>
      <c r="AU42" s="383">
        <f>Income_Support!AU25</f>
        <v>1130</v>
      </c>
      <c r="AV42" s="383">
        <f>Income_Support!AV25</f>
        <v>1632</v>
      </c>
      <c r="AW42" s="383">
        <f>Income_Support!AW25</f>
        <v>2094</v>
      </c>
      <c r="AX42" s="383">
        <f>Income_Support!AX25</f>
        <v>2473</v>
      </c>
      <c r="AY42" s="383">
        <f>Income_Support!AY25</f>
        <v>2858</v>
      </c>
      <c r="AZ42" s="383">
        <f>Income_Support!AZ25</f>
        <v>3010</v>
      </c>
      <c r="BA42" s="383">
        <f>Income_Support!BA25</f>
        <v>3163</v>
      </c>
      <c r="BB42" s="383">
        <f>Income_Support!BB25</f>
        <v>3396</v>
      </c>
      <c r="BC42" s="383">
        <f>Income_Support!BC25</f>
        <v>3604</v>
      </c>
      <c r="BD42" s="383">
        <f>Income_Support!BD25</f>
        <v>3952</v>
      </c>
      <c r="BE42" s="383">
        <f>Income_Support!BE25</f>
        <v>4332</v>
      </c>
      <c r="BF42" s="383">
        <f>Income_Support!BF25</f>
        <v>4346</v>
      </c>
      <c r="BG42" s="383">
        <f>Income_Support!BG25</f>
        <v>4567</v>
      </c>
      <c r="BH42" s="383">
        <f>Income_Support!BH25</f>
        <v>4659</v>
      </c>
      <c r="BI42" s="383">
        <f>Income_Support!BI25</f>
        <v>4720</v>
      </c>
      <c r="BJ42" s="383">
        <f>Income_Support!BJ25</f>
        <v>4790</v>
      </c>
      <c r="BK42" s="383">
        <f>Income_Support!BK25</f>
        <v>5049</v>
      </c>
      <c r="BL42" s="383">
        <f>Income_Support!BL25</f>
        <v>5055</v>
      </c>
      <c r="BM42" s="383">
        <f>Income_Support!BM25</f>
        <v>5136</v>
      </c>
      <c r="BN42" s="383">
        <f>Income_Support!BN25</f>
        <v>0</v>
      </c>
      <c r="BO42" s="383">
        <f>Income_Support!BO25</f>
        <v>0</v>
      </c>
      <c r="BP42" s="383">
        <f>Income_Support!BP25</f>
        <v>0</v>
      </c>
      <c r="BQ42" s="383">
        <f>Income_Support!BQ25</f>
        <v>0</v>
      </c>
      <c r="BR42" s="383">
        <f>Income_Support!BR25</f>
        <v>0</v>
      </c>
      <c r="BS42" s="383">
        <f>Income_Support!BS25</f>
        <v>0</v>
      </c>
      <c r="BT42" s="383">
        <f>Income_Support!BT25</f>
        <v>0</v>
      </c>
      <c r="BU42" s="383">
        <f>Income_Support!BU25</f>
        <v>0</v>
      </c>
      <c r="BV42" s="383">
        <f>Income_Support!BV25</f>
        <v>0</v>
      </c>
      <c r="BW42" s="383">
        <f>Income_Support!BW25</f>
        <v>0</v>
      </c>
      <c r="BX42" s="383">
        <f>Income_Support!BX25</f>
        <v>0</v>
      </c>
      <c r="BY42" s="383">
        <f>Income_Support!BY25</f>
        <v>0</v>
      </c>
      <c r="BZ42" s="383">
        <f>Income_Support!BZ25</f>
        <v>0</v>
      </c>
      <c r="CA42" s="383">
        <f>Income_Support!CA25</f>
        <v>0</v>
      </c>
      <c r="CB42" s="383">
        <f>Income_Support!CB25</f>
        <v>0</v>
      </c>
      <c r="CC42" s="383">
        <f>Income_Support!CC25</f>
        <v>0</v>
      </c>
      <c r="CD42" s="384">
        <f>Income_Support!CD25</f>
        <v>0</v>
      </c>
    </row>
    <row r="43" spans="2:82" s="1" customFormat="1" x14ac:dyDescent="0.4">
      <c r="B43" s="276" t="s">
        <v>645</v>
      </c>
      <c r="C43" s="382"/>
      <c r="D43" s="383">
        <f>Income_Support!D27</f>
        <v>0</v>
      </c>
      <c r="E43" s="383">
        <f>Income_Support!E27</f>
        <v>0</v>
      </c>
      <c r="F43" s="383">
        <f>Income_Support!F27</f>
        <v>0</v>
      </c>
      <c r="G43" s="383">
        <f>Income_Support!G27</f>
        <v>0</v>
      </c>
      <c r="H43" s="383">
        <f>Income_Support!H27</f>
        <v>0</v>
      </c>
      <c r="I43" s="383">
        <f>Income_Support!I27</f>
        <v>0</v>
      </c>
      <c r="J43" s="383">
        <f>Income_Support!J27</f>
        <v>0</v>
      </c>
      <c r="K43" s="383">
        <f>Income_Support!K27</f>
        <v>0</v>
      </c>
      <c r="L43" s="383">
        <f>Income_Support!L27</f>
        <v>0</v>
      </c>
      <c r="M43" s="383">
        <f>Income_Support!M27</f>
        <v>0</v>
      </c>
      <c r="N43" s="383">
        <f>Income_Support!N27</f>
        <v>0</v>
      </c>
      <c r="O43" s="383">
        <f>Income_Support!O27</f>
        <v>0</v>
      </c>
      <c r="P43" s="383">
        <f>Income_Support!P27</f>
        <v>0</v>
      </c>
      <c r="Q43" s="383">
        <f>Income_Support!Q27</f>
        <v>0</v>
      </c>
      <c r="R43" s="383">
        <f>Income_Support!R27</f>
        <v>0</v>
      </c>
      <c r="S43" s="383">
        <f>Income_Support!S27</f>
        <v>0</v>
      </c>
      <c r="T43" s="383">
        <f>Income_Support!T27</f>
        <v>0</v>
      </c>
      <c r="U43" s="383">
        <f>Income_Support!U27</f>
        <v>0</v>
      </c>
      <c r="V43" s="383">
        <f>Income_Support!V27</f>
        <v>0</v>
      </c>
      <c r="W43" s="383">
        <f>Income_Support!W27</f>
        <v>0</v>
      </c>
      <c r="X43" s="383">
        <f>Income_Support!X27</f>
        <v>0</v>
      </c>
      <c r="Y43" s="383">
        <f>Income_Support!Y27</f>
        <v>0</v>
      </c>
      <c r="Z43" s="383">
        <f>Income_Support!Z27</f>
        <v>0</v>
      </c>
      <c r="AA43" s="383">
        <f>Income_Support!AA27</f>
        <v>0</v>
      </c>
      <c r="AB43" s="383">
        <f>Income_Support!AB27</f>
        <v>0</v>
      </c>
      <c r="AC43" s="383">
        <f>Income_Support!AC27</f>
        <v>0</v>
      </c>
      <c r="AD43" s="383">
        <f>Income_Support!AD27</f>
        <v>0</v>
      </c>
      <c r="AE43" s="383">
        <f>Income_Support!AE27</f>
        <v>0</v>
      </c>
      <c r="AF43" s="383">
        <f>Income_Support!AF27</f>
        <v>0</v>
      </c>
      <c r="AG43" s="383">
        <f>Income_Support!AG27</f>
        <v>0</v>
      </c>
      <c r="AH43" s="383">
        <f>Income_Support!AH27</f>
        <v>31</v>
      </c>
      <c r="AI43" s="383">
        <f>Income_Support!AI27</f>
        <v>34</v>
      </c>
      <c r="AJ43" s="383">
        <f>Income_Support!AJ27</f>
        <v>41</v>
      </c>
      <c r="AK43" s="383">
        <f>Income_Support!AK27</f>
        <v>47</v>
      </c>
      <c r="AL43" s="383">
        <f>Income_Support!AL27</f>
        <v>61</v>
      </c>
      <c r="AM43" s="383">
        <f>Income_Support!AM27</f>
        <v>72</v>
      </c>
      <c r="AN43" s="383">
        <f>Income_Support!AN27</f>
        <v>83</v>
      </c>
      <c r="AO43" s="383">
        <f>Income_Support!AO27</f>
        <v>101</v>
      </c>
      <c r="AP43" s="383">
        <f>Income_Support!AP27</f>
        <v>127</v>
      </c>
      <c r="AQ43" s="383">
        <f>Income_Support!AQ27</f>
        <v>138</v>
      </c>
      <c r="AR43" s="383">
        <f>Income_Support!AR27</f>
        <v>182</v>
      </c>
      <c r="AS43" s="383">
        <f>Income_Support!AS27</f>
        <v>198</v>
      </c>
      <c r="AT43" s="383">
        <f>Income_Support!AT27</f>
        <v>163.59299999999999</v>
      </c>
      <c r="AU43" s="383">
        <f>Income_Support!AU27</f>
        <v>269</v>
      </c>
      <c r="AV43" s="383">
        <f>Income_Support!AV27</f>
        <v>267</v>
      </c>
      <c r="AW43" s="383">
        <f>Income_Support!AW27</f>
        <v>264</v>
      </c>
      <c r="AX43" s="383">
        <f>Income_Support!AX27</f>
        <v>285</v>
      </c>
      <c r="AY43" s="383">
        <f>Income_Support!AY27</f>
        <v>364</v>
      </c>
      <c r="AZ43" s="383">
        <f>Income_Support!AZ27</f>
        <v>497</v>
      </c>
      <c r="BA43" s="383">
        <f>Income_Support!BA27</f>
        <v>516</v>
      </c>
      <c r="BB43" s="383">
        <f>Income_Support!BB27</f>
        <v>452</v>
      </c>
      <c r="BC43" s="383">
        <f>Income_Support!BC27</f>
        <v>447</v>
      </c>
      <c r="BD43" s="383">
        <f>Income_Support!BD27</f>
        <v>448</v>
      </c>
      <c r="BE43" s="383">
        <f>Income_Support!BE27</f>
        <v>437</v>
      </c>
      <c r="BF43" s="383">
        <f>Income_Support!BF27</f>
        <v>427</v>
      </c>
      <c r="BG43" s="383">
        <f>Income_Support!BG27</f>
        <v>438</v>
      </c>
      <c r="BH43" s="383">
        <f>Income_Support!BH27</f>
        <v>407</v>
      </c>
      <c r="BI43" s="383">
        <f>Income_Support!BI27</f>
        <v>308</v>
      </c>
      <c r="BJ43" s="383">
        <f>Income_Support!BJ27</f>
        <v>304</v>
      </c>
      <c r="BK43" s="383">
        <f>Income_Support!BK27</f>
        <v>348</v>
      </c>
      <c r="BL43" s="383">
        <f>Income_Support!BL27</f>
        <v>267</v>
      </c>
      <c r="BM43" s="383">
        <f>Income_Support!BM27</f>
        <v>75</v>
      </c>
      <c r="BN43" s="383">
        <f>Income_Support!BN27</f>
        <v>0</v>
      </c>
      <c r="BO43" s="383">
        <f>Income_Support!BO27</f>
        <v>0</v>
      </c>
      <c r="BP43" s="383">
        <f>Income_Support!BP27</f>
        <v>0</v>
      </c>
      <c r="BQ43" s="383">
        <f>Income_Support!BQ27</f>
        <v>0</v>
      </c>
      <c r="BR43" s="383">
        <f>Income_Support!BR27</f>
        <v>0</v>
      </c>
      <c r="BS43" s="383">
        <f>Income_Support!BS27</f>
        <v>0</v>
      </c>
      <c r="BT43" s="383">
        <f>Income_Support!BT27</f>
        <v>0</v>
      </c>
      <c r="BU43" s="383">
        <f>Income_Support!BU27</f>
        <v>0</v>
      </c>
      <c r="BV43" s="383">
        <f>Income_Support!BV27</f>
        <v>0</v>
      </c>
      <c r="BW43" s="383">
        <f>Income_Support!BW27</f>
        <v>0</v>
      </c>
      <c r="BX43" s="383">
        <f>Income_Support!BX27</f>
        <v>0</v>
      </c>
      <c r="BY43" s="383">
        <f>Income_Support!BY27</f>
        <v>0</v>
      </c>
      <c r="BZ43" s="383">
        <f>Income_Support!BZ27</f>
        <v>0</v>
      </c>
      <c r="CA43" s="383">
        <f>Income_Support!CA27</f>
        <v>0</v>
      </c>
      <c r="CB43" s="383">
        <f>Income_Support!CB27</f>
        <v>0</v>
      </c>
      <c r="CC43" s="383">
        <f>Income_Support!CC27</f>
        <v>0</v>
      </c>
      <c r="CD43" s="384">
        <f>Income_Support!CD27</f>
        <v>0</v>
      </c>
    </row>
    <row r="44" spans="2:82" s="1" customFormat="1" ht="27" customHeight="1" x14ac:dyDescent="0.4">
      <c r="B44" s="382" t="s">
        <v>646</v>
      </c>
      <c r="C44" s="382"/>
      <c r="D44" s="383">
        <f>Income_Support!D6</f>
        <v>0</v>
      </c>
      <c r="E44" s="383">
        <f>Income_Support!E6</f>
        <v>0</v>
      </c>
      <c r="F44" s="383">
        <f>Income_Support!F6</f>
        <v>0</v>
      </c>
      <c r="G44" s="383">
        <f>Income_Support!G6</f>
        <v>0</v>
      </c>
      <c r="H44" s="383">
        <f>Income_Support!H6</f>
        <v>0</v>
      </c>
      <c r="I44" s="383">
        <f>Income_Support!I6</f>
        <v>0</v>
      </c>
      <c r="J44" s="383">
        <f>Income_Support!J6</f>
        <v>0</v>
      </c>
      <c r="K44" s="383">
        <f>Income_Support!K6</f>
        <v>0</v>
      </c>
      <c r="L44" s="383">
        <f>Income_Support!L6</f>
        <v>0</v>
      </c>
      <c r="M44" s="383">
        <f>Income_Support!M6</f>
        <v>0</v>
      </c>
      <c r="N44" s="383">
        <f>Income_Support!N6</f>
        <v>0</v>
      </c>
      <c r="O44" s="383">
        <f>Income_Support!O6</f>
        <v>0</v>
      </c>
      <c r="P44" s="383">
        <f>Income_Support!P6</f>
        <v>0</v>
      </c>
      <c r="Q44" s="383">
        <f>Income_Support!Q6</f>
        <v>0</v>
      </c>
      <c r="R44" s="383">
        <f>Income_Support!R6</f>
        <v>0</v>
      </c>
      <c r="S44" s="383">
        <f>Income_Support!S6</f>
        <v>0</v>
      </c>
      <c r="T44" s="383">
        <f>Income_Support!T6</f>
        <v>0</v>
      </c>
      <c r="U44" s="383">
        <f>Income_Support!U6</f>
        <v>0</v>
      </c>
      <c r="V44" s="383">
        <f>Income_Support!V6</f>
        <v>0</v>
      </c>
      <c r="W44" s="383">
        <f>Income_Support!W6</f>
        <v>0</v>
      </c>
      <c r="X44" s="383">
        <f>Income_Support!X6</f>
        <v>0</v>
      </c>
      <c r="Y44" s="383">
        <f>Income_Support!Y6</f>
        <v>0</v>
      </c>
      <c r="Z44" s="383">
        <f>Income_Support!Z6</f>
        <v>0</v>
      </c>
      <c r="AA44" s="383">
        <f>Income_Support!AA6</f>
        <v>0</v>
      </c>
      <c r="AB44" s="383">
        <f>Income_Support!AB6</f>
        <v>0</v>
      </c>
      <c r="AC44" s="383">
        <f>Income_Support!AC6</f>
        <v>0</v>
      </c>
      <c r="AD44" s="383">
        <f>Income_Support!AD6</f>
        <v>0</v>
      </c>
      <c r="AE44" s="383">
        <f>Income_Support!AE6</f>
        <v>0</v>
      </c>
      <c r="AF44" s="383">
        <f>Income_Support!AF6</f>
        <v>0</v>
      </c>
      <c r="AG44" s="383">
        <f>Income_Support!AG6</f>
        <v>0</v>
      </c>
      <c r="AH44" s="383">
        <f>Income_Support!AH6</f>
        <v>0</v>
      </c>
      <c r="AI44" s="383">
        <f>Income_Support!AI6</f>
        <v>0</v>
      </c>
      <c r="AJ44" s="383">
        <f>Income_Support!AJ6</f>
        <v>0</v>
      </c>
      <c r="AK44" s="383">
        <f>Income_Support!AK6</f>
        <v>0</v>
      </c>
      <c r="AL44" s="383">
        <f>Income_Support!AL6</f>
        <v>0</v>
      </c>
      <c r="AM44" s="383">
        <f>Income_Support!AM6</f>
        <v>0</v>
      </c>
      <c r="AN44" s="383">
        <f>Income_Support!AN6</f>
        <v>0</v>
      </c>
      <c r="AO44" s="383">
        <f>Income_Support!AO6</f>
        <v>0</v>
      </c>
      <c r="AP44" s="383">
        <f>Income_Support!AP6</f>
        <v>0</v>
      </c>
      <c r="AQ44" s="383">
        <f>Income_Support!AQ6</f>
        <v>0</v>
      </c>
      <c r="AR44" s="383">
        <f>Income_Support!AR6</f>
        <v>0</v>
      </c>
      <c r="AS44" s="383">
        <f>Income_Support!AS6</f>
        <v>0</v>
      </c>
      <c r="AT44" s="383">
        <f>Income_Support!AT6</f>
        <v>0</v>
      </c>
      <c r="AU44" s="383">
        <f>Income_Support!AU6</f>
        <v>0</v>
      </c>
      <c r="AV44" s="383">
        <f>Income_Support!AV6</f>
        <v>0</v>
      </c>
      <c r="AW44" s="383">
        <f>Income_Support!AW6</f>
        <v>0</v>
      </c>
      <c r="AX44" s="383">
        <f>Income_Support!AX6</f>
        <v>0</v>
      </c>
      <c r="AY44" s="383">
        <f>Income_Support!AY6</f>
        <v>0</v>
      </c>
      <c r="AZ44" s="383">
        <f>Income_Support!AZ6</f>
        <v>0</v>
      </c>
      <c r="BA44" s="383">
        <f>Income_Support!BA6</f>
        <v>0</v>
      </c>
      <c r="BB44" s="383">
        <f>Income_Support!BB6</f>
        <v>0</v>
      </c>
      <c r="BC44" s="383">
        <f>Income_Support!BC6</f>
        <v>0</v>
      </c>
      <c r="BD44" s="383">
        <f>Income_Support!BD6</f>
        <v>4621.4050478363251</v>
      </c>
      <c r="BE44" s="383">
        <f>Income_Support!BE6</f>
        <v>5052.9140045040276</v>
      </c>
      <c r="BF44" s="383">
        <f>Income_Support!BF6</f>
        <v>5038.3999390028666</v>
      </c>
      <c r="BG44" s="383">
        <f>Income_Support!BG6</f>
        <v>5050.6973474168963</v>
      </c>
      <c r="BH44" s="383">
        <f>Income_Support!BH6</f>
        <v>4716.6390675993789</v>
      </c>
      <c r="BI44" s="383">
        <f>Income_Support!BI6</f>
        <v>4532.1900443650775</v>
      </c>
      <c r="BJ44" s="383">
        <f>Income_Support!BJ6</f>
        <v>4574.2510630700235</v>
      </c>
      <c r="BK44" s="383">
        <f>Income_Support!BK6</f>
        <v>5056.8584049752199</v>
      </c>
      <c r="BL44" s="383">
        <f>Income_Support!BL6</f>
        <v>5098.7516794821649</v>
      </c>
      <c r="BM44" s="383">
        <f>Income_Support!BM6</f>
        <v>4984.9200626353177</v>
      </c>
      <c r="BN44" s="383">
        <f>Income_Support!BN6</f>
        <v>4635.0118573493246</v>
      </c>
      <c r="BO44" s="383">
        <f>Income_Support!BO6</f>
        <v>4042.2862376047092</v>
      </c>
      <c r="BP44" s="383">
        <f>Income_Support!BP6</f>
        <v>2489.4119175746559</v>
      </c>
      <c r="BQ44" s="383">
        <f>Income_Support!BQ6</f>
        <v>991.64976374931302</v>
      </c>
      <c r="BR44" s="383">
        <f>Income_Support!BR6</f>
        <v>459.84335153560301</v>
      </c>
      <c r="BS44" s="383">
        <f>Income_Support!BS6</f>
        <v>233.19424866448765</v>
      </c>
      <c r="BT44" s="383">
        <f>Income_Support!BT6</f>
        <v>99.729245369872473</v>
      </c>
      <c r="BU44" s="383">
        <f>Income_Support!BU6</f>
        <v>28.960770188816397</v>
      </c>
      <c r="BV44" s="383">
        <f>Income_Support!BV6</f>
        <v>3.1480217970206676</v>
      </c>
      <c r="BW44" s="383">
        <f>Income_Support!BW6</f>
        <v>1.6122645133815947</v>
      </c>
      <c r="BX44" s="383">
        <f>Income_Support!BX6</f>
        <v>1.1305403108292282</v>
      </c>
      <c r="BY44" s="383">
        <f>Income_Support!BY6</f>
        <v>0.92137730278327712</v>
      </c>
      <c r="BZ44" s="383">
        <f>Income_Support!BZ6</f>
        <v>0.65023896400875858</v>
      </c>
      <c r="CA44" s="383">
        <f>Income_Support!CA6</f>
        <v>0.47121424858421695</v>
      </c>
      <c r="CB44" s="383">
        <f>Income_Support!CB6</f>
        <v>0.25263596605064925</v>
      </c>
      <c r="CC44" s="383">
        <f>Income_Support!CC6</f>
        <v>9.7263383810206147E-2</v>
      </c>
      <c r="CD44" s="384">
        <f>Income_Support!CD6</f>
        <v>7.4025089058170658E-3</v>
      </c>
    </row>
    <row r="45" spans="2:82" s="238" customFormat="1" ht="35.25" customHeight="1" x14ac:dyDescent="0.4">
      <c r="B45" s="80" t="s">
        <v>478</v>
      </c>
      <c r="D45" s="380">
        <f t="shared" ref="D45:AI45" si="34">SUM(D46:D51)</f>
        <v>0</v>
      </c>
      <c r="E45" s="380">
        <f t="shared" si="34"/>
        <v>0</v>
      </c>
      <c r="F45" s="380">
        <f t="shared" si="34"/>
        <v>0</v>
      </c>
      <c r="G45" s="380">
        <f t="shared" si="34"/>
        <v>0</v>
      </c>
      <c r="H45" s="380">
        <f t="shared" si="34"/>
        <v>0</v>
      </c>
      <c r="I45" s="380">
        <f t="shared" si="34"/>
        <v>0</v>
      </c>
      <c r="J45" s="380">
        <f t="shared" si="34"/>
        <v>0</v>
      </c>
      <c r="K45" s="380">
        <f t="shared" si="34"/>
        <v>0</v>
      </c>
      <c r="L45" s="380">
        <f t="shared" si="34"/>
        <v>0</v>
      </c>
      <c r="M45" s="380">
        <f t="shared" si="34"/>
        <v>0</v>
      </c>
      <c r="N45" s="380">
        <f t="shared" si="34"/>
        <v>0</v>
      </c>
      <c r="O45" s="380">
        <f t="shared" si="34"/>
        <v>0</v>
      </c>
      <c r="P45" s="380">
        <f t="shared" si="34"/>
        <v>0</v>
      </c>
      <c r="Q45" s="380">
        <f t="shared" si="34"/>
        <v>0</v>
      </c>
      <c r="R45" s="380">
        <f t="shared" si="34"/>
        <v>0</v>
      </c>
      <c r="S45" s="380">
        <f t="shared" si="34"/>
        <v>0</v>
      </c>
      <c r="T45" s="380">
        <f t="shared" si="34"/>
        <v>0</v>
      </c>
      <c r="U45" s="380">
        <f t="shared" si="34"/>
        <v>0</v>
      </c>
      <c r="V45" s="380">
        <f t="shared" si="34"/>
        <v>0</v>
      </c>
      <c r="W45" s="380">
        <f t="shared" si="34"/>
        <v>0</v>
      </c>
      <c r="X45" s="380">
        <f t="shared" si="34"/>
        <v>0</v>
      </c>
      <c r="Y45" s="380">
        <f t="shared" si="34"/>
        <v>0</v>
      </c>
      <c r="Z45" s="380">
        <f t="shared" si="34"/>
        <v>0</v>
      </c>
      <c r="AA45" s="380">
        <f t="shared" si="34"/>
        <v>0</v>
      </c>
      <c r="AB45" s="380">
        <f t="shared" si="34"/>
        <v>0</v>
      </c>
      <c r="AC45" s="380">
        <f t="shared" si="34"/>
        <v>0</v>
      </c>
      <c r="AD45" s="380">
        <f t="shared" si="34"/>
        <v>0</v>
      </c>
      <c r="AE45" s="380">
        <f t="shared" si="34"/>
        <v>0</v>
      </c>
      <c r="AF45" s="380">
        <f t="shared" si="34"/>
        <v>0</v>
      </c>
      <c r="AG45" s="380">
        <f t="shared" si="34"/>
        <v>0</v>
      </c>
      <c r="AH45" s="380">
        <f t="shared" si="34"/>
        <v>0</v>
      </c>
      <c r="AI45" s="380">
        <f t="shared" si="34"/>
        <v>0</v>
      </c>
      <c r="AJ45" s="380">
        <f t="shared" ref="AJ45:BO45" si="35">SUM(AJ46:AJ51)</f>
        <v>0</v>
      </c>
      <c r="AK45" s="380">
        <f t="shared" si="35"/>
        <v>0</v>
      </c>
      <c r="AL45" s="380">
        <f t="shared" si="35"/>
        <v>0</v>
      </c>
      <c r="AM45" s="380">
        <f t="shared" si="35"/>
        <v>0</v>
      </c>
      <c r="AN45" s="380">
        <f t="shared" si="35"/>
        <v>0</v>
      </c>
      <c r="AO45" s="380">
        <f t="shared" si="35"/>
        <v>0</v>
      </c>
      <c r="AP45" s="380">
        <f t="shared" si="35"/>
        <v>0</v>
      </c>
      <c r="AQ45" s="380">
        <f t="shared" si="35"/>
        <v>0</v>
      </c>
      <c r="AR45" s="380">
        <f t="shared" si="35"/>
        <v>0</v>
      </c>
      <c r="AS45" s="380">
        <f t="shared" si="35"/>
        <v>0</v>
      </c>
      <c r="AT45" s="380">
        <f t="shared" si="35"/>
        <v>0</v>
      </c>
      <c r="AU45" s="380">
        <f t="shared" si="35"/>
        <v>0</v>
      </c>
      <c r="AV45" s="380">
        <f t="shared" si="35"/>
        <v>0</v>
      </c>
      <c r="AW45" s="380">
        <f t="shared" si="35"/>
        <v>0</v>
      </c>
      <c r="AX45" s="380">
        <f t="shared" si="35"/>
        <v>0</v>
      </c>
      <c r="AY45" s="380">
        <f t="shared" si="35"/>
        <v>0</v>
      </c>
      <c r="AZ45" s="380">
        <f t="shared" si="35"/>
        <v>0.67478636681710258</v>
      </c>
      <c r="BA45" s="380">
        <f t="shared" si="35"/>
        <v>0.59893208292979916</v>
      </c>
      <c r="BB45" s="380">
        <f t="shared" si="35"/>
        <v>0.7927511605905786</v>
      </c>
      <c r="BC45" s="380">
        <f t="shared" si="35"/>
        <v>0.83138374719943231</v>
      </c>
      <c r="BD45" s="380">
        <f t="shared" si="35"/>
        <v>34.623468114520129</v>
      </c>
      <c r="BE45" s="380">
        <f t="shared" si="35"/>
        <v>35.665811448461369</v>
      </c>
      <c r="BF45" s="380">
        <f t="shared" si="35"/>
        <v>36.528469425287277</v>
      </c>
      <c r="BG45" s="380">
        <f t="shared" si="35"/>
        <v>38.454766130387029</v>
      </c>
      <c r="BH45" s="380">
        <f t="shared" si="35"/>
        <v>40.630497965276064</v>
      </c>
      <c r="BI45" s="380">
        <f t="shared" si="35"/>
        <v>43.252848733168477</v>
      </c>
      <c r="BJ45" s="380">
        <f t="shared" si="35"/>
        <v>43.847256103741508</v>
      </c>
      <c r="BK45" s="380">
        <f t="shared" si="35"/>
        <v>45.626822693065797</v>
      </c>
      <c r="BL45" s="380">
        <f t="shared" si="35"/>
        <v>45.207231434106404</v>
      </c>
      <c r="BM45" s="380">
        <f t="shared" si="35"/>
        <v>44.371539689148136</v>
      </c>
      <c r="BN45" s="380">
        <f t="shared" si="35"/>
        <v>40.83203648893268</v>
      </c>
      <c r="BO45" s="380">
        <f t="shared" si="35"/>
        <v>38.888216340725897</v>
      </c>
      <c r="BP45" s="380">
        <f t="shared" ref="BP45:CD45" si="36">SUM(BP46:BP51)</f>
        <v>36.353633540650932</v>
      </c>
      <c r="BQ45" s="380">
        <f t="shared" si="36"/>
        <v>32.45312115020652</v>
      </c>
      <c r="BR45" s="380">
        <f t="shared" si="36"/>
        <v>26.402124661144192</v>
      </c>
      <c r="BS45" s="380">
        <f t="shared" si="36"/>
        <v>27.937378632992221</v>
      </c>
      <c r="BT45" s="380">
        <f t="shared" si="36"/>
        <v>28.007179146003878</v>
      </c>
      <c r="BU45" s="380">
        <f t="shared" si="36"/>
        <v>28.637308097811459</v>
      </c>
      <c r="BV45" s="380">
        <f t="shared" si="36"/>
        <v>27.847284832205634</v>
      </c>
      <c r="BW45" s="380">
        <f t="shared" si="36"/>
        <v>25.691947983783834</v>
      </c>
      <c r="BX45" s="380">
        <f t="shared" si="36"/>
        <v>24.886312492886034</v>
      </c>
      <c r="BY45" s="380">
        <f t="shared" si="36"/>
        <v>23.377251407011457</v>
      </c>
      <c r="BZ45" s="380">
        <f t="shared" si="36"/>
        <v>23.662979876961643</v>
      </c>
      <c r="CA45" s="380">
        <f t="shared" si="36"/>
        <v>23.974483086092615</v>
      </c>
      <c r="CB45" s="380">
        <f t="shared" si="36"/>
        <v>21.208266183480713</v>
      </c>
      <c r="CC45" s="380">
        <f t="shared" si="36"/>
        <v>15.680418185296102</v>
      </c>
      <c r="CD45" s="381">
        <f t="shared" si="36"/>
        <v>10.239008743692535</v>
      </c>
    </row>
    <row r="46" spans="2:82" s="1" customFormat="1" x14ac:dyDescent="0.4">
      <c r="B46" s="71" t="s">
        <v>634</v>
      </c>
      <c r="C46" s="314"/>
      <c r="D46" s="383">
        <v>0</v>
      </c>
      <c r="E46" s="383">
        <v>0</v>
      </c>
      <c r="F46" s="383">
        <v>0</v>
      </c>
      <c r="G46" s="383">
        <v>0</v>
      </c>
      <c r="H46" s="383">
        <v>0</v>
      </c>
      <c r="I46" s="383">
        <v>0</v>
      </c>
      <c r="J46" s="383">
        <v>0</v>
      </c>
      <c r="K46" s="383">
        <v>0</v>
      </c>
      <c r="L46" s="383">
        <v>0</v>
      </c>
      <c r="M46" s="383">
        <v>0</v>
      </c>
      <c r="N46" s="383">
        <v>0</v>
      </c>
      <c r="O46" s="383">
        <v>0</v>
      </c>
      <c r="P46" s="383">
        <v>0</v>
      </c>
      <c r="Q46" s="383">
        <v>0</v>
      </c>
      <c r="R46" s="383">
        <v>0</v>
      </c>
      <c r="S46" s="383">
        <v>0</v>
      </c>
      <c r="T46" s="383">
        <v>0</v>
      </c>
      <c r="U46" s="383">
        <v>0</v>
      </c>
      <c r="V46" s="383">
        <v>0</v>
      </c>
      <c r="W46" s="383">
        <v>0</v>
      </c>
      <c r="X46" s="383">
        <v>0</v>
      </c>
      <c r="Y46" s="383">
        <v>0</v>
      </c>
      <c r="Z46" s="383">
        <v>0</v>
      </c>
      <c r="AA46" s="383">
        <v>0</v>
      </c>
      <c r="AB46" s="383">
        <v>0</v>
      </c>
      <c r="AC46" s="383">
        <v>0</v>
      </c>
      <c r="AD46" s="383">
        <v>0</v>
      </c>
      <c r="AE46" s="383">
        <v>0</v>
      </c>
      <c r="AF46" s="383">
        <v>0</v>
      </c>
      <c r="AG46" s="383">
        <v>0</v>
      </c>
      <c r="AH46" s="383">
        <v>0</v>
      </c>
      <c r="AI46" s="383">
        <v>0</v>
      </c>
      <c r="AJ46" s="383">
        <v>0</v>
      </c>
      <c r="AK46" s="383">
        <v>0</v>
      </c>
      <c r="AL46" s="383">
        <v>0</v>
      </c>
      <c r="AM46" s="383">
        <v>0</v>
      </c>
      <c r="AN46" s="383">
        <v>0</v>
      </c>
      <c r="AO46" s="383">
        <v>0</v>
      </c>
      <c r="AP46" s="383">
        <v>0</v>
      </c>
      <c r="AQ46" s="383">
        <v>0</v>
      </c>
      <c r="AR46" s="383">
        <v>0</v>
      </c>
      <c r="AS46" s="383">
        <v>0</v>
      </c>
      <c r="AT46" s="383">
        <v>0</v>
      </c>
      <c r="AU46" s="383">
        <v>0</v>
      </c>
      <c r="AV46" s="383">
        <v>0</v>
      </c>
      <c r="AW46" s="383">
        <v>0</v>
      </c>
      <c r="AX46" s="383">
        <v>0</v>
      </c>
      <c r="AY46" s="383">
        <v>0</v>
      </c>
      <c r="AZ46" s="383">
        <v>0</v>
      </c>
      <c r="BA46" s="383">
        <v>0</v>
      </c>
      <c r="BB46" s="383">
        <v>0</v>
      </c>
      <c r="BC46" s="383">
        <v>0</v>
      </c>
      <c r="BD46" s="383">
        <v>0.65718828949339425</v>
      </c>
      <c r="BE46" s="383">
        <v>0.65961774767740922</v>
      </c>
      <c r="BF46" s="383">
        <v>0.61416010666464504</v>
      </c>
      <c r="BG46" s="383">
        <v>0.64327284102213389</v>
      </c>
      <c r="BH46" s="383">
        <v>0.56909610654458576</v>
      </c>
      <c r="BI46" s="383">
        <v>0.36958824835770193</v>
      </c>
      <c r="BJ46" s="383">
        <v>0.30519888145244678</v>
      </c>
      <c r="BK46" s="383">
        <v>0.23575728742998373</v>
      </c>
      <c r="BL46" s="383">
        <v>0.24668982671490491</v>
      </c>
      <c r="BM46" s="383">
        <v>2.3007021579193026E-2</v>
      </c>
      <c r="BN46" s="383">
        <v>6.6229018446189308E-2</v>
      </c>
      <c r="BO46" s="383">
        <v>4.5510349958351487E-2</v>
      </c>
      <c r="BP46" s="383">
        <v>3.7685317600419987E-2</v>
      </c>
      <c r="BQ46" s="383">
        <v>1.0318898363200005E-2</v>
      </c>
      <c r="BR46" s="383">
        <v>1.8837864942849449E-3</v>
      </c>
      <c r="BS46" s="383">
        <v>1.445139657974061E-2</v>
      </c>
      <c r="BT46" s="383">
        <v>2.5122654185181499E-3</v>
      </c>
      <c r="BU46" s="383">
        <v>1.7034652455562972E-3</v>
      </c>
      <c r="BV46" s="383">
        <v>-2.8001862596154414E-4</v>
      </c>
      <c r="BW46" s="383">
        <v>1.0501572644929921E-3</v>
      </c>
      <c r="BX46" s="383">
        <v>1.0072448679307371E-3</v>
      </c>
      <c r="BY46" s="383">
        <v>7.819372089935986E-4</v>
      </c>
      <c r="BZ46" s="383">
        <v>0</v>
      </c>
      <c r="CA46" s="383">
        <v>0</v>
      </c>
      <c r="CB46" s="383">
        <v>0</v>
      </c>
      <c r="CC46" s="383">
        <v>0</v>
      </c>
      <c r="CD46" s="384">
        <v>0</v>
      </c>
    </row>
    <row r="47" spans="2:82" s="1" customFormat="1" x14ac:dyDescent="0.4">
      <c r="B47" s="71" t="s">
        <v>635</v>
      </c>
      <c r="C47" s="314"/>
      <c r="D47" s="383">
        <v>0</v>
      </c>
      <c r="E47" s="383">
        <v>0</v>
      </c>
      <c r="F47" s="383">
        <v>0</v>
      </c>
      <c r="G47" s="383">
        <v>0</v>
      </c>
      <c r="H47" s="383">
        <v>0</v>
      </c>
      <c r="I47" s="383">
        <v>0</v>
      </c>
      <c r="J47" s="383">
        <v>0</v>
      </c>
      <c r="K47" s="383">
        <v>0</v>
      </c>
      <c r="L47" s="383">
        <v>0</v>
      </c>
      <c r="M47" s="383">
        <v>0</v>
      </c>
      <c r="N47" s="383">
        <v>0</v>
      </c>
      <c r="O47" s="383">
        <v>0</v>
      </c>
      <c r="P47" s="383">
        <v>0</v>
      </c>
      <c r="Q47" s="383">
        <v>0</v>
      </c>
      <c r="R47" s="383">
        <v>0</v>
      </c>
      <c r="S47" s="383">
        <v>0</v>
      </c>
      <c r="T47" s="383">
        <v>0</v>
      </c>
      <c r="U47" s="383">
        <v>0</v>
      </c>
      <c r="V47" s="383">
        <v>0</v>
      </c>
      <c r="W47" s="383">
        <v>0</v>
      </c>
      <c r="X47" s="383">
        <v>0</v>
      </c>
      <c r="Y47" s="383">
        <v>0</v>
      </c>
      <c r="Z47" s="383">
        <v>0</v>
      </c>
      <c r="AA47" s="383">
        <v>0</v>
      </c>
      <c r="AB47" s="383">
        <v>0</v>
      </c>
      <c r="AC47" s="383">
        <v>0</v>
      </c>
      <c r="AD47" s="383">
        <v>0</v>
      </c>
      <c r="AE47" s="383">
        <v>0</v>
      </c>
      <c r="AF47" s="383">
        <v>0</v>
      </c>
      <c r="AG47" s="383">
        <v>0</v>
      </c>
      <c r="AH47" s="383">
        <v>0</v>
      </c>
      <c r="AI47" s="383">
        <v>0</v>
      </c>
      <c r="AJ47" s="383">
        <v>0</v>
      </c>
      <c r="AK47" s="383">
        <v>0</v>
      </c>
      <c r="AL47" s="383">
        <v>0</v>
      </c>
      <c r="AM47" s="383">
        <v>0</v>
      </c>
      <c r="AN47" s="383">
        <v>0</v>
      </c>
      <c r="AO47" s="383">
        <v>0</v>
      </c>
      <c r="AP47" s="383">
        <v>0</v>
      </c>
      <c r="AQ47" s="383">
        <v>0</v>
      </c>
      <c r="AR47" s="383">
        <v>0</v>
      </c>
      <c r="AS47" s="383">
        <v>0</v>
      </c>
      <c r="AT47" s="383">
        <v>0</v>
      </c>
      <c r="AU47" s="383">
        <v>0</v>
      </c>
      <c r="AV47" s="383">
        <v>0</v>
      </c>
      <c r="AW47" s="383">
        <v>0</v>
      </c>
      <c r="AX47" s="383">
        <v>0</v>
      </c>
      <c r="AY47" s="383">
        <v>0</v>
      </c>
      <c r="AZ47" s="383">
        <v>0</v>
      </c>
      <c r="BA47" s="383">
        <v>0</v>
      </c>
      <c r="BB47" s="383">
        <v>0</v>
      </c>
      <c r="BC47" s="383">
        <v>0</v>
      </c>
      <c r="BD47" s="383">
        <v>0.83490584753342767</v>
      </c>
      <c r="BE47" s="383">
        <v>0.96871066395731165</v>
      </c>
      <c r="BF47" s="383">
        <v>0.86645963935969617</v>
      </c>
      <c r="BG47" s="383">
        <v>0.93290704319178597</v>
      </c>
      <c r="BH47" s="383">
        <v>0.86172184550005193</v>
      </c>
      <c r="BI47" s="383">
        <v>0.7535594465593668</v>
      </c>
      <c r="BJ47" s="383">
        <v>0.61606420391432104</v>
      </c>
      <c r="BK47" s="383">
        <v>0.59496192869333198</v>
      </c>
      <c r="BL47" s="383">
        <v>0.50784210671851249</v>
      </c>
      <c r="BM47" s="383">
        <v>0.1715312649729579</v>
      </c>
      <c r="BN47" s="383">
        <v>5.3013631425028018E-2</v>
      </c>
      <c r="BO47" s="383">
        <v>4.3135207998276373E-2</v>
      </c>
      <c r="BP47" s="383">
        <v>3.9155262509991989E-2</v>
      </c>
      <c r="BQ47" s="383">
        <v>0</v>
      </c>
      <c r="BR47" s="383">
        <v>0</v>
      </c>
      <c r="BS47" s="383">
        <v>1.3701443416006638E-2</v>
      </c>
      <c r="BT47" s="383">
        <v>1.1074839000055632E-3</v>
      </c>
      <c r="BU47" s="383">
        <v>5.6918760047808287E-3</v>
      </c>
      <c r="BV47" s="383">
        <v>-3.0752491810963307E-4</v>
      </c>
      <c r="BW47" s="383">
        <v>1.1533144470532305E-3</v>
      </c>
      <c r="BX47" s="383">
        <v>1.1061867561955947E-3</v>
      </c>
      <c r="BY47" s="383">
        <v>8.5874707561651737E-4</v>
      </c>
      <c r="BZ47" s="383">
        <v>0</v>
      </c>
      <c r="CA47" s="383">
        <v>0</v>
      </c>
      <c r="CB47" s="383">
        <v>0</v>
      </c>
      <c r="CC47" s="383">
        <v>0</v>
      </c>
      <c r="CD47" s="384">
        <v>0</v>
      </c>
    </row>
    <row r="48" spans="2:82" s="1" customFormat="1" x14ac:dyDescent="0.4">
      <c r="B48" s="71" t="s">
        <v>636</v>
      </c>
      <c r="C48" s="314"/>
      <c r="D48" s="383">
        <v>0</v>
      </c>
      <c r="E48" s="383">
        <v>0</v>
      </c>
      <c r="F48" s="383">
        <v>0</v>
      </c>
      <c r="G48" s="383">
        <v>0</v>
      </c>
      <c r="H48" s="383">
        <v>0</v>
      </c>
      <c r="I48" s="383">
        <v>0</v>
      </c>
      <c r="J48" s="383">
        <v>0</v>
      </c>
      <c r="K48" s="383">
        <v>0</v>
      </c>
      <c r="L48" s="383">
        <v>0</v>
      </c>
      <c r="M48" s="383">
        <v>0</v>
      </c>
      <c r="N48" s="383">
        <v>0</v>
      </c>
      <c r="O48" s="383">
        <v>0</v>
      </c>
      <c r="P48" s="383">
        <v>0</v>
      </c>
      <c r="Q48" s="383">
        <v>0</v>
      </c>
      <c r="R48" s="383">
        <v>0</v>
      </c>
      <c r="S48" s="383">
        <v>0</v>
      </c>
      <c r="T48" s="383">
        <v>0</v>
      </c>
      <c r="U48" s="383">
        <v>0</v>
      </c>
      <c r="V48" s="383">
        <v>0</v>
      </c>
      <c r="W48" s="383">
        <v>0</v>
      </c>
      <c r="X48" s="383">
        <v>0</v>
      </c>
      <c r="Y48" s="383">
        <v>0</v>
      </c>
      <c r="Z48" s="383">
        <v>0</v>
      </c>
      <c r="AA48" s="383">
        <v>0</v>
      </c>
      <c r="AB48" s="383">
        <v>0</v>
      </c>
      <c r="AC48" s="383">
        <v>0</v>
      </c>
      <c r="AD48" s="383">
        <v>0</v>
      </c>
      <c r="AE48" s="383">
        <v>0</v>
      </c>
      <c r="AF48" s="383">
        <v>0</v>
      </c>
      <c r="AG48" s="383">
        <v>0</v>
      </c>
      <c r="AH48" s="383">
        <v>0</v>
      </c>
      <c r="AI48" s="383">
        <v>0</v>
      </c>
      <c r="AJ48" s="383">
        <v>0</v>
      </c>
      <c r="AK48" s="383">
        <v>0</v>
      </c>
      <c r="AL48" s="383">
        <v>0</v>
      </c>
      <c r="AM48" s="383">
        <v>0</v>
      </c>
      <c r="AN48" s="383">
        <v>0</v>
      </c>
      <c r="AO48" s="383">
        <v>0</v>
      </c>
      <c r="AP48" s="383">
        <v>0</v>
      </c>
      <c r="AQ48" s="383">
        <v>0</v>
      </c>
      <c r="AR48" s="383">
        <v>0</v>
      </c>
      <c r="AS48" s="383">
        <v>0</v>
      </c>
      <c r="AT48" s="383">
        <v>0</v>
      </c>
      <c r="AU48" s="383">
        <v>0</v>
      </c>
      <c r="AV48" s="383">
        <v>0</v>
      </c>
      <c r="AW48" s="383">
        <v>0</v>
      </c>
      <c r="AX48" s="383">
        <v>0</v>
      </c>
      <c r="AY48" s="383">
        <v>0</v>
      </c>
      <c r="AZ48" s="383">
        <v>0</v>
      </c>
      <c r="BA48" s="383">
        <v>0</v>
      </c>
      <c r="BB48" s="383">
        <v>0</v>
      </c>
      <c r="BC48" s="383">
        <v>0</v>
      </c>
      <c r="BD48" s="383">
        <v>30.774870660454607</v>
      </c>
      <c r="BE48" s="383">
        <v>31.893007667063369</v>
      </c>
      <c r="BF48" s="383">
        <v>33.371362437999551</v>
      </c>
      <c r="BG48" s="383">
        <v>35.293395654988082</v>
      </c>
      <c r="BH48" s="383">
        <v>37.547544752346781</v>
      </c>
      <c r="BI48" s="383">
        <v>40.430379120942867</v>
      </c>
      <c r="BJ48" s="383">
        <v>41.052292974275822</v>
      </c>
      <c r="BK48" s="383">
        <v>42.896472213400102</v>
      </c>
      <c r="BL48" s="383">
        <v>42.477261339479007</v>
      </c>
      <c r="BM48" s="383">
        <v>41.740168259267435</v>
      </c>
      <c r="BN48" s="383">
        <v>37.787304681455318</v>
      </c>
      <c r="BO48" s="383">
        <v>34.313865787762815</v>
      </c>
      <c r="BP48" s="383">
        <v>24.022601033394039</v>
      </c>
      <c r="BQ48" s="383">
        <v>9.2516373982275297</v>
      </c>
      <c r="BR48" s="383">
        <v>1.9070515045415264</v>
      </c>
      <c r="BS48" s="383">
        <v>1.3411651043112389</v>
      </c>
      <c r="BT48" s="383">
        <v>0.43256197391286383</v>
      </c>
      <c r="BU48" s="383">
        <v>0.25281754794475858</v>
      </c>
      <c r="BV48" s="383">
        <v>-3.0399441449008958E-2</v>
      </c>
      <c r="BW48" s="383">
        <v>0.11400739563156909</v>
      </c>
      <c r="BX48" s="383">
        <v>0.10934873093649242</v>
      </c>
      <c r="BY48" s="383">
        <v>8.4888833090934646E-2</v>
      </c>
      <c r="BZ48" s="383">
        <v>0</v>
      </c>
      <c r="CA48" s="383">
        <v>0</v>
      </c>
      <c r="CB48" s="383">
        <v>0</v>
      </c>
      <c r="CC48" s="383">
        <v>0</v>
      </c>
      <c r="CD48" s="384">
        <v>0</v>
      </c>
    </row>
    <row r="49" spans="1:82" s="1" customFormat="1" x14ac:dyDescent="0.4">
      <c r="A49" s="314"/>
      <c r="B49" s="71" t="s">
        <v>638</v>
      </c>
      <c r="C49" s="314"/>
      <c r="D49" s="383">
        <v>0</v>
      </c>
      <c r="E49" s="383">
        <v>0</v>
      </c>
      <c r="F49" s="383">
        <v>0</v>
      </c>
      <c r="G49" s="383">
        <v>0</v>
      </c>
      <c r="H49" s="383">
        <v>0</v>
      </c>
      <c r="I49" s="383">
        <v>0</v>
      </c>
      <c r="J49" s="383">
        <v>0</v>
      </c>
      <c r="K49" s="383">
        <v>0</v>
      </c>
      <c r="L49" s="383">
        <v>0</v>
      </c>
      <c r="M49" s="383">
        <v>0</v>
      </c>
      <c r="N49" s="383">
        <v>0</v>
      </c>
      <c r="O49" s="383">
        <v>0</v>
      </c>
      <c r="P49" s="383">
        <v>0</v>
      </c>
      <c r="Q49" s="383">
        <v>0</v>
      </c>
      <c r="R49" s="383">
        <v>0</v>
      </c>
      <c r="S49" s="383">
        <v>0</v>
      </c>
      <c r="T49" s="383">
        <v>0</v>
      </c>
      <c r="U49" s="383">
        <v>0</v>
      </c>
      <c r="V49" s="383">
        <v>0</v>
      </c>
      <c r="W49" s="383">
        <v>0</v>
      </c>
      <c r="X49" s="383">
        <v>0</v>
      </c>
      <c r="Y49" s="383">
        <v>0</v>
      </c>
      <c r="Z49" s="383">
        <v>0</v>
      </c>
      <c r="AA49" s="383">
        <v>0</v>
      </c>
      <c r="AB49" s="383">
        <v>0</v>
      </c>
      <c r="AC49" s="383">
        <v>0</v>
      </c>
      <c r="AD49" s="383">
        <v>0</v>
      </c>
      <c r="AE49" s="383">
        <v>0</v>
      </c>
      <c r="AF49" s="383">
        <v>0</v>
      </c>
      <c r="AG49" s="383">
        <v>0</v>
      </c>
      <c r="AH49" s="383">
        <v>0</v>
      </c>
      <c r="AI49" s="383">
        <v>0</v>
      </c>
      <c r="AJ49" s="383">
        <v>0</v>
      </c>
      <c r="AK49" s="383">
        <v>0</v>
      </c>
      <c r="AL49" s="383">
        <v>0</v>
      </c>
      <c r="AM49" s="383">
        <v>0</v>
      </c>
      <c r="AN49" s="383">
        <v>0</v>
      </c>
      <c r="AO49" s="383">
        <v>0</v>
      </c>
      <c r="AP49" s="383">
        <v>0</v>
      </c>
      <c r="AQ49" s="383">
        <v>0</v>
      </c>
      <c r="AR49" s="383">
        <v>0</v>
      </c>
      <c r="AS49" s="383">
        <v>0</v>
      </c>
      <c r="AT49" s="383">
        <v>0</v>
      </c>
      <c r="AU49" s="383">
        <v>0</v>
      </c>
      <c r="AV49" s="383">
        <v>0</v>
      </c>
      <c r="AW49" s="383">
        <v>0</v>
      </c>
      <c r="AX49" s="383">
        <v>0</v>
      </c>
      <c r="AY49" s="383">
        <v>0</v>
      </c>
      <c r="AZ49" s="383">
        <v>0</v>
      </c>
      <c r="BA49" s="383">
        <v>0</v>
      </c>
      <c r="BB49" s="383">
        <v>0</v>
      </c>
      <c r="BC49" s="383">
        <v>0</v>
      </c>
      <c r="BD49" s="383">
        <v>0</v>
      </c>
      <c r="BE49" s="383">
        <v>0</v>
      </c>
      <c r="BF49" s="383">
        <v>0</v>
      </c>
      <c r="BG49" s="383">
        <v>0</v>
      </c>
      <c r="BH49" s="383">
        <v>0</v>
      </c>
      <c r="BI49" s="383">
        <v>0</v>
      </c>
      <c r="BJ49" s="383">
        <v>0</v>
      </c>
      <c r="BK49" s="383">
        <v>0</v>
      </c>
      <c r="BL49" s="383">
        <v>0</v>
      </c>
      <c r="BM49" s="383">
        <v>0</v>
      </c>
      <c r="BN49" s="383">
        <v>0</v>
      </c>
      <c r="BO49" s="383">
        <v>0</v>
      </c>
      <c r="BP49" s="383">
        <v>0</v>
      </c>
      <c r="BQ49" s="383">
        <v>0</v>
      </c>
      <c r="BR49" s="383">
        <v>0</v>
      </c>
      <c r="BS49" s="383">
        <v>0</v>
      </c>
      <c r="BT49" s="383">
        <v>0</v>
      </c>
      <c r="BU49" s="383">
        <v>0</v>
      </c>
      <c r="BV49" s="383">
        <v>0</v>
      </c>
      <c r="BW49" s="383">
        <v>0</v>
      </c>
      <c r="BX49" s="383">
        <v>0</v>
      </c>
      <c r="BY49" s="383">
        <v>0</v>
      </c>
      <c r="BZ49" s="383">
        <v>0</v>
      </c>
      <c r="CA49" s="383">
        <v>0</v>
      </c>
      <c r="CB49" s="383">
        <v>0</v>
      </c>
      <c r="CC49" s="383">
        <v>0</v>
      </c>
      <c r="CD49" s="384">
        <v>0</v>
      </c>
    </row>
    <row r="50" spans="1:82" s="1" customFormat="1" x14ac:dyDescent="0.4">
      <c r="A50" s="314"/>
      <c r="B50" s="71" t="s">
        <v>631</v>
      </c>
      <c r="C50" s="314"/>
      <c r="D50" s="383">
        <v>0</v>
      </c>
      <c r="E50" s="383">
        <v>0</v>
      </c>
      <c r="F50" s="383">
        <v>0</v>
      </c>
      <c r="G50" s="383">
        <v>0</v>
      </c>
      <c r="H50" s="383">
        <v>0</v>
      </c>
      <c r="I50" s="383">
        <v>0</v>
      </c>
      <c r="J50" s="383">
        <v>0</v>
      </c>
      <c r="K50" s="383">
        <v>0</v>
      </c>
      <c r="L50" s="383">
        <v>0</v>
      </c>
      <c r="M50" s="383">
        <v>0</v>
      </c>
      <c r="N50" s="383">
        <v>0</v>
      </c>
      <c r="O50" s="383">
        <v>0</v>
      </c>
      <c r="P50" s="383">
        <v>0</v>
      </c>
      <c r="Q50" s="383">
        <v>0</v>
      </c>
      <c r="R50" s="383">
        <v>0</v>
      </c>
      <c r="S50" s="383">
        <v>0</v>
      </c>
      <c r="T50" s="383">
        <v>0</v>
      </c>
      <c r="U50" s="383">
        <v>0</v>
      </c>
      <c r="V50" s="383">
        <v>0</v>
      </c>
      <c r="W50" s="383">
        <v>0</v>
      </c>
      <c r="X50" s="383">
        <v>0</v>
      </c>
      <c r="Y50" s="383">
        <v>0</v>
      </c>
      <c r="Z50" s="383">
        <v>0</v>
      </c>
      <c r="AA50" s="383">
        <v>0</v>
      </c>
      <c r="AB50" s="383">
        <v>0</v>
      </c>
      <c r="AC50" s="383">
        <v>0</v>
      </c>
      <c r="AD50" s="383">
        <v>0</v>
      </c>
      <c r="AE50" s="383">
        <v>0</v>
      </c>
      <c r="AF50" s="383">
        <v>0</v>
      </c>
      <c r="AG50" s="383">
        <v>0</v>
      </c>
      <c r="AH50" s="383">
        <v>0</v>
      </c>
      <c r="AI50" s="383">
        <v>0</v>
      </c>
      <c r="AJ50" s="383">
        <v>0</v>
      </c>
      <c r="AK50" s="383">
        <v>0</v>
      </c>
      <c r="AL50" s="383">
        <v>0</v>
      </c>
      <c r="AM50" s="383">
        <v>0</v>
      </c>
      <c r="AN50" s="383">
        <v>0</v>
      </c>
      <c r="AO50" s="383">
        <v>0</v>
      </c>
      <c r="AP50" s="383">
        <v>0</v>
      </c>
      <c r="AQ50" s="383">
        <v>0</v>
      </c>
      <c r="AR50" s="383">
        <v>0</v>
      </c>
      <c r="AS50" s="383">
        <v>0</v>
      </c>
      <c r="AT50" s="383">
        <v>0</v>
      </c>
      <c r="AU50" s="383">
        <v>0</v>
      </c>
      <c r="AV50" s="383">
        <v>0</v>
      </c>
      <c r="AW50" s="383">
        <v>0</v>
      </c>
      <c r="AX50" s="383">
        <v>0</v>
      </c>
      <c r="AY50" s="383">
        <v>0</v>
      </c>
      <c r="AZ50" s="383">
        <v>0</v>
      </c>
      <c r="BA50" s="383">
        <v>0</v>
      </c>
      <c r="BB50" s="383">
        <v>0</v>
      </c>
      <c r="BC50" s="383">
        <v>0</v>
      </c>
      <c r="BD50" s="383">
        <v>0</v>
      </c>
      <c r="BE50" s="383">
        <v>0</v>
      </c>
      <c r="BF50" s="383">
        <v>0</v>
      </c>
      <c r="BG50" s="383">
        <v>0</v>
      </c>
      <c r="BH50" s="383">
        <v>0</v>
      </c>
      <c r="BI50" s="383">
        <v>0</v>
      </c>
      <c r="BJ50" s="383">
        <v>0</v>
      </c>
      <c r="BK50" s="383">
        <v>0</v>
      </c>
      <c r="BL50" s="383">
        <v>2.4244544775759685E-2</v>
      </c>
      <c r="BM50" s="383">
        <v>0.49113380543421603</v>
      </c>
      <c r="BN50" s="383">
        <v>1.0931583540805547</v>
      </c>
      <c r="BO50" s="383">
        <v>2.6166438237862635</v>
      </c>
      <c r="BP50" s="383">
        <v>10.362282313574157</v>
      </c>
      <c r="BQ50" s="383">
        <v>21.796001639175824</v>
      </c>
      <c r="BR50" s="383">
        <v>24.000351111014286</v>
      </c>
      <c r="BS50" s="383">
        <v>26.229091891955552</v>
      </c>
      <c r="BT50" s="383">
        <v>27.256264308592748</v>
      </c>
      <c r="BU50" s="383">
        <v>28.216449142840297</v>
      </c>
      <c r="BV50" s="383">
        <v>27.747752806608453</v>
      </c>
      <c r="BW50" s="383">
        <v>25.456162448432035</v>
      </c>
      <c r="BX50" s="383">
        <v>24.678061263202594</v>
      </c>
      <c r="BY50" s="383">
        <v>23.204976842129746</v>
      </c>
      <c r="BZ50" s="383">
        <v>23.583836171365242</v>
      </c>
      <c r="CA50" s="383">
        <v>23.89846713105495</v>
      </c>
      <c r="CB50" s="383">
        <v>21.139534906395753</v>
      </c>
      <c r="CC50" s="383">
        <v>15.620665541545323</v>
      </c>
      <c r="CD50" s="384">
        <v>10.18860489548052</v>
      </c>
    </row>
    <row r="51" spans="1:82" s="310" customFormat="1" ht="27" customHeight="1" thickBot="1" x14ac:dyDescent="0.4">
      <c r="B51" s="85" t="s">
        <v>647</v>
      </c>
      <c r="C51" s="426"/>
      <c r="D51" s="388">
        <v>0</v>
      </c>
      <c r="E51" s="388">
        <v>0</v>
      </c>
      <c r="F51" s="388">
        <v>0</v>
      </c>
      <c r="G51" s="388">
        <v>0</v>
      </c>
      <c r="H51" s="388">
        <v>0</v>
      </c>
      <c r="I51" s="388">
        <v>0</v>
      </c>
      <c r="J51" s="388">
        <v>0</v>
      </c>
      <c r="K51" s="388">
        <v>0</v>
      </c>
      <c r="L51" s="388">
        <v>0</v>
      </c>
      <c r="M51" s="388">
        <v>0</v>
      </c>
      <c r="N51" s="388">
        <v>0</v>
      </c>
      <c r="O51" s="388">
        <v>0</v>
      </c>
      <c r="P51" s="388">
        <v>0</v>
      </c>
      <c r="Q51" s="388">
        <v>0</v>
      </c>
      <c r="R51" s="388">
        <v>0</v>
      </c>
      <c r="S51" s="388">
        <v>0</v>
      </c>
      <c r="T51" s="388">
        <v>0</v>
      </c>
      <c r="U51" s="388">
        <v>0</v>
      </c>
      <c r="V51" s="388">
        <v>0</v>
      </c>
      <c r="W51" s="388">
        <v>0</v>
      </c>
      <c r="X51" s="388">
        <v>0</v>
      </c>
      <c r="Y51" s="388">
        <v>0</v>
      </c>
      <c r="Z51" s="388">
        <v>0</v>
      </c>
      <c r="AA51" s="388">
        <v>0</v>
      </c>
      <c r="AB51" s="388">
        <v>0</v>
      </c>
      <c r="AC51" s="388">
        <v>0</v>
      </c>
      <c r="AD51" s="388">
        <v>0</v>
      </c>
      <c r="AE51" s="388">
        <v>0</v>
      </c>
      <c r="AF51" s="388">
        <v>0</v>
      </c>
      <c r="AG51" s="388">
        <v>0</v>
      </c>
      <c r="AH51" s="388">
        <v>0</v>
      </c>
      <c r="AI51" s="388">
        <v>0</v>
      </c>
      <c r="AJ51" s="388">
        <v>0</v>
      </c>
      <c r="AK51" s="388">
        <v>0</v>
      </c>
      <c r="AL51" s="388">
        <v>0</v>
      </c>
      <c r="AM51" s="388">
        <v>0</v>
      </c>
      <c r="AN51" s="388">
        <v>0</v>
      </c>
      <c r="AO51" s="388">
        <v>0</v>
      </c>
      <c r="AP51" s="388">
        <v>0</v>
      </c>
      <c r="AQ51" s="388">
        <v>0</v>
      </c>
      <c r="AR51" s="388">
        <v>0</v>
      </c>
      <c r="AS51" s="388">
        <v>0</v>
      </c>
      <c r="AT51" s="388">
        <v>0</v>
      </c>
      <c r="AU51" s="388">
        <v>0</v>
      </c>
      <c r="AV51" s="388">
        <v>0</v>
      </c>
      <c r="AW51" s="388">
        <v>0</v>
      </c>
      <c r="AX51" s="388">
        <v>0</v>
      </c>
      <c r="AY51" s="388">
        <v>0</v>
      </c>
      <c r="AZ51" s="388">
        <v>0.67478636681710258</v>
      </c>
      <c r="BA51" s="388">
        <v>0.59893208292979916</v>
      </c>
      <c r="BB51" s="388">
        <v>0.7927511605905786</v>
      </c>
      <c r="BC51" s="388">
        <v>0.83138374719943231</v>
      </c>
      <c r="BD51" s="388">
        <v>2.3565033170387002</v>
      </c>
      <c r="BE51" s="388">
        <v>2.1444753697632777</v>
      </c>
      <c r="BF51" s="388">
        <v>1.6764872412633873</v>
      </c>
      <c r="BG51" s="388">
        <v>1.5851905911850244</v>
      </c>
      <c r="BH51" s="388">
        <v>1.6521352608846456</v>
      </c>
      <c r="BI51" s="388">
        <v>1.6993219173085448</v>
      </c>
      <c r="BJ51" s="388">
        <v>1.8737000440989178</v>
      </c>
      <c r="BK51" s="388">
        <v>1.8996312635423793</v>
      </c>
      <c r="BL51" s="388">
        <v>1.9511936164182131</v>
      </c>
      <c r="BM51" s="388">
        <v>1.945699337894331</v>
      </c>
      <c r="BN51" s="388">
        <v>1.832330803525585</v>
      </c>
      <c r="BO51" s="388">
        <v>1.8690611712201957</v>
      </c>
      <c r="BP51" s="388">
        <v>1.8919096135723212</v>
      </c>
      <c r="BQ51" s="388">
        <v>1.395163214439967</v>
      </c>
      <c r="BR51" s="388">
        <v>0.49283825909409629</v>
      </c>
      <c r="BS51" s="388">
        <v>0.33896879672968472</v>
      </c>
      <c r="BT51" s="388">
        <v>0.31473311417974154</v>
      </c>
      <c r="BU51" s="388">
        <v>0.16064606577606863</v>
      </c>
      <c r="BV51" s="388">
        <v>0.130519010590263</v>
      </c>
      <c r="BW51" s="388">
        <v>0.11957466800868301</v>
      </c>
      <c r="BX51" s="388">
        <v>9.6789067122820607E-2</v>
      </c>
      <c r="BY51" s="388">
        <v>8.5745047506166711E-2</v>
      </c>
      <c r="BZ51" s="388">
        <v>7.9143705596400993E-2</v>
      </c>
      <c r="CA51" s="388">
        <v>7.6015955037665034E-2</v>
      </c>
      <c r="CB51" s="388">
        <v>6.8731277084962489E-2</v>
      </c>
      <c r="CC51" s="388">
        <v>5.9752643750779044E-2</v>
      </c>
      <c r="CD51" s="389">
        <v>5.0403848212014615E-2</v>
      </c>
    </row>
    <row r="52" spans="1:82" s="1" customFormat="1" ht="26.25" customHeight="1" x14ac:dyDescent="0.4">
      <c r="A52" s="342"/>
      <c r="B52" s="172" t="s">
        <v>648</v>
      </c>
      <c r="C52" s="314"/>
      <c r="D52" s="49" t="s">
        <v>144</v>
      </c>
      <c r="E52" s="49" t="s">
        <v>145</v>
      </c>
      <c r="F52" s="49" t="s">
        <v>146</v>
      </c>
      <c r="G52" s="49" t="s">
        <v>147</v>
      </c>
      <c r="H52" s="49" t="s">
        <v>148</v>
      </c>
      <c r="I52" s="49" t="s">
        <v>149</v>
      </c>
      <c r="J52" s="49" t="s">
        <v>150</v>
      </c>
      <c r="K52" s="49" t="s">
        <v>151</v>
      </c>
      <c r="L52" s="49" t="s">
        <v>152</v>
      </c>
      <c r="M52" s="49" t="s">
        <v>153</v>
      </c>
      <c r="N52" s="49" t="s">
        <v>154</v>
      </c>
      <c r="O52" s="49" t="s">
        <v>155</v>
      </c>
      <c r="P52" s="49" t="s">
        <v>156</v>
      </c>
      <c r="Q52" s="49" t="s">
        <v>157</v>
      </c>
      <c r="R52" s="49" t="s">
        <v>158</v>
      </c>
      <c r="S52" s="49" t="s">
        <v>159</v>
      </c>
      <c r="T52" s="49" t="s">
        <v>160</v>
      </c>
      <c r="U52" s="49" t="s">
        <v>161</v>
      </c>
      <c r="V52" s="49" t="s">
        <v>162</v>
      </c>
      <c r="W52" s="49" t="s">
        <v>163</v>
      </c>
      <c r="X52" s="49" t="s">
        <v>164</v>
      </c>
      <c r="Y52" s="49" t="s">
        <v>165</v>
      </c>
      <c r="Z52" s="49" t="s">
        <v>166</v>
      </c>
      <c r="AA52" s="49" t="s">
        <v>167</v>
      </c>
      <c r="AB52" s="49" t="s">
        <v>168</v>
      </c>
      <c r="AC52" s="49" t="s">
        <v>169</v>
      </c>
      <c r="AD52" s="49" t="s">
        <v>170</v>
      </c>
      <c r="AE52" s="49" t="s">
        <v>171</v>
      </c>
      <c r="AF52" s="49" t="s">
        <v>172</v>
      </c>
      <c r="AG52" s="49" t="s">
        <v>173</v>
      </c>
      <c r="AH52" s="49" t="s">
        <v>174</v>
      </c>
      <c r="AI52" s="49" t="s">
        <v>175</v>
      </c>
      <c r="AJ52" s="49" t="s">
        <v>176</v>
      </c>
      <c r="AK52" s="49" t="s">
        <v>177</v>
      </c>
      <c r="AL52" s="49" t="s">
        <v>178</v>
      </c>
      <c r="AM52" s="49" t="s">
        <v>179</v>
      </c>
      <c r="AN52" s="49" t="s">
        <v>180</v>
      </c>
      <c r="AO52" s="49" t="s">
        <v>181</v>
      </c>
      <c r="AP52" s="49" t="s">
        <v>182</v>
      </c>
      <c r="AQ52" s="49" t="s">
        <v>183</v>
      </c>
      <c r="AR52" s="49" t="s">
        <v>184</v>
      </c>
      <c r="AS52" s="49" t="s">
        <v>185</v>
      </c>
      <c r="AT52" s="49" t="s">
        <v>186</v>
      </c>
      <c r="AU52" s="49" t="s">
        <v>187</v>
      </c>
      <c r="AV52" s="49" t="s">
        <v>188</v>
      </c>
      <c r="AW52" s="49" t="s">
        <v>189</v>
      </c>
      <c r="AX52" s="49" t="s">
        <v>190</v>
      </c>
      <c r="AY52" s="49" t="s">
        <v>90</v>
      </c>
      <c r="AZ52" s="49" t="s">
        <v>91</v>
      </c>
      <c r="BA52" s="49" t="s">
        <v>92</v>
      </c>
      <c r="BB52" s="49" t="s">
        <v>93</v>
      </c>
      <c r="BC52" s="49" t="s">
        <v>94</v>
      </c>
      <c r="BD52" s="49" t="s">
        <v>95</v>
      </c>
      <c r="BE52" s="49" t="s">
        <v>96</v>
      </c>
      <c r="BF52" s="49" t="s">
        <v>97</v>
      </c>
      <c r="BG52" s="49" t="s">
        <v>98</v>
      </c>
      <c r="BH52" s="49" t="s">
        <v>99</v>
      </c>
      <c r="BI52" s="49" t="s">
        <v>100</v>
      </c>
      <c r="BJ52" s="49" t="s">
        <v>101</v>
      </c>
      <c r="BK52" s="49" t="s">
        <v>102</v>
      </c>
      <c r="BL52" s="49" t="s">
        <v>103</v>
      </c>
      <c r="BM52" s="49" t="s">
        <v>104</v>
      </c>
      <c r="BN52" s="49" t="s">
        <v>105</v>
      </c>
      <c r="BO52" s="49" t="s">
        <v>106</v>
      </c>
      <c r="BP52" s="49" t="s">
        <v>107</v>
      </c>
      <c r="BQ52" s="49" t="s">
        <v>108</v>
      </c>
      <c r="BR52" s="49" t="s">
        <v>109</v>
      </c>
      <c r="BS52" s="49" t="s">
        <v>110</v>
      </c>
      <c r="BT52" s="49" t="s">
        <v>111</v>
      </c>
      <c r="BU52" s="49" t="s">
        <v>112</v>
      </c>
      <c r="BV52" s="49" t="s">
        <v>113</v>
      </c>
      <c r="BW52" s="49" t="s">
        <v>114</v>
      </c>
      <c r="BX52" s="49" t="s">
        <v>115</v>
      </c>
      <c r="BY52" s="49" t="s">
        <v>116</v>
      </c>
      <c r="BZ52" s="49" t="s">
        <v>117</v>
      </c>
      <c r="CA52" s="49" t="s">
        <v>118</v>
      </c>
      <c r="CB52" s="49" t="s">
        <v>119</v>
      </c>
      <c r="CC52" s="49" t="s">
        <v>120</v>
      </c>
      <c r="CD52" s="50" t="s">
        <v>121</v>
      </c>
    </row>
    <row r="53" spans="1:82" s="1" customFormat="1" ht="15" customHeight="1" x14ac:dyDescent="0.4">
      <c r="A53" s="342"/>
      <c r="B53" s="322" t="s">
        <v>304</v>
      </c>
      <c r="C53" s="343"/>
      <c r="D53" s="269" t="s">
        <v>123</v>
      </c>
      <c r="E53" s="269" t="s">
        <v>123</v>
      </c>
      <c r="F53" s="269" t="s">
        <v>123</v>
      </c>
      <c r="G53" s="269" t="s">
        <v>123</v>
      </c>
      <c r="H53" s="269" t="s">
        <v>123</v>
      </c>
      <c r="I53" s="269" t="s">
        <v>123</v>
      </c>
      <c r="J53" s="269" t="s">
        <v>123</v>
      </c>
      <c r="K53" s="269" t="s">
        <v>123</v>
      </c>
      <c r="L53" s="269" t="s">
        <v>123</v>
      </c>
      <c r="M53" s="269" t="s">
        <v>123</v>
      </c>
      <c r="N53" s="269" t="s">
        <v>123</v>
      </c>
      <c r="O53" s="269" t="s">
        <v>123</v>
      </c>
      <c r="P53" s="269" t="s">
        <v>123</v>
      </c>
      <c r="Q53" s="269" t="s">
        <v>123</v>
      </c>
      <c r="R53" s="269" t="s">
        <v>123</v>
      </c>
      <c r="S53" s="269" t="s">
        <v>123</v>
      </c>
      <c r="T53" s="269" t="s">
        <v>123</v>
      </c>
      <c r="U53" s="269" t="s">
        <v>123</v>
      </c>
      <c r="V53" s="269" t="s">
        <v>123</v>
      </c>
      <c r="W53" s="269" t="s">
        <v>123</v>
      </c>
      <c r="X53" s="269" t="s">
        <v>123</v>
      </c>
      <c r="Y53" s="269" t="s">
        <v>123</v>
      </c>
      <c r="Z53" s="269" t="s">
        <v>123</v>
      </c>
      <c r="AA53" s="269" t="s">
        <v>123</v>
      </c>
      <c r="AB53" s="269" t="s">
        <v>123</v>
      </c>
      <c r="AC53" s="269" t="s">
        <v>123</v>
      </c>
      <c r="AD53" s="269" t="s">
        <v>123</v>
      </c>
      <c r="AE53" s="269" t="s">
        <v>123</v>
      </c>
      <c r="AF53" s="269" t="s">
        <v>123</v>
      </c>
      <c r="AG53" s="269" t="s">
        <v>123</v>
      </c>
      <c r="AH53" s="269" t="s">
        <v>123</v>
      </c>
      <c r="AI53" s="269" t="s">
        <v>123</v>
      </c>
      <c r="AJ53" s="269" t="s">
        <v>123</v>
      </c>
      <c r="AK53" s="269" t="s">
        <v>123</v>
      </c>
      <c r="AL53" s="269" t="s">
        <v>123</v>
      </c>
      <c r="AM53" s="269" t="s">
        <v>123</v>
      </c>
      <c r="AN53" s="269" t="s">
        <v>123</v>
      </c>
      <c r="AO53" s="269" t="s">
        <v>123</v>
      </c>
      <c r="AP53" s="269" t="s">
        <v>123</v>
      </c>
      <c r="AQ53" s="269" t="s">
        <v>123</v>
      </c>
      <c r="AR53" s="269" t="s">
        <v>123</v>
      </c>
      <c r="AS53" s="269" t="s">
        <v>123</v>
      </c>
      <c r="AT53" s="269" t="s">
        <v>123</v>
      </c>
      <c r="AU53" s="269" t="s">
        <v>123</v>
      </c>
      <c r="AV53" s="269" t="s">
        <v>123</v>
      </c>
      <c r="AW53" s="269" t="s">
        <v>123</v>
      </c>
      <c r="AX53" s="269" t="s">
        <v>123</v>
      </c>
      <c r="AY53" s="269" t="s">
        <v>123</v>
      </c>
      <c r="AZ53" s="269" t="s">
        <v>123</v>
      </c>
      <c r="BA53" s="269" t="s">
        <v>123</v>
      </c>
      <c r="BB53" s="269" t="s">
        <v>123</v>
      </c>
      <c r="BC53" s="269" t="s">
        <v>123</v>
      </c>
      <c r="BD53" s="269" t="s">
        <v>123</v>
      </c>
      <c r="BE53" s="269" t="s">
        <v>123</v>
      </c>
      <c r="BF53" s="269" t="s">
        <v>123</v>
      </c>
      <c r="BG53" s="269" t="s">
        <v>123</v>
      </c>
      <c r="BH53" s="269" t="s">
        <v>123</v>
      </c>
      <c r="BI53" s="269" t="s">
        <v>123</v>
      </c>
      <c r="BJ53" s="269" t="s">
        <v>123</v>
      </c>
      <c r="BK53" s="269" t="s">
        <v>123</v>
      </c>
      <c r="BL53" s="269" t="s">
        <v>123</v>
      </c>
      <c r="BM53" s="269" t="s">
        <v>123</v>
      </c>
      <c r="BN53" s="269" t="s">
        <v>123</v>
      </c>
      <c r="BO53" s="269" t="s">
        <v>123</v>
      </c>
      <c r="BP53" s="269" t="s">
        <v>123</v>
      </c>
      <c r="BQ53" s="269" t="s">
        <v>123</v>
      </c>
      <c r="BR53" s="269" t="s">
        <v>123</v>
      </c>
      <c r="BS53" s="269" t="s">
        <v>123</v>
      </c>
      <c r="BT53" s="269" t="s">
        <v>123</v>
      </c>
      <c r="BU53" s="269" t="s">
        <v>123</v>
      </c>
      <c r="BV53" s="269" t="s">
        <v>123</v>
      </c>
      <c r="BW53" s="269" t="s">
        <v>123</v>
      </c>
      <c r="BX53" s="269" t="s">
        <v>123</v>
      </c>
      <c r="BY53" s="269" t="s">
        <v>124</v>
      </c>
      <c r="BZ53" s="269" t="s">
        <v>124</v>
      </c>
      <c r="CA53" s="269" t="s">
        <v>124</v>
      </c>
      <c r="CB53" s="269" t="s">
        <v>124</v>
      </c>
      <c r="CC53" s="269" t="s">
        <v>124</v>
      </c>
      <c r="CD53" s="270" t="s">
        <v>124</v>
      </c>
    </row>
    <row r="54" spans="1:82" s="238" customFormat="1" ht="30.75" customHeight="1" x14ac:dyDescent="0.4">
      <c r="A54" s="336"/>
      <c r="B54" s="116" t="s">
        <v>630</v>
      </c>
      <c r="C54" s="106"/>
      <c r="D54" s="380">
        <v>1620.0289856743811</v>
      </c>
      <c r="E54" s="380">
        <v>2378.3701401754051</v>
      </c>
      <c r="F54" s="380">
        <v>2430.1797298980873</v>
      </c>
      <c r="G54" s="380">
        <v>2089.5326838737424</v>
      </c>
      <c r="H54" s="380">
        <v>2396.5256374286528</v>
      </c>
      <c r="I54" s="380">
        <v>2516.5742315113494</v>
      </c>
      <c r="J54" s="380">
        <v>2454.6232286390441</v>
      </c>
      <c r="K54" s="380">
        <v>2781.9808098822118</v>
      </c>
      <c r="L54" s="380">
        <v>2541.803125825551</v>
      </c>
      <c r="M54" s="380">
        <v>2799.2283956243368</v>
      </c>
      <c r="N54" s="380">
        <v>3275.3526238612612</v>
      </c>
      <c r="O54" s="380">
        <v>3188.5330135707104</v>
      </c>
      <c r="P54" s="380">
        <v>3230.103952254542</v>
      </c>
      <c r="Q54" s="380">
        <v>3568.610895893853</v>
      </c>
      <c r="R54" s="380">
        <v>3614.2588674899171</v>
      </c>
      <c r="S54" s="380">
        <v>4213.6218790742078</v>
      </c>
      <c r="T54" s="380">
        <v>4223.6602060819205</v>
      </c>
      <c r="U54" s="380">
        <v>4957.3012774987328</v>
      </c>
      <c r="V54" s="380">
        <v>4969.0202344977588</v>
      </c>
      <c r="W54" s="380">
        <v>5965.7763965394242</v>
      </c>
      <c r="X54" s="380">
        <v>6116.8180954173249</v>
      </c>
      <c r="Y54" s="380">
        <v>6285.3174290394418</v>
      </c>
      <c r="Z54" s="380">
        <v>5586.3393224856836</v>
      </c>
      <c r="AA54" s="380">
        <v>5749.7920131587125</v>
      </c>
      <c r="AB54" s="380">
        <v>6233.5683806294792</v>
      </c>
      <c r="AC54" s="380">
        <v>6450.3883016925683</v>
      </c>
      <c r="AD54" s="380">
        <v>6508.3722765847069</v>
      </c>
      <c r="AE54" s="380">
        <v>6957.8991986343117</v>
      </c>
      <c r="AF54" s="380">
        <v>7542.2324716539397</v>
      </c>
      <c r="AG54" s="380">
        <v>8075.1651404721179</v>
      </c>
      <c r="AH54" s="380">
        <f t="shared" ref="AH54:BM54" si="37">SUM(AH55:AH56)</f>
        <v>9460.4027317057626</v>
      </c>
      <c r="AI54" s="380">
        <f t="shared" si="37"/>
        <v>8776.6047458278554</v>
      </c>
      <c r="AJ54" s="380">
        <f t="shared" si="37"/>
        <v>8163.058965332104</v>
      </c>
      <c r="AK54" s="380">
        <f t="shared" si="37"/>
        <v>8426.9943382686724</v>
      </c>
      <c r="AL54" s="380">
        <f t="shared" si="37"/>
        <v>8450.3096890551733</v>
      </c>
      <c r="AM54" s="380">
        <f t="shared" si="37"/>
        <v>8266.8064619887791</v>
      </c>
      <c r="AN54" s="380">
        <f t="shared" si="37"/>
        <v>8972.2176474342941</v>
      </c>
      <c r="AO54" s="380">
        <f t="shared" si="37"/>
        <v>9382.9202793899676</v>
      </c>
      <c r="AP54" s="380">
        <f t="shared" si="37"/>
        <v>9967.2264523263875</v>
      </c>
      <c r="AQ54" s="380">
        <f t="shared" si="37"/>
        <v>10369.624032751655</v>
      </c>
      <c r="AR54" s="380">
        <f t="shared" si="37"/>
        <v>11149.281129659194</v>
      </c>
      <c r="AS54" s="380">
        <f t="shared" si="37"/>
        <v>11776.383739468542</v>
      </c>
      <c r="AT54" s="380">
        <f t="shared" si="37"/>
        <v>12652.576139138913</v>
      </c>
      <c r="AU54" s="380">
        <f t="shared" si="37"/>
        <v>15038.191175728531</v>
      </c>
      <c r="AV54" s="380">
        <f t="shared" si="37"/>
        <v>17201.508502733053</v>
      </c>
      <c r="AW54" s="380">
        <f t="shared" si="37"/>
        <v>19305.023613483158</v>
      </c>
      <c r="AX54" s="380">
        <f t="shared" si="37"/>
        <v>21006.877258009335</v>
      </c>
      <c r="AY54" s="380">
        <f t="shared" si="37"/>
        <v>21026.085773536342</v>
      </c>
      <c r="AZ54" s="380">
        <f t="shared" si="37"/>
        <v>20515.571347948837</v>
      </c>
      <c r="BA54" s="380">
        <f t="shared" si="37"/>
        <v>20629.463248024313</v>
      </c>
      <c r="BB54" s="380">
        <f t="shared" si="37"/>
        <v>20156.659376991112</v>
      </c>
      <c r="BC54" s="380">
        <f t="shared" si="37"/>
        <v>19652.195040987666</v>
      </c>
      <c r="BD54" s="380">
        <f t="shared" si="37"/>
        <v>19811.118006899072</v>
      </c>
      <c r="BE54" s="380">
        <f t="shared" si="37"/>
        <v>20007.129569191951</v>
      </c>
      <c r="BF54" s="380">
        <f t="shared" si="37"/>
        <v>19484.069155318757</v>
      </c>
      <c r="BG54" s="380">
        <f t="shared" si="37"/>
        <v>19269.512283102402</v>
      </c>
      <c r="BH54" s="425">
        <f t="shared" si="37"/>
        <v>18170.086663467901</v>
      </c>
      <c r="BI54" s="380">
        <f t="shared" si="37"/>
        <v>17338.87224640662</v>
      </c>
      <c r="BJ54" s="380">
        <f t="shared" si="37"/>
        <v>16785.902173705359</v>
      </c>
      <c r="BK54" s="380">
        <f t="shared" si="37"/>
        <v>17099.950617291262</v>
      </c>
      <c r="BL54" s="380">
        <f t="shared" si="37"/>
        <v>16630.37963683837</v>
      </c>
      <c r="BM54" s="380">
        <f t="shared" si="37"/>
        <v>17200.234044113065</v>
      </c>
      <c r="BN54" s="380">
        <f t="shared" ref="BN54:CD54" si="38">SUM(BN55:BN56)</f>
        <v>16974.026369697636</v>
      </c>
      <c r="BO54" s="380">
        <f t="shared" si="38"/>
        <v>16848.691701243672</v>
      </c>
      <c r="BP54" s="380">
        <f t="shared" si="38"/>
        <v>16539.585798058746</v>
      </c>
      <c r="BQ54" s="380">
        <f t="shared" si="38"/>
        <v>16221.110421524227</v>
      </c>
      <c r="BR54" s="380">
        <f t="shared" si="38"/>
        <v>16978.958260615193</v>
      </c>
      <c r="BS54" s="380">
        <f t="shared" si="38"/>
        <v>17784.220354975318</v>
      </c>
      <c r="BT54" s="380">
        <f t="shared" si="38"/>
        <v>17560.73123664493</v>
      </c>
      <c r="BU54" s="380">
        <f t="shared" si="38"/>
        <v>17639.887474290201</v>
      </c>
      <c r="BV54" s="380">
        <f t="shared" si="38"/>
        <v>16952.500751582789</v>
      </c>
      <c r="BW54" s="380">
        <f t="shared" si="38"/>
        <v>15202.032583883674</v>
      </c>
      <c r="BX54" s="380">
        <f t="shared" si="38"/>
        <v>13909.546080574864</v>
      </c>
      <c r="BY54" s="380">
        <f t="shared" si="38"/>
        <v>13209.128641021503</v>
      </c>
      <c r="BZ54" s="380">
        <f t="shared" si="38"/>
        <v>12891.800037597615</v>
      </c>
      <c r="CA54" s="380">
        <f t="shared" si="38"/>
        <v>12753.108772111358</v>
      </c>
      <c r="CB54" s="380">
        <f t="shared" si="38"/>
        <v>11076.371419976884</v>
      </c>
      <c r="CC54" s="380">
        <f t="shared" si="38"/>
        <v>8034.0785113397251</v>
      </c>
      <c r="CD54" s="381">
        <f t="shared" si="38"/>
        <v>5145.2559316799825</v>
      </c>
    </row>
    <row r="55" spans="1:82" s="238" customFormat="1" x14ac:dyDescent="0.4">
      <c r="A55" s="336"/>
      <c r="B55" s="382" t="s">
        <v>411</v>
      </c>
      <c r="C55" s="106"/>
      <c r="D55" s="383">
        <v>0</v>
      </c>
      <c r="E55" s="383">
        <v>0</v>
      </c>
      <c r="F55" s="383">
        <v>0</v>
      </c>
      <c r="G55" s="383">
        <v>0</v>
      </c>
      <c r="H55" s="383">
        <v>0</v>
      </c>
      <c r="I55" s="383">
        <v>0</v>
      </c>
      <c r="J55" s="383">
        <v>0</v>
      </c>
      <c r="K55" s="383">
        <v>0</v>
      </c>
      <c r="L55" s="383">
        <v>0</v>
      </c>
      <c r="M55" s="383">
        <v>0</v>
      </c>
      <c r="N55" s="383">
        <v>0</v>
      </c>
      <c r="O55" s="383">
        <v>0</v>
      </c>
      <c r="P55" s="383">
        <v>0</v>
      </c>
      <c r="Q55" s="383">
        <v>0</v>
      </c>
      <c r="R55" s="383">
        <v>0</v>
      </c>
      <c r="S55" s="383">
        <v>0</v>
      </c>
      <c r="T55" s="383">
        <v>0</v>
      </c>
      <c r="U55" s="383">
        <v>0</v>
      </c>
      <c r="V55" s="383">
        <v>0</v>
      </c>
      <c r="W55" s="383">
        <v>0</v>
      </c>
      <c r="X55" s="383">
        <v>0</v>
      </c>
      <c r="Y55" s="383">
        <v>0</v>
      </c>
      <c r="Z55" s="383">
        <v>0</v>
      </c>
      <c r="AA55" s="383">
        <v>0</v>
      </c>
      <c r="AB55" s="383">
        <v>0</v>
      </c>
      <c r="AC55" s="383">
        <v>0</v>
      </c>
      <c r="AD55" s="383">
        <v>0</v>
      </c>
      <c r="AE55" s="383">
        <v>0</v>
      </c>
      <c r="AF55" s="383">
        <v>0</v>
      </c>
      <c r="AG55" s="383">
        <v>0</v>
      </c>
      <c r="AH55" s="383">
        <v>9051.1436119281989</v>
      </c>
      <c r="AI55" s="383">
        <v>8361.9641230979341</v>
      </c>
      <c r="AJ55" s="383">
        <v>7760.4318658291795</v>
      </c>
      <c r="AK55" s="383">
        <v>7994.4047545707081</v>
      </c>
      <c r="AL55" s="383">
        <v>7978.6934647373046</v>
      </c>
      <c r="AM55" s="383">
        <v>7728.1290544428202</v>
      </c>
      <c r="AN55" s="383">
        <v>8332.5544169754248</v>
      </c>
      <c r="AO55" s="383">
        <v>8629.792303797969</v>
      </c>
      <c r="AP55" s="383">
        <v>9038.2246492337035</v>
      </c>
      <c r="AQ55" s="383">
        <v>9280.8956328519016</v>
      </c>
      <c r="AR55" s="383">
        <v>9901.7683957182053</v>
      </c>
      <c r="AS55" s="383">
        <v>10353.123954360504</v>
      </c>
      <c r="AT55" s="383">
        <v>11019.034766558983</v>
      </c>
      <c r="AU55" s="383">
        <v>13071.265624144869</v>
      </c>
      <c r="AV55" s="383">
        <v>15033.145946844415</v>
      </c>
      <c r="AW55" s="383">
        <v>16955.651156502554</v>
      </c>
      <c r="AX55" s="383">
        <v>18548.017904809891</v>
      </c>
      <c r="AY55" s="383">
        <v>18944.067110934175</v>
      </c>
      <c r="AZ55" s="383">
        <v>18861.31893908144</v>
      </c>
      <c r="BA55" s="383">
        <v>19257.059062943503</v>
      </c>
      <c r="BB55" s="383">
        <v>19197.55592765777</v>
      </c>
      <c r="BC55" s="383">
        <v>19146.299971657525</v>
      </c>
      <c r="BD55" s="383">
        <v>19540.90173049266</v>
      </c>
      <c r="BE55" s="383">
        <v>19743.473110840507</v>
      </c>
      <c r="BF55" s="383">
        <v>19230.309050189549</v>
      </c>
      <c r="BG55" s="383">
        <v>19011.012175150499</v>
      </c>
      <c r="BH55" s="422">
        <v>17986.446750189221</v>
      </c>
      <c r="BI55" s="383">
        <v>17154.810647581122</v>
      </c>
      <c r="BJ55" s="383">
        <v>16597.517978533004</v>
      </c>
      <c r="BK55" s="383">
        <v>16827.762317823988</v>
      </c>
      <c r="BL55" s="383">
        <v>16399.231857881638</v>
      </c>
      <c r="BM55" s="383">
        <v>16962.67517439129</v>
      </c>
      <c r="BN55" s="383">
        <v>16757.264638409208</v>
      </c>
      <c r="BO55" s="383">
        <v>16635.987797557471</v>
      </c>
      <c r="BP55" s="383">
        <v>16343.222086806871</v>
      </c>
      <c r="BQ55" s="383">
        <v>16046.950743693855</v>
      </c>
      <c r="BR55" s="383">
        <v>16814.357687944423</v>
      </c>
      <c r="BS55" s="383">
        <v>17632.593946398963</v>
      </c>
      <c r="BT55" s="383">
        <v>17421.549213517828</v>
      </c>
      <c r="BU55" s="383">
        <v>17520.491561334235</v>
      </c>
      <c r="BV55" s="383">
        <v>16845.460172965686</v>
      </c>
      <c r="BW55" s="383">
        <v>15105.268583710693</v>
      </c>
      <c r="BX55" s="383">
        <v>13835.501390545307</v>
      </c>
      <c r="BY55" s="383">
        <v>13142.805981298046</v>
      </c>
      <c r="BZ55" s="383">
        <v>12832.885452388038</v>
      </c>
      <c r="CA55" s="383">
        <v>12697.853768764424</v>
      </c>
      <c r="CB55" s="383">
        <v>11027.321106967656</v>
      </c>
      <c r="CC55" s="383">
        <v>7992.2527220343482</v>
      </c>
      <c r="CD55" s="384">
        <v>5110.6661183132528</v>
      </c>
    </row>
    <row r="56" spans="1:82" s="238" customFormat="1" x14ac:dyDescent="0.4">
      <c r="A56" s="336"/>
      <c r="B56" s="382" t="s">
        <v>410</v>
      </c>
      <c r="C56" s="106"/>
      <c r="D56" s="383">
        <v>0</v>
      </c>
      <c r="E56" s="383">
        <v>0</v>
      </c>
      <c r="F56" s="383">
        <v>0</v>
      </c>
      <c r="G56" s="383">
        <v>0</v>
      </c>
      <c r="H56" s="383">
        <v>0</v>
      </c>
      <c r="I56" s="383">
        <v>0</v>
      </c>
      <c r="J56" s="383">
        <v>0</v>
      </c>
      <c r="K56" s="383">
        <v>0</v>
      </c>
      <c r="L56" s="383">
        <v>0</v>
      </c>
      <c r="M56" s="383">
        <v>0</v>
      </c>
      <c r="N56" s="383">
        <v>0</v>
      </c>
      <c r="O56" s="383">
        <v>0</v>
      </c>
      <c r="P56" s="383">
        <v>0</v>
      </c>
      <c r="Q56" s="383">
        <v>0</v>
      </c>
      <c r="R56" s="383">
        <v>0</v>
      </c>
      <c r="S56" s="383">
        <v>0</v>
      </c>
      <c r="T56" s="383">
        <v>0</v>
      </c>
      <c r="U56" s="383">
        <v>0</v>
      </c>
      <c r="V56" s="383">
        <v>0</v>
      </c>
      <c r="W56" s="383">
        <v>0</v>
      </c>
      <c r="X56" s="383">
        <v>0</v>
      </c>
      <c r="Y56" s="383">
        <v>0</v>
      </c>
      <c r="Z56" s="383">
        <v>0</v>
      </c>
      <c r="AA56" s="383">
        <v>0</v>
      </c>
      <c r="AB56" s="383">
        <v>0</v>
      </c>
      <c r="AC56" s="383">
        <v>0</v>
      </c>
      <c r="AD56" s="383">
        <v>0</v>
      </c>
      <c r="AE56" s="383">
        <v>0</v>
      </c>
      <c r="AF56" s="383">
        <v>0</v>
      </c>
      <c r="AG56" s="383">
        <v>0</v>
      </c>
      <c r="AH56" s="383">
        <v>409.25911977756346</v>
      </c>
      <c r="AI56" s="383">
        <v>414.64062272992123</v>
      </c>
      <c r="AJ56" s="383">
        <v>402.62709950292412</v>
      </c>
      <c r="AK56" s="383">
        <v>432.58958369796358</v>
      </c>
      <c r="AL56" s="383">
        <v>471.61622431786799</v>
      </c>
      <c r="AM56" s="383">
        <v>538.677407545959</v>
      </c>
      <c r="AN56" s="383">
        <v>639.66323045886963</v>
      </c>
      <c r="AO56" s="383">
        <v>753.12797559199851</v>
      </c>
      <c r="AP56" s="383">
        <v>929.0018030926841</v>
      </c>
      <c r="AQ56" s="383">
        <v>1088.7283998997539</v>
      </c>
      <c r="AR56" s="383">
        <v>1247.5127339409885</v>
      </c>
      <c r="AS56" s="383">
        <v>1423.2597851080375</v>
      </c>
      <c r="AT56" s="383">
        <v>1633.5413725799294</v>
      </c>
      <c r="AU56" s="383">
        <v>1966.9255515836603</v>
      </c>
      <c r="AV56" s="383">
        <v>2168.3625558886392</v>
      </c>
      <c r="AW56" s="383">
        <v>2349.3724569806027</v>
      </c>
      <c r="AX56" s="383">
        <v>2458.8593531994443</v>
      </c>
      <c r="AY56" s="383">
        <v>2082.0186626021678</v>
      </c>
      <c r="AZ56" s="383">
        <v>1654.2524088673963</v>
      </c>
      <c r="BA56" s="383">
        <v>1372.4041850808101</v>
      </c>
      <c r="BB56" s="383">
        <v>959.10344933334454</v>
      </c>
      <c r="BC56" s="383">
        <v>505.8950693301428</v>
      </c>
      <c r="BD56" s="383">
        <v>270.21627640641287</v>
      </c>
      <c r="BE56" s="383">
        <v>263.65645835144301</v>
      </c>
      <c r="BF56" s="383">
        <v>253.76010512920772</v>
      </c>
      <c r="BG56" s="383">
        <v>258.50010795190343</v>
      </c>
      <c r="BH56" s="383">
        <v>183.63991327867831</v>
      </c>
      <c r="BI56" s="383">
        <v>184.06159882549835</v>
      </c>
      <c r="BJ56" s="383">
        <v>188.38419517235661</v>
      </c>
      <c r="BK56" s="383">
        <v>272.18829946727527</v>
      </c>
      <c r="BL56" s="383">
        <v>231.14777895673151</v>
      </c>
      <c r="BM56" s="383">
        <v>237.55886972177561</v>
      </c>
      <c r="BN56" s="383">
        <v>216.76173128842794</v>
      </c>
      <c r="BO56" s="383">
        <v>212.70390368619891</v>
      </c>
      <c r="BP56" s="383">
        <v>196.36371125187418</v>
      </c>
      <c r="BQ56" s="383">
        <v>174.15967783037229</v>
      </c>
      <c r="BR56" s="383">
        <v>164.60057267076965</v>
      </c>
      <c r="BS56" s="383">
        <v>151.62640857635452</v>
      </c>
      <c r="BT56" s="383">
        <v>139.18202312710002</v>
      </c>
      <c r="BU56" s="383">
        <v>119.3959129559652</v>
      </c>
      <c r="BV56" s="383">
        <v>107.04057861710336</v>
      </c>
      <c r="BW56" s="383">
        <v>96.764000172981952</v>
      </c>
      <c r="BX56" s="383">
        <v>74.044690029557444</v>
      </c>
      <c r="BY56" s="383">
        <v>66.322659723457519</v>
      </c>
      <c r="BZ56" s="383">
        <v>58.914585209577517</v>
      </c>
      <c r="CA56" s="383">
        <v>55.255003346934359</v>
      </c>
      <c r="CB56" s="383">
        <v>49.050313009227771</v>
      </c>
      <c r="CC56" s="383">
        <v>41.825789305377377</v>
      </c>
      <c r="CD56" s="384">
        <v>34.589813366729665</v>
      </c>
    </row>
    <row r="57" spans="1:82" s="238" customFormat="1" x14ac:dyDescent="0.4">
      <c r="A57" s="336"/>
      <c r="B57" s="423"/>
      <c r="C57" s="106"/>
      <c r="D57" s="383"/>
      <c r="E57" s="383"/>
      <c r="F57" s="383"/>
      <c r="G57" s="383"/>
      <c r="H57" s="383"/>
      <c r="I57" s="383"/>
      <c r="J57" s="383"/>
      <c r="K57" s="383"/>
      <c r="L57" s="383"/>
      <c r="M57" s="383"/>
      <c r="N57" s="383"/>
      <c r="O57" s="383"/>
      <c r="P57" s="383"/>
      <c r="Q57" s="383"/>
      <c r="R57" s="383"/>
      <c r="S57" s="383"/>
      <c r="T57" s="383"/>
      <c r="U57" s="383"/>
      <c r="V57" s="383"/>
      <c r="W57" s="383"/>
      <c r="X57" s="383"/>
      <c r="Y57" s="383"/>
      <c r="Z57" s="383"/>
      <c r="AA57" s="383"/>
      <c r="AB57" s="383"/>
      <c r="AC57" s="383"/>
      <c r="AD57" s="383"/>
      <c r="AE57" s="383"/>
      <c r="AF57" s="383"/>
      <c r="AG57" s="383"/>
      <c r="AH57" s="383"/>
      <c r="AI57" s="383"/>
      <c r="AJ57" s="383"/>
      <c r="AK57" s="383"/>
      <c r="AL57" s="383"/>
      <c r="AM57" s="383"/>
      <c r="AN57" s="383"/>
      <c r="AO57" s="383"/>
      <c r="AP57" s="383"/>
      <c r="AQ57" s="383"/>
      <c r="AR57" s="383"/>
      <c r="AS57" s="383"/>
      <c r="AT57" s="383"/>
      <c r="AU57" s="383"/>
      <c r="AV57" s="383"/>
      <c r="AW57" s="383"/>
      <c r="AX57" s="383"/>
      <c r="AY57" s="383"/>
      <c r="AZ57" s="383"/>
      <c r="BA57" s="383"/>
      <c r="BB57" s="383"/>
      <c r="BC57" s="383"/>
      <c r="BD57" s="383"/>
      <c r="BE57" s="383"/>
      <c r="BF57" s="383"/>
      <c r="BG57" s="383"/>
      <c r="BH57" s="383"/>
      <c r="BI57" s="383"/>
      <c r="BJ57" s="383"/>
      <c r="BK57" s="383"/>
      <c r="BL57" s="383"/>
      <c r="BM57" s="383"/>
      <c r="BN57" s="383"/>
      <c r="BO57" s="383"/>
      <c r="BP57" s="383"/>
      <c r="BQ57" s="383"/>
      <c r="BR57" s="383"/>
      <c r="BS57" s="383"/>
      <c r="BT57" s="383"/>
      <c r="BU57" s="383"/>
      <c r="BV57" s="383"/>
      <c r="BW57" s="383"/>
      <c r="BX57" s="383"/>
      <c r="BY57" s="383"/>
      <c r="BZ57" s="383"/>
      <c r="CA57" s="383"/>
      <c r="CB57" s="383"/>
      <c r="CC57" s="383"/>
      <c r="CD57" s="384"/>
    </row>
    <row r="58" spans="1:82" s="238" customFormat="1" x14ac:dyDescent="0.4">
      <c r="B58" s="106" t="s">
        <v>236</v>
      </c>
      <c r="C58" s="106"/>
      <c r="D58" s="380">
        <v>0</v>
      </c>
      <c r="E58" s="380">
        <v>0</v>
      </c>
      <c r="F58" s="380">
        <v>0</v>
      </c>
      <c r="G58" s="380">
        <v>0</v>
      </c>
      <c r="H58" s="380">
        <v>0</v>
      </c>
      <c r="I58" s="380">
        <v>0</v>
      </c>
      <c r="J58" s="380">
        <v>0</v>
      </c>
      <c r="K58" s="380">
        <v>0</v>
      </c>
      <c r="L58" s="380">
        <v>0</v>
      </c>
      <c r="M58" s="380">
        <v>0</v>
      </c>
      <c r="N58" s="380">
        <v>0</v>
      </c>
      <c r="O58" s="380">
        <v>0</v>
      </c>
      <c r="P58" s="380">
        <v>0</v>
      </c>
      <c r="Q58" s="380">
        <v>0</v>
      </c>
      <c r="R58" s="380">
        <v>0</v>
      </c>
      <c r="S58" s="380">
        <v>0</v>
      </c>
      <c r="T58" s="380">
        <v>0</v>
      </c>
      <c r="U58" s="380">
        <v>0</v>
      </c>
      <c r="V58" s="380">
        <v>0</v>
      </c>
      <c r="W58" s="380">
        <v>0</v>
      </c>
      <c r="X58" s="380">
        <v>0</v>
      </c>
      <c r="Y58" s="380">
        <v>0</v>
      </c>
      <c r="Z58" s="380">
        <v>0</v>
      </c>
      <c r="AA58" s="380">
        <v>0</v>
      </c>
      <c r="AB58" s="380">
        <v>0</v>
      </c>
      <c r="AC58" s="380">
        <v>0</v>
      </c>
      <c r="AD58" s="380">
        <v>0</v>
      </c>
      <c r="AE58" s="380">
        <v>0</v>
      </c>
      <c r="AF58" s="380">
        <v>0</v>
      </c>
      <c r="AG58" s="380">
        <v>0</v>
      </c>
      <c r="AH58" s="380">
        <v>0</v>
      </c>
      <c r="AI58" s="380">
        <v>0</v>
      </c>
      <c r="AJ58" s="380">
        <v>0</v>
      </c>
      <c r="AK58" s="380">
        <v>0</v>
      </c>
      <c r="AL58" s="380">
        <v>0</v>
      </c>
      <c r="AM58" s="380">
        <v>0</v>
      </c>
      <c r="AN58" s="380">
        <v>0</v>
      </c>
      <c r="AO58" s="380">
        <v>0</v>
      </c>
      <c r="AP58" s="380">
        <v>0</v>
      </c>
      <c r="AQ58" s="380">
        <v>0</v>
      </c>
      <c r="AR58" s="380">
        <v>0</v>
      </c>
      <c r="AS58" s="380">
        <v>0</v>
      </c>
      <c r="AT58" s="380">
        <v>0</v>
      </c>
      <c r="AU58" s="380">
        <v>0</v>
      </c>
      <c r="AV58" s="380">
        <v>0</v>
      </c>
      <c r="AW58" s="380">
        <v>0</v>
      </c>
      <c r="AX58" s="380">
        <v>0</v>
      </c>
      <c r="AY58" s="380">
        <v>0</v>
      </c>
      <c r="AZ58" s="380">
        <v>0</v>
      </c>
      <c r="BA58" s="380">
        <v>0</v>
      </c>
      <c r="BB58" s="380">
        <v>0</v>
      </c>
      <c r="BC58" s="380">
        <v>0</v>
      </c>
      <c r="BD58" s="380">
        <v>0</v>
      </c>
      <c r="BE58" s="380">
        <v>0</v>
      </c>
      <c r="BF58" s="380">
        <v>0</v>
      </c>
      <c r="BG58" s="380">
        <v>0</v>
      </c>
      <c r="BH58" s="380">
        <v>0</v>
      </c>
      <c r="BI58" s="380">
        <v>0</v>
      </c>
      <c r="BJ58" s="380">
        <v>0</v>
      </c>
      <c r="BK58" s="380">
        <v>0</v>
      </c>
      <c r="BL58" s="380">
        <f t="shared" ref="BL58:CD58" si="39">SUM(BL59,BL63)</f>
        <v>167.48338923011102</v>
      </c>
      <c r="BM58" s="380">
        <f t="shared" si="39"/>
        <v>1643.115846432087</v>
      </c>
      <c r="BN58" s="380">
        <f t="shared" si="39"/>
        <v>2845.8853849473962</v>
      </c>
      <c r="BO58" s="380">
        <f t="shared" si="39"/>
        <v>4464.6875868833858</v>
      </c>
      <c r="BP58" s="380">
        <f t="shared" si="39"/>
        <v>8348.3130385589338</v>
      </c>
      <c r="BQ58" s="380">
        <f t="shared" si="39"/>
        <v>12563.744213058349</v>
      </c>
      <c r="BR58" s="380">
        <f t="shared" si="39"/>
        <v>15265.773954275719</v>
      </c>
      <c r="BS58" s="380">
        <f t="shared" si="39"/>
        <v>16879.750564423524</v>
      </c>
      <c r="BT58" s="380">
        <f t="shared" si="39"/>
        <v>17157.078822094416</v>
      </c>
      <c r="BU58" s="380">
        <f t="shared" si="39"/>
        <v>17460.791461284563</v>
      </c>
      <c r="BV58" s="380">
        <f t="shared" si="39"/>
        <v>16842.0405254498</v>
      </c>
      <c r="BW58" s="380">
        <f t="shared" si="39"/>
        <v>15097.990844799904</v>
      </c>
      <c r="BX58" s="380">
        <f t="shared" si="39"/>
        <v>13829.409906837449</v>
      </c>
      <c r="BY58" s="380">
        <f t="shared" si="39"/>
        <v>13138.015180119737</v>
      </c>
      <c r="BZ58" s="380">
        <f t="shared" si="39"/>
        <v>12832.234709218106</v>
      </c>
      <c r="CA58" s="380">
        <f t="shared" si="39"/>
        <v>12697.393644530963</v>
      </c>
      <c r="CB58" s="380">
        <f t="shared" si="39"/>
        <v>11027.078907944531</v>
      </c>
      <c r="CC58" s="380">
        <f t="shared" si="39"/>
        <v>7992.161263079508</v>
      </c>
      <c r="CD58" s="381">
        <f t="shared" si="39"/>
        <v>5110.6592940888149</v>
      </c>
    </row>
    <row r="59" spans="1:82" s="1" customFormat="1" x14ac:dyDescent="0.4">
      <c r="A59" s="314"/>
      <c r="B59" s="71" t="s">
        <v>631</v>
      </c>
      <c r="C59" s="56"/>
      <c r="D59" s="383">
        <v>0</v>
      </c>
      <c r="E59" s="383">
        <v>0</v>
      </c>
      <c r="F59" s="383">
        <v>0</v>
      </c>
      <c r="G59" s="383">
        <v>0</v>
      </c>
      <c r="H59" s="383">
        <v>0</v>
      </c>
      <c r="I59" s="383">
        <v>0</v>
      </c>
      <c r="J59" s="383">
        <v>0</v>
      </c>
      <c r="K59" s="383">
        <v>0</v>
      </c>
      <c r="L59" s="383">
        <v>0</v>
      </c>
      <c r="M59" s="383">
        <v>0</v>
      </c>
      <c r="N59" s="383">
        <v>0</v>
      </c>
      <c r="O59" s="383">
        <v>0</v>
      </c>
      <c r="P59" s="383">
        <v>0</v>
      </c>
      <c r="Q59" s="383">
        <v>0</v>
      </c>
      <c r="R59" s="383">
        <v>0</v>
      </c>
      <c r="S59" s="383">
        <v>0</v>
      </c>
      <c r="T59" s="383">
        <v>0</v>
      </c>
      <c r="U59" s="383">
        <v>0</v>
      </c>
      <c r="V59" s="383">
        <v>0</v>
      </c>
      <c r="W59" s="383">
        <v>0</v>
      </c>
      <c r="X59" s="383">
        <v>0</v>
      </c>
      <c r="Y59" s="383">
        <v>0</v>
      </c>
      <c r="Z59" s="383">
        <v>0</v>
      </c>
      <c r="AA59" s="383">
        <v>0</v>
      </c>
      <c r="AB59" s="383">
        <v>0</v>
      </c>
      <c r="AC59" s="383">
        <v>0</v>
      </c>
      <c r="AD59" s="383">
        <v>0</v>
      </c>
      <c r="AE59" s="383">
        <v>0</v>
      </c>
      <c r="AF59" s="383">
        <v>0</v>
      </c>
      <c r="AG59" s="383">
        <v>0</v>
      </c>
      <c r="AH59" s="383">
        <v>0</v>
      </c>
      <c r="AI59" s="383">
        <v>0</v>
      </c>
      <c r="AJ59" s="383">
        <v>0</v>
      </c>
      <c r="AK59" s="383">
        <v>0</v>
      </c>
      <c r="AL59" s="383">
        <v>0</v>
      </c>
      <c r="AM59" s="383">
        <v>0</v>
      </c>
      <c r="AN59" s="383">
        <v>0</v>
      </c>
      <c r="AO59" s="383">
        <v>0</v>
      </c>
      <c r="AP59" s="383">
        <v>0</v>
      </c>
      <c r="AQ59" s="383">
        <v>0</v>
      </c>
      <c r="AR59" s="383">
        <v>0</v>
      </c>
      <c r="AS59" s="383">
        <v>0</v>
      </c>
      <c r="AT59" s="383">
        <v>0</v>
      </c>
      <c r="AU59" s="383">
        <v>0</v>
      </c>
      <c r="AV59" s="383">
        <v>0</v>
      </c>
      <c r="AW59" s="383">
        <v>0</v>
      </c>
      <c r="AX59" s="383">
        <v>0</v>
      </c>
      <c r="AY59" s="383">
        <v>0</v>
      </c>
      <c r="AZ59" s="383">
        <v>0</v>
      </c>
      <c r="BA59" s="383">
        <v>0</v>
      </c>
      <c r="BB59" s="383">
        <v>0</v>
      </c>
      <c r="BC59" s="383">
        <v>0</v>
      </c>
      <c r="BD59" s="383">
        <v>0</v>
      </c>
      <c r="BE59" s="383">
        <v>0</v>
      </c>
      <c r="BF59" s="383">
        <v>0</v>
      </c>
      <c r="BG59" s="383">
        <v>0</v>
      </c>
      <c r="BH59" s="383">
        <v>0</v>
      </c>
      <c r="BI59" s="383">
        <v>0</v>
      </c>
      <c r="BJ59" s="383">
        <v>0</v>
      </c>
      <c r="BK59" s="383">
        <v>0</v>
      </c>
      <c r="BL59" s="383">
        <f t="shared" ref="BL59:CD59" si="40">SUM(BL60:BL62)</f>
        <v>84.776449895588627</v>
      </c>
      <c r="BM59" s="383">
        <f t="shared" si="40"/>
        <v>753.18628940154963</v>
      </c>
      <c r="BN59" s="383">
        <f t="shared" si="40"/>
        <v>1217.598413014869</v>
      </c>
      <c r="BO59" s="383">
        <f t="shared" si="40"/>
        <v>1756.8265436560964</v>
      </c>
      <c r="BP59" s="383">
        <f t="shared" si="40"/>
        <v>2838.0275277811693</v>
      </c>
      <c r="BQ59" s="383">
        <f t="shared" si="40"/>
        <v>4260.1155892674396</v>
      </c>
      <c r="BR59" s="383">
        <f t="shared" si="40"/>
        <v>4880.4740277787441</v>
      </c>
      <c r="BS59" s="383">
        <f t="shared" si="40"/>
        <v>5271.1442208153385</v>
      </c>
      <c r="BT59" s="383">
        <f t="shared" si="40"/>
        <v>5422.3176401047112</v>
      </c>
      <c r="BU59" s="383">
        <f t="shared" si="40"/>
        <v>5358.1737983202102</v>
      </c>
      <c r="BV59" s="383">
        <f t="shared" si="40"/>
        <v>5089.9825561042226</v>
      </c>
      <c r="BW59" s="383">
        <f t="shared" si="40"/>
        <v>4918.2034420261525</v>
      </c>
      <c r="BX59" s="383">
        <f t="shared" si="40"/>
        <v>4704.0933976438964</v>
      </c>
      <c r="BY59" s="383">
        <f t="shared" si="40"/>
        <v>4608.3102585162796</v>
      </c>
      <c r="BZ59" s="383">
        <f t="shared" si="40"/>
        <v>4864.1800049393005</v>
      </c>
      <c r="CA59" s="383">
        <f t="shared" si="40"/>
        <v>5194.7326061513213</v>
      </c>
      <c r="CB59" s="383">
        <f t="shared" si="40"/>
        <v>5197.8045626210387</v>
      </c>
      <c r="CC59" s="383">
        <f t="shared" si="40"/>
        <v>4997.8054581390434</v>
      </c>
      <c r="CD59" s="384">
        <f t="shared" si="40"/>
        <v>4778.6284019650802</v>
      </c>
    </row>
    <row r="60" spans="1:82" s="1" customFormat="1" x14ac:dyDescent="0.4">
      <c r="A60" s="314"/>
      <c r="B60" s="276" t="s">
        <v>389</v>
      </c>
      <c r="C60" s="382"/>
      <c r="D60" s="383">
        <v>0</v>
      </c>
      <c r="E60" s="383">
        <v>0</v>
      </c>
      <c r="F60" s="383">
        <v>0</v>
      </c>
      <c r="G60" s="383">
        <v>0</v>
      </c>
      <c r="H60" s="383">
        <v>0</v>
      </c>
      <c r="I60" s="383">
        <v>0</v>
      </c>
      <c r="J60" s="383">
        <v>0</v>
      </c>
      <c r="K60" s="383">
        <v>0</v>
      </c>
      <c r="L60" s="383">
        <v>0</v>
      </c>
      <c r="M60" s="383">
        <v>0</v>
      </c>
      <c r="N60" s="383">
        <v>0</v>
      </c>
      <c r="O60" s="383">
        <v>0</v>
      </c>
      <c r="P60" s="383">
        <v>0</v>
      </c>
      <c r="Q60" s="383">
        <v>0</v>
      </c>
      <c r="R60" s="383">
        <v>0</v>
      </c>
      <c r="S60" s="383">
        <v>0</v>
      </c>
      <c r="T60" s="383">
        <v>0</v>
      </c>
      <c r="U60" s="383">
        <v>0</v>
      </c>
      <c r="V60" s="383">
        <v>0</v>
      </c>
      <c r="W60" s="383">
        <v>0</v>
      </c>
      <c r="X60" s="383">
        <v>0</v>
      </c>
      <c r="Y60" s="383">
        <v>0</v>
      </c>
      <c r="Z60" s="383">
        <v>0</v>
      </c>
      <c r="AA60" s="383">
        <v>0</v>
      </c>
      <c r="AB60" s="383">
        <v>0</v>
      </c>
      <c r="AC60" s="383">
        <v>0</v>
      </c>
      <c r="AD60" s="383">
        <v>0</v>
      </c>
      <c r="AE60" s="383">
        <v>0</v>
      </c>
      <c r="AF60" s="383">
        <v>0</v>
      </c>
      <c r="AG60" s="383">
        <v>0</v>
      </c>
      <c r="AH60" s="383">
        <v>0</v>
      </c>
      <c r="AI60" s="383">
        <v>0</v>
      </c>
      <c r="AJ60" s="383">
        <v>0</v>
      </c>
      <c r="AK60" s="383">
        <v>0</v>
      </c>
      <c r="AL60" s="383">
        <v>0</v>
      </c>
      <c r="AM60" s="383">
        <v>0</v>
      </c>
      <c r="AN60" s="383">
        <v>0</v>
      </c>
      <c r="AO60" s="383">
        <v>0</v>
      </c>
      <c r="AP60" s="383">
        <v>0</v>
      </c>
      <c r="AQ60" s="383">
        <v>0</v>
      </c>
      <c r="AR60" s="383">
        <v>0</v>
      </c>
      <c r="AS60" s="383">
        <v>0</v>
      </c>
      <c r="AT60" s="383">
        <v>0</v>
      </c>
      <c r="AU60" s="383">
        <v>0</v>
      </c>
      <c r="AV60" s="383">
        <v>0</v>
      </c>
      <c r="AW60" s="383">
        <v>0</v>
      </c>
      <c r="AX60" s="383">
        <v>0</v>
      </c>
      <c r="AY60" s="383">
        <v>0</v>
      </c>
      <c r="AZ60" s="383">
        <v>0</v>
      </c>
      <c r="BA60" s="383">
        <v>0</v>
      </c>
      <c r="BB60" s="383">
        <v>0</v>
      </c>
      <c r="BC60" s="383">
        <v>0</v>
      </c>
      <c r="BD60" s="383">
        <v>0</v>
      </c>
      <c r="BE60" s="383">
        <v>0</v>
      </c>
      <c r="BF60" s="383">
        <v>0</v>
      </c>
      <c r="BG60" s="383">
        <v>0</v>
      </c>
      <c r="BH60" s="383">
        <v>0</v>
      </c>
      <c r="BI60" s="383">
        <v>0</v>
      </c>
      <c r="BJ60" s="383">
        <v>0</v>
      </c>
      <c r="BK60" s="383">
        <v>0</v>
      </c>
      <c r="BL60" s="383">
        <v>78.270663963778361</v>
      </c>
      <c r="BM60" s="383">
        <v>516.43792672307529</v>
      </c>
      <c r="BN60" s="383">
        <v>597.04628341230614</v>
      </c>
      <c r="BO60" s="383">
        <v>591.67864135433933</v>
      </c>
      <c r="BP60" s="383">
        <v>684.19139935517251</v>
      </c>
      <c r="BQ60" s="383">
        <v>580.07080589082386</v>
      </c>
      <c r="BR60" s="383">
        <v>513.07116809510796</v>
      </c>
      <c r="BS60" s="383">
        <v>399.82239749192786</v>
      </c>
      <c r="BT60" s="383">
        <v>358.42902132455805</v>
      </c>
      <c r="BU60" s="383">
        <v>321.28749623100799</v>
      </c>
      <c r="BV60" s="383">
        <v>176.90624996726271</v>
      </c>
      <c r="BW60" s="383">
        <v>125.61390275334249</v>
      </c>
      <c r="BX60" s="383">
        <v>206.73568368663967</v>
      </c>
      <c r="BY60" s="383">
        <v>219.09699835965401</v>
      </c>
      <c r="BZ60" s="383">
        <v>179.04955045013782</v>
      </c>
      <c r="CA60" s="383">
        <v>143.1689784541322</v>
      </c>
      <c r="CB60" s="383">
        <v>141.56159433160281</v>
      </c>
      <c r="CC60" s="383">
        <v>140.80937032752954</v>
      </c>
      <c r="CD60" s="384">
        <v>140.46242174908301</v>
      </c>
    </row>
    <row r="61" spans="1:82" s="1" customFormat="1" x14ac:dyDescent="0.4">
      <c r="A61" s="314"/>
      <c r="B61" s="276" t="s">
        <v>632</v>
      </c>
      <c r="C61" s="382"/>
      <c r="D61" s="383">
        <v>0</v>
      </c>
      <c r="E61" s="383">
        <v>0</v>
      </c>
      <c r="F61" s="383">
        <v>0</v>
      </c>
      <c r="G61" s="383">
        <v>0</v>
      </c>
      <c r="H61" s="383">
        <v>0</v>
      </c>
      <c r="I61" s="383">
        <v>0</v>
      </c>
      <c r="J61" s="383">
        <v>0</v>
      </c>
      <c r="K61" s="383">
        <v>0</v>
      </c>
      <c r="L61" s="383">
        <v>0</v>
      </c>
      <c r="M61" s="383">
        <v>0</v>
      </c>
      <c r="N61" s="383">
        <v>0</v>
      </c>
      <c r="O61" s="383">
        <v>0</v>
      </c>
      <c r="P61" s="383">
        <v>0</v>
      </c>
      <c r="Q61" s="383">
        <v>0</v>
      </c>
      <c r="R61" s="383">
        <v>0</v>
      </c>
      <c r="S61" s="383">
        <v>0</v>
      </c>
      <c r="T61" s="383">
        <v>0</v>
      </c>
      <c r="U61" s="383">
        <v>0</v>
      </c>
      <c r="V61" s="383">
        <v>0</v>
      </c>
      <c r="W61" s="383">
        <v>0</v>
      </c>
      <c r="X61" s="383">
        <v>0</v>
      </c>
      <c r="Y61" s="383">
        <v>0</v>
      </c>
      <c r="Z61" s="383">
        <v>0</v>
      </c>
      <c r="AA61" s="383">
        <v>0</v>
      </c>
      <c r="AB61" s="383">
        <v>0</v>
      </c>
      <c r="AC61" s="383">
        <v>0</v>
      </c>
      <c r="AD61" s="383">
        <v>0</v>
      </c>
      <c r="AE61" s="383">
        <v>0</v>
      </c>
      <c r="AF61" s="383">
        <v>0</v>
      </c>
      <c r="AG61" s="383">
        <v>0</v>
      </c>
      <c r="AH61" s="383">
        <v>0</v>
      </c>
      <c r="AI61" s="383">
        <v>0</v>
      </c>
      <c r="AJ61" s="383">
        <v>0</v>
      </c>
      <c r="AK61" s="383">
        <v>0</v>
      </c>
      <c r="AL61" s="383">
        <v>0</v>
      </c>
      <c r="AM61" s="383">
        <v>0</v>
      </c>
      <c r="AN61" s="383">
        <v>0</v>
      </c>
      <c r="AO61" s="383">
        <v>0</v>
      </c>
      <c r="AP61" s="383">
        <v>0</v>
      </c>
      <c r="AQ61" s="383">
        <v>0</v>
      </c>
      <c r="AR61" s="383">
        <v>0</v>
      </c>
      <c r="AS61" s="383">
        <v>0</v>
      </c>
      <c r="AT61" s="383">
        <v>0</v>
      </c>
      <c r="AU61" s="383">
        <v>0</v>
      </c>
      <c r="AV61" s="383">
        <v>0</v>
      </c>
      <c r="AW61" s="383">
        <v>0</v>
      </c>
      <c r="AX61" s="383">
        <v>0</v>
      </c>
      <c r="AY61" s="383">
        <v>0</v>
      </c>
      <c r="AZ61" s="383">
        <v>0</v>
      </c>
      <c r="BA61" s="383">
        <v>0</v>
      </c>
      <c r="BB61" s="383">
        <v>0</v>
      </c>
      <c r="BC61" s="383">
        <v>0</v>
      </c>
      <c r="BD61" s="383">
        <v>0</v>
      </c>
      <c r="BE61" s="383">
        <v>0</v>
      </c>
      <c r="BF61" s="383">
        <v>0</v>
      </c>
      <c r="BG61" s="383">
        <v>0</v>
      </c>
      <c r="BH61" s="383">
        <v>0</v>
      </c>
      <c r="BI61" s="383">
        <v>0</v>
      </c>
      <c r="BJ61" s="383">
        <v>0</v>
      </c>
      <c r="BK61" s="383">
        <v>0</v>
      </c>
      <c r="BL61" s="383">
        <v>3.5838093736250243</v>
      </c>
      <c r="BM61" s="383">
        <v>162.00148253014484</v>
      </c>
      <c r="BN61" s="383">
        <v>450.5906027570062</v>
      </c>
      <c r="BO61" s="383">
        <v>748.6440418287815</v>
      </c>
      <c r="BP61" s="383">
        <v>834.47880823260255</v>
      </c>
      <c r="BQ61" s="383">
        <v>781.30598918339263</v>
      </c>
      <c r="BR61" s="383">
        <v>246.82762322253063</v>
      </c>
      <c r="BS61" s="383">
        <v>102.63656950655059</v>
      </c>
      <c r="BT61" s="383">
        <v>115.92163000071298</v>
      </c>
      <c r="BU61" s="383">
        <v>138.82305384792119</v>
      </c>
      <c r="BV61" s="383">
        <v>90.962511999837034</v>
      </c>
      <c r="BW61" s="383">
        <v>55.929479288311086</v>
      </c>
      <c r="BX61" s="383">
        <v>19.227532807039019</v>
      </c>
      <c r="BY61" s="383">
        <v>15.496015521811659</v>
      </c>
      <c r="BZ61" s="383">
        <v>19.99058342963599</v>
      </c>
      <c r="CA61" s="383">
        <v>26.766865237239138</v>
      </c>
      <c r="CB61" s="383">
        <v>27.999317245731451</v>
      </c>
      <c r="CC61" s="383">
        <v>28.401086653123258</v>
      </c>
      <c r="CD61" s="384">
        <v>28.883071147928966</v>
      </c>
    </row>
    <row r="62" spans="1:82" s="1" customFormat="1" x14ac:dyDescent="0.4">
      <c r="A62" s="314"/>
      <c r="B62" s="276" t="s">
        <v>391</v>
      </c>
      <c r="C62" s="382"/>
      <c r="D62" s="383">
        <v>0</v>
      </c>
      <c r="E62" s="383">
        <v>0</v>
      </c>
      <c r="F62" s="383">
        <v>0</v>
      </c>
      <c r="G62" s="383">
        <v>0</v>
      </c>
      <c r="H62" s="383">
        <v>0</v>
      </c>
      <c r="I62" s="383">
        <v>0</v>
      </c>
      <c r="J62" s="383">
        <v>0</v>
      </c>
      <c r="K62" s="383">
        <v>0</v>
      </c>
      <c r="L62" s="383">
        <v>0</v>
      </c>
      <c r="M62" s="383">
        <v>0</v>
      </c>
      <c r="N62" s="383">
        <v>0</v>
      </c>
      <c r="O62" s="383">
        <v>0</v>
      </c>
      <c r="P62" s="383">
        <v>0</v>
      </c>
      <c r="Q62" s="383">
        <v>0</v>
      </c>
      <c r="R62" s="383">
        <v>0</v>
      </c>
      <c r="S62" s="383">
        <v>0</v>
      </c>
      <c r="T62" s="383">
        <v>0</v>
      </c>
      <c r="U62" s="383">
        <v>0</v>
      </c>
      <c r="V62" s="383">
        <v>0</v>
      </c>
      <c r="W62" s="383">
        <v>0</v>
      </c>
      <c r="X62" s="383">
        <v>0</v>
      </c>
      <c r="Y62" s="383">
        <v>0</v>
      </c>
      <c r="Z62" s="383">
        <v>0</v>
      </c>
      <c r="AA62" s="383">
        <v>0</v>
      </c>
      <c r="AB62" s="383">
        <v>0</v>
      </c>
      <c r="AC62" s="383">
        <v>0</v>
      </c>
      <c r="AD62" s="383">
        <v>0</v>
      </c>
      <c r="AE62" s="383">
        <v>0</v>
      </c>
      <c r="AF62" s="383">
        <v>0</v>
      </c>
      <c r="AG62" s="383">
        <v>0</v>
      </c>
      <c r="AH62" s="383">
        <v>0</v>
      </c>
      <c r="AI62" s="383">
        <v>0</v>
      </c>
      <c r="AJ62" s="383">
        <v>0</v>
      </c>
      <c r="AK62" s="383">
        <v>0</v>
      </c>
      <c r="AL62" s="383">
        <v>0</v>
      </c>
      <c r="AM62" s="383">
        <v>0</v>
      </c>
      <c r="AN62" s="383">
        <v>0</v>
      </c>
      <c r="AO62" s="383">
        <v>0</v>
      </c>
      <c r="AP62" s="383">
        <v>0</v>
      </c>
      <c r="AQ62" s="383">
        <v>0</v>
      </c>
      <c r="AR62" s="383">
        <v>0</v>
      </c>
      <c r="AS62" s="383">
        <v>0</v>
      </c>
      <c r="AT62" s="383">
        <v>0</v>
      </c>
      <c r="AU62" s="383">
        <v>0</v>
      </c>
      <c r="AV62" s="383">
        <v>0</v>
      </c>
      <c r="AW62" s="383">
        <v>0</v>
      </c>
      <c r="AX62" s="383">
        <v>0</v>
      </c>
      <c r="AY62" s="383">
        <v>0</v>
      </c>
      <c r="AZ62" s="383">
        <v>0</v>
      </c>
      <c r="BA62" s="383">
        <v>0</v>
      </c>
      <c r="BB62" s="383">
        <v>0</v>
      </c>
      <c r="BC62" s="383">
        <v>0</v>
      </c>
      <c r="BD62" s="383">
        <v>0</v>
      </c>
      <c r="BE62" s="383">
        <v>0</v>
      </c>
      <c r="BF62" s="383">
        <v>0</v>
      </c>
      <c r="BG62" s="383">
        <v>0</v>
      </c>
      <c r="BH62" s="383">
        <v>0</v>
      </c>
      <c r="BI62" s="383">
        <v>0</v>
      </c>
      <c r="BJ62" s="383">
        <v>0</v>
      </c>
      <c r="BK62" s="383">
        <v>0</v>
      </c>
      <c r="BL62" s="383">
        <v>2.9219765581852291</v>
      </c>
      <c r="BM62" s="383">
        <v>74.746880148329524</v>
      </c>
      <c r="BN62" s="383">
        <v>169.96152684555693</v>
      </c>
      <c r="BO62" s="383">
        <v>416.5038604729757</v>
      </c>
      <c r="BP62" s="383">
        <v>1319.3573201933941</v>
      </c>
      <c r="BQ62" s="383">
        <v>2898.7387941932229</v>
      </c>
      <c r="BR62" s="383">
        <v>4120.5752364611053</v>
      </c>
      <c r="BS62" s="383">
        <v>4768.6852538168596</v>
      </c>
      <c r="BT62" s="383">
        <v>4947.9669887794398</v>
      </c>
      <c r="BU62" s="383">
        <v>4898.0632482412811</v>
      </c>
      <c r="BV62" s="383">
        <v>4822.1137941371226</v>
      </c>
      <c r="BW62" s="383">
        <v>4736.6600599844987</v>
      </c>
      <c r="BX62" s="383">
        <v>4478.130181150218</v>
      </c>
      <c r="BY62" s="383">
        <v>4373.7172446348141</v>
      </c>
      <c r="BZ62" s="383">
        <v>4665.1398710595267</v>
      </c>
      <c r="CA62" s="383">
        <v>5024.7967624599496</v>
      </c>
      <c r="CB62" s="383">
        <v>5028.2436510437046</v>
      </c>
      <c r="CC62" s="383">
        <v>4828.5950011583909</v>
      </c>
      <c r="CD62" s="384">
        <v>4609.282909068068</v>
      </c>
    </row>
    <row r="63" spans="1:82" s="1" customFormat="1" ht="26.25" customHeight="1" x14ac:dyDescent="0.4">
      <c r="A63" s="314"/>
      <c r="B63" s="71" t="s">
        <v>633</v>
      </c>
      <c r="C63" s="56"/>
      <c r="D63" s="383">
        <v>0</v>
      </c>
      <c r="E63" s="383">
        <v>0</v>
      </c>
      <c r="F63" s="383">
        <v>0</v>
      </c>
      <c r="G63" s="383">
        <v>0</v>
      </c>
      <c r="H63" s="383">
        <v>0</v>
      </c>
      <c r="I63" s="383">
        <v>0</v>
      </c>
      <c r="J63" s="383">
        <v>0</v>
      </c>
      <c r="K63" s="383">
        <v>0</v>
      </c>
      <c r="L63" s="383">
        <v>0</v>
      </c>
      <c r="M63" s="383">
        <v>0</v>
      </c>
      <c r="N63" s="383">
        <v>0</v>
      </c>
      <c r="O63" s="383">
        <v>0</v>
      </c>
      <c r="P63" s="383">
        <v>0</v>
      </c>
      <c r="Q63" s="383">
        <v>0</v>
      </c>
      <c r="R63" s="383">
        <v>0</v>
      </c>
      <c r="S63" s="383">
        <v>0</v>
      </c>
      <c r="T63" s="383">
        <v>0</v>
      </c>
      <c r="U63" s="383">
        <v>0</v>
      </c>
      <c r="V63" s="383">
        <v>0</v>
      </c>
      <c r="W63" s="383">
        <v>0</v>
      </c>
      <c r="X63" s="383">
        <v>0</v>
      </c>
      <c r="Y63" s="383">
        <v>0</v>
      </c>
      <c r="Z63" s="383">
        <v>0</v>
      </c>
      <c r="AA63" s="383">
        <v>0</v>
      </c>
      <c r="AB63" s="383">
        <v>0</v>
      </c>
      <c r="AC63" s="383">
        <v>0</v>
      </c>
      <c r="AD63" s="383">
        <v>0</v>
      </c>
      <c r="AE63" s="383">
        <v>0</v>
      </c>
      <c r="AF63" s="383">
        <v>0</v>
      </c>
      <c r="AG63" s="383">
        <v>0</v>
      </c>
      <c r="AH63" s="383">
        <v>0</v>
      </c>
      <c r="AI63" s="383">
        <v>0</v>
      </c>
      <c r="AJ63" s="383">
        <v>0</v>
      </c>
      <c r="AK63" s="383">
        <v>0</v>
      </c>
      <c r="AL63" s="383">
        <v>0</v>
      </c>
      <c r="AM63" s="383">
        <v>0</v>
      </c>
      <c r="AN63" s="383">
        <v>0</v>
      </c>
      <c r="AO63" s="383">
        <v>0</v>
      </c>
      <c r="AP63" s="383">
        <v>0</v>
      </c>
      <c r="AQ63" s="383">
        <v>0</v>
      </c>
      <c r="AR63" s="383">
        <v>0</v>
      </c>
      <c r="AS63" s="383">
        <v>0</v>
      </c>
      <c r="AT63" s="383">
        <v>0</v>
      </c>
      <c r="AU63" s="383">
        <v>0</v>
      </c>
      <c r="AV63" s="383">
        <v>0</v>
      </c>
      <c r="AW63" s="383">
        <v>0</v>
      </c>
      <c r="AX63" s="383">
        <v>0</v>
      </c>
      <c r="AY63" s="383">
        <v>0</v>
      </c>
      <c r="AZ63" s="383">
        <v>0</v>
      </c>
      <c r="BA63" s="383">
        <v>0</v>
      </c>
      <c r="BB63" s="383">
        <v>0</v>
      </c>
      <c r="BC63" s="383">
        <v>0</v>
      </c>
      <c r="BD63" s="383">
        <v>0</v>
      </c>
      <c r="BE63" s="383">
        <v>0</v>
      </c>
      <c r="BF63" s="383">
        <v>0</v>
      </c>
      <c r="BG63" s="383">
        <v>0</v>
      </c>
      <c r="BH63" s="383">
        <v>0</v>
      </c>
      <c r="BI63" s="383">
        <v>0</v>
      </c>
      <c r="BJ63" s="383">
        <v>0</v>
      </c>
      <c r="BK63" s="383">
        <v>0</v>
      </c>
      <c r="BL63" s="383">
        <f t="shared" ref="BL63:CD63" si="41">SUM(BL64:BL66)</f>
        <v>82.706939334522389</v>
      </c>
      <c r="BM63" s="383">
        <f t="shared" si="41"/>
        <v>889.92955703053747</v>
      </c>
      <c r="BN63" s="383">
        <f t="shared" si="41"/>
        <v>1628.2869719325272</v>
      </c>
      <c r="BO63" s="383">
        <f t="shared" si="41"/>
        <v>2707.8610432272894</v>
      </c>
      <c r="BP63" s="383">
        <f t="shared" si="41"/>
        <v>5510.285510777765</v>
      </c>
      <c r="BQ63" s="383">
        <f t="shared" si="41"/>
        <v>8303.6286237909098</v>
      </c>
      <c r="BR63" s="383">
        <f t="shared" si="41"/>
        <v>10385.299926496975</v>
      </c>
      <c r="BS63" s="383">
        <f t="shared" si="41"/>
        <v>11608.606343608186</v>
      </c>
      <c r="BT63" s="383">
        <f t="shared" si="41"/>
        <v>11734.761181989707</v>
      </c>
      <c r="BU63" s="383">
        <f t="shared" si="41"/>
        <v>12102.617662964352</v>
      </c>
      <c r="BV63" s="383">
        <f t="shared" si="41"/>
        <v>11752.057969345577</v>
      </c>
      <c r="BW63" s="383">
        <f t="shared" si="41"/>
        <v>10179.787402773753</v>
      </c>
      <c r="BX63" s="383">
        <f t="shared" si="41"/>
        <v>9125.3165091935516</v>
      </c>
      <c r="BY63" s="383">
        <f t="shared" si="41"/>
        <v>8529.7049216034575</v>
      </c>
      <c r="BZ63" s="383">
        <f t="shared" si="41"/>
        <v>7968.0547042788057</v>
      </c>
      <c r="CA63" s="383">
        <f t="shared" si="41"/>
        <v>7502.6610383796415</v>
      </c>
      <c r="CB63" s="383">
        <f t="shared" si="41"/>
        <v>5829.2743453234925</v>
      </c>
      <c r="CC63" s="383">
        <f t="shared" si="41"/>
        <v>2994.3558049404642</v>
      </c>
      <c r="CD63" s="384">
        <f t="shared" si="41"/>
        <v>332.03089212373482</v>
      </c>
    </row>
    <row r="64" spans="1:82" s="1" customFormat="1" x14ac:dyDescent="0.4">
      <c r="A64" s="314"/>
      <c r="B64" s="276" t="s">
        <v>389</v>
      </c>
      <c r="C64" s="382"/>
      <c r="D64" s="383">
        <v>0</v>
      </c>
      <c r="E64" s="383">
        <v>0</v>
      </c>
      <c r="F64" s="383">
        <v>0</v>
      </c>
      <c r="G64" s="383">
        <v>0</v>
      </c>
      <c r="H64" s="383">
        <v>0</v>
      </c>
      <c r="I64" s="383">
        <v>0</v>
      </c>
      <c r="J64" s="383">
        <v>0</v>
      </c>
      <c r="K64" s="383">
        <v>0</v>
      </c>
      <c r="L64" s="383">
        <v>0</v>
      </c>
      <c r="M64" s="383">
        <v>0</v>
      </c>
      <c r="N64" s="383">
        <v>0</v>
      </c>
      <c r="O64" s="383">
        <v>0</v>
      </c>
      <c r="P64" s="383">
        <v>0</v>
      </c>
      <c r="Q64" s="383">
        <v>0</v>
      </c>
      <c r="R64" s="383">
        <v>0</v>
      </c>
      <c r="S64" s="383">
        <v>0</v>
      </c>
      <c r="T64" s="383">
        <v>0</v>
      </c>
      <c r="U64" s="383">
        <v>0</v>
      </c>
      <c r="V64" s="383">
        <v>0</v>
      </c>
      <c r="W64" s="383">
        <v>0</v>
      </c>
      <c r="X64" s="383">
        <v>0</v>
      </c>
      <c r="Y64" s="383">
        <v>0</v>
      </c>
      <c r="Z64" s="383">
        <v>0</v>
      </c>
      <c r="AA64" s="383">
        <v>0</v>
      </c>
      <c r="AB64" s="383">
        <v>0</v>
      </c>
      <c r="AC64" s="383">
        <v>0</v>
      </c>
      <c r="AD64" s="383">
        <v>0</v>
      </c>
      <c r="AE64" s="383">
        <v>0</v>
      </c>
      <c r="AF64" s="383">
        <v>0</v>
      </c>
      <c r="AG64" s="383">
        <v>0</v>
      </c>
      <c r="AH64" s="383">
        <v>0</v>
      </c>
      <c r="AI64" s="383">
        <v>0</v>
      </c>
      <c r="AJ64" s="383">
        <v>0</v>
      </c>
      <c r="AK64" s="383">
        <v>0</v>
      </c>
      <c r="AL64" s="383">
        <v>0</v>
      </c>
      <c r="AM64" s="383">
        <v>0</v>
      </c>
      <c r="AN64" s="383">
        <v>0</v>
      </c>
      <c r="AO64" s="383">
        <v>0</v>
      </c>
      <c r="AP64" s="383">
        <v>0</v>
      </c>
      <c r="AQ64" s="383">
        <v>0</v>
      </c>
      <c r="AR64" s="383">
        <v>0</v>
      </c>
      <c r="AS64" s="383">
        <v>0</v>
      </c>
      <c r="AT64" s="383">
        <v>0</v>
      </c>
      <c r="AU64" s="383">
        <v>0</v>
      </c>
      <c r="AV64" s="383">
        <v>0</v>
      </c>
      <c r="AW64" s="383">
        <v>0</v>
      </c>
      <c r="AX64" s="383">
        <v>0</v>
      </c>
      <c r="AY64" s="383">
        <v>0</v>
      </c>
      <c r="AZ64" s="383">
        <v>0</v>
      </c>
      <c r="BA64" s="383">
        <v>0</v>
      </c>
      <c r="BB64" s="383">
        <v>0</v>
      </c>
      <c r="BC64" s="383">
        <v>0</v>
      </c>
      <c r="BD64" s="383">
        <v>0</v>
      </c>
      <c r="BE64" s="383">
        <v>0</v>
      </c>
      <c r="BF64" s="383">
        <v>0</v>
      </c>
      <c r="BG64" s="383">
        <v>0</v>
      </c>
      <c r="BH64" s="383">
        <v>0</v>
      </c>
      <c r="BI64" s="383">
        <v>0</v>
      </c>
      <c r="BJ64" s="383">
        <v>0</v>
      </c>
      <c r="BK64" s="383">
        <v>0</v>
      </c>
      <c r="BL64" s="383">
        <v>74.743127894518764</v>
      </c>
      <c r="BM64" s="383">
        <v>629.62025424196156</v>
      </c>
      <c r="BN64" s="383">
        <v>901.36010063814695</v>
      </c>
      <c r="BO64" s="383">
        <v>1084.4562387892638</v>
      </c>
      <c r="BP64" s="383">
        <v>1535.8496706650578</v>
      </c>
      <c r="BQ64" s="383">
        <v>1696.410012993073</v>
      </c>
      <c r="BR64" s="383">
        <v>1856.7200833975057</v>
      </c>
      <c r="BS64" s="383">
        <v>1431.0576950667551</v>
      </c>
      <c r="BT64" s="383">
        <v>1026.1416014455419</v>
      </c>
      <c r="BU64" s="383">
        <v>948.11251432215136</v>
      </c>
      <c r="BV64" s="383">
        <v>447.99541705554537</v>
      </c>
      <c r="BW64" s="383">
        <v>109.13109334514309</v>
      </c>
      <c r="BX64" s="383">
        <v>52.923891004500419</v>
      </c>
      <c r="BY64" s="383">
        <v>24.758471119427483</v>
      </c>
      <c r="BZ64" s="383">
        <v>9.1763596152497975</v>
      </c>
      <c r="CA64" s="383">
        <v>3.5264579810691665</v>
      </c>
      <c r="CB64" s="383">
        <v>0</v>
      </c>
      <c r="CC64" s="383">
        <v>0</v>
      </c>
      <c r="CD64" s="384">
        <v>0</v>
      </c>
    </row>
    <row r="65" spans="1:82" s="1" customFormat="1" x14ac:dyDescent="0.4">
      <c r="A65" s="314"/>
      <c r="B65" s="276" t="s">
        <v>632</v>
      </c>
      <c r="C65" s="382"/>
      <c r="D65" s="383">
        <v>0</v>
      </c>
      <c r="E65" s="383">
        <v>0</v>
      </c>
      <c r="F65" s="383">
        <v>0</v>
      </c>
      <c r="G65" s="383">
        <v>0</v>
      </c>
      <c r="H65" s="383">
        <v>0</v>
      </c>
      <c r="I65" s="383">
        <v>0</v>
      </c>
      <c r="J65" s="383">
        <v>0</v>
      </c>
      <c r="K65" s="383">
        <v>0</v>
      </c>
      <c r="L65" s="383">
        <v>0</v>
      </c>
      <c r="M65" s="383">
        <v>0</v>
      </c>
      <c r="N65" s="383">
        <v>0</v>
      </c>
      <c r="O65" s="383">
        <v>0</v>
      </c>
      <c r="P65" s="383">
        <v>0</v>
      </c>
      <c r="Q65" s="383">
        <v>0</v>
      </c>
      <c r="R65" s="383">
        <v>0</v>
      </c>
      <c r="S65" s="383">
        <v>0</v>
      </c>
      <c r="T65" s="383">
        <v>0</v>
      </c>
      <c r="U65" s="383">
        <v>0</v>
      </c>
      <c r="V65" s="383">
        <v>0</v>
      </c>
      <c r="W65" s="383">
        <v>0</v>
      </c>
      <c r="X65" s="383">
        <v>0</v>
      </c>
      <c r="Y65" s="383">
        <v>0</v>
      </c>
      <c r="Z65" s="383">
        <v>0</v>
      </c>
      <c r="AA65" s="383">
        <v>0</v>
      </c>
      <c r="AB65" s="383">
        <v>0</v>
      </c>
      <c r="AC65" s="383">
        <v>0</v>
      </c>
      <c r="AD65" s="383">
        <v>0</v>
      </c>
      <c r="AE65" s="383">
        <v>0</v>
      </c>
      <c r="AF65" s="383">
        <v>0</v>
      </c>
      <c r="AG65" s="383">
        <v>0</v>
      </c>
      <c r="AH65" s="383">
        <v>0</v>
      </c>
      <c r="AI65" s="383">
        <v>0</v>
      </c>
      <c r="AJ65" s="383">
        <v>0</v>
      </c>
      <c r="AK65" s="383">
        <v>0</v>
      </c>
      <c r="AL65" s="383">
        <v>0</v>
      </c>
      <c r="AM65" s="383">
        <v>0</v>
      </c>
      <c r="AN65" s="383">
        <v>0</v>
      </c>
      <c r="AO65" s="383">
        <v>0</v>
      </c>
      <c r="AP65" s="383">
        <v>0</v>
      </c>
      <c r="AQ65" s="383">
        <v>0</v>
      </c>
      <c r="AR65" s="383">
        <v>0</v>
      </c>
      <c r="AS65" s="383">
        <v>0</v>
      </c>
      <c r="AT65" s="383">
        <v>0</v>
      </c>
      <c r="AU65" s="383">
        <v>0</v>
      </c>
      <c r="AV65" s="383">
        <v>0</v>
      </c>
      <c r="AW65" s="383">
        <v>0</v>
      </c>
      <c r="AX65" s="383">
        <v>0</v>
      </c>
      <c r="AY65" s="383">
        <v>0</v>
      </c>
      <c r="AZ65" s="383">
        <v>0</v>
      </c>
      <c r="BA65" s="383">
        <v>0</v>
      </c>
      <c r="BB65" s="383">
        <v>0</v>
      </c>
      <c r="BC65" s="383">
        <v>0</v>
      </c>
      <c r="BD65" s="383">
        <v>0</v>
      </c>
      <c r="BE65" s="383">
        <v>0</v>
      </c>
      <c r="BF65" s="383">
        <v>0</v>
      </c>
      <c r="BG65" s="383">
        <v>0</v>
      </c>
      <c r="BH65" s="383">
        <v>0</v>
      </c>
      <c r="BI65" s="383">
        <v>0</v>
      </c>
      <c r="BJ65" s="383">
        <v>0</v>
      </c>
      <c r="BK65" s="383">
        <v>0</v>
      </c>
      <c r="BL65" s="383">
        <v>1.1462564945701124</v>
      </c>
      <c r="BM65" s="383">
        <v>183.51041648711916</v>
      </c>
      <c r="BN65" s="383">
        <v>513.5536765349824</v>
      </c>
      <c r="BO65" s="383">
        <v>1010.0315745054562</v>
      </c>
      <c r="BP65" s="383">
        <v>2150.7345789228129</v>
      </c>
      <c r="BQ65" s="383">
        <v>2949.5809895275183</v>
      </c>
      <c r="BR65" s="383">
        <v>3091.3186005614539</v>
      </c>
      <c r="BS65" s="383">
        <v>2964.8540945348641</v>
      </c>
      <c r="BT65" s="383">
        <v>2668.4919555682063</v>
      </c>
      <c r="BU65" s="383">
        <v>2599.9766635640431</v>
      </c>
      <c r="BV65" s="383">
        <v>2356.0190579167315</v>
      </c>
      <c r="BW65" s="383">
        <v>1632.4200125464117</v>
      </c>
      <c r="BX65" s="383">
        <v>1224.7989093118711</v>
      </c>
      <c r="BY65" s="383">
        <v>1062.9111345979447</v>
      </c>
      <c r="BZ65" s="383">
        <v>923.05621835263833</v>
      </c>
      <c r="CA65" s="383">
        <v>803.27484675693859</v>
      </c>
      <c r="CB65" s="383">
        <v>602.08150096845702</v>
      </c>
      <c r="CC65" s="383">
        <v>305.41581610678958</v>
      </c>
      <c r="CD65" s="384">
        <v>33.805479331547559</v>
      </c>
    </row>
    <row r="66" spans="1:82" s="1" customFormat="1" x14ac:dyDescent="0.4">
      <c r="A66" s="314"/>
      <c r="B66" s="276" t="s">
        <v>391</v>
      </c>
      <c r="C66" s="382"/>
      <c r="D66" s="383">
        <v>0</v>
      </c>
      <c r="E66" s="383">
        <v>0</v>
      </c>
      <c r="F66" s="383">
        <v>0</v>
      </c>
      <c r="G66" s="383">
        <v>0</v>
      </c>
      <c r="H66" s="383">
        <v>0</v>
      </c>
      <c r="I66" s="383">
        <v>0</v>
      </c>
      <c r="J66" s="383">
        <v>0</v>
      </c>
      <c r="K66" s="383">
        <v>0</v>
      </c>
      <c r="L66" s="383">
        <v>0</v>
      </c>
      <c r="M66" s="383">
        <v>0</v>
      </c>
      <c r="N66" s="383">
        <v>0</v>
      </c>
      <c r="O66" s="383">
        <v>0</v>
      </c>
      <c r="P66" s="383">
        <v>0</v>
      </c>
      <c r="Q66" s="383">
        <v>0</v>
      </c>
      <c r="R66" s="383">
        <v>0</v>
      </c>
      <c r="S66" s="383">
        <v>0</v>
      </c>
      <c r="T66" s="383">
        <v>0</v>
      </c>
      <c r="U66" s="383">
        <v>0</v>
      </c>
      <c r="V66" s="383">
        <v>0</v>
      </c>
      <c r="W66" s="383">
        <v>0</v>
      </c>
      <c r="X66" s="383">
        <v>0</v>
      </c>
      <c r="Y66" s="383">
        <v>0</v>
      </c>
      <c r="Z66" s="383">
        <v>0</v>
      </c>
      <c r="AA66" s="383">
        <v>0</v>
      </c>
      <c r="AB66" s="383">
        <v>0</v>
      </c>
      <c r="AC66" s="383">
        <v>0</v>
      </c>
      <c r="AD66" s="383">
        <v>0</v>
      </c>
      <c r="AE66" s="383">
        <v>0</v>
      </c>
      <c r="AF66" s="383">
        <v>0</v>
      </c>
      <c r="AG66" s="383">
        <v>0</v>
      </c>
      <c r="AH66" s="383">
        <v>0</v>
      </c>
      <c r="AI66" s="383">
        <v>0</v>
      </c>
      <c r="AJ66" s="383">
        <v>0</v>
      </c>
      <c r="AK66" s="383">
        <v>0</v>
      </c>
      <c r="AL66" s="383">
        <v>0</v>
      </c>
      <c r="AM66" s="383">
        <v>0</v>
      </c>
      <c r="AN66" s="383">
        <v>0</v>
      </c>
      <c r="AO66" s="383">
        <v>0</v>
      </c>
      <c r="AP66" s="383">
        <v>0</v>
      </c>
      <c r="AQ66" s="383">
        <v>0</v>
      </c>
      <c r="AR66" s="383">
        <v>0</v>
      </c>
      <c r="AS66" s="383">
        <v>0</v>
      </c>
      <c r="AT66" s="383">
        <v>0</v>
      </c>
      <c r="AU66" s="383">
        <v>0</v>
      </c>
      <c r="AV66" s="383">
        <v>0</v>
      </c>
      <c r="AW66" s="383">
        <v>0</v>
      </c>
      <c r="AX66" s="383">
        <v>0</v>
      </c>
      <c r="AY66" s="383">
        <v>0</v>
      </c>
      <c r="AZ66" s="383">
        <v>0</v>
      </c>
      <c r="BA66" s="383">
        <v>0</v>
      </c>
      <c r="BB66" s="383">
        <v>0</v>
      </c>
      <c r="BC66" s="383">
        <v>0</v>
      </c>
      <c r="BD66" s="383">
        <v>0</v>
      </c>
      <c r="BE66" s="383">
        <v>0</v>
      </c>
      <c r="BF66" s="383">
        <v>0</v>
      </c>
      <c r="BG66" s="383">
        <v>0</v>
      </c>
      <c r="BH66" s="383">
        <v>0</v>
      </c>
      <c r="BI66" s="383">
        <v>0</v>
      </c>
      <c r="BJ66" s="383">
        <v>0</v>
      </c>
      <c r="BK66" s="383">
        <v>0</v>
      </c>
      <c r="BL66" s="383">
        <v>6.8175549454335123</v>
      </c>
      <c r="BM66" s="383">
        <v>76.798886301456719</v>
      </c>
      <c r="BN66" s="383">
        <v>213.37319475939779</v>
      </c>
      <c r="BO66" s="383">
        <v>613.37322993256942</v>
      </c>
      <c r="BP66" s="383">
        <v>1823.7012611898942</v>
      </c>
      <c r="BQ66" s="383">
        <v>3657.6376212703185</v>
      </c>
      <c r="BR66" s="383">
        <v>5437.2612425380157</v>
      </c>
      <c r="BS66" s="383">
        <v>7212.6945540065662</v>
      </c>
      <c r="BT66" s="383">
        <v>8040.1276249759576</v>
      </c>
      <c r="BU66" s="383">
        <v>8554.5284850781591</v>
      </c>
      <c r="BV66" s="383">
        <v>8948.0434943732998</v>
      </c>
      <c r="BW66" s="383">
        <v>8438.2362968821981</v>
      </c>
      <c r="BX66" s="383">
        <v>7847.5937088771807</v>
      </c>
      <c r="BY66" s="383">
        <v>7442.0353158860862</v>
      </c>
      <c r="BZ66" s="383">
        <v>7035.8221263109181</v>
      </c>
      <c r="CA66" s="383">
        <v>6695.8597336416333</v>
      </c>
      <c r="CB66" s="383">
        <v>5227.192844355036</v>
      </c>
      <c r="CC66" s="383">
        <v>2688.9399888336748</v>
      </c>
      <c r="CD66" s="384">
        <v>298.22541279218729</v>
      </c>
    </row>
    <row r="67" spans="1:82" s="238" customFormat="1" ht="25.5" customHeight="1" x14ac:dyDescent="0.4">
      <c r="B67" s="80" t="s">
        <v>246</v>
      </c>
      <c r="C67" s="228"/>
      <c r="D67" s="380">
        <v>0</v>
      </c>
      <c r="E67" s="380">
        <v>0</v>
      </c>
      <c r="F67" s="380">
        <v>0</v>
      </c>
      <c r="G67" s="380">
        <v>0</v>
      </c>
      <c r="H67" s="380">
        <v>0</v>
      </c>
      <c r="I67" s="380">
        <v>0</v>
      </c>
      <c r="J67" s="380">
        <v>0</v>
      </c>
      <c r="K67" s="380">
        <v>0</v>
      </c>
      <c r="L67" s="380">
        <v>0</v>
      </c>
      <c r="M67" s="380">
        <v>0</v>
      </c>
      <c r="N67" s="380">
        <v>0</v>
      </c>
      <c r="O67" s="380">
        <v>0</v>
      </c>
      <c r="P67" s="380">
        <v>0</v>
      </c>
      <c r="Q67" s="380">
        <v>0</v>
      </c>
      <c r="R67" s="380">
        <v>0</v>
      </c>
      <c r="S67" s="380">
        <v>0</v>
      </c>
      <c r="T67" s="380">
        <v>0</v>
      </c>
      <c r="U67" s="380">
        <v>0</v>
      </c>
      <c r="V67" s="380">
        <v>0</v>
      </c>
      <c r="W67" s="380">
        <v>0</v>
      </c>
      <c r="X67" s="380">
        <v>0</v>
      </c>
      <c r="Y67" s="380">
        <v>0</v>
      </c>
      <c r="Z67" s="380">
        <v>0</v>
      </c>
      <c r="AA67" s="380">
        <v>0</v>
      </c>
      <c r="AB67" s="380">
        <v>0</v>
      </c>
      <c r="AC67" s="380">
        <v>0</v>
      </c>
      <c r="AD67" s="380">
        <v>0</v>
      </c>
      <c r="AE67" s="380">
        <v>0</v>
      </c>
      <c r="AF67" s="380">
        <v>0</v>
      </c>
      <c r="AG67" s="380">
        <v>0</v>
      </c>
      <c r="AH67" s="380">
        <f t="shared" ref="AH67:BM67" si="42">SUM(AH71,AH74)</f>
        <v>0</v>
      </c>
      <c r="AI67" s="380">
        <f t="shared" si="42"/>
        <v>0</v>
      </c>
      <c r="AJ67" s="380">
        <f t="shared" si="42"/>
        <v>0</v>
      </c>
      <c r="AK67" s="380">
        <f t="shared" si="42"/>
        <v>0</v>
      </c>
      <c r="AL67" s="380">
        <f t="shared" si="42"/>
        <v>0</v>
      </c>
      <c r="AM67" s="380">
        <f t="shared" si="42"/>
        <v>0</v>
      </c>
      <c r="AN67" s="380">
        <f t="shared" si="42"/>
        <v>0</v>
      </c>
      <c r="AO67" s="380">
        <f t="shared" si="42"/>
        <v>0</v>
      </c>
      <c r="AP67" s="380">
        <f t="shared" si="42"/>
        <v>0</v>
      </c>
      <c r="AQ67" s="380">
        <f t="shared" si="42"/>
        <v>0</v>
      </c>
      <c r="AR67" s="380">
        <f t="shared" si="42"/>
        <v>0</v>
      </c>
      <c r="AS67" s="380">
        <f t="shared" si="42"/>
        <v>0</v>
      </c>
      <c r="AT67" s="380">
        <f t="shared" si="42"/>
        <v>0</v>
      </c>
      <c r="AU67" s="380">
        <f t="shared" si="42"/>
        <v>0</v>
      </c>
      <c r="AV67" s="380">
        <f t="shared" si="42"/>
        <v>0</v>
      </c>
      <c r="AW67" s="380">
        <f t="shared" si="42"/>
        <v>0</v>
      </c>
      <c r="AX67" s="380">
        <f t="shared" si="42"/>
        <v>0</v>
      </c>
      <c r="AY67" s="380">
        <f t="shared" si="42"/>
        <v>13414.451657142439</v>
      </c>
      <c r="AZ67" s="380">
        <f t="shared" si="42"/>
        <v>13017.833492677872</v>
      </c>
      <c r="BA67" s="380">
        <f t="shared" si="42"/>
        <v>12647.638820492579</v>
      </c>
      <c r="BB67" s="380">
        <f t="shared" si="42"/>
        <v>12095.501685552832</v>
      </c>
      <c r="BC67" s="380">
        <f t="shared" si="42"/>
        <v>11263.277450974852</v>
      </c>
      <c r="BD67" s="380">
        <f t="shared" si="42"/>
        <v>11005.036691291303</v>
      </c>
      <c r="BE67" s="380">
        <f t="shared" si="42"/>
        <v>10752.680679900219</v>
      </c>
      <c r="BF67" s="380">
        <f t="shared" si="42"/>
        <v>10543.412719054653</v>
      </c>
      <c r="BG67" s="380">
        <f t="shared" si="42"/>
        <v>10230.465503494124</v>
      </c>
      <c r="BH67" s="380">
        <f t="shared" si="42"/>
        <v>9843.7763856699094</v>
      </c>
      <c r="BI67" s="380">
        <f t="shared" si="42"/>
        <v>9543.0496465532851</v>
      </c>
      <c r="BJ67" s="380">
        <f t="shared" si="42"/>
        <v>9151.4274708537032</v>
      </c>
      <c r="BK67" s="380">
        <f t="shared" si="42"/>
        <v>9025.7417869973451</v>
      </c>
      <c r="BL67" s="380">
        <f t="shared" si="42"/>
        <v>8580.1819340013717</v>
      </c>
      <c r="BM67" s="380">
        <f t="shared" si="42"/>
        <v>7919.1412838273945</v>
      </c>
      <c r="BN67" s="380">
        <f t="shared" ref="BN67:CD67" si="43">SUM(BN71,BN74)</f>
        <v>7084.9585044652113</v>
      </c>
      <c r="BO67" s="380">
        <f t="shared" si="43"/>
        <v>6199.7322517214789</v>
      </c>
      <c r="BP67" s="380">
        <f t="shared" si="43"/>
        <v>4033.8019139211638</v>
      </c>
      <c r="BQ67" s="380">
        <f t="shared" si="43"/>
        <v>1428.6717120864869</v>
      </c>
      <c r="BR67" s="380">
        <f t="shared" si="43"/>
        <v>291.0111300314926</v>
      </c>
      <c r="BS67" s="380">
        <f t="shared" si="43"/>
        <v>73.244753449190952</v>
      </c>
      <c r="BT67" s="380">
        <f t="shared" si="43"/>
        <v>17.232187672715806</v>
      </c>
      <c r="BU67" s="380">
        <f t="shared" si="43"/>
        <v>10.154310764995889</v>
      </c>
      <c r="BV67" s="380">
        <f t="shared" si="43"/>
        <v>-1.4349208403252351</v>
      </c>
      <c r="BW67" s="380">
        <f t="shared" si="43"/>
        <v>5.2584130458661393</v>
      </c>
      <c r="BX67" s="380">
        <f t="shared" si="43"/>
        <v>4.7654268394796082</v>
      </c>
      <c r="BY67" s="380">
        <f t="shared" si="43"/>
        <v>3.7376155818835795</v>
      </c>
      <c r="BZ67" s="380">
        <f t="shared" si="43"/>
        <v>0</v>
      </c>
      <c r="CA67" s="380">
        <f t="shared" si="43"/>
        <v>0</v>
      </c>
      <c r="CB67" s="380">
        <f t="shared" si="43"/>
        <v>0</v>
      </c>
      <c r="CC67" s="380">
        <f t="shared" si="43"/>
        <v>0</v>
      </c>
      <c r="CD67" s="381">
        <f t="shared" si="43"/>
        <v>0</v>
      </c>
    </row>
    <row r="68" spans="1:82" s="1" customFormat="1" x14ac:dyDescent="0.4">
      <c r="A68" s="314"/>
      <c r="B68" s="71" t="s">
        <v>634</v>
      </c>
      <c r="C68" s="56"/>
      <c r="D68" s="383">
        <v>0</v>
      </c>
      <c r="E68" s="383">
        <v>0</v>
      </c>
      <c r="F68" s="383">
        <v>0</v>
      </c>
      <c r="G68" s="383">
        <v>0</v>
      </c>
      <c r="H68" s="383">
        <v>0</v>
      </c>
      <c r="I68" s="383">
        <v>0</v>
      </c>
      <c r="J68" s="383">
        <v>0</v>
      </c>
      <c r="K68" s="383">
        <v>0</v>
      </c>
      <c r="L68" s="383">
        <v>0</v>
      </c>
      <c r="M68" s="383">
        <v>0</v>
      </c>
      <c r="N68" s="383">
        <v>0</v>
      </c>
      <c r="O68" s="383">
        <v>0</v>
      </c>
      <c r="P68" s="383">
        <v>0</v>
      </c>
      <c r="Q68" s="383">
        <v>0</v>
      </c>
      <c r="R68" s="383">
        <v>0</v>
      </c>
      <c r="S68" s="383">
        <v>0</v>
      </c>
      <c r="T68" s="383">
        <v>0</v>
      </c>
      <c r="U68" s="383">
        <v>0</v>
      </c>
      <c r="V68" s="383">
        <v>0</v>
      </c>
      <c r="W68" s="383">
        <v>0</v>
      </c>
      <c r="X68" s="383">
        <v>0</v>
      </c>
      <c r="Y68" s="383">
        <v>0</v>
      </c>
      <c r="Z68" s="383">
        <v>0</v>
      </c>
      <c r="AA68" s="383">
        <v>0</v>
      </c>
      <c r="AB68" s="383">
        <v>0</v>
      </c>
      <c r="AC68" s="383">
        <v>0</v>
      </c>
      <c r="AD68" s="383">
        <v>0</v>
      </c>
      <c r="AE68" s="383">
        <v>0</v>
      </c>
      <c r="AF68" s="383">
        <v>0</v>
      </c>
      <c r="AG68" s="383">
        <v>0</v>
      </c>
      <c r="AH68" s="383">
        <v>0</v>
      </c>
      <c r="AI68" s="383">
        <v>0</v>
      </c>
      <c r="AJ68" s="383">
        <v>0</v>
      </c>
      <c r="AK68" s="383">
        <v>0</v>
      </c>
      <c r="AL68" s="383">
        <v>0</v>
      </c>
      <c r="AM68" s="383">
        <v>0</v>
      </c>
      <c r="AN68" s="383">
        <v>0</v>
      </c>
      <c r="AO68" s="383">
        <v>0</v>
      </c>
      <c r="AP68" s="383">
        <v>0</v>
      </c>
      <c r="AQ68" s="383">
        <v>0</v>
      </c>
      <c r="AR68" s="383">
        <v>0</v>
      </c>
      <c r="AS68" s="383">
        <v>0</v>
      </c>
      <c r="AT68" s="383">
        <v>0</v>
      </c>
      <c r="AU68" s="383">
        <v>0</v>
      </c>
      <c r="AV68" s="383">
        <v>0</v>
      </c>
      <c r="AW68" s="383">
        <v>0</v>
      </c>
      <c r="AX68" s="383">
        <v>0</v>
      </c>
      <c r="AY68" s="383">
        <v>489.80819398408295</v>
      </c>
      <c r="AZ68" s="383">
        <v>531.35824313032742</v>
      </c>
      <c r="BA68" s="383">
        <v>542.26041276360058</v>
      </c>
      <c r="BB68" s="383">
        <v>471.64947963586155</v>
      </c>
      <c r="BC68" s="383">
        <v>547.65233672516274</v>
      </c>
      <c r="BD68" s="383">
        <v>542.0260815280501</v>
      </c>
      <c r="BE68" s="383">
        <v>530.60668515291115</v>
      </c>
      <c r="BF68" s="383">
        <v>597.36091515998089</v>
      </c>
      <c r="BG68" s="383">
        <v>498.07988946099812</v>
      </c>
      <c r="BH68" s="383">
        <v>449.84101257746329</v>
      </c>
      <c r="BI68" s="383">
        <v>399.03503562638338</v>
      </c>
      <c r="BJ68" s="383">
        <v>404.1780163089166</v>
      </c>
      <c r="BK68" s="383">
        <v>373.10339061424162</v>
      </c>
      <c r="BL68" s="383">
        <v>307.44464326172999</v>
      </c>
      <c r="BM68" s="383">
        <v>33.321028531718056</v>
      </c>
      <c r="BN68" s="383">
        <v>32.138494915582783</v>
      </c>
      <c r="BO68" s="383">
        <v>15.614529982538516</v>
      </c>
      <c r="BP68" s="383">
        <v>5.8809420202870628</v>
      </c>
      <c r="BQ68" s="383">
        <v>3.8140252040754365</v>
      </c>
      <c r="BR68" s="383">
        <v>0.68834654506254178</v>
      </c>
      <c r="BS68" s="383">
        <v>9.3039219793772027E-2</v>
      </c>
      <c r="BT68" s="383">
        <v>1.8609692634603825E-2</v>
      </c>
      <c r="BU68" s="383">
        <v>8.8215939216089861E-3</v>
      </c>
      <c r="BV68" s="383">
        <v>-1.7152878425710086E-3</v>
      </c>
      <c r="BW68" s="383">
        <v>6.2858463793351825E-3</v>
      </c>
      <c r="BX68" s="383">
        <v>5.6965363473069673E-3</v>
      </c>
      <c r="BY68" s="383">
        <v>4.4679026101229055E-3</v>
      </c>
      <c r="BZ68" s="383">
        <v>0</v>
      </c>
      <c r="CA68" s="383">
        <v>0</v>
      </c>
      <c r="CB68" s="383">
        <v>0</v>
      </c>
      <c r="CC68" s="383">
        <v>0</v>
      </c>
      <c r="CD68" s="384">
        <v>0</v>
      </c>
    </row>
    <row r="69" spans="1:82" s="1" customFormat="1" x14ac:dyDescent="0.4">
      <c r="A69" s="314"/>
      <c r="B69" s="71" t="s">
        <v>635</v>
      </c>
      <c r="C69" s="56"/>
      <c r="D69" s="383">
        <v>0</v>
      </c>
      <c r="E69" s="383">
        <v>0</v>
      </c>
      <c r="F69" s="383">
        <v>0</v>
      </c>
      <c r="G69" s="383">
        <v>0</v>
      </c>
      <c r="H69" s="383">
        <v>0</v>
      </c>
      <c r="I69" s="383">
        <v>0</v>
      </c>
      <c r="J69" s="383">
        <v>0</v>
      </c>
      <c r="K69" s="383">
        <v>0</v>
      </c>
      <c r="L69" s="383">
        <v>0</v>
      </c>
      <c r="M69" s="383">
        <v>0</v>
      </c>
      <c r="N69" s="383">
        <v>0</v>
      </c>
      <c r="O69" s="383">
        <v>0</v>
      </c>
      <c r="P69" s="383">
        <v>0</v>
      </c>
      <c r="Q69" s="383">
        <v>0</v>
      </c>
      <c r="R69" s="383">
        <v>0</v>
      </c>
      <c r="S69" s="383">
        <v>0</v>
      </c>
      <c r="T69" s="383">
        <v>0</v>
      </c>
      <c r="U69" s="383">
        <v>0</v>
      </c>
      <c r="V69" s="383">
        <v>0</v>
      </c>
      <c r="W69" s="383">
        <v>0</v>
      </c>
      <c r="X69" s="383">
        <v>0</v>
      </c>
      <c r="Y69" s="383">
        <v>0</v>
      </c>
      <c r="Z69" s="383">
        <v>0</v>
      </c>
      <c r="AA69" s="383">
        <v>0</v>
      </c>
      <c r="AB69" s="383">
        <v>0</v>
      </c>
      <c r="AC69" s="383">
        <v>0</v>
      </c>
      <c r="AD69" s="383">
        <v>0</v>
      </c>
      <c r="AE69" s="383">
        <v>0</v>
      </c>
      <c r="AF69" s="383">
        <v>0</v>
      </c>
      <c r="AG69" s="383">
        <v>0</v>
      </c>
      <c r="AH69" s="383">
        <v>0</v>
      </c>
      <c r="AI69" s="383">
        <v>0</v>
      </c>
      <c r="AJ69" s="383">
        <v>0</v>
      </c>
      <c r="AK69" s="383">
        <v>0</v>
      </c>
      <c r="AL69" s="383">
        <v>0</v>
      </c>
      <c r="AM69" s="383">
        <v>0</v>
      </c>
      <c r="AN69" s="383">
        <v>0</v>
      </c>
      <c r="AO69" s="383">
        <v>0</v>
      </c>
      <c r="AP69" s="383">
        <v>0</v>
      </c>
      <c r="AQ69" s="383">
        <v>0</v>
      </c>
      <c r="AR69" s="383">
        <v>0</v>
      </c>
      <c r="AS69" s="383">
        <v>0</v>
      </c>
      <c r="AT69" s="383">
        <v>0</v>
      </c>
      <c r="AU69" s="383">
        <v>0</v>
      </c>
      <c r="AV69" s="383">
        <v>0</v>
      </c>
      <c r="AW69" s="383">
        <v>0</v>
      </c>
      <c r="AX69" s="383">
        <v>0</v>
      </c>
      <c r="AY69" s="383">
        <v>450.3071358165156</v>
      </c>
      <c r="AZ69" s="383">
        <v>503.75473205721215</v>
      </c>
      <c r="BA69" s="383">
        <v>540.60187879000659</v>
      </c>
      <c r="BB69" s="383">
        <v>507.9897510783349</v>
      </c>
      <c r="BC69" s="383">
        <v>645.42496621824625</v>
      </c>
      <c r="BD69" s="383">
        <v>631.75959851686116</v>
      </c>
      <c r="BE69" s="383">
        <v>642.09858835471982</v>
      </c>
      <c r="BF69" s="383">
        <v>677.78576280452796</v>
      </c>
      <c r="BG69" s="383">
        <v>601.29468726648543</v>
      </c>
      <c r="BH69" s="383">
        <v>569.64362583636682</v>
      </c>
      <c r="BI69" s="383">
        <v>485.66729806867863</v>
      </c>
      <c r="BJ69" s="383">
        <v>478.37931898382561</v>
      </c>
      <c r="BK69" s="383">
        <v>452.0721367972904</v>
      </c>
      <c r="BL69" s="383">
        <v>400.16164741530139</v>
      </c>
      <c r="BM69" s="383">
        <v>115.5329949708414</v>
      </c>
      <c r="BN69" s="383">
        <v>30.568907055111076</v>
      </c>
      <c r="BO69" s="383">
        <v>18.448821501473336</v>
      </c>
      <c r="BP69" s="383">
        <v>7.6515790083559381</v>
      </c>
      <c r="BQ69" s="383">
        <v>1.8468065786439096</v>
      </c>
      <c r="BR69" s="383">
        <v>1.1015774718680491</v>
      </c>
      <c r="BS69" s="383">
        <v>0.1311493224007281</v>
      </c>
      <c r="BT69" s="383">
        <v>2.8313483415088627E-2</v>
      </c>
      <c r="BU69" s="383">
        <v>1.8829829785214976E-2</v>
      </c>
      <c r="BV69" s="383">
        <v>-2.542082625439581E-3</v>
      </c>
      <c r="BW69" s="383">
        <v>9.3157197704727308E-3</v>
      </c>
      <c r="BX69" s="383">
        <v>8.4423533556727878E-3</v>
      </c>
      <c r="BY69" s="383">
        <v>6.6214995031537421E-3</v>
      </c>
      <c r="BZ69" s="383">
        <v>0</v>
      </c>
      <c r="CA69" s="383">
        <v>0</v>
      </c>
      <c r="CB69" s="383">
        <v>0</v>
      </c>
      <c r="CC69" s="383">
        <v>0</v>
      </c>
      <c r="CD69" s="384">
        <v>0</v>
      </c>
    </row>
    <row r="70" spans="1:82" s="1" customFormat="1" x14ac:dyDescent="0.4">
      <c r="A70" s="314"/>
      <c r="B70" s="71" t="s">
        <v>636</v>
      </c>
      <c r="C70" s="56"/>
      <c r="D70" s="383">
        <v>0</v>
      </c>
      <c r="E70" s="383">
        <v>0</v>
      </c>
      <c r="F70" s="383">
        <v>0</v>
      </c>
      <c r="G70" s="383">
        <v>0</v>
      </c>
      <c r="H70" s="383">
        <v>0</v>
      </c>
      <c r="I70" s="383">
        <v>0</v>
      </c>
      <c r="J70" s="383">
        <v>0</v>
      </c>
      <c r="K70" s="383">
        <v>0</v>
      </c>
      <c r="L70" s="383">
        <v>0</v>
      </c>
      <c r="M70" s="383">
        <v>0</v>
      </c>
      <c r="N70" s="383">
        <v>0</v>
      </c>
      <c r="O70" s="383">
        <v>0</v>
      </c>
      <c r="P70" s="383">
        <v>0</v>
      </c>
      <c r="Q70" s="383">
        <v>0</v>
      </c>
      <c r="R70" s="383">
        <v>0</v>
      </c>
      <c r="S70" s="383">
        <v>0</v>
      </c>
      <c r="T70" s="383">
        <v>0</v>
      </c>
      <c r="U70" s="383">
        <v>0</v>
      </c>
      <c r="V70" s="383">
        <v>0</v>
      </c>
      <c r="W70" s="383">
        <v>0</v>
      </c>
      <c r="X70" s="383">
        <v>0</v>
      </c>
      <c r="Y70" s="383">
        <v>0</v>
      </c>
      <c r="Z70" s="383">
        <v>0</v>
      </c>
      <c r="AA70" s="383">
        <v>0</v>
      </c>
      <c r="AB70" s="383">
        <v>0</v>
      </c>
      <c r="AC70" s="383">
        <v>0</v>
      </c>
      <c r="AD70" s="383">
        <v>0</v>
      </c>
      <c r="AE70" s="383">
        <v>0</v>
      </c>
      <c r="AF70" s="383">
        <v>0</v>
      </c>
      <c r="AG70" s="383">
        <v>0</v>
      </c>
      <c r="AH70" s="383">
        <v>0</v>
      </c>
      <c r="AI70" s="383">
        <v>0</v>
      </c>
      <c r="AJ70" s="383">
        <v>0</v>
      </c>
      <c r="AK70" s="383">
        <v>0</v>
      </c>
      <c r="AL70" s="383">
        <v>0</v>
      </c>
      <c r="AM70" s="383">
        <v>0</v>
      </c>
      <c r="AN70" s="383">
        <v>0</v>
      </c>
      <c r="AO70" s="383">
        <v>0</v>
      </c>
      <c r="AP70" s="383">
        <v>0</v>
      </c>
      <c r="AQ70" s="383">
        <v>0</v>
      </c>
      <c r="AR70" s="383">
        <v>0</v>
      </c>
      <c r="AS70" s="383">
        <v>0</v>
      </c>
      <c r="AT70" s="383">
        <v>0</v>
      </c>
      <c r="AU70" s="383">
        <v>0</v>
      </c>
      <c r="AV70" s="383">
        <v>0</v>
      </c>
      <c r="AW70" s="383">
        <v>0</v>
      </c>
      <c r="AX70" s="383">
        <v>0</v>
      </c>
      <c r="AY70" s="383">
        <v>10046.391213674498</v>
      </c>
      <c r="AZ70" s="383">
        <v>9841.9752932276151</v>
      </c>
      <c r="BA70" s="383">
        <v>9753.196725892878</v>
      </c>
      <c r="BB70" s="383">
        <v>9581.8422405569509</v>
      </c>
      <c r="BC70" s="383">
        <v>8821.8598120057068</v>
      </c>
      <c r="BD70" s="383">
        <v>8700.3636251945882</v>
      </c>
      <c r="BE70" s="383">
        <v>8757.2558700864556</v>
      </c>
      <c r="BF70" s="383">
        <v>8530.8219436143845</v>
      </c>
      <c r="BG70" s="383">
        <v>8449.8872025492092</v>
      </c>
      <c r="BH70" s="383">
        <v>8260.5228431266878</v>
      </c>
      <c r="BI70" s="383">
        <v>8209.6047793319012</v>
      </c>
      <c r="BJ70" s="383">
        <v>7873.7684453725815</v>
      </c>
      <c r="BK70" s="383">
        <v>7864.6567871800735</v>
      </c>
      <c r="BL70" s="383">
        <v>7589.5376617853672</v>
      </c>
      <c r="BM70" s="383">
        <v>7538.9014373372993</v>
      </c>
      <c r="BN70" s="383">
        <v>6821.5405624360674</v>
      </c>
      <c r="BO70" s="383">
        <v>6007.1255094909084</v>
      </c>
      <c r="BP70" s="383">
        <v>3917.2652914345567</v>
      </c>
      <c r="BQ70" s="383">
        <v>1389.1267748376267</v>
      </c>
      <c r="BR70" s="383">
        <v>283.08113996550065</v>
      </c>
      <c r="BS70" s="383">
        <v>73.020564906996469</v>
      </c>
      <c r="BT70" s="383">
        <v>17.185264496666115</v>
      </c>
      <c r="BU70" s="383">
        <v>10.126659341289061</v>
      </c>
      <c r="BV70" s="383">
        <v>-1.4306634698572249</v>
      </c>
      <c r="BW70" s="383">
        <v>5.242811479716333</v>
      </c>
      <c r="BX70" s="383">
        <v>4.7512879497766294</v>
      </c>
      <c r="BY70" s="383">
        <v>3.7265261797703033</v>
      </c>
      <c r="BZ70" s="383">
        <v>0</v>
      </c>
      <c r="CA70" s="383">
        <v>0</v>
      </c>
      <c r="CB70" s="383">
        <v>0</v>
      </c>
      <c r="CC70" s="383">
        <v>0</v>
      </c>
      <c r="CD70" s="384">
        <v>0</v>
      </c>
    </row>
    <row r="71" spans="1:82" s="1" customFormat="1" x14ac:dyDescent="0.4">
      <c r="A71" s="314"/>
      <c r="B71" s="71" t="s">
        <v>637</v>
      </c>
      <c r="C71" s="56"/>
      <c r="D71" s="383">
        <v>0</v>
      </c>
      <c r="E71" s="383">
        <v>0</v>
      </c>
      <c r="F71" s="383">
        <v>0</v>
      </c>
      <c r="G71" s="383">
        <v>0</v>
      </c>
      <c r="H71" s="383">
        <v>0</v>
      </c>
      <c r="I71" s="383">
        <v>0</v>
      </c>
      <c r="J71" s="383">
        <v>0</v>
      </c>
      <c r="K71" s="383">
        <v>0</v>
      </c>
      <c r="L71" s="383">
        <v>0</v>
      </c>
      <c r="M71" s="383">
        <v>0</v>
      </c>
      <c r="N71" s="383">
        <v>0</v>
      </c>
      <c r="O71" s="383">
        <v>0</v>
      </c>
      <c r="P71" s="383">
        <v>0</v>
      </c>
      <c r="Q71" s="383">
        <v>0</v>
      </c>
      <c r="R71" s="383">
        <v>0</v>
      </c>
      <c r="S71" s="383">
        <v>0</v>
      </c>
      <c r="T71" s="383">
        <v>0</v>
      </c>
      <c r="U71" s="383">
        <v>0</v>
      </c>
      <c r="V71" s="383">
        <v>0</v>
      </c>
      <c r="W71" s="383">
        <v>0</v>
      </c>
      <c r="X71" s="383">
        <v>0</v>
      </c>
      <c r="Y71" s="383">
        <v>0</v>
      </c>
      <c r="Z71" s="383">
        <v>0</v>
      </c>
      <c r="AA71" s="383">
        <v>0</v>
      </c>
      <c r="AB71" s="383">
        <v>0</v>
      </c>
      <c r="AC71" s="383">
        <v>0</v>
      </c>
      <c r="AD71" s="383">
        <v>0</v>
      </c>
      <c r="AE71" s="383">
        <v>0</v>
      </c>
      <c r="AF71" s="383">
        <v>0</v>
      </c>
      <c r="AG71" s="383">
        <v>0</v>
      </c>
      <c r="AH71" s="383">
        <v>0</v>
      </c>
      <c r="AI71" s="383">
        <v>0</v>
      </c>
      <c r="AJ71" s="383">
        <v>0</v>
      </c>
      <c r="AK71" s="383">
        <v>0</v>
      </c>
      <c r="AL71" s="383">
        <v>0</v>
      </c>
      <c r="AM71" s="383">
        <v>0</v>
      </c>
      <c r="AN71" s="383">
        <v>0</v>
      </c>
      <c r="AO71" s="383">
        <v>0</v>
      </c>
      <c r="AP71" s="383">
        <v>0</v>
      </c>
      <c r="AQ71" s="383">
        <v>0</v>
      </c>
      <c r="AR71" s="383">
        <v>0</v>
      </c>
      <c r="AS71" s="383">
        <v>0</v>
      </c>
      <c r="AT71" s="383">
        <v>0</v>
      </c>
      <c r="AU71" s="383">
        <v>0</v>
      </c>
      <c r="AV71" s="383">
        <v>0</v>
      </c>
      <c r="AW71" s="383">
        <v>0</v>
      </c>
      <c r="AX71" s="383">
        <v>0</v>
      </c>
      <c r="AY71" s="383">
        <f t="shared" ref="AY71:CD71" si="44">SUM(AY72:AY73)</f>
        <v>10986.5065434751</v>
      </c>
      <c r="AZ71" s="383">
        <f t="shared" si="44"/>
        <v>10877.088268415155</v>
      </c>
      <c r="BA71" s="383">
        <f t="shared" si="44"/>
        <v>10836.059017446489</v>
      </c>
      <c r="BB71" s="383">
        <f t="shared" si="44"/>
        <v>10561.481471271147</v>
      </c>
      <c r="BC71" s="383">
        <f t="shared" si="44"/>
        <v>10014.937114949118</v>
      </c>
      <c r="BD71" s="383">
        <f t="shared" si="44"/>
        <v>9874.1493052394999</v>
      </c>
      <c r="BE71" s="383">
        <f t="shared" si="44"/>
        <v>9929.9611435940878</v>
      </c>
      <c r="BF71" s="383">
        <f t="shared" si="44"/>
        <v>9805.9686215788952</v>
      </c>
      <c r="BG71" s="383">
        <f t="shared" si="44"/>
        <v>9549.2617792766923</v>
      </c>
      <c r="BH71" s="383">
        <f t="shared" si="44"/>
        <v>9280.0074815405169</v>
      </c>
      <c r="BI71" s="383">
        <f t="shared" si="44"/>
        <v>9094.3071130269618</v>
      </c>
      <c r="BJ71" s="383">
        <f t="shared" si="44"/>
        <v>8756.3257806653237</v>
      </c>
      <c r="BK71" s="383">
        <f t="shared" si="44"/>
        <v>8689.8323145916056</v>
      </c>
      <c r="BL71" s="383">
        <f t="shared" si="44"/>
        <v>8297.1439524623984</v>
      </c>
      <c r="BM71" s="383">
        <f t="shared" si="44"/>
        <v>7687.7554608398586</v>
      </c>
      <c r="BN71" s="383">
        <f t="shared" si="44"/>
        <v>6884.2479644067616</v>
      </c>
      <c r="BO71" s="383">
        <f t="shared" si="44"/>
        <v>6041.1888609749212</v>
      </c>
      <c r="BP71" s="383">
        <f t="shared" si="44"/>
        <v>3930.7978124631995</v>
      </c>
      <c r="BQ71" s="383">
        <f t="shared" si="44"/>
        <v>1394.7876066203464</v>
      </c>
      <c r="BR71" s="383">
        <f t="shared" si="44"/>
        <v>284.87106398243122</v>
      </c>
      <c r="BS71" s="383">
        <f t="shared" si="44"/>
        <v>71.991879774052634</v>
      </c>
      <c r="BT71" s="383">
        <f t="shared" si="44"/>
        <v>17.030984790968816</v>
      </c>
      <c r="BU71" s="383">
        <f t="shared" si="44"/>
        <v>10.050811490524877</v>
      </c>
      <c r="BV71" s="383">
        <f t="shared" si="44"/>
        <v>-1.4127621409598932</v>
      </c>
      <c r="BW71" s="383">
        <f t="shared" si="44"/>
        <v>5.1772102432113742</v>
      </c>
      <c r="BX71" s="383">
        <f t="shared" si="44"/>
        <v>4.6918369537409452</v>
      </c>
      <c r="BY71" s="383">
        <f t="shared" si="44"/>
        <v>3.6798976244223134</v>
      </c>
      <c r="BZ71" s="383">
        <f t="shared" si="44"/>
        <v>0</v>
      </c>
      <c r="CA71" s="383">
        <f t="shared" si="44"/>
        <v>0</v>
      </c>
      <c r="CB71" s="383">
        <f t="shared" si="44"/>
        <v>0</v>
      </c>
      <c r="CC71" s="383">
        <f t="shared" si="44"/>
        <v>0</v>
      </c>
      <c r="CD71" s="384">
        <f t="shared" si="44"/>
        <v>0</v>
      </c>
    </row>
    <row r="72" spans="1:82" s="1" customFormat="1" x14ac:dyDescent="0.4">
      <c r="A72" s="314"/>
      <c r="B72" s="276" t="s">
        <v>411</v>
      </c>
      <c r="C72" s="382"/>
      <c r="D72" s="383">
        <v>0</v>
      </c>
      <c r="E72" s="383">
        <v>0</v>
      </c>
      <c r="F72" s="383">
        <v>0</v>
      </c>
      <c r="G72" s="383">
        <v>0</v>
      </c>
      <c r="H72" s="383">
        <v>0</v>
      </c>
      <c r="I72" s="383">
        <v>0</v>
      </c>
      <c r="J72" s="383">
        <v>0</v>
      </c>
      <c r="K72" s="383">
        <v>0</v>
      </c>
      <c r="L72" s="383">
        <v>0</v>
      </c>
      <c r="M72" s="383">
        <v>0</v>
      </c>
      <c r="N72" s="383">
        <v>0</v>
      </c>
      <c r="O72" s="383">
        <v>0</v>
      </c>
      <c r="P72" s="383">
        <v>0</v>
      </c>
      <c r="Q72" s="383">
        <v>0</v>
      </c>
      <c r="R72" s="383">
        <v>0</v>
      </c>
      <c r="S72" s="383">
        <v>0</v>
      </c>
      <c r="T72" s="383">
        <v>0</v>
      </c>
      <c r="U72" s="383">
        <v>0</v>
      </c>
      <c r="V72" s="383">
        <v>0</v>
      </c>
      <c r="W72" s="383">
        <v>0</v>
      </c>
      <c r="X72" s="383">
        <v>0</v>
      </c>
      <c r="Y72" s="383">
        <v>0</v>
      </c>
      <c r="Z72" s="383">
        <v>0</v>
      </c>
      <c r="AA72" s="383">
        <v>0</v>
      </c>
      <c r="AB72" s="383">
        <v>0</v>
      </c>
      <c r="AC72" s="383">
        <v>0</v>
      </c>
      <c r="AD72" s="383">
        <v>0</v>
      </c>
      <c r="AE72" s="383">
        <v>0</v>
      </c>
      <c r="AF72" s="383">
        <v>0</v>
      </c>
      <c r="AG72" s="383">
        <v>0</v>
      </c>
      <c r="AH72" s="383">
        <v>0</v>
      </c>
      <c r="AI72" s="383">
        <v>0</v>
      </c>
      <c r="AJ72" s="383">
        <v>0</v>
      </c>
      <c r="AK72" s="383">
        <v>0</v>
      </c>
      <c r="AL72" s="383">
        <v>0</v>
      </c>
      <c r="AM72" s="383">
        <v>0</v>
      </c>
      <c r="AN72" s="383">
        <v>0</v>
      </c>
      <c r="AO72" s="383">
        <v>0</v>
      </c>
      <c r="AP72" s="383">
        <v>0</v>
      </c>
      <c r="AQ72" s="383">
        <v>0</v>
      </c>
      <c r="AR72" s="383">
        <v>0</v>
      </c>
      <c r="AS72" s="383">
        <v>0</v>
      </c>
      <c r="AT72" s="383">
        <v>0</v>
      </c>
      <c r="AU72" s="383">
        <v>0</v>
      </c>
      <c r="AV72" s="383">
        <v>0</v>
      </c>
      <c r="AW72" s="383">
        <v>0</v>
      </c>
      <c r="AX72" s="383">
        <v>0</v>
      </c>
      <c r="AY72" s="383">
        <v>9373.380837253053</v>
      </c>
      <c r="AZ72" s="383">
        <v>9572.8250254808154</v>
      </c>
      <c r="BA72" s="383">
        <v>9830.596002997303</v>
      </c>
      <c r="BB72" s="383">
        <v>9932.9113807265476</v>
      </c>
      <c r="BC72" s="383">
        <v>9781.9126483916425</v>
      </c>
      <c r="BD72" s="383">
        <v>9869.1332521478325</v>
      </c>
      <c r="BE72" s="383">
        <v>9929.9611435940878</v>
      </c>
      <c r="BF72" s="383">
        <v>9805.9686215788952</v>
      </c>
      <c r="BG72" s="383">
        <v>9549.2617792766923</v>
      </c>
      <c r="BH72" s="383">
        <v>9280.0074815405169</v>
      </c>
      <c r="BI72" s="383">
        <v>9094.3071130269618</v>
      </c>
      <c r="BJ72" s="383">
        <v>8756.3257806653237</v>
      </c>
      <c r="BK72" s="383">
        <v>8689.8323145916056</v>
      </c>
      <c r="BL72" s="383">
        <v>8297.1439524623984</v>
      </c>
      <c r="BM72" s="383">
        <v>7687.7554608398586</v>
      </c>
      <c r="BN72" s="383">
        <v>6884.2479644067616</v>
      </c>
      <c r="BO72" s="383">
        <v>6041.1888609749212</v>
      </c>
      <c r="BP72" s="383">
        <v>3930.7978124631995</v>
      </c>
      <c r="BQ72" s="383">
        <v>1394.7876066203464</v>
      </c>
      <c r="BR72" s="383">
        <v>284.87106398243122</v>
      </c>
      <c r="BS72" s="383">
        <v>71.991879774052634</v>
      </c>
      <c r="BT72" s="383">
        <v>17.030984790968816</v>
      </c>
      <c r="BU72" s="383">
        <v>10.050811490524877</v>
      </c>
      <c r="BV72" s="383">
        <v>-1.4127621409598932</v>
      </c>
      <c r="BW72" s="383">
        <v>5.1772102432113742</v>
      </c>
      <c r="BX72" s="383">
        <v>4.6918369537409452</v>
      </c>
      <c r="BY72" s="383">
        <v>3.6798976244223134</v>
      </c>
      <c r="BZ72" s="383">
        <v>0</v>
      </c>
      <c r="CA72" s="383">
        <v>0</v>
      </c>
      <c r="CB72" s="383">
        <v>0</v>
      </c>
      <c r="CC72" s="383">
        <v>0</v>
      </c>
      <c r="CD72" s="384">
        <v>0</v>
      </c>
    </row>
    <row r="73" spans="1:82" s="1" customFormat="1" x14ac:dyDescent="0.4">
      <c r="A73" s="314"/>
      <c r="B73" s="276" t="s">
        <v>410</v>
      </c>
      <c r="C73" s="382"/>
      <c r="D73" s="383">
        <v>0</v>
      </c>
      <c r="E73" s="383">
        <v>0</v>
      </c>
      <c r="F73" s="383">
        <v>0</v>
      </c>
      <c r="G73" s="383">
        <v>0</v>
      </c>
      <c r="H73" s="383">
        <v>0</v>
      </c>
      <c r="I73" s="383">
        <v>0</v>
      </c>
      <c r="J73" s="383">
        <v>0</v>
      </c>
      <c r="K73" s="383">
        <v>0</v>
      </c>
      <c r="L73" s="383">
        <v>0</v>
      </c>
      <c r="M73" s="383">
        <v>0</v>
      </c>
      <c r="N73" s="383">
        <v>0</v>
      </c>
      <c r="O73" s="383">
        <v>0</v>
      </c>
      <c r="P73" s="383">
        <v>0</v>
      </c>
      <c r="Q73" s="383">
        <v>0</v>
      </c>
      <c r="R73" s="383">
        <v>0</v>
      </c>
      <c r="S73" s="383">
        <v>0</v>
      </c>
      <c r="T73" s="383">
        <v>0</v>
      </c>
      <c r="U73" s="383">
        <v>0</v>
      </c>
      <c r="V73" s="383">
        <v>0</v>
      </c>
      <c r="W73" s="383">
        <v>0</v>
      </c>
      <c r="X73" s="383">
        <v>0</v>
      </c>
      <c r="Y73" s="383">
        <v>0</v>
      </c>
      <c r="Z73" s="383">
        <v>0</v>
      </c>
      <c r="AA73" s="383">
        <v>0</v>
      </c>
      <c r="AB73" s="383">
        <v>0</v>
      </c>
      <c r="AC73" s="383">
        <v>0</v>
      </c>
      <c r="AD73" s="383">
        <v>0</v>
      </c>
      <c r="AE73" s="383">
        <v>0</v>
      </c>
      <c r="AF73" s="383">
        <v>0</v>
      </c>
      <c r="AG73" s="383">
        <v>0</v>
      </c>
      <c r="AH73" s="383">
        <v>0</v>
      </c>
      <c r="AI73" s="383">
        <v>0</v>
      </c>
      <c r="AJ73" s="383">
        <v>0</v>
      </c>
      <c r="AK73" s="383">
        <v>0</v>
      </c>
      <c r="AL73" s="383">
        <v>0</v>
      </c>
      <c r="AM73" s="383">
        <v>0</v>
      </c>
      <c r="AN73" s="383">
        <v>0</v>
      </c>
      <c r="AO73" s="383">
        <v>0</v>
      </c>
      <c r="AP73" s="383">
        <v>0</v>
      </c>
      <c r="AQ73" s="383">
        <v>0</v>
      </c>
      <c r="AR73" s="383">
        <v>0</v>
      </c>
      <c r="AS73" s="383">
        <v>0</v>
      </c>
      <c r="AT73" s="383">
        <v>0</v>
      </c>
      <c r="AU73" s="383">
        <v>0</v>
      </c>
      <c r="AV73" s="383">
        <v>0</v>
      </c>
      <c r="AW73" s="383">
        <v>0</v>
      </c>
      <c r="AX73" s="383">
        <v>0</v>
      </c>
      <c r="AY73" s="383">
        <v>1613.1257062220468</v>
      </c>
      <c r="AZ73" s="383">
        <v>1304.2632429343396</v>
      </c>
      <c r="BA73" s="383">
        <v>1005.4630144491852</v>
      </c>
      <c r="BB73" s="383">
        <v>628.57009054459911</v>
      </c>
      <c r="BC73" s="383">
        <v>233.02446655747582</v>
      </c>
      <c r="BD73" s="383">
        <v>5.0160530916681356</v>
      </c>
      <c r="BE73" s="383">
        <v>0</v>
      </c>
      <c r="BF73" s="383">
        <v>0</v>
      </c>
      <c r="BG73" s="383">
        <v>0</v>
      </c>
      <c r="BH73" s="383">
        <v>0</v>
      </c>
      <c r="BI73" s="383">
        <v>0</v>
      </c>
      <c r="BJ73" s="383">
        <v>0</v>
      </c>
      <c r="BK73" s="383">
        <v>0</v>
      </c>
      <c r="BL73" s="383">
        <v>0</v>
      </c>
      <c r="BM73" s="383">
        <v>0</v>
      </c>
      <c r="BN73" s="383">
        <v>0</v>
      </c>
      <c r="BO73" s="383">
        <v>0</v>
      </c>
      <c r="BP73" s="383">
        <v>0</v>
      </c>
      <c r="BQ73" s="383">
        <v>0</v>
      </c>
      <c r="BR73" s="383">
        <v>0</v>
      </c>
      <c r="BS73" s="383">
        <v>0</v>
      </c>
      <c r="BT73" s="383">
        <v>0</v>
      </c>
      <c r="BU73" s="383">
        <v>0</v>
      </c>
      <c r="BV73" s="383">
        <v>0</v>
      </c>
      <c r="BW73" s="383">
        <v>0</v>
      </c>
      <c r="BX73" s="383">
        <v>0</v>
      </c>
      <c r="BY73" s="383">
        <v>0</v>
      </c>
      <c r="BZ73" s="383">
        <v>0</v>
      </c>
      <c r="CA73" s="383">
        <v>0</v>
      </c>
      <c r="CB73" s="383">
        <v>0</v>
      </c>
      <c r="CC73" s="383">
        <v>0</v>
      </c>
      <c r="CD73" s="384">
        <v>0</v>
      </c>
    </row>
    <row r="74" spans="1:82" s="1" customFormat="1" ht="26.25" customHeight="1" x14ac:dyDescent="0.4">
      <c r="A74" s="314"/>
      <c r="B74" s="71" t="s">
        <v>638</v>
      </c>
      <c r="C74" s="56"/>
      <c r="D74" s="383">
        <v>0</v>
      </c>
      <c r="E74" s="383">
        <v>0</v>
      </c>
      <c r="F74" s="383">
        <v>0</v>
      </c>
      <c r="G74" s="383">
        <v>0</v>
      </c>
      <c r="H74" s="383">
        <v>0</v>
      </c>
      <c r="I74" s="383">
        <v>0</v>
      </c>
      <c r="J74" s="383">
        <v>0</v>
      </c>
      <c r="K74" s="383">
        <v>0</v>
      </c>
      <c r="L74" s="383">
        <v>0</v>
      </c>
      <c r="M74" s="383">
        <v>0</v>
      </c>
      <c r="N74" s="383">
        <v>0</v>
      </c>
      <c r="O74" s="383">
        <v>0</v>
      </c>
      <c r="P74" s="383">
        <v>0</v>
      </c>
      <c r="Q74" s="383">
        <v>0</v>
      </c>
      <c r="R74" s="383">
        <v>0</v>
      </c>
      <c r="S74" s="383">
        <v>0</v>
      </c>
      <c r="T74" s="383">
        <v>0</v>
      </c>
      <c r="U74" s="383">
        <v>0</v>
      </c>
      <c r="V74" s="383">
        <v>0</v>
      </c>
      <c r="W74" s="383">
        <v>0</v>
      </c>
      <c r="X74" s="383">
        <v>0</v>
      </c>
      <c r="Y74" s="383">
        <v>0</v>
      </c>
      <c r="Z74" s="383">
        <v>0</v>
      </c>
      <c r="AA74" s="383">
        <v>0</v>
      </c>
      <c r="AB74" s="383">
        <v>0</v>
      </c>
      <c r="AC74" s="383">
        <v>0</v>
      </c>
      <c r="AD74" s="383">
        <v>0</v>
      </c>
      <c r="AE74" s="383">
        <v>0</v>
      </c>
      <c r="AF74" s="383">
        <v>0</v>
      </c>
      <c r="AG74" s="383">
        <v>0</v>
      </c>
      <c r="AH74" s="383">
        <v>0</v>
      </c>
      <c r="AI74" s="383">
        <v>0</v>
      </c>
      <c r="AJ74" s="383">
        <v>0</v>
      </c>
      <c r="AK74" s="383">
        <v>0</v>
      </c>
      <c r="AL74" s="383">
        <v>0</v>
      </c>
      <c r="AM74" s="383">
        <v>0</v>
      </c>
      <c r="AN74" s="383">
        <v>0</v>
      </c>
      <c r="AO74" s="383">
        <v>0</v>
      </c>
      <c r="AP74" s="383">
        <v>0</v>
      </c>
      <c r="AQ74" s="383">
        <v>0</v>
      </c>
      <c r="AR74" s="383">
        <v>0</v>
      </c>
      <c r="AS74" s="383">
        <v>0</v>
      </c>
      <c r="AT74" s="383">
        <v>0</v>
      </c>
      <c r="AU74" s="383">
        <v>0</v>
      </c>
      <c r="AV74" s="383">
        <v>0</v>
      </c>
      <c r="AW74" s="383">
        <v>0</v>
      </c>
      <c r="AX74" s="383">
        <v>0</v>
      </c>
      <c r="AY74" s="383">
        <v>2427.9451136673388</v>
      </c>
      <c r="AZ74" s="383">
        <v>2140.7452242627173</v>
      </c>
      <c r="BA74" s="383">
        <v>1811.5798030460894</v>
      </c>
      <c r="BB74" s="383">
        <v>1534.0202142816859</v>
      </c>
      <c r="BC74" s="383">
        <v>1248.3403360257353</v>
      </c>
      <c r="BD74" s="383">
        <v>1130.8873860518038</v>
      </c>
      <c r="BE74" s="383">
        <v>822.71953630613029</v>
      </c>
      <c r="BF74" s="383">
        <v>737.44409747575821</v>
      </c>
      <c r="BG74" s="383">
        <v>681.2037242174315</v>
      </c>
      <c r="BH74" s="383">
        <v>563.76890412939269</v>
      </c>
      <c r="BI74" s="383">
        <v>448.7425335263236</v>
      </c>
      <c r="BJ74" s="383">
        <v>395.10169018837991</v>
      </c>
      <c r="BK74" s="383">
        <v>335.909472405739</v>
      </c>
      <c r="BL74" s="383">
        <v>283.03798153897344</v>
      </c>
      <c r="BM74" s="383">
        <v>231.38582298753582</v>
      </c>
      <c r="BN74" s="383">
        <v>200.71054005845005</v>
      </c>
      <c r="BO74" s="383">
        <v>158.54339074655732</v>
      </c>
      <c r="BP74" s="383">
        <v>103.00410145796407</v>
      </c>
      <c r="BQ74" s="383">
        <v>33.884105466140475</v>
      </c>
      <c r="BR74" s="383">
        <v>6.1400660490613745</v>
      </c>
      <c r="BS74" s="383">
        <v>1.2528736751383176</v>
      </c>
      <c r="BT74" s="383">
        <v>0.20120288174699028</v>
      </c>
      <c r="BU74" s="383">
        <v>0.10349927447101172</v>
      </c>
      <c r="BV74" s="383">
        <v>-2.2158699365341965E-2</v>
      </c>
      <c r="BW74" s="383">
        <v>8.1202802654765205E-2</v>
      </c>
      <c r="BX74" s="383">
        <v>7.3589885738663013E-2</v>
      </c>
      <c r="BY74" s="383">
        <v>5.7717957461265942E-2</v>
      </c>
      <c r="BZ74" s="383">
        <v>0</v>
      </c>
      <c r="CA74" s="383">
        <v>0</v>
      </c>
      <c r="CB74" s="383">
        <v>0</v>
      </c>
      <c r="CC74" s="383">
        <v>0</v>
      </c>
      <c r="CD74" s="384">
        <v>0</v>
      </c>
    </row>
    <row r="75" spans="1:82" s="1" customFormat="1" x14ac:dyDescent="0.4">
      <c r="A75" s="314"/>
      <c r="B75" s="276" t="s">
        <v>411</v>
      </c>
      <c r="C75" s="56"/>
      <c r="D75" s="383">
        <v>0</v>
      </c>
      <c r="E75" s="383">
        <v>0</v>
      </c>
      <c r="F75" s="383">
        <v>0</v>
      </c>
      <c r="G75" s="383">
        <v>0</v>
      </c>
      <c r="H75" s="383">
        <v>0</v>
      </c>
      <c r="I75" s="383">
        <v>0</v>
      </c>
      <c r="J75" s="383">
        <v>0</v>
      </c>
      <c r="K75" s="383">
        <v>0</v>
      </c>
      <c r="L75" s="383">
        <v>0</v>
      </c>
      <c r="M75" s="383">
        <v>0</v>
      </c>
      <c r="N75" s="383">
        <v>0</v>
      </c>
      <c r="O75" s="383">
        <v>0</v>
      </c>
      <c r="P75" s="383">
        <v>0</v>
      </c>
      <c r="Q75" s="383">
        <v>0</v>
      </c>
      <c r="R75" s="383">
        <v>0</v>
      </c>
      <c r="S75" s="383">
        <v>0</v>
      </c>
      <c r="T75" s="383">
        <v>0</v>
      </c>
      <c r="U75" s="383">
        <v>0</v>
      </c>
      <c r="V75" s="383">
        <v>0</v>
      </c>
      <c r="W75" s="383">
        <v>0</v>
      </c>
      <c r="X75" s="383">
        <v>0</v>
      </c>
      <c r="Y75" s="383">
        <v>0</v>
      </c>
      <c r="Z75" s="383">
        <v>0</v>
      </c>
      <c r="AA75" s="383">
        <v>0</v>
      </c>
      <c r="AB75" s="383">
        <v>0</v>
      </c>
      <c r="AC75" s="383">
        <v>0</v>
      </c>
      <c r="AD75" s="383">
        <v>0</v>
      </c>
      <c r="AE75" s="383">
        <v>0</v>
      </c>
      <c r="AF75" s="383">
        <v>0</v>
      </c>
      <c r="AG75" s="383">
        <v>0</v>
      </c>
      <c r="AH75" s="383">
        <v>0</v>
      </c>
      <c r="AI75" s="383">
        <v>0</v>
      </c>
      <c r="AJ75" s="383">
        <v>0</v>
      </c>
      <c r="AK75" s="383">
        <v>0</v>
      </c>
      <c r="AL75" s="383">
        <v>0</v>
      </c>
      <c r="AM75" s="383">
        <v>0</v>
      </c>
      <c r="AN75" s="383">
        <v>0</v>
      </c>
      <c r="AO75" s="383">
        <v>0</v>
      </c>
      <c r="AP75" s="383">
        <v>0</v>
      </c>
      <c r="AQ75" s="383">
        <v>0</v>
      </c>
      <c r="AR75" s="383">
        <v>0</v>
      </c>
      <c r="AS75" s="383">
        <v>0</v>
      </c>
      <c r="AT75" s="383">
        <v>0</v>
      </c>
      <c r="AU75" s="383">
        <v>0</v>
      </c>
      <c r="AV75" s="383">
        <v>0</v>
      </c>
      <c r="AW75" s="383">
        <v>0</v>
      </c>
      <c r="AX75" s="383">
        <v>0</v>
      </c>
      <c r="AY75" s="383">
        <v>2231.6601104922784</v>
      </c>
      <c r="AZ75" s="383">
        <v>1968.6728078187443</v>
      </c>
      <c r="BA75" s="383">
        <v>1677.3503422313581</v>
      </c>
      <c r="BB75" s="383">
        <v>1444.0120556763879</v>
      </c>
      <c r="BC75" s="383">
        <v>1214.7426485947515</v>
      </c>
      <c r="BD75" s="383">
        <v>1130.8873860518038</v>
      </c>
      <c r="BE75" s="383">
        <v>822.71953630613029</v>
      </c>
      <c r="BF75" s="383">
        <v>737.44409747575821</v>
      </c>
      <c r="BG75" s="383">
        <v>681.2037242174315</v>
      </c>
      <c r="BH75" s="383">
        <v>563.76890412939269</v>
      </c>
      <c r="BI75" s="383">
        <v>448.7425335263236</v>
      </c>
      <c r="BJ75" s="383">
        <v>395.10169018837991</v>
      </c>
      <c r="BK75" s="383">
        <v>335.909472405739</v>
      </c>
      <c r="BL75" s="383">
        <v>283.03798153897344</v>
      </c>
      <c r="BM75" s="383">
        <v>231.38582298753582</v>
      </c>
      <c r="BN75" s="383">
        <v>200.71054005845005</v>
      </c>
      <c r="BO75" s="383">
        <v>158.54339074655732</v>
      </c>
      <c r="BP75" s="383">
        <v>103.00410145796407</v>
      </c>
      <c r="BQ75" s="383">
        <v>33.884105466140475</v>
      </c>
      <c r="BR75" s="383">
        <v>6.1400660490613745</v>
      </c>
      <c r="BS75" s="383">
        <v>1.2528736751383176</v>
      </c>
      <c r="BT75" s="383">
        <v>0.20120288174699028</v>
      </c>
      <c r="BU75" s="383">
        <v>0.10349927447101172</v>
      </c>
      <c r="BV75" s="383">
        <v>-2.2158699365341965E-2</v>
      </c>
      <c r="BW75" s="383">
        <v>8.1202802654765205E-2</v>
      </c>
      <c r="BX75" s="383">
        <v>7.3589885738663013E-2</v>
      </c>
      <c r="BY75" s="383">
        <v>5.7717957461265942E-2</v>
      </c>
      <c r="BZ75" s="383">
        <v>0</v>
      </c>
      <c r="CA75" s="383">
        <v>0</v>
      </c>
      <c r="CB75" s="383">
        <v>0</v>
      </c>
      <c r="CC75" s="383">
        <v>0</v>
      </c>
      <c r="CD75" s="384">
        <v>0</v>
      </c>
    </row>
    <row r="76" spans="1:82" s="1" customFormat="1" x14ac:dyDescent="0.4">
      <c r="A76" s="314"/>
      <c r="B76" s="276" t="s">
        <v>410</v>
      </c>
      <c r="C76" s="56"/>
      <c r="D76" s="383">
        <v>0</v>
      </c>
      <c r="E76" s="383">
        <v>0</v>
      </c>
      <c r="F76" s="383">
        <v>0</v>
      </c>
      <c r="G76" s="383">
        <v>0</v>
      </c>
      <c r="H76" s="383">
        <v>0</v>
      </c>
      <c r="I76" s="383">
        <v>0</v>
      </c>
      <c r="J76" s="383">
        <v>0</v>
      </c>
      <c r="K76" s="383">
        <v>0</v>
      </c>
      <c r="L76" s="383">
        <v>0</v>
      </c>
      <c r="M76" s="383">
        <v>0</v>
      </c>
      <c r="N76" s="383">
        <v>0</v>
      </c>
      <c r="O76" s="383">
        <v>0</v>
      </c>
      <c r="P76" s="383">
        <v>0</v>
      </c>
      <c r="Q76" s="383">
        <v>0</v>
      </c>
      <c r="R76" s="383">
        <v>0</v>
      </c>
      <c r="S76" s="383">
        <v>0</v>
      </c>
      <c r="T76" s="383">
        <v>0</v>
      </c>
      <c r="U76" s="383">
        <v>0</v>
      </c>
      <c r="V76" s="383">
        <v>0</v>
      </c>
      <c r="W76" s="383">
        <v>0</v>
      </c>
      <c r="X76" s="383">
        <v>0</v>
      </c>
      <c r="Y76" s="383">
        <v>0</v>
      </c>
      <c r="Z76" s="383">
        <v>0</v>
      </c>
      <c r="AA76" s="383">
        <v>0</v>
      </c>
      <c r="AB76" s="383">
        <v>0</v>
      </c>
      <c r="AC76" s="383">
        <v>0</v>
      </c>
      <c r="AD76" s="383">
        <v>0</v>
      </c>
      <c r="AE76" s="383">
        <v>0</v>
      </c>
      <c r="AF76" s="383">
        <v>0</v>
      </c>
      <c r="AG76" s="383">
        <v>0</v>
      </c>
      <c r="AH76" s="383">
        <v>0</v>
      </c>
      <c r="AI76" s="383">
        <v>0</v>
      </c>
      <c r="AJ76" s="383">
        <v>0</v>
      </c>
      <c r="AK76" s="383">
        <v>0</v>
      </c>
      <c r="AL76" s="383">
        <v>0</v>
      </c>
      <c r="AM76" s="383">
        <v>0</v>
      </c>
      <c r="AN76" s="383">
        <v>0</v>
      </c>
      <c r="AO76" s="383">
        <v>0</v>
      </c>
      <c r="AP76" s="383">
        <v>0</v>
      </c>
      <c r="AQ76" s="383">
        <v>0</v>
      </c>
      <c r="AR76" s="383">
        <v>0</v>
      </c>
      <c r="AS76" s="383">
        <v>0</v>
      </c>
      <c r="AT76" s="383">
        <v>0</v>
      </c>
      <c r="AU76" s="383">
        <v>0</v>
      </c>
      <c r="AV76" s="383">
        <v>0</v>
      </c>
      <c r="AW76" s="383">
        <v>0</v>
      </c>
      <c r="AX76" s="383">
        <v>0</v>
      </c>
      <c r="AY76" s="383">
        <v>196.28500317506058</v>
      </c>
      <c r="AZ76" s="383">
        <v>172.07241644397308</v>
      </c>
      <c r="BA76" s="383">
        <v>134.22946081473128</v>
      </c>
      <c r="BB76" s="383">
        <v>90.00815860529795</v>
      </c>
      <c r="BC76" s="383">
        <v>33.597687430983918</v>
      </c>
      <c r="BD76" s="383">
        <v>0</v>
      </c>
      <c r="BE76" s="383">
        <v>0</v>
      </c>
      <c r="BF76" s="383">
        <v>0</v>
      </c>
      <c r="BG76" s="383">
        <v>0</v>
      </c>
      <c r="BH76" s="383">
        <v>0</v>
      </c>
      <c r="BI76" s="383">
        <v>0</v>
      </c>
      <c r="BJ76" s="383">
        <v>0</v>
      </c>
      <c r="BK76" s="383">
        <v>0</v>
      </c>
      <c r="BL76" s="383">
        <v>0</v>
      </c>
      <c r="BM76" s="383">
        <v>0</v>
      </c>
      <c r="BN76" s="383">
        <v>0</v>
      </c>
      <c r="BO76" s="383">
        <v>0</v>
      </c>
      <c r="BP76" s="383">
        <v>0</v>
      </c>
      <c r="BQ76" s="383">
        <v>0</v>
      </c>
      <c r="BR76" s="383">
        <v>0</v>
      </c>
      <c r="BS76" s="383">
        <v>0</v>
      </c>
      <c r="BT76" s="383">
        <v>0</v>
      </c>
      <c r="BU76" s="383">
        <v>0</v>
      </c>
      <c r="BV76" s="383">
        <v>0</v>
      </c>
      <c r="BW76" s="383">
        <v>0</v>
      </c>
      <c r="BX76" s="383">
        <v>0</v>
      </c>
      <c r="BY76" s="383">
        <v>0</v>
      </c>
      <c r="BZ76" s="383">
        <v>0</v>
      </c>
      <c r="CA76" s="383">
        <v>0</v>
      </c>
      <c r="CB76" s="383">
        <v>0</v>
      </c>
      <c r="CC76" s="383">
        <v>0</v>
      </c>
      <c r="CD76" s="384">
        <v>0</v>
      </c>
    </row>
    <row r="77" spans="1:82" s="238" customFormat="1" ht="26.25" customHeight="1" x14ac:dyDescent="0.4">
      <c r="A77" s="336"/>
      <c r="B77" s="106" t="s">
        <v>249</v>
      </c>
      <c r="C77" s="106"/>
      <c r="D77" s="380">
        <v>0</v>
      </c>
      <c r="E77" s="380">
        <v>0</v>
      </c>
      <c r="F77" s="380">
        <v>0</v>
      </c>
      <c r="G77" s="380">
        <v>0</v>
      </c>
      <c r="H77" s="380">
        <v>0</v>
      </c>
      <c r="I77" s="380">
        <v>0</v>
      </c>
      <c r="J77" s="380">
        <v>0</v>
      </c>
      <c r="K77" s="380">
        <v>0</v>
      </c>
      <c r="L77" s="380">
        <v>0</v>
      </c>
      <c r="M77" s="380">
        <v>0</v>
      </c>
      <c r="N77" s="380">
        <v>0</v>
      </c>
      <c r="O77" s="380">
        <v>0</v>
      </c>
      <c r="P77" s="380">
        <v>0</v>
      </c>
      <c r="Q77" s="380">
        <v>0</v>
      </c>
      <c r="R77" s="380">
        <v>0</v>
      </c>
      <c r="S77" s="380">
        <v>0</v>
      </c>
      <c r="T77" s="380">
        <v>0</v>
      </c>
      <c r="U77" s="380">
        <v>0</v>
      </c>
      <c r="V77" s="380">
        <v>0</v>
      </c>
      <c r="W77" s="380">
        <v>0</v>
      </c>
      <c r="X77" s="380">
        <v>0</v>
      </c>
      <c r="Y77" s="380">
        <v>0</v>
      </c>
      <c r="Z77" s="380">
        <v>0</v>
      </c>
      <c r="AA77" s="380">
        <f t="shared" ref="AA77:AY77" si="45">SUM(AA78,AA81)</f>
        <v>1264.7596644849959</v>
      </c>
      <c r="AB77" s="380">
        <f t="shared" si="45"/>
        <v>2510.8495737841713</v>
      </c>
      <c r="AC77" s="380">
        <f t="shared" si="45"/>
        <v>2844.1176409645054</v>
      </c>
      <c r="AD77" s="380">
        <f t="shared" si="45"/>
        <v>3128.2335882755033</v>
      </c>
      <c r="AE77" s="380">
        <f t="shared" si="45"/>
        <v>3524.0858367372512</v>
      </c>
      <c r="AF77" s="380">
        <f t="shared" si="45"/>
        <v>3884.1824339173813</v>
      </c>
      <c r="AG77" s="380">
        <f t="shared" si="45"/>
        <v>4253.9889929912679</v>
      </c>
      <c r="AH77" s="380">
        <f t="shared" si="45"/>
        <v>4580.2526193849226</v>
      </c>
      <c r="AI77" s="380">
        <f t="shared" si="45"/>
        <v>4642.5952802226029</v>
      </c>
      <c r="AJ77" s="380">
        <f t="shared" si="45"/>
        <v>4504.567087395355</v>
      </c>
      <c r="AK77" s="380">
        <f t="shared" si="45"/>
        <v>4854.9126339058366</v>
      </c>
      <c r="AL77" s="380">
        <f t="shared" si="45"/>
        <v>5258.3372401034721</v>
      </c>
      <c r="AM77" s="380">
        <f t="shared" si="45"/>
        <v>5897.6607076383361</v>
      </c>
      <c r="AN77" s="380">
        <f t="shared" si="45"/>
        <v>6384.8804653834741</v>
      </c>
      <c r="AO77" s="380">
        <f t="shared" si="45"/>
        <v>6632.7053073388615</v>
      </c>
      <c r="AP77" s="380">
        <f t="shared" si="45"/>
        <v>7248.2793212090073</v>
      </c>
      <c r="AQ77" s="380">
        <f t="shared" si="45"/>
        <v>7612.3816708132063</v>
      </c>
      <c r="AR77" s="380">
        <f t="shared" si="45"/>
        <v>8072.8715802485785</v>
      </c>
      <c r="AS77" s="380">
        <f t="shared" si="45"/>
        <v>8543.6737408689623</v>
      </c>
      <c r="AT77" s="380">
        <f t="shared" si="45"/>
        <v>9104.162390518537</v>
      </c>
      <c r="AU77" s="380">
        <f t="shared" si="45"/>
        <v>10638.288088823587</v>
      </c>
      <c r="AV77" s="380">
        <f t="shared" si="45"/>
        <v>11721.479071674032</v>
      </c>
      <c r="AW77" s="380">
        <f t="shared" si="45"/>
        <v>13002.069306021909</v>
      </c>
      <c r="AX77" s="380">
        <f t="shared" si="45"/>
        <v>13976.984477948881</v>
      </c>
      <c r="AY77" s="380">
        <f t="shared" si="45"/>
        <v>476.89164536066141</v>
      </c>
      <c r="AZ77" s="380">
        <v>0</v>
      </c>
      <c r="BA77" s="380">
        <v>0</v>
      </c>
      <c r="BB77" s="380">
        <v>0</v>
      </c>
      <c r="BC77" s="380">
        <v>0</v>
      </c>
      <c r="BD77" s="380">
        <v>0</v>
      </c>
      <c r="BE77" s="380">
        <v>0</v>
      </c>
      <c r="BF77" s="380">
        <v>0</v>
      </c>
      <c r="BG77" s="380">
        <v>0</v>
      </c>
      <c r="BH77" s="380">
        <v>0</v>
      </c>
      <c r="BI77" s="380">
        <v>0</v>
      </c>
      <c r="BJ77" s="380">
        <v>0</v>
      </c>
      <c r="BK77" s="380">
        <v>0</v>
      </c>
      <c r="BL77" s="380">
        <v>0</v>
      </c>
      <c r="BM77" s="380">
        <v>0</v>
      </c>
      <c r="BN77" s="380">
        <v>0</v>
      </c>
      <c r="BO77" s="380">
        <v>0</v>
      </c>
      <c r="BP77" s="380">
        <v>0</v>
      </c>
      <c r="BQ77" s="380">
        <v>0</v>
      </c>
      <c r="BR77" s="380">
        <v>0</v>
      </c>
      <c r="BS77" s="380">
        <v>0</v>
      </c>
      <c r="BT77" s="380">
        <v>0</v>
      </c>
      <c r="BU77" s="380">
        <v>0</v>
      </c>
      <c r="BV77" s="380">
        <v>0</v>
      </c>
      <c r="BW77" s="380">
        <v>0</v>
      </c>
      <c r="BX77" s="380">
        <v>0</v>
      </c>
      <c r="BY77" s="380">
        <v>0</v>
      </c>
      <c r="BZ77" s="380">
        <v>0</v>
      </c>
      <c r="CA77" s="380">
        <v>0</v>
      </c>
      <c r="CB77" s="380">
        <v>0</v>
      </c>
      <c r="CC77" s="380">
        <v>0</v>
      </c>
      <c r="CD77" s="381">
        <v>0</v>
      </c>
    </row>
    <row r="78" spans="1:82" s="1" customFormat="1" x14ac:dyDescent="0.4">
      <c r="A78" s="314"/>
      <c r="B78" s="71" t="s">
        <v>639</v>
      </c>
      <c r="C78" s="71"/>
      <c r="D78" s="383">
        <v>0</v>
      </c>
      <c r="E78" s="383">
        <v>0</v>
      </c>
      <c r="F78" s="383">
        <v>0</v>
      </c>
      <c r="G78" s="383">
        <v>0</v>
      </c>
      <c r="H78" s="383">
        <v>0</v>
      </c>
      <c r="I78" s="383">
        <v>0</v>
      </c>
      <c r="J78" s="383">
        <v>0</v>
      </c>
      <c r="K78" s="383">
        <v>0</v>
      </c>
      <c r="L78" s="383">
        <v>0</v>
      </c>
      <c r="M78" s="383">
        <v>0</v>
      </c>
      <c r="N78" s="383">
        <v>0</v>
      </c>
      <c r="O78" s="383">
        <v>0</v>
      </c>
      <c r="P78" s="383">
        <v>0</v>
      </c>
      <c r="Q78" s="383">
        <v>0</v>
      </c>
      <c r="R78" s="383">
        <v>0</v>
      </c>
      <c r="S78" s="383">
        <v>0</v>
      </c>
      <c r="T78" s="383">
        <v>0</v>
      </c>
      <c r="U78" s="383">
        <v>0</v>
      </c>
      <c r="V78" s="383">
        <v>0</v>
      </c>
      <c r="W78" s="383">
        <v>0</v>
      </c>
      <c r="X78" s="383">
        <v>0</v>
      </c>
      <c r="Y78" s="383">
        <v>0</v>
      </c>
      <c r="Z78" s="383">
        <v>0</v>
      </c>
      <c r="AA78" s="383">
        <v>1264.7596644849959</v>
      </c>
      <c r="AB78" s="383">
        <v>2510.8495737841713</v>
      </c>
      <c r="AC78" s="383">
        <v>2844.1176409645054</v>
      </c>
      <c r="AD78" s="383">
        <v>3128.2335882755033</v>
      </c>
      <c r="AE78" s="383">
        <v>3524.0858367372512</v>
      </c>
      <c r="AF78" s="383">
        <v>3884.1824339173813</v>
      </c>
      <c r="AG78" s="383">
        <v>4253.9889929912679</v>
      </c>
      <c r="AH78" s="383">
        <v>4580.2526193849226</v>
      </c>
      <c r="AI78" s="383">
        <v>4628.5975055083636</v>
      </c>
      <c r="AJ78" s="383">
        <v>4465.3969388093083</v>
      </c>
      <c r="AK78" s="383">
        <v>4762.7756058171126</v>
      </c>
      <c r="AL78" s="383">
        <v>5083.3894223222514</v>
      </c>
      <c r="AM78" s="383">
        <v>5686.5799023970067</v>
      </c>
      <c r="AN78" s="383">
        <v>6086.8001448707073</v>
      </c>
      <c r="AO78" s="383">
        <v>6274.1043818250109</v>
      </c>
      <c r="AP78" s="383">
        <v>6723.8830632567315</v>
      </c>
      <c r="AQ78" s="383">
        <v>6942.5168052597801</v>
      </c>
      <c r="AR78" s="383">
        <v>7272.1371939810097</v>
      </c>
      <c r="AS78" s="383">
        <v>7573.4683675238575</v>
      </c>
      <c r="AT78" s="383">
        <v>7930.8235481740903</v>
      </c>
      <c r="AU78" s="383">
        <v>9104.3211771957376</v>
      </c>
      <c r="AV78" s="383">
        <v>9853.1386545065052</v>
      </c>
      <c r="AW78" s="383">
        <v>10730.338389857958</v>
      </c>
      <c r="AX78" s="383">
        <v>11359.794753928254</v>
      </c>
      <c r="AY78" s="383">
        <v>387.09171671581066</v>
      </c>
      <c r="AZ78" s="383">
        <v>0</v>
      </c>
      <c r="BA78" s="383">
        <v>0</v>
      </c>
      <c r="BB78" s="383">
        <v>0</v>
      </c>
      <c r="BC78" s="383">
        <v>0</v>
      </c>
      <c r="BD78" s="383">
        <v>0</v>
      </c>
      <c r="BE78" s="383">
        <v>0</v>
      </c>
      <c r="BF78" s="383">
        <v>0</v>
      </c>
      <c r="BG78" s="383">
        <v>0</v>
      </c>
      <c r="BH78" s="383">
        <v>0</v>
      </c>
      <c r="BI78" s="383">
        <v>0</v>
      </c>
      <c r="BJ78" s="383">
        <v>0</v>
      </c>
      <c r="BK78" s="383">
        <v>0</v>
      </c>
      <c r="BL78" s="383">
        <v>0</v>
      </c>
      <c r="BM78" s="383">
        <v>0</v>
      </c>
      <c r="BN78" s="383">
        <v>0</v>
      </c>
      <c r="BO78" s="383">
        <v>0</v>
      </c>
      <c r="BP78" s="383">
        <v>0</v>
      </c>
      <c r="BQ78" s="383">
        <v>0</v>
      </c>
      <c r="BR78" s="383">
        <v>0</v>
      </c>
      <c r="BS78" s="383">
        <v>0</v>
      </c>
      <c r="BT78" s="383">
        <v>0</v>
      </c>
      <c r="BU78" s="383">
        <v>0</v>
      </c>
      <c r="BV78" s="383">
        <v>0</v>
      </c>
      <c r="BW78" s="383">
        <v>0</v>
      </c>
      <c r="BX78" s="383">
        <v>0</v>
      </c>
      <c r="BY78" s="383">
        <v>0</v>
      </c>
      <c r="BZ78" s="383">
        <v>0</v>
      </c>
      <c r="CA78" s="383">
        <v>0</v>
      </c>
      <c r="CB78" s="383">
        <v>0</v>
      </c>
      <c r="CC78" s="383">
        <v>0</v>
      </c>
      <c r="CD78" s="384">
        <v>0</v>
      </c>
    </row>
    <row r="79" spans="1:82" s="1" customFormat="1" x14ac:dyDescent="0.4">
      <c r="A79" s="314"/>
      <c r="B79" s="276" t="s">
        <v>411</v>
      </c>
      <c r="C79" s="71"/>
      <c r="D79" s="383">
        <v>0</v>
      </c>
      <c r="E79" s="383">
        <v>0</v>
      </c>
      <c r="F79" s="383">
        <v>0</v>
      </c>
      <c r="G79" s="383">
        <v>0</v>
      </c>
      <c r="H79" s="383">
        <v>0</v>
      </c>
      <c r="I79" s="383">
        <v>0</v>
      </c>
      <c r="J79" s="383">
        <v>0</v>
      </c>
      <c r="K79" s="383">
        <v>0</v>
      </c>
      <c r="L79" s="383">
        <v>0</v>
      </c>
      <c r="M79" s="383">
        <v>0</v>
      </c>
      <c r="N79" s="383">
        <v>0</v>
      </c>
      <c r="O79" s="383">
        <v>0</v>
      </c>
      <c r="P79" s="383">
        <v>0</v>
      </c>
      <c r="Q79" s="383">
        <v>0</v>
      </c>
      <c r="R79" s="383">
        <v>0</v>
      </c>
      <c r="S79" s="383">
        <v>0</v>
      </c>
      <c r="T79" s="383">
        <v>0</v>
      </c>
      <c r="U79" s="383">
        <v>0</v>
      </c>
      <c r="V79" s="383">
        <v>0</v>
      </c>
      <c r="W79" s="383">
        <v>0</v>
      </c>
      <c r="X79" s="383">
        <v>0</v>
      </c>
      <c r="Y79" s="383">
        <v>0</v>
      </c>
      <c r="Z79" s="383">
        <v>0</v>
      </c>
      <c r="AA79" s="383">
        <v>0</v>
      </c>
      <c r="AB79" s="383">
        <v>0</v>
      </c>
      <c r="AC79" s="383">
        <v>0</v>
      </c>
      <c r="AD79" s="383">
        <v>0</v>
      </c>
      <c r="AE79" s="383">
        <v>0</v>
      </c>
      <c r="AF79" s="383">
        <v>0</v>
      </c>
      <c r="AG79" s="383">
        <v>0</v>
      </c>
      <c r="AH79" s="383">
        <v>4213.8984070223769</v>
      </c>
      <c r="AI79" s="383">
        <v>4258.3763988608725</v>
      </c>
      <c r="AJ79" s="383">
        <v>4111.2243744955622</v>
      </c>
      <c r="AK79" s="383">
        <v>4384.6376362071896</v>
      </c>
      <c r="AL79" s="383">
        <v>4671.0690372648314</v>
      </c>
      <c r="AM79" s="383">
        <v>5214.8741256595004</v>
      </c>
      <c r="AN79" s="383">
        <v>5534.9843536697781</v>
      </c>
      <c r="AO79" s="383">
        <v>5616.8468063610435</v>
      </c>
      <c r="AP79" s="383">
        <v>5906.4533021441675</v>
      </c>
      <c r="AQ79" s="383">
        <v>5982.284789230519</v>
      </c>
      <c r="AR79" s="383">
        <v>6172.8900344916265</v>
      </c>
      <c r="AS79" s="383">
        <v>6322.7973540427547</v>
      </c>
      <c r="AT79" s="383">
        <v>6509.4078721023025</v>
      </c>
      <c r="AU79" s="383">
        <v>7415.0511803993322</v>
      </c>
      <c r="AV79" s="383">
        <v>8011.1523805896759</v>
      </c>
      <c r="AW79" s="383">
        <v>8756.6728789428817</v>
      </c>
      <c r="AX79" s="383">
        <v>9308.3964443574223</v>
      </c>
      <c r="AY79" s="383">
        <v>317.18910751197006</v>
      </c>
      <c r="AZ79" s="383">
        <v>0</v>
      </c>
      <c r="BA79" s="383">
        <v>0</v>
      </c>
      <c r="BB79" s="383">
        <v>0</v>
      </c>
      <c r="BC79" s="383">
        <v>0</v>
      </c>
      <c r="BD79" s="383">
        <v>0</v>
      </c>
      <c r="BE79" s="383">
        <v>0</v>
      </c>
      <c r="BF79" s="383">
        <v>0</v>
      </c>
      <c r="BG79" s="383">
        <v>0</v>
      </c>
      <c r="BH79" s="383">
        <v>0</v>
      </c>
      <c r="BI79" s="383">
        <v>0</v>
      </c>
      <c r="BJ79" s="383">
        <v>0</v>
      </c>
      <c r="BK79" s="383">
        <v>0</v>
      </c>
      <c r="BL79" s="383">
        <v>0</v>
      </c>
      <c r="BM79" s="383">
        <v>0</v>
      </c>
      <c r="BN79" s="383">
        <v>0</v>
      </c>
      <c r="BO79" s="383">
        <v>0</v>
      </c>
      <c r="BP79" s="383">
        <v>0</v>
      </c>
      <c r="BQ79" s="383">
        <v>0</v>
      </c>
      <c r="BR79" s="383">
        <v>0</v>
      </c>
      <c r="BS79" s="383">
        <v>0</v>
      </c>
      <c r="BT79" s="383">
        <v>0</v>
      </c>
      <c r="BU79" s="383">
        <v>0</v>
      </c>
      <c r="BV79" s="383">
        <v>0</v>
      </c>
      <c r="BW79" s="383">
        <v>0</v>
      </c>
      <c r="BX79" s="383">
        <v>0</v>
      </c>
      <c r="BY79" s="383">
        <v>0</v>
      </c>
      <c r="BZ79" s="383">
        <v>0</v>
      </c>
      <c r="CA79" s="383">
        <v>0</v>
      </c>
      <c r="CB79" s="383">
        <v>0</v>
      </c>
      <c r="CC79" s="383">
        <v>0</v>
      </c>
      <c r="CD79" s="384">
        <v>0</v>
      </c>
    </row>
    <row r="80" spans="1:82" s="1" customFormat="1" x14ac:dyDescent="0.4">
      <c r="A80" s="314"/>
      <c r="B80" s="276" t="s">
        <v>410</v>
      </c>
      <c r="C80" s="71"/>
      <c r="D80" s="383">
        <v>0</v>
      </c>
      <c r="E80" s="383">
        <v>0</v>
      </c>
      <c r="F80" s="383">
        <v>0</v>
      </c>
      <c r="G80" s="383">
        <v>0</v>
      </c>
      <c r="H80" s="383">
        <v>0</v>
      </c>
      <c r="I80" s="383">
        <v>0</v>
      </c>
      <c r="J80" s="383">
        <v>0</v>
      </c>
      <c r="K80" s="383">
        <v>0</v>
      </c>
      <c r="L80" s="383">
        <v>0</v>
      </c>
      <c r="M80" s="383">
        <v>0</v>
      </c>
      <c r="N80" s="383">
        <v>0</v>
      </c>
      <c r="O80" s="383">
        <v>0</v>
      </c>
      <c r="P80" s="383">
        <v>0</v>
      </c>
      <c r="Q80" s="383">
        <v>0</v>
      </c>
      <c r="R80" s="383">
        <v>0</v>
      </c>
      <c r="S80" s="383">
        <v>0</v>
      </c>
      <c r="T80" s="383">
        <v>0</v>
      </c>
      <c r="U80" s="383">
        <v>0</v>
      </c>
      <c r="V80" s="383">
        <v>0</v>
      </c>
      <c r="W80" s="383">
        <v>0</v>
      </c>
      <c r="X80" s="383">
        <v>0</v>
      </c>
      <c r="Y80" s="383">
        <v>0</v>
      </c>
      <c r="Z80" s="383">
        <v>0</v>
      </c>
      <c r="AA80" s="383">
        <v>0</v>
      </c>
      <c r="AB80" s="383">
        <v>0</v>
      </c>
      <c r="AC80" s="383">
        <v>0</v>
      </c>
      <c r="AD80" s="383">
        <v>0</v>
      </c>
      <c r="AE80" s="383">
        <v>0</v>
      </c>
      <c r="AF80" s="383">
        <v>0</v>
      </c>
      <c r="AG80" s="383">
        <v>0</v>
      </c>
      <c r="AH80" s="383">
        <v>366.35421236254513</v>
      </c>
      <c r="AI80" s="383">
        <v>370.22110664749158</v>
      </c>
      <c r="AJ80" s="383">
        <v>354.17256431374676</v>
      </c>
      <c r="AK80" s="383">
        <v>378.13796960992278</v>
      </c>
      <c r="AL80" s="383">
        <v>412.32038505742065</v>
      </c>
      <c r="AM80" s="383">
        <v>471.70577673750603</v>
      </c>
      <c r="AN80" s="383">
        <v>551.81579120092874</v>
      </c>
      <c r="AO80" s="383">
        <v>657.25757546396687</v>
      </c>
      <c r="AP80" s="383">
        <v>817.42976111256405</v>
      </c>
      <c r="AQ80" s="383">
        <v>960.23201602926088</v>
      </c>
      <c r="AR80" s="383">
        <v>1099.247159489383</v>
      </c>
      <c r="AS80" s="383">
        <v>1250.6710134811021</v>
      </c>
      <c r="AT80" s="383">
        <v>1421.4156760717881</v>
      </c>
      <c r="AU80" s="383">
        <v>1689.2699967964052</v>
      </c>
      <c r="AV80" s="383">
        <v>1841.9862739168293</v>
      </c>
      <c r="AW80" s="383">
        <v>1973.6655109150761</v>
      </c>
      <c r="AX80" s="383">
        <v>2051.3983095708322</v>
      </c>
      <c r="AY80" s="383">
        <v>69.902609203840612</v>
      </c>
      <c r="AZ80" s="383">
        <v>0</v>
      </c>
      <c r="BA80" s="383">
        <v>0</v>
      </c>
      <c r="BB80" s="383">
        <v>0</v>
      </c>
      <c r="BC80" s="383">
        <v>0</v>
      </c>
      <c r="BD80" s="383">
        <v>0</v>
      </c>
      <c r="BE80" s="383">
        <v>0</v>
      </c>
      <c r="BF80" s="383">
        <v>0</v>
      </c>
      <c r="BG80" s="383">
        <v>0</v>
      </c>
      <c r="BH80" s="383">
        <v>0</v>
      </c>
      <c r="BI80" s="383">
        <v>0</v>
      </c>
      <c r="BJ80" s="383">
        <v>0</v>
      </c>
      <c r="BK80" s="383">
        <v>0</v>
      </c>
      <c r="BL80" s="383">
        <v>0</v>
      </c>
      <c r="BM80" s="383">
        <v>0</v>
      </c>
      <c r="BN80" s="383">
        <v>0</v>
      </c>
      <c r="BO80" s="383">
        <v>0</v>
      </c>
      <c r="BP80" s="383">
        <v>0</v>
      </c>
      <c r="BQ80" s="383">
        <v>0</v>
      </c>
      <c r="BR80" s="383">
        <v>0</v>
      </c>
      <c r="BS80" s="383">
        <v>0</v>
      </c>
      <c r="BT80" s="383">
        <v>0</v>
      </c>
      <c r="BU80" s="383">
        <v>0</v>
      </c>
      <c r="BV80" s="383">
        <v>0</v>
      </c>
      <c r="BW80" s="383">
        <v>0</v>
      </c>
      <c r="BX80" s="383">
        <v>0</v>
      </c>
      <c r="BY80" s="383">
        <v>0</v>
      </c>
      <c r="BZ80" s="383">
        <v>0</v>
      </c>
      <c r="CA80" s="383">
        <v>0</v>
      </c>
      <c r="CB80" s="383">
        <v>0</v>
      </c>
      <c r="CC80" s="383">
        <v>0</v>
      </c>
      <c r="CD80" s="384">
        <v>0</v>
      </c>
    </row>
    <row r="81" spans="2:82" s="1" customFormat="1" ht="26.25" customHeight="1" x14ac:dyDescent="0.4">
      <c r="B81" s="71" t="s">
        <v>640</v>
      </c>
      <c r="C81" s="71"/>
      <c r="D81" s="383">
        <v>0</v>
      </c>
      <c r="E81" s="383">
        <v>0</v>
      </c>
      <c r="F81" s="383">
        <v>0</v>
      </c>
      <c r="G81" s="383">
        <v>0</v>
      </c>
      <c r="H81" s="383">
        <v>0</v>
      </c>
      <c r="I81" s="383">
        <v>0</v>
      </c>
      <c r="J81" s="383">
        <v>0</v>
      </c>
      <c r="K81" s="383">
        <v>0</v>
      </c>
      <c r="L81" s="383">
        <v>0</v>
      </c>
      <c r="M81" s="383">
        <v>0</v>
      </c>
      <c r="N81" s="383">
        <v>0</v>
      </c>
      <c r="O81" s="383">
        <v>0</v>
      </c>
      <c r="P81" s="383">
        <v>0</v>
      </c>
      <c r="Q81" s="383">
        <v>0</v>
      </c>
      <c r="R81" s="383">
        <v>0</v>
      </c>
      <c r="S81" s="383">
        <v>0</v>
      </c>
      <c r="T81" s="383">
        <v>0</v>
      </c>
      <c r="U81" s="383">
        <v>0</v>
      </c>
      <c r="V81" s="383">
        <v>0</v>
      </c>
      <c r="W81" s="383">
        <v>0</v>
      </c>
      <c r="X81" s="383">
        <v>0</v>
      </c>
      <c r="Y81" s="383">
        <v>0</v>
      </c>
      <c r="Z81" s="383">
        <v>0</v>
      </c>
      <c r="AA81" s="383">
        <v>0</v>
      </c>
      <c r="AB81" s="383">
        <v>0</v>
      </c>
      <c r="AC81" s="383">
        <v>0</v>
      </c>
      <c r="AD81" s="383">
        <v>0</v>
      </c>
      <c r="AE81" s="383">
        <v>0</v>
      </c>
      <c r="AF81" s="383">
        <v>0</v>
      </c>
      <c r="AG81" s="383">
        <v>0</v>
      </c>
      <c r="AH81" s="383">
        <v>0</v>
      </c>
      <c r="AI81" s="383">
        <v>13.997774714239004</v>
      </c>
      <c r="AJ81" s="383">
        <v>39.170148586046565</v>
      </c>
      <c r="AK81" s="383">
        <v>92.137028088723909</v>
      </c>
      <c r="AL81" s="383">
        <v>174.94781778122035</v>
      </c>
      <c r="AM81" s="383">
        <v>211.08080524132933</v>
      </c>
      <c r="AN81" s="383">
        <v>298.08032051276723</v>
      </c>
      <c r="AO81" s="383">
        <v>358.60092551385077</v>
      </c>
      <c r="AP81" s="383">
        <v>524.39625795227596</v>
      </c>
      <c r="AQ81" s="383">
        <v>669.86486555342594</v>
      </c>
      <c r="AR81" s="383">
        <v>800.73438626756911</v>
      </c>
      <c r="AS81" s="383">
        <v>970.20537334510516</v>
      </c>
      <c r="AT81" s="383">
        <v>1173.3388423444469</v>
      </c>
      <c r="AU81" s="383">
        <v>1533.9669116278496</v>
      </c>
      <c r="AV81" s="383">
        <v>1868.340417167527</v>
      </c>
      <c r="AW81" s="383">
        <v>2271.7309161639523</v>
      </c>
      <c r="AX81" s="383">
        <v>2617.1897240206281</v>
      </c>
      <c r="AY81" s="383">
        <v>89.799928644850738</v>
      </c>
      <c r="AZ81" s="383">
        <v>0</v>
      </c>
      <c r="BA81" s="383">
        <v>0</v>
      </c>
      <c r="BB81" s="383">
        <v>0</v>
      </c>
      <c r="BC81" s="383">
        <v>0</v>
      </c>
      <c r="BD81" s="383">
        <v>0</v>
      </c>
      <c r="BE81" s="383">
        <v>0</v>
      </c>
      <c r="BF81" s="383">
        <v>0</v>
      </c>
      <c r="BG81" s="383">
        <v>0</v>
      </c>
      <c r="BH81" s="383">
        <v>0</v>
      </c>
      <c r="BI81" s="383">
        <v>0</v>
      </c>
      <c r="BJ81" s="383">
        <v>0</v>
      </c>
      <c r="BK81" s="383">
        <v>0</v>
      </c>
      <c r="BL81" s="383">
        <v>0</v>
      </c>
      <c r="BM81" s="383">
        <v>0</v>
      </c>
      <c r="BN81" s="383">
        <v>0</v>
      </c>
      <c r="BO81" s="383">
        <v>0</v>
      </c>
      <c r="BP81" s="383">
        <v>0</v>
      </c>
      <c r="BQ81" s="383">
        <v>0</v>
      </c>
      <c r="BR81" s="383">
        <v>0</v>
      </c>
      <c r="BS81" s="383">
        <v>0</v>
      </c>
      <c r="BT81" s="383">
        <v>0</v>
      </c>
      <c r="BU81" s="383">
        <v>0</v>
      </c>
      <c r="BV81" s="383">
        <v>0</v>
      </c>
      <c r="BW81" s="383">
        <v>0</v>
      </c>
      <c r="BX81" s="383">
        <v>0</v>
      </c>
      <c r="BY81" s="383">
        <v>0</v>
      </c>
      <c r="BZ81" s="383">
        <v>0</v>
      </c>
      <c r="CA81" s="383">
        <v>0</v>
      </c>
      <c r="CB81" s="383">
        <v>0</v>
      </c>
      <c r="CC81" s="383">
        <v>0</v>
      </c>
      <c r="CD81" s="384">
        <v>0</v>
      </c>
    </row>
    <row r="82" spans="2:82" s="1" customFormat="1" x14ac:dyDescent="0.4">
      <c r="B82" s="276" t="s">
        <v>411</v>
      </c>
      <c r="C82" s="71"/>
      <c r="D82" s="383">
        <v>0</v>
      </c>
      <c r="E82" s="383">
        <v>0</v>
      </c>
      <c r="F82" s="383">
        <v>0</v>
      </c>
      <c r="G82" s="383">
        <v>0</v>
      </c>
      <c r="H82" s="383">
        <v>0</v>
      </c>
      <c r="I82" s="383">
        <v>0</v>
      </c>
      <c r="J82" s="383">
        <v>0</v>
      </c>
      <c r="K82" s="383">
        <v>0</v>
      </c>
      <c r="L82" s="383">
        <v>0</v>
      </c>
      <c r="M82" s="383">
        <v>0</v>
      </c>
      <c r="N82" s="383">
        <v>0</v>
      </c>
      <c r="O82" s="383">
        <v>0</v>
      </c>
      <c r="P82" s="383">
        <v>0</v>
      </c>
      <c r="Q82" s="383">
        <v>0</v>
      </c>
      <c r="R82" s="383">
        <v>0</v>
      </c>
      <c r="S82" s="383">
        <v>0</v>
      </c>
      <c r="T82" s="383">
        <v>0</v>
      </c>
      <c r="U82" s="383">
        <v>0</v>
      </c>
      <c r="V82" s="383">
        <v>0</v>
      </c>
      <c r="W82" s="383">
        <v>0</v>
      </c>
      <c r="X82" s="383">
        <v>0</v>
      </c>
      <c r="Y82" s="383">
        <v>0</v>
      </c>
      <c r="Z82" s="383">
        <v>0</v>
      </c>
      <c r="AA82" s="383">
        <v>0</v>
      </c>
      <c r="AB82" s="383">
        <v>0</v>
      </c>
      <c r="AC82" s="383">
        <v>0</v>
      </c>
      <c r="AD82" s="383">
        <v>0</v>
      </c>
      <c r="AE82" s="383">
        <v>0</v>
      </c>
      <c r="AF82" s="383">
        <v>0</v>
      </c>
      <c r="AG82" s="383">
        <v>0</v>
      </c>
      <c r="AH82" s="383">
        <v>0</v>
      </c>
      <c r="AI82" s="383">
        <v>13.519222817129688</v>
      </c>
      <c r="AJ82" s="383">
        <v>37.84223947844125</v>
      </c>
      <c r="AK82" s="383">
        <v>89.010353729052056</v>
      </c>
      <c r="AL82" s="383">
        <v>168.88257428842635</v>
      </c>
      <c r="AM82" s="383">
        <v>203.59692074154739</v>
      </c>
      <c r="AN82" s="383">
        <v>286.52992989495118</v>
      </c>
      <c r="AO82" s="383">
        <v>342.54432686796787</v>
      </c>
      <c r="AP82" s="383">
        <v>497.40497923698445</v>
      </c>
      <c r="AQ82" s="383">
        <v>630.82147525473249</v>
      </c>
      <c r="AR82" s="383">
        <v>748.92602396899122</v>
      </c>
      <c r="AS82" s="383">
        <v>900.89485513183342</v>
      </c>
      <c r="AT82" s="383">
        <v>1082.2686260136716</v>
      </c>
      <c r="AU82" s="383">
        <v>1410.467761944205</v>
      </c>
      <c r="AV82" s="383">
        <v>1720.2064943616317</v>
      </c>
      <c r="AW82" s="383">
        <v>2091.8123606048148</v>
      </c>
      <c r="AX82" s="383">
        <v>2406.6670021349501</v>
      </c>
      <c r="AY82" s="383">
        <v>82.576560300575281</v>
      </c>
      <c r="AZ82" s="383">
        <v>0</v>
      </c>
      <c r="BA82" s="383">
        <v>0</v>
      </c>
      <c r="BB82" s="383">
        <v>0</v>
      </c>
      <c r="BC82" s="383">
        <v>0</v>
      </c>
      <c r="BD82" s="383">
        <v>0</v>
      </c>
      <c r="BE82" s="383">
        <v>0</v>
      </c>
      <c r="BF82" s="383">
        <v>0</v>
      </c>
      <c r="BG82" s="383">
        <v>0</v>
      </c>
      <c r="BH82" s="383">
        <v>0</v>
      </c>
      <c r="BI82" s="383">
        <v>0</v>
      </c>
      <c r="BJ82" s="383">
        <v>0</v>
      </c>
      <c r="BK82" s="383">
        <v>0</v>
      </c>
      <c r="BL82" s="383">
        <v>0</v>
      </c>
      <c r="BM82" s="383">
        <v>0</v>
      </c>
      <c r="BN82" s="383">
        <v>0</v>
      </c>
      <c r="BO82" s="383">
        <v>0</v>
      </c>
      <c r="BP82" s="383">
        <v>0</v>
      </c>
      <c r="BQ82" s="383">
        <v>0</v>
      </c>
      <c r="BR82" s="383">
        <v>0</v>
      </c>
      <c r="BS82" s="383">
        <v>0</v>
      </c>
      <c r="BT82" s="383">
        <v>0</v>
      </c>
      <c r="BU82" s="383">
        <v>0</v>
      </c>
      <c r="BV82" s="383">
        <v>0</v>
      </c>
      <c r="BW82" s="383">
        <v>0</v>
      </c>
      <c r="BX82" s="383">
        <v>0</v>
      </c>
      <c r="BY82" s="383">
        <v>0</v>
      </c>
      <c r="BZ82" s="383">
        <v>0</v>
      </c>
      <c r="CA82" s="383">
        <v>0</v>
      </c>
      <c r="CB82" s="383">
        <v>0</v>
      </c>
      <c r="CC82" s="383">
        <v>0</v>
      </c>
      <c r="CD82" s="384">
        <v>0</v>
      </c>
    </row>
    <row r="83" spans="2:82" s="1" customFormat="1" x14ac:dyDescent="0.4">
      <c r="B83" s="276" t="s">
        <v>410</v>
      </c>
      <c r="C83" s="71"/>
      <c r="D83" s="383">
        <v>0</v>
      </c>
      <c r="E83" s="383">
        <v>0</v>
      </c>
      <c r="F83" s="383">
        <v>0</v>
      </c>
      <c r="G83" s="383">
        <v>0</v>
      </c>
      <c r="H83" s="383">
        <v>0</v>
      </c>
      <c r="I83" s="383">
        <v>0</v>
      </c>
      <c r="J83" s="383">
        <v>0</v>
      </c>
      <c r="K83" s="383">
        <v>0</v>
      </c>
      <c r="L83" s="383">
        <v>0</v>
      </c>
      <c r="M83" s="383">
        <v>0</v>
      </c>
      <c r="N83" s="383">
        <v>0</v>
      </c>
      <c r="O83" s="383">
        <v>0</v>
      </c>
      <c r="P83" s="383">
        <v>0</v>
      </c>
      <c r="Q83" s="383">
        <v>0</v>
      </c>
      <c r="R83" s="383">
        <v>0</v>
      </c>
      <c r="S83" s="383">
        <v>0</v>
      </c>
      <c r="T83" s="383">
        <v>0</v>
      </c>
      <c r="U83" s="383">
        <v>0</v>
      </c>
      <c r="V83" s="383">
        <v>0</v>
      </c>
      <c r="W83" s="383">
        <v>0</v>
      </c>
      <c r="X83" s="383">
        <v>0</v>
      </c>
      <c r="Y83" s="383">
        <v>0</v>
      </c>
      <c r="Z83" s="383">
        <v>0</v>
      </c>
      <c r="AA83" s="383">
        <v>0</v>
      </c>
      <c r="AB83" s="383">
        <v>0</v>
      </c>
      <c r="AC83" s="383">
        <v>0</v>
      </c>
      <c r="AD83" s="383">
        <v>0</v>
      </c>
      <c r="AE83" s="383">
        <v>0</v>
      </c>
      <c r="AF83" s="383">
        <v>0</v>
      </c>
      <c r="AG83" s="383">
        <v>0</v>
      </c>
      <c r="AH83" s="383">
        <v>0</v>
      </c>
      <c r="AI83" s="383">
        <v>0.47855189710931667</v>
      </c>
      <c r="AJ83" s="383">
        <v>1.327909107605316</v>
      </c>
      <c r="AK83" s="383">
        <v>3.1266743596718518</v>
      </c>
      <c r="AL83" s="383">
        <v>6.0652434927939991</v>
      </c>
      <c r="AM83" s="383">
        <v>7.4838844997819498</v>
      </c>
      <c r="AN83" s="383">
        <v>11.550390617816049</v>
      </c>
      <c r="AO83" s="383">
        <v>16.056598645882836</v>
      </c>
      <c r="AP83" s="383">
        <v>26.991278715291514</v>
      </c>
      <c r="AQ83" s="383">
        <v>39.04339029869336</v>
      </c>
      <c r="AR83" s="383">
        <v>51.80836229857789</v>
      </c>
      <c r="AS83" s="383">
        <v>69.310518213271777</v>
      </c>
      <c r="AT83" s="383">
        <v>91.070216330775594</v>
      </c>
      <c r="AU83" s="383">
        <v>123.49914968364472</v>
      </c>
      <c r="AV83" s="383">
        <v>148.13392280589525</v>
      </c>
      <c r="AW83" s="383">
        <v>179.91855555913753</v>
      </c>
      <c r="AX83" s="383">
        <v>210.52272188567795</v>
      </c>
      <c r="AY83" s="383">
        <v>7.2233683442754613</v>
      </c>
      <c r="AZ83" s="383">
        <v>0</v>
      </c>
      <c r="BA83" s="383">
        <v>0</v>
      </c>
      <c r="BB83" s="383">
        <v>0</v>
      </c>
      <c r="BC83" s="383">
        <v>0</v>
      </c>
      <c r="BD83" s="383">
        <v>0</v>
      </c>
      <c r="BE83" s="383">
        <v>0</v>
      </c>
      <c r="BF83" s="383">
        <v>0</v>
      </c>
      <c r="BG83" s="383">
        <v>0</v>
      </c>
      <c r="BH83" s="383">
        <v>0</v>
      </c>
      <c r="BI83" s="383">
        <v>0</v>
      </c>
      <c r="BJ83" s="383">
        <v>0</v>
      </c>
      <c r="BK83" s="383">
        <v>0</v>
      </c>
      <c r="BL83" s="383">
        <v>0</v>
      </c>
      <c r="BM83" s="383">
        <v>0</v>
      </c>
      <c r="BN83" s="383">
        <v>0</v>
      </c>
      <c r="BO83" s="383">
        <v>0</v>
      </c>
      <c r="BP83" s="383">
        <v>0</v>
      </c>
      <c r="BQ83" s="383">
        <v>0</v>
      </c>
      <c r="BR83" s="383">
        <v>0</v>
      </c>
      <c r="BS83" s="383">
        <v>0</v>
      </c>
      <c r="BT83" s="383">
        <v>0</v>
      </c>
      <c r="BU83" s="383">
        <v>0</v>
      </c>
      <c r="BV83" s="383">
        <v>0</v>
      </c>
      <c r="BW83" s="383">
        <v>0</v>
      </c>
      <c r="BX83" s="383">
        <v>0</v>
      </c>
      <c r="BY83" s="383">
        <v>0</v>
      </c>
      <c r="BZ83" s="383">
        <v>0</v>
      </c>
      <c r="CA83" s="383">
        <v>0</v>
      </c>
      <c r="CB83" s="383">
        <v>0</v>
      </c>
      <c r="CC83" s="383">
        <v>0</v>
      </c>
      <c r="CD83" s="384">
        <v>0</v>
      </c>
    </row>
    <row r="84" spans="2:82" s="238" customFormat="1" ht="26.25" customHeight="1" x14ac:dyDescent="0.4">
      <c r="B84" s="80" t="s">
        <v>267</v>
      </c>
      <c r="C84" s="228"/>
      <c r="D84" s="380">
        <v>1620.0289856743811</v>
      </c>
      <c r="E84" s="380">
        <v>2378.3701401754051</v>
      </c>
      <c r="F84" s="380">
        <v>2430.1797298980873</v>
      </c>
      <c r="G84" s="380">
        <v>2089.5326838737424</v>
      </c>
      <c r="H84" s="380">
        <v>2396.5256374286528</v>
      </c>
      <c r="I84" s="380">
        <v>2516.5742315113494</v>
      </c>
      <c r="J84" s="380">
        <v>2454.6232286390441</v>
      </c>
      <c r="K84" s="380">
        <v>2781.9808098822118</v>
      </c>
      <c r="L84" s="380">
        <v>2541.803125825551</v>
      </c>
      <c r="M84" s="380">
        <v>2799.2283956243368</v>
      </c>
      <c r="N84" s="380">
        <v>3275.3526238612612</v>
      </c>
      <c r="O84" s="380">
        <v>3188.5330135707104</v>
      </c>
      <c r="P84" s="380">
        <v>3230.103952254542</v>
      </c>
      <c r="Q84" s="380">
        <v>3568.610895893853</v>
      </c>
      <c r="R84" s="380">
        <v>3614.2588674899171</v>
      </c>
      <c r="S84" s="380">
        <v>4213.6218790742078</v>
      </c>
      <c r="T84" s="380">
        <v>4223.6602060819205</v>
      </c>
      <c r="U84" s="380">
        <v>4957.3012774987328</v>
      </c>
      <c r="V84" s="380">
        <v>4969.0202344977588</v>
      </c>
      <c r="W84" s="380">
        <v>5965.7763965394242</v>
      </c>
      <c r="X84" s="380">
        <v>6116.8180954173249</v>
      </c>
      <c r="Y84" s="380">
        <v>6285.3174290394418</v>
      </c>
      <c r="Z84" s="380">
        <v>5586.3393224856836</v>
      </c>
      <c r="AA84" s="380">
        <v>4485.0323486737161</v>
      </c>
      <c r="AB84" s="380">
        <v>3722.7188068453074</v>
      </c>
      <c r="AC84" s="380">
        <v>3606.2706607280629</v>
      </c>
      <c r="AD84" s="380">
        <v>3380.1386883092036</v>
      </c>
      <c r="AE84" s="380">
        <v>3342.6131608740507</v>
      </c>
      <c r="AF84" s="380">
        <v>3424.0914150627523</v>
      </c>
      <c r="AG84" s="380">
        <v>3551.2141096750988</v>
      </c>
      <c r="AH84" s="380">
        <f t="shared" ref="AH84:BM84" si="46">SUM(AH85:AH86)</f>
        <v>3795.0664560617929</v>
      </c>
      <c r="AI84" s="380">
        <f t="shared" si="46"/>
        <v>3056.180812608849</v>
      </c>
      <c r="AJ84" s="380">
        <f t="shared" si="46"/>
        <v>2561.7277175274453</v>
      </c>
      <c r="AK84" s="380">
        <f t="shared" si="46"/>
        <v>2409.7376577050873</v>
      </c>
      <c r="AL84" s="380">
        <f t="shared" si="46"/>
        <v>1828.6998311470959</v>
      </c>
      <c r="AM84" s="380">
        <f t="shared" si="46"/>
        <v>834.87184162615335</v>
      </c>
      <c r="AN84" s="380">
        <f t="shared" si="46"/>
        <v>831.64409423062068</v>
      </c>
      <c r="AO84" s="380">
        <f t="shared" si="46"/>
        <v>779.32169639230563</v>
      </c>
      <c r="AP84" s="380">
        <f t="shared" si="46"/>
        <v>485.23582898306194</v>
      </c>
      <c r="AQ84" s="380">
        <f t="shared" si="46"/>
        <v>494.94502092828282</v>
      </c>
      <c r="AR84" s="380">
        <f t="shared" si="46"/>
        <v>461.29898288438369</v>
      </c>
      <c r="AS84" s="380">
        <f t="shared" si="46"/>
        <v>453.59476156327588</v>
      </c>
      <c r="AT84" s="380">
        <f t="shared" si="46"/>
        <v>444.40285446079906</v>
      </c>
      <c r="AU84" s="380">
        <f t="shared" si="46"/>
        <v>530.44261198514255</v>
      </c>
      <c r="AV84" s="380">
        <f t="shared" si="46"/>
        <v>687.10013654487818</v>
      </c>
      <c r="AW84" s="380">
        <f t="shared" si="46"/>
        <v>671.45879847359015</v>
      </c>
      <c r="AX84" s="380">
        <f t="shared" si="46"/>
        <v>620.09205471858718</v>
      </c>
      <c r="AY84" s="380">
        <f t="shared" si="46"/>
        <v>21.116973226302353</v>
      </c>
      <c r="AZ84" s="380">
        <f t="shared" si="46"/>
        <v>0</v>
      </c>
      <c r="BA84" s="380">
        <f t="shared" si="46"/>
        <v>0</v>
      </c>
      <c r="BB84" s="380">
        <f t="shared" si="46"/>
        <v>0</v>
      </c>
      <c r="BC84" s="380">
        <f t="shared" si="46"/>
        <v>0</v>
      </c>
      <c r="BD84" s="380">
        <f t="shared" si="46"/>
        <v>0</v>
      </c>
      <c r="BE84" s="380">
        <f t="shared" si="46"/>
        <v>0</v>
      </c>
      <c r="BF84" s="380">
        <f t="shared" si="46"/>
        <v>0</v>
      </c>
      <c r="BG84" s="380">
        <f t="shared" si="46"/>
        <v>0</v>
      </c>
      <c r="BH84" s="380">
        <f t="shared" si="46"/>
        <v>0</v>
      </c>
      <c r="BI84" s="380">
        <f t="shared" si="46"/>
        <v>0</v>
      </c>
      <c r="BJ84" s="380">
        <f t="shared" si="46"/>
        <v>0</v>
      </c>
      <c r="BK84" s="380">
        <f t="shared" si="46"/>
        <v>0</v>
      </c>
      <c r="BL84" s="380">
        <f t="shared" si="46"/>
        <v>0</v>
      </c>
      <c r="BM84" s="380">
        <f t="shared" si="46"/>
        <v>0</v>
      </c>
      <c r="BN84" s="380">
        <f t="shared" ref="BN84:CD84" si="47">SUM(BN85:BN86)</f>
        <v>0</v>
      </c>
      <c r="BO84" s="380">
        <f t="shared" si="47"/>
        <v>0</v>
      </c>
      <c r="BP84" s="380">
        <f t="shared" si="47"/>
        <v>0</v>
      </c>
      <c r="BQ84" s="380">
        <f t="shared" si="47"/>
        <v>0</v>
      </c>
      <c r="BR84" s="380">
        <f t="shared" si="47"/>
        <v>0</v>
      </c>
      <c r="BS84" s="380">
        <f t="shared" si="47"/>
        <v>0</v>
      </c>
      <c r="BT84" s="380">
        <f t="shared" si="47"/>
        <v>0</v>
      </c>
      <c r="BU84" s="380">
        <f t="shared" si="47"/>
        <v>0</v>
      </c>
      <c r="BV84" s="380">
        <f t="shared" si="47"/>
        <v>0</v>
      </c>
      <c r="BW84" s="380">
        <f t="shared" si="47"/>
        <v>0</v>
      </c>
      <c r="BX84" s="380">
        <f t="shared" si="47"/>
        <v>0</v>
      </c>
      <c r="BY84" s="380">
        <f t="shared" si="47"/>
        <v>0</v>
      </c>
      <c r="BZ84" s="380">
        <f t="shared" si="47"/>
        <v>0</v>
      </c>
      <c r="CA84" s="380">
        <f t="shared" si="47"/>
        <v>0</v>
      </c>
      <c r="CB84" s="380">
        <f t="shared" si="47"/>
        <v>0</v>
      </c>
      <c r="CC84" s="380">
        <f t="shared" si="47"/>
        <v>0</v>
      </c>
      <c r="CD84" s="381">
        <f t="shared" si="47"/>
        <v>0</v>
      </c>
    </row>
    <row r="85" spans="2:82" s="1" customFormat="1" x14ac:dyDescent="0.4">
      <c r="B85" s="382" t="s">
        <v>411</v>
      </c>
      <c r="C85" s="71"/>
      <c r="D85" s="383">
        <v>0</v>
      </c>
      <c r="E85" s="383">
        <v>0</v>
      </c>
      <c r="F85" s="383">
        <v>0</v>
      </c>
      <c r="G85" s="383">
        <v>0</v>
      </c>
      <c r="H85" s="383">
        <v>0</v>
      </c>
      <c r="I85" s="383">
        <v>0</v>
      </c>
      <c r="J85" s="383">
        <v>0</v>
      </c>
      <c r="K85" s="383">
        <v>0</v>
      </c>
      <c r="L85" s="383">
        <v>0</v>
      </c>
      <c r="M85" s="383">
        <v>0</v>
      </c>
      <c r="N85" s="383">
        <v>0</v>
      </c>
      <c r="O85" s="383">
        <v>0</v>
      </c>
      <c r="P85" s="383">
        <v>0</v>
      </c>
      <c r="Q85" s="383">
        <v>0</v>
      </c>
      <c r="R85" s="383">
        <v>0</v>
      </c>
      <c r="S85" s="383">
        <v>0</v>
      </c>
      <c r="T85" s="383">
        <v>0</v>
      </c>
      <c r="U85" s="383">
        <v>0</v>
      </c>
      <c r="V85" s="383">
        <v>0</v>
      </c>
      <c r="W85" s="383">
        <v>0</v>
      </c>
      <c r="X85" s="383">
        <v>0</v>
      </c>
      <c r="Y85" s="383">
        <v>0</v>
      </c>
      <c r="Z85" s="383">
        <v>0</v>
      </c>
      <c r="AA85" s="383">
        <v>0</v>
      </c>
      <c r="AB85" s="383">
        <v>0</v>
      </c>
      <c r="AC85" s="383">
        <v>0</v>
      </c>
      <c r="AD85" s="383">
        <v>0</v>
      </c>
      <c r="AE85" s="383">
        <v>0</v>
      </c>
      <c r="AF85" s="383">
        <v>0</v>
      </c>
      <c r="AG85" s="383">
        <v>0</v>
      </c>
      <c r="AH85" s="383">
        <v>3773.6254026377151</v>
      </c>
      <c r="AI85" s="383">
        <v>3037.9969684377829</v>
      </c>
      <c r="AJ85" s="383">
        <v>2547.5790864736555</v>
      </c>
      <c r="AK85" s="383">
        <v>2398.8426944907305</v>
      </c>
      <c r="AL85" s="383">
        <v>1822.5427389945028</v>
      </c>
      <c r="AM85" s="383">
        <v>830.50726117722468</v>
      </c>
      <c r="AN85" s="383">
        <v>824.76148318796515</v>
      </c>
      <c r="AO85" s="383">
        <v>775.97696808160902</v>
      </c>
      <c r="AP85" s="383">
        <v>484.01048598057946</v>
      </c>
      <c r="AQ85" s="383">
        <v>492.53331699219041</v>
      </c>
      <c r="AR85" s="383">
        <v>458.11930786364837</v>
      </c>
      <c r="AS85" s="383">
        <v>449.49890996579256</v>
      </c>
      <c r="AT85" s="383">
        <v>440.55833798816548</v>
      </c>
      <c r="AU85" s="383">
        <v>527.23536185628507</v>
      </c>
      <c r="AV85" s="383">
        <v>683.3977172627441</v>
      </c>
      <c r="AW85" s="383">
        <v>666.7132695988189</v>
      </c>
      <c r="AX85" s="383">
        <v>617.88532142777365</v>
      </c>
      <c r="AY85" s="383">
        <v>21.041823855390245</v>
      </c>
      <c r="AZ85" s="383">
        <v>0</v>
      </c>
      <c r="BA85" s="383">
        <v>0</v>
      </c>
      <c r="BB85" s="383">
        <v>0</v>
      </c>
      <c r="BC85" s="383">
        <v>0</v>
      </c>
      <c r="BD85" s="383">
        <v>0</v>
      </c>
      <c r="BE85" s="383">
        <v>0</v>
      </c>
      <c r="BF85" s="383">
        <v>0</v>
      </c>
      <c r="BG85" s="383">
        <v>0</v>
      </c>
      <c r="BH85" s="383">
        <v>0</v>
      </c>
      <c r="BI85" s="383">
        <v>0</v>
      </c>
      <c r="BJ85" s="383">
        <v>0</v>
      </c>
      <c r="BK85" s="383">
        <v>0</v>
      </c>
      <c r="BL85" s="383">
        <v>0</v>
      </c>
      <c r="BM85" s="383">
        <v>0</v>
      </c>
      <c r="BN85" s="383">
        <v>0</v>
      </c>
      <c r="BO85" s="383">
        <v>0</v>
      </c>
      <c r="BP85" s="383">
        <v>0</v>
      </c>
      <c r="BQ85" s="383">
        <v>0</v>
      </c>
      <c r="BR85" s="383">
        <v>0</v>
      </c>
      <c r="BS85" s="383">
        <v>0</v>
      </c>
      <c r="BT85" s="383">
        <v>0</v>
      </c>
      <c r="BU85" s="383">
        <v>0</v>
      </c>
      <c r="BV85" s="383">
        <v>0</v>
      </c>
      <c r="BW85" s="383">
        <v>0</v>
      </c>
      <c r="BX85" s="383">
        <v>0</v>
      </c>
      <c r="BY85" s="383">
        <v>0</v>
      </c>
      <c r="BZ85" s="383">
        <v>0</v>
      </c>
      <c r="CA85" s="383">
        <v>0</v>
      </c>
      <c r="CB85" s="383">
        <v>0</v>
      </c>
      <c r="CC85" s="383">
        <v>0</v>
      </c>
      <c r="CD85" s="384">
        <v>0</v>
      </c>
    </row>
    <row r="86" spans="2:82" s="1" customFormat="1" x14ac:dyDescent="0.4">
      <c r="B86" s="382" t="s">
        <v>410</v>
      </c>
      <c r="C86" s="71"/>
      <c r="D86" s="383">
        <v>0</v>
      </c>
      <c r="E86" s="383">
        <v>0</v>
      </c>
      <c r="F86" s="383">
        <v>0</v>
      </c>
      <c r="G86" s="383">
        <v>0</v>
      </c>
      <c r="H86" s="383">
        <v>0</v>
      </c>
      <c r="I86" s="383">
        <v>0</v>
      </c>
      <c r="J86" s="383">
        <v>0</v>
      </c>
      <c r="K86" s="383">
        <v>0</v>
      </c>
      <c r="L86" s="383">
        <v>0</v>
      </c>
      <c r="M86" s="383">
        <v>0</v>
      </c>
      <c r="N86" s="383">
        <v>0</v>
      </c>
      <c r="O86" s="383">
        <v>0</v>
      </c>
      <c r="P86" s="383">
        <v>0</v>
      </c>
      <c r="Q86" s="383">
        <v>0</v>
      </c>
      <c r="R86" s="383">
        <v>0</v>
      </c>
      <c r="S86" s="383">
        <v>0</v>
      </c>
      <c r="T86" s="383">
        <v>0</v>
      </c>
      <c r="U86" s="383">
        <v>0</v>
      </c>
      <c r="V86" s="383">
        <v>0</v>
      </c>
      <c r="W86" s="383">
        <v>0</v>
      </c>
      <c r="X86" s="383">
        <v>0</v>
      </c>
      <c r="Y86" s="383">
        <v>0</v>
      </c>
      <c r="Z86" s="383">
        <v>0</v>
      </c>
      <c r="AA86" s="383">
        <v>0</v>
      </c>
      <c r="AB86" s="383">
        <v>0</v>
      </c>
      <c r="AC86" s="383">
        <v>0</v>
      </c>
      <c r="AD86" s="383">
        <v>0</v>
      </c>
      <c r="AE86" s="383">
        <v>0</v>
      </c>
      <c r="AF86" s="383">
        <v>0</v>
      </c>
      <c r="AG86" s="383">
        <v>0</v>
      </c>
      <c r="AH86" s="383">
        <v>21.441053424077928</v>
      </c>
      <c r="AI86" s="383">
        <v>18.18384417106607</v>
      </c>
      <c r="AJ86" s="383">
        <v>14.148631053789924</v>
      </c>
      <c r="AK86" s="383">
        <v>10.894963214356501</v>
      </c>
      <c r="AL86" s="383">
        <v>6.1570921525930515</v>
      </c>
      <c r="AM86" s="383">
        <v>4.3645804489286215</v>
      </c>
      <c r="AN86" s="383">
        <v>6.882611042655479</v>
      </c>
      <c r="AO86" s="383">
        <v>3.3447283106965902</v>
      </c>
      <c r="AP86" s="383">
        <v>1.2253430024824798</v>
      </c>
      <c r="AQ86" s="383">
        <v>2.4117039360924295</v>
      </c>
      <c r="AR86" s="383">
        <v>3.1796750207352948</v>
      </c>
      <c r="AS86" s="383">
        <v>4.0958515974833105</v>
      </c>
      <c r="AT86" s="383">
        <v>3.8445164726335941</v>
      </c>
      <c r="AU86" s="383">
        <v>3.2072501288575355</v>
      </c>
      <c r="AV86" s="383">
        <v>3.7024192821340551</v>
      </c>
      <c r="AW86" s="383">
        <v>4.7455288747712059</v>
      </c>
      <c r="AX86" s="383">
        <v>2.2067332908134771</v>
      </c>
      <c r="AY86" s="383">
        <v>7.5149370912108007E-2</v>
      </c>
      <c r="AZ86" s="383">
        <v>0</v>
      </c>
      <c r="BA86" s="383">
        <v>0</v>
      </c>
      <c r="BB86" s="383">
        <v>0</v>
      </c>
      <c r="BC86" s="383">
        <v>0</v>
      </c>
      <c r="BD86" s="383">
        <v>0</v>
      </c>
      <c r="BE86" s="383">
        <v>0</v>
      </c>
      <c r="BF86" s="383">
        <v>0</v>
      </c>
      <c r="BG86" s="383">
        <v>0</v>
      </c>
      <c r="BH86" s="383">
        <v>0</v>
      </c>
      <c r="BI86" s="383">
        <v>0</v>
      </c>
      <c r="BJ86" s="383">
        <v>0</v>
      </c>
      <c r="BK86" s="383">
        <v>0</v>
      </c>
      <c r="BL86" s="383">
        <v>0</v>
      </c>
      <c r="BM86" s="383">
        <v>0</v>
      </c>
      <c r="BN86" s="383">
        <v>0</v>
      </c>
      <c r="BO86" s="383">
        <v>0</v>
      </c>
      <c r="BP86" s="383">
        <v>0</v>
      </c>
      <c r="BQ86" s="383">
        <v>0</v>
      </c>
      <c r="BR86" s="383">
        <v>0</v>
      </c>
      <c r="BS86" s="383">
        <v>0</v>
      </c>
      <c r="BT86" s="383">
        <v>0</v>
      </c>
      <c r="BU86" s="383">
        <v>0</v>
      </c>
      <c r="BV86" s="383">
        <v>0</v>
      </c>
      <c r="BW86" s="383">
        <v>0</v>
      </c>
      <c r="BX86" s="383">
        <v>0</v>
      </c>
      <c r="BY86" s="383">
        <v>0</v>
      </c>
      <c r="BZ86" s="383">
        <v>0</v>
      </c>
      <c r="CA86" s="383">
        <v>0</v>
      </c>
      <c r="CB86" s="383">
        <v>0</v>
      </c>
      <c r="CC86" s="383">
        <v>0</v>
      </c>
      <c r="CD86" s="384">
        <v>0</v>
      </c>
    </row>
    <row r="87" spans="2:82" s="238" customFormat="1" ht="25.5" customHeight="1" x14ac:dyDescent="0.4">
      <c r="B87" s="106" t="s">
        <v>641</v>
      </c>
      <c r="C87" s="106"/>
      <c r="D87" s="380">
        <v>0</v>
      </c>
      <c r="E87" s="380">
        <v>0</v>
      </c>
      <c r="F87" s="380">
        <v>0</v>
      </c>
      <c r="G87" s="380">
        <v>0</v>
      </c>
      <c r="H87" s="380">
        <v>0</v>
      </c>
      <c r="I87" s="380">
        <v>0</v>
      </c>
      <c r="J87" s="380">
        <v>0</v>
      </c>
      <c r="K87" s="380">
        <v>0</v>
      </c>
      <c r="L87" s="380">
        <v>0</v>
      </c>
      <c r="M87" s="380">
        <v>0</v>
      </c>
      <c r="N87" s="380">
        <v>0</v>
      </c>
      <c r="O87" s="380">
        <v>0</v>
      </c>
      <c r="P87" s="380">
        <v>0</v>
      </c>
      <c r="Q87" s="380">
        <v>0</v>
      </c>
      <c r="R87" s="380">
        <v>0</v>
      </c>
      <c r="S87" s="380">
        <v>0</v>
      </c>
      <c r="T87" s="380">
        <v>0</v>
      </c>
      <c r="U87" s="380">
        <v>0</v>
      </c>
      <c r="V87" s="380">
        <v>0</v>
      </c>
      <c r="W87" s="380">
        <v>0</v>
      </c>
      <c r="X87" s="380">
        <v>0</v>
      </c>
      <c r="Y87" s="380">
        <v>0</v>
      </c>
      <c r="Z87" s="380">
        <v>0</v>
      </c>
      <c r="AA87" s="380">
        <v>0</v>
      </c>
      <c r="AB87" s="380">
        <v>0</v>
      </c>
      <c r="AC87" s="380">
        <v>0</v>
      </c>
      <c r="AD87" s="380">
        <v>0</v>
      </c>
      <c r="AE87" s="380">
        <v>91.200201023010337</v>
      </c>
      <c r="AF87" s="380">
        <v>233.95862267380568</v>
      </c>
      <c r="AG87" s="380">
        <v>269.96203780575166</v>
      </c>
      <c r="AH87" s="380">
        <f t="shared" ref="AH87:BM87" si="48">SUM(AH88:AH89)</f>
        <v>376.2350365923329</v>
      </c>
      <c r="AI87" s="380">
        <f t="shared" si="48"/>
        <v>396.60361690343848</v>
      </c>
      <c r="AJ87" s="380">
        <f t="shared" si="48"/>
        <v>423.03760472930287</v>
      </c>
      <c r="AK87" s="380">
        <f t="shared" si="48"/>
        <v>460.68514044361956</v>
      </c>
      <c r="AL87" s="380">
        <f t="shared" si="48"/>
        <v>508.33894223222512</v>
      </c>
      <c r="AM87" s="380">
        <f t="shared" si="48"/>
        <v>573.38367990928259</v>
      </c>
      <c r="AN87" s="380">
        <f t="shared" si="48"/>
        <v>703.46955641013074</v>
      </c>
      <c r="AO87" s="380">
        <f t="shared" si="48"/>
        <v>751.08540304475832</v>
      </c>
      <c r="AP87" s="380">
        <f t="shared" si="48"/>
        <v>772.58218581102051</v>
      </c>
      <c r="AQ87" s="380">
        <f t="shared" si="48"/>
        <v>756.95422214082453</v>
      </c>
      <c r="AR87" s="380">
        <f t="shared" si="48"/>
        <v>759.9177410066228</v>
      </c>
      <c r="AS87" s="380">
        <f t="shared" si="48"/>
        <v>770.48222773758471</v>
      </c>
      <c r="AT87" s="380">
        <f t="shared" si="48"/>
        <v>880.90355175325044</v>
      </c>
      <c r="AU87" s="380">
        <f t="shared" si="48"/>
        <v>1156.2734331548518</v>
      </c>
      <c r="AV87" s="380">
        <f t="shared" si="48"/>
        <v>1208.305230506661</v>
      </c>
      <c r="AW87" s="380">
        <f t="shared" si="48"/>
        <v>1293.6877095336138</v>
      </c>
      <c r="AX87" s="380">
        <f t="shared" si="48"/>
        <v>1406.8347561344497</v>
      </c>
      <c r="AY87" s="380">
        <f t="shared" si="48"/>
        <v>1443.7181865447637</v>
      </c>
      <c r="AZ87" s="380">
        <f t="shared" si="48"/>
        <v>1539.0087321997603</v>
      </c>
      <c r="BA87" s="380">
        <f t="shared" si="48"/>
        <v>1704.3074636922818</v>
      </c>
      <c r="BB87" s="380">
        <f t="shared" si="48"/>
        <v>1641.8882959811795</v>
      </c>
      <c r="BC87" s="380">
        <f t="shared" si="48"/>
        <v>1669.1431919387051</v>
      </c>
      <c r="BD87" s="380">
        <f t="shared" si="48"/>
        <v>1649.5853352770935</v>
      </c>
      <c r="BE87" s="380">
        <f t="shared" si="48"/>
        <v>1656.4040284988507</v>
      </c>
      <c r="BF87" s="380">
        <f t="shared" si="48"/>
        <v>1494.0675547636506</v>
      </c>
      <c r="BG87" s="380">
        <f t="shared" si="48"/>
        <v>1424.1540093980461</v>
      </c>
      <c r="BH87" s="380">
        <f t="shared" si="48"/>
        <v>1357.0289654642329</v>
      </c>
      <c r="BI87" s="380">
        <f t="shared" si="48"/>
        <v>1291.8577987649376</v>
      </c>
      <c r="BJ87" s="380">
        <f t="shared" si="48"/>
        <v>1259.231423071021</v>
      </c>
      <c r="BK87" s="380">
        <f t="shared" si="48"/>
        <v>1217.9827568873716</v>
      </c>
      <c r="BL87" s="380">
        <f t="shared" si="48"/>
        <v>1168.5849212012565</v>
      </c>
      <c r="BM87" s="380">
        <f t="shared" si="48"/>
        <v>1175.2929383875239</v>
      </c>
      <c r="BN87" s="380">
        <f t="shared" ref="BN87:CD87" si="49">SUM(BN88:BN89)</f>
        <v>1132.6986958773559</v>
      </c>
      <c r="BO87" s="380">
        <f t="shared" si="49"/>
        <v>1106.3241580408564</v>
      </c>
      <c r="BP87" s="380">
        <f t="shared" si="49"/>
        <v>1092.0653730539184</v>
      </c>
      <c r="BQ87" s="380">
        <f t="shared" si="49"/>
        <v>1034.9431552754563</v>
      </c>
      <c r="BR87" s="380">
        <f t="shared" si="49"/>
        <v>874.91695705838254</v>
      </c>
      <c r="BS87" s="380">
        <f t="shared" si="49"/>
        <v>555.41328959433247</v>
      </c>
      <c r="BT87" s="380">
        <f t="shared" si="49"/>
        <v>271.04523004978967</v>
      </c>
      <c r="BU87" s="380">
        <f t="shared" si="49"/>
        <v>136.00471830784841</v>
      </c>
      <c r="BV87" s="380">
        <f t="shared" si="49"/>
        <v>108.38345207494734</v>
      </c>
      <c r="BW87" s="380">
        <f t="shared" si="49"/>
        <v>97.025909642257943</v>
      </c>
      <c r="BX87" s="380">
        <f t="shared" si="49"/>
        <v>74.20637740434934</v>
      </c>
      <c r="BY87" s="380">
        <f t="shared" si="49"/>
        <v>66.417110977296588</v>
      </c>
      <c r="BZ87" s="380">
        <f t="shared" si="49"/>
        <v>58.915089415501896</v>
      </c>
      <c r="CA87" s="380">
        <f t="shared" si="49"/>
        <v>55.255003346934359</v>
      </c>
      <c r="CB87" s="380">
        <f t="shared" si="49"/>
        <v>49.050313009227771</v>
      </c>
      <c r="CC87" s="380">
        <f t="shared" si="49"/>
        <v>41.825789305377377</v>
      </c>
      <c r="CD87" s="381">
        <f t="shared" si="49"/>
        <v>34.589813366729665</v>
      </c>
    </row>
    <row r="88" spans="2:82" s="1" customFormat="1" x14ac:dyDescent="0.4">
      <c r="B88" s="382" t="s">
        <v>411</v>
      </c>
      <c r="C88" s="382"/>
      <c r="D88" s="383">
        <v>0</v>
      </c>
      <c r="E88" s="383">
        <v>0</v>
      </c>
      <c r="F88" s="383">
        <v>0</v>
      </c>
      <c r="G88" s="383">
        <v>0</v>
      </c>
      <c r="H88" s="383">
        <v>0</v>
      </c>
      <c r="I88" s="383">
        <v>0</v>
      </c>
      <c r="J88" s="383">
        <v>0</v>
      </c>
      <c r="K88" s="383">
        <v>0</v>
      </c>
      <c r="L88" s="383">
        <v>0</v>
      </c>
      <c r="M88" s="383">
        <v>0</v>
      </c>
      <c r="N88" s="383">
        <v>0</v>
      </c>
      <c r="O88" s="383">
        <v>0</v>
      </c>
      <c r="P88" s="383">
        <v>0</v>
      </c>
      <c r="Q88" s="383">
        <v>0</v>
      </c>
      <c r="R88" s="383">
        <v>0</v>
      </c>
      <c r="S88" s="383">
        <v>0</v>
      </c>
      <c r="T88" s="383">
        <v>0</v>
      </c>
      <c r="U88" s="383">
        <v>0</v>
      </c>
      <c r="V88" s="383">
        <v>0</v>
      </c>
      <c r="W88" s="383">
        <v>0</v>
      </c>
      <c r="X88" s="383">
        <v>0</v>
      </c>
      <c r="Y88" s="383">
        <v>0</v>
      </c>
      <c r="Z88" s="383">
        <v>0</v>
      </c>
      <c r="AA88" s="383">
        <v>0</v>
      </c>
      <c r="AB88" s="383">
        <v>0</v>
      </c>
      <c r="AC88" s="383">
        <v>0</v>
      </c>
      <c r="AD88" s="383">
        <v>0</v>
      </c>
      <c r="AE88" s="383">
        <v>0</v>
      </c>
      <c r="AF88" s="383">
        <v>0</v>
      </c>
      <c r="AG88" s="383">
        <v>0</v>
      </c>
      <c r="AH88" s="383">
        <v>354.77118260139252</v>
      </c>
      <c r="AI88" s="383">
        <v>370.84649688918421</v>
      </c>
      <c r="AJ88" s="383">
        <v>390.05960970152074</v>
      </c>
      <c r="AK88" s="383">
        <v>420.25516392960708</v>
      </c>
      <c r="AL88" s="383">
        <v>461.26543861716482</v>
      </c>
      <c r="AM88" s="383">
        <v>518.26051404954023</v>
      </c>
      <c r="AN88" s="383">
        <v>634.05511881266136</v>
      </c>
      <c r="AO88" s="383">
        <v>674.6163298733062</v>
      </c>
      <c r="AP88" s="383">
        <v>689.22676554867439</v>
      </c>
      <c r="AQ88" s="383">
        <v>669.91293250511706</v>
      </c>
      <c r="AR88" s="383">
        <v>666.6402038743305</v>
      </c>
      <c r="AS88" s="383">
        <v>671.29982592140459</v>
      </c>
      <c r="AT88" s="383">
        <v>763.69258804851825</v>
      </c>
      <c r="AU88" s="383">
        <v>1005.324278180099</v>
      </c>
      <c r="AV88" s="383">
        <v>1033.7652906228807</v>
      </c>
      <c r="AW88" s="383">
        <v>1102.6448479019959</v>
      </c>
      <c r="AX88" s="383">
        <v>1212.1031676823295</v>
      </c>
      <c r="AY88" s="383">
        <v>1248.3113602587312</v>
      </c>
      <c r="AZ88" s="383">
        <v>1361.0919827106766</v>
      </c>
      <c r="BA88" s="383">
        <v>1471.595753875388</v>
      </c>
      <c r="BB88" s="383">
        <v>1401.3630957977321</v>
      </c>
      <c r="BC88" s="383">
        <v>1429.870276597022</v>
      </c>
      <c r="BD88" s="383">
        <v>1384.3851119623487</v>
      </c>
      <c r="BE88" s="383">
        <v>1392.7475701474077</v>
      </c>
      <c r="BF88" s="383">
        <v>1240.3074496344429</v>
      </c>
      <c r="BG88" s="383">
        <v>1165.6539014461428</v>
      </c>
      <c r="BH88" s="383">
        <v>1173.3890521855546</v>
      </c>
      <c r="BI88" s="383">
        <v>1107.7961999394392</v>
      </c>
      <c r="BJ88" s="383">
        <v>1070.8472278986644</v>
      </c>
      <c r="BK88" s="383">
        <v>945.79445742009636</v>
      </c>
      <c r="BL88" s="383">
        <v>937.43714224452492</v>
      </c>
      <c r="BM88" s="383">
        <v>937.7340686657484</v>
      </c>
      <c r="BN88" s="383">
        <v>915.93696458892794</v>
      </c>
      <c r="BO88" s="383">
        <v>893.62025435465762</v>
      </c>
      <c r="BP88" s="383">
        <v>895.70166180204421</v>
      </c>
      <c r="BQ88" s="383">
        <v>860.78347744508403</v>
      </c>
      <c r="BR88" s="383">
        <v>710.31638438761286</v>
      </c>
      <c r="BS88" s="383">
        <v>403.78688101797792</v>
      </c>
      <c r="BT88" s="383">
        <v>131.86320692268964</v>
      </c>
      <c r="BU88" s="383">
        <v>16.608805351883191</v>
      </c>
      <c r="BV88" s="383">
        <v>1.3428734578439743</v>
      </c>
      <c r="BW88" s="383">
        <v>0.2619094692759984</v>
      </c>
      <c r="BX88" s="383">
        <v>0.16168737479189702</v>
      </c>
      <c r="BY88" s="383">
        <v>9.4451253839071075E-2</v>
      </c>
      <c r="BZ88" s="383">
        <v>5.0420592437635679E-4</v>
      </c>
      <c r="CA88" s="383">
        <v>0</v>
      </c>
      <c r="CB88" s="383">
        <v>0</v>
      </c>
      <c r="CC88" s="383">
        <v>0</v>
      </c>
      <c r="CD88" s="384">
        <v>0</v>
      </c>
    </row>
    <row r="89" spans="2:82" s="1" customFormat="1" x14ac:dyDescent="0.4">
      <c r="B89" s="382" t="s">
        <v>410</v>
      </c>
      <c r="C89" s="382"/>
      <c r="D89" s="383">
        <v>0</v>
      </c>
      <c r="E89" s="383">
        <v>0</v>
      </c>
      <c r="F89" s="383">
        <v>0</v>
      </c>
      <c r="G89" s="383">
        <v>0</v>
      </c>
      <c r="H89" s="383">
        <v>0</v>
      </c>
      <c r="I89" s="383">
        <v>0</v>
      </c>
      <c r="J89" s="383">
        <v>0</v>
      </c>
      <c r="K89" s="383">
        <v>0</v>
      </c>
      <c r="L89" s="383">
        <v>0</v>
      </c>
      <c r="M89" s="383">
        <v>0</v>
      </c>
      <c r="N89" s="383">
        <v>0</v>
      </c>
      <c r="O89" s="383">
        <v>0</v>
      </c>
      <c r="P89" s="383">
        <v>0</v>
      </c>
      <c r="Q89" s="383">
        <v>0</v>
      </c>
      <c r="R89" s="383">
        <v>0</v>
      </c>
      <c r="S89" s="383">
        <v>0</v>
      </c>
      <c r="T89" s="383">
        <v>0</v>
      </c>
      <c r="U89" s="383">
        <v>0</v>
      </c>
      <c r="V89" s="383">
        <v>0</v>
      </c>
      <c r="W89" s="383">
        <v>0</v>
      </c>
      <c r="X89" s="383">
        <v>0</v>
      </c>
      <c r="Y89" s="383">
        <v>0</v>
      </c>
      <c r="Z89" s="383">
        <v>0</v>
      </c>
      <c r="AA89" s="383">
        <v>0</v>
      </c>
      <c r="AB89" s="383">
        <v>0</v>
      </c>
      <c r="AC89" s="383">
        <v>0</v>
      </c>
      <c r="AD89" s="383">
        <v>0</v>
      </c>
      <c r="AE89" s="383">
        <v>0</v>
      </c>
      <c r="AF89" s="383">
        <v>0</v>
      </c>
      <c r="AG89" s="383">
        <v>0</v>
      </c>
      <c r="AH89" s="383">
        <v>21.463853990940404</v>
      </c>
      <c r="AI89" s="383">
        <v>25.757120014254262</v>
      </c>
      <c r="AJ89" s="383">
        <v>32.97799502778215</v>
      </c>
      <c r="AK89" s="383">
        <v>40.42997651401248</v>
      </c>
      <c r="AL89" s="383">
        <v>47.073503615060325</v>
      </c>
      <c r="AM89" s="383">
        <v>55.123165859742365</v>
      </c>
      <c r="AN89" s="383">
        <v>69.414437597469345</v>
      </c>
      <c r="AO89" s="383">
        <v>76.469073171452123</v>
      </c>
      <c r="AP89" s="383">
        <v>83.355420262346072</v>
      </c>
      <c r="AQ89" s="383">
        <v>87.041289635707429</v>
      </c>
      <c r="AR89" s="383">
        <v>93.277537132292338</v>
      </c>
      <c r="AS89" s="383">
        <v>99.182401816180075</v>
      </c>
      <c r="AT89" s="383">
        <v>117.21096370473224</v>
      </c>
      <c r="AU89" s="383">
        <v>150.94915497475287</v>
      </c>
      <c r="AV89" s="383">
        <v>174.53993988378036</v>
      </c>
      <c r="AW89" s="383">
        <v>191.04286163161788</v>
      </c>
      <c r="AX89" s="383">
        <v>194.73158845212018</v>
      </c>
      <c r="AY89" s="383">
        <v>195.4068262860325</v>
      </c>
      <c r="AZ89" s="383">
        <v>177.91674948908374</v>
      </c>
      <c r="BA89" s="383">
        <v>232.71170981689377</v>
      </c>
      <c r="BB89" s="383">
        <v>240.52520018344737</v>
      </c>
      <c r="BC89" s="383">
        <v>239.27291534168305</v>
      </c>
      <c r="BD89" s="383">
        <v>265.20022331474473</v>
      </c>
      <c r="BE89" s="383">
        <v>263.65645835144301</v>
      </c>
      <c r="BF89" s="383">
        <v>253.76010512920772</v>
      </c>
      <c r="BG89" s="383">
        <v>258.50010795190343</v>
      </c>
      <c r="BH89" s="383">
        <v>183.63991327867831</v>
      </c>
      <c r="BI89" s="383">
        <v>184.06159882549835</v>
      </c>
      <c r="BJ89" s="383">
        <v>188.38419517235661</v>
      </c>
      <c r="BK89" s="383">
        <v>272.18829946727527</v>
      </c>
      <c r="BL89" s="383">
        <v>231.14777895673151</v>
      </c>
      <c r="BM89" s="383">
        <v>237.55886972177561</v>
      </c>
      <c r="BN89" s="383">
        <v>216.76173128842794</v>
      </c>
      <c r="BO89" s="383">
        <v>212.70390368619891</v>
      </c>
      <c r="BP89" s="383">
        <v>196.36371125187418</v>
      </c>
      <c r="BQ89" s="383">
        <v>174.15967783037229</v>
      </c>
      <c r="BR89" s="383">
        <v>164.60057267076965</v>
      </c>
      <c r="BS89" s="383">
        <v>151.62640857635452</v>
      </c>
      <c r="BT89" s="383">
        <v>139.18202312710002</v>
      </c>
      <c r="BU89" s="383">
        <v>119.3959129559652</v>
      </c>
      <c r="BV89" s="383">
        <v>107.04057861710336</v>
      </c>
      <c r="BW89" s="383">
        <v>96.764000172981952</v>
      </c>
      <c r="BX89" s="383">
        <v>74.044690029557444</v>
      </c>
      <c r="BY89" s="383">
        <v>66.322659723457519</v>
      </c>
      <c r="BZ89" s="383">
        <v>58.914585209577517</v>
      </c>
      <c r="CA89" s="383">
        <v>55.255003346934359</v>
      </c>
      <c r="CB89" s="383">
        <v>49.050313009227771</v>
      </c>
      <c r="CC89" s="383">
        <v>41.825789305377377</v>
      </c>
      <c r="CD89" s="384">
        <v>34.589813366729665</v>
      </c>
    </row>
    <row r="90" spans="2:82" s="1" customFormat="1" ht="26.25" customHeight="1" x14ac:dyDescent="0.4">
      <c r="B90" s="329" t="s">
        <v>642</v>
      </c>
      <c r="C90" s="382"/>
      <c r="D90" s="380">
        <v>0</v>
      </c>
      <c r="E90" s="380">
        <v>0</v>
      </c>
      <c r="F90" s="380">
        <v>0</v>
      </c>
      <c r="G90" s="380">
        <v>0</v>
      </c>
      <c r="H90" s="380">
        <v>0</v>
      </c>
      <c r="I90" s="380">
        <v>0</v>
      </c>
      <c r="J90" s="380">
        <v>0</v>
      </c>
      <c r="K90" s="380">
        <v>0</v>
      </c>
      <c r="L90" s="380">
        <v>0</v>
      </c>
      <c r="M90" s="380">
        <v>0</v>
      </c>
      <c r="N90" s="380">
        <v>0</v>
      </c>
      <c r="O90" s="380">
        <v>0</v>
      </c>
      <c r="P90" s="380">
        <v>0</v>
      </c>
      <c r="Q90" s="380">
        <v>0</v>
      </c>
      <c r="R90" s="380">
        <v>0</v>
      </c>
      <c r="S90" s="380">
        <v>0</v>
      </c>
      <c r="T90" s="380">
        <v>0</v>
      </c>
      <c r="U90" s="380">
        <v>0</v>
      </c>
      <c r="V90" s="380">
        <v>0</v>
      </c>
      <c r="W90" s="380">
        <v>0</v>
      </c>
      <c r="X90" s="380">
        <v>0</v>
      </c>
      <c r="Y90" s="380">
        <v>0</v>
      </c>
      <c r="Z90" s="380">
        <v>0</v>
      </c>
      <c r="AA90" s="380">
        <v>0</v>
      </c>
      <c r="AB90" s="380">
        <v>0</v>
      </c>
      <c r="AC90" s="380">
        <v>0</v>
      </c>
      <c r="AD90" s="380">
        <v>0</v>
      </c>
      <c r="AE90" s="380">
        <v>0</v>
      </c>
      <c r="AF90" s="380">
        <v>0</v>
      </c>
      <c r="AG90" s="380">
        <v>0</v>
      </c>
      <c r="AH90" s="380">
        <f t="shared" ref="AH90:BG90" si="50">AH91</f>
        <v>708.84861966671417</v>
      </c>
      <c r="AI90" s="380">
        <f t="shared" si="50"/>
        <v>681.22503609296484</v>
      </c>
      <c r="AJ90" s="380">
        <f t="shared" si="50"/>
        <v>673.72655568000096</v>
      </c>
      <c r="AK90" s="380">
        <f t="shared" si="50"/>
        <v>701.65890621412825</v>
      </c>
      <c r="AL90" s="380">
        <f t="shared" si="50"/>
        <v>854.93367557237866</v>
      </c>
      <c r="AM90" s="380">
        <f t="shared" si="50"/>
        <v>960.89023281500658</v>
      </c>
      <c r="AN90" s="380">
        <f t="shared" si="50"/>
        <v>1052.2235314100685</v>
      </c>
      <c r="AO90" s="380">
        <f t="shared" si="50"/>
        <v>1219.8078726140434</v>
      </c>
      <c r="AP90" s="380">
        <f t="shared" si="50"/>
        <v>1461.1291163232984</v>
      </c>
      <c r="AQ90" s="380">
        <f t="shared" si="50"/>
        <v>1505.343118869343</v>
      </c>
      <c r="AR90" s="380">
        <f t="shared" si="50"/>
        <v>1855.192825519609</v>
      </c>
      <c r="AS90" s="380">
        <f t="shared" si="50"/>
        <v>2008.63300929872</v>
      </c>
      <c r="AT90" s="380">
        <f t="shared" si="50"/>
        <v>2223.1073424063252</v>
      </c>
      <c r="AU90" s="380">
        <f t="shared" si="50"/>
        <v>2713.1870417649479</v>
      </c>
      <c r="AV90" s="380">
        <f t="shared" si="50"/>
        <v>3584.6240640074825</v>
      </c>
      <c r="AW90" s="380">
        <f t="shared" si="50"/>
        <v>4337.8077994540427</v>
      </c>
      <c r="AX90" s="380">
        <f t="shared" si="50"/>
        <v>5002.9659692074174</v>
      </c>
      <c r="AY90" s="380">
        <f t="shared" si="50"/>
        <v>5669.9073112621809</v>
      </c>
      <c r="AZ90" s="380">
        <f t="shared" si="50"/>
        <v>5958.7291230712053</v>
      </c>
      <c r="BA90" s="380">
        <f t="shared" si="50"/>
        <v>6277.5169638394518</v>
      </c>
      <c r="BB90" s="380">
        <f t="shared" si="50"/>
        <v>6419.2693954571005</v>
      </c>
      <c r="BC90" s="380">
        <f t="shared" si="50"/>
        <v>6719.7743980741088</v>
      </c>
      <c r="BD90" s="380">
        <f t="shared" si="50"/>
        <v>7156.4959803306738</v>
      </c>
      <c r="BE90" s="380">
        <f t="shared" si="50"/>
        <v>7598.0448607928829</v>
      </c>
      <c r="BF90" s="380">
        <f t="shared" si="50"/>
        <v>7446.5888815004528</v>
      </c>
      <c r="BG90" s="380">
        <f t="shared" si="50"/>
        <v>7614.8927702102319</v>
      </c>
      <c r="BH90" s="425">
        <f t="shared" ref="BH90:CD90" si="51">+BH94</f>
        <v>6969.2813123337546</v>
      </c>
      <c r="BI90" s="380">
        <f t="shared" si="51"/>
        <v>6503.9648010883993</v>
      </c>
      <c r="BJ90" s="380">
        <f t="shared" si="51"/>
        <v>6375.2432797806368</v>
      </c>
      <c r="BK90" s="380">
        <f t="shared" si="51"/>
        <v>6856.2260734065494</v>
      </c>
      <c r="BL90" s="380">
        <f t="shared" si="51"/>
        <v>6714.1293924056281</v>
      </c>
      <c r="BM90" s="380">
        <f t="shared" si="51"/>
        <v>6462.6839754660623</v>
      </c>
      <c r="BN90" s="380">
        <f t="shared" si="51"/>
        <v>5910.4837844076701</v>
      </c>
      <c r="BO90" s="380">
        <f t="shared" si="51"/>
        <v>5077.9477045979511</v>
      </c>
      <c r="BP90" s="380">
        <f t="shared" si="51"/>
        <v>3065.4054725247283</v>
      </c>
      <c r="BQ90" s="380">
        <f t="shared" si="51"/>
        <v>1193.7513411039383</v>
      </c>
      <c r="BR90" s="380">
        <f t="shared" si="51"/>
        <v>547.25621924959751</v>
      </c>
      <c r="BS90" s="380">
        <f t="shared" si="51"/>
        <v>275.81174750827125</v>
      </c>
      <c r="BT90" s="380">
        <f t="shared" si="51"/>
        <v>115.37499682800495</v>
      </c>
      <c r="BU90" s="380">
        <f t="shared" si="51"/>
        <v>32.936983932792153</v>
      </c>
      <c r="BV90" s="380">
        <f t="shared" si="51"/>
        <v>3.5116948983691203</v>
      </c>
      <c r="BW90" s="380">
        <f t="shared" si="51"/>
        <v>1.7574163956422653</v>
      </c>
      <c r="BX90" s="380">
        <f t="shared" si="51"/>
        <v>1.1643694935854672</v>
      </c>
      <c r="BY90" s="380">
        <f t="shared" si="51"/>
        <v>0.95873434258180223</v>
      </c>
      <c r="BZ90" s="380">
        <f t="shared" si="51"/>
        <v>0.65023896400875858</v>
      </c>
      <c r="CA90" s="380">
        <f t="shared" si="51"/>
        <v>0.4601242334622343</v>
      </c>
      <c r="CB90" s="380">
        <f t="shared" si="51"/>
        <v>0.24219902312486419</v>
      </c>
      <c r="CC90" s="380">
        <f t="shared" si="51"/>
        <v>9.1458954840380385E-2</v>
      </c>
      <c r="CD90" s="381">
        <f t="shared" si="51"/>
        <v>6.8242244379487218E-3</v>
      </c>
    </row>
    <row r="91" spans="2:82" s="1" customFormat="1" ht="24" customHeight="1" x14ac:dyDescent="0.4">
      <c r="B91" s="382" t="s">
        <v>643</v>
      </c>
      <c r="C91" s="385"/>
      <c r="D91" s="383">
        <v>0</v>
      </c>
      <c r="E91" s="383">
        <v>0</v>
      </c>
      <c r="F91" s="383">
        <v>0</v>
      </c>
      <c r="G91" s="383">
        <v>0</v>
      </c>
      <c r="H91" s="383">
        <v>0</v>
      </c>
      <c r="I91" s="383">
        <v>0</v>
      </c>
      <c r="J91" s="383">
        <v>0</v>
      </c>
      <c r="K91" s="383">
        <v>0</v>
      </c>
      <c r="L91" s="383">
        <v>0</v>
      </c>
      <c r="M91" s="383">
        <v>0</v>
      </c>
      <c r="N91" s="383">
        <v>0</v>
      </c>
      <c r="O91" s="383">
        <v>0</v>
      </c>
      <c r="P91" s="383">
        <v>0</v>
      </c>
      <c r="Q91" s="383">
        <v>0</v>
      </c>
      <c r="R91" s="383">
        <v>0</v>
      </c>
      <c r="S91" s="383">
        <v>0</v>
      </c>
      <c r="T91" s="383">
        <v>0</v>
      </c>
      <c r="U91" s="383">
        <v>0</v>
      </c>
      <c r="V91" s="383">
        <v>0</v>
      </c>
      <c r="W91" s="383">
        <v>0</v>
      </c>
      <c r="X91" s="383">
        <v>0</v>
      </c>
      <c r="Y91" s="383">
        <v>0</v>
      </c>
      <c r="Z91" s="383">
        <v>0</v>
      </c>
      <c r="AA91" s="383">
        <v>0</v>
      </c>
      <c r="AB91" s="383">
        <v>0</v>
      </c>
      <c r="AC91" s="383">
        <v>0</v>
      </c>
      <c r="AD91" s="383">
        <v>0</v>
      </c>
      <c r="AE91" s="383">
        <v>0</v>
      </c>
      <c r="AF91" s="383">
        <v>0</v>
      </c>
      <c r="AG91" s="383">
        <v>0</v>
      </c>
      <c r="AH91" s="383">
        <f t="shared" ref="AH91:BM91" si="52">SUM(AH92:AH93)</f>
        <v>708.84861966671417</v>
      </c>
      <c r="AI91" s="383">
        <f t="shared" si="52"/>
        <v>681.22503609296484</v>
      </c>
      <c r="AJ91" s="383">
        <f t="shared" si="52"/>
        <v>673.72655568000096</v>
      </c>
      <c r="AK91" s="383">
        <f t="shared" si="52"/>
        <v>701.65890621412825</v>
      </c>
      <c r="AL91" s="383">
        <f t="shared" si="52"/>
        <v>854.93367557237866</v>
      </c>
      <c r="AM91" s="383">
        <f t="shared" si="52"/>
        <v>960.89023281500658</v>
      </c>
      <c r="AN91" s="383">
        <f t="shared" si="52"/>
        <v>1052.2235314100685</v>
      </c>
      <c r="AO91" s="383">
        <f t="shared" si="52"/>
        <v>1219.8078726140434</v>
      </c>
      <c r="AP91" s="383">
        <f t="shared" si="52"/>
        <v>1461.1291163232984</v>
      </c>
      <c r="AQ91" s="383">
        <f t="shared" si="52"/>
        <v>1505.343118869343</v>
      </c>
      <c r="AR91" s="383">
        <f t="shared" si="52"/>
        <v>1855.192825519609</v>
      </c>
      <c r="AS91" s="383">
        <f t="shared" si="52"/>
        <v>2008.63300929872</v>
      </c>
      <c r="AT91" s="383">
        <f t="shared" si="52"/>
        <v>2223.1073424063252</v>
      </c>
      <c r="AU91" s="383">
        <f t="shared" si="52"/>
        <v>2713.1870417649479</v>
      </c>
      <c r="AV91" s="383">
        <f t="shared" si="52"/>
        <v>3584.6240640074825</v>
      </c>
      <c r="AW91" s="383">
        <f t="shared" si="52"/>
        <v>4337.8077994540427</v>
      </c>
      <c r="AX91" s="383">
        <f t="shared" si="52"/>
        <v>5002.9659692074174</v>
      </c>
      <c r="AY91" s="383">
        <f t="shared" si="52"/>
        <v>5669.9073112621809</v>
      </c>
      <c r="AZ91" s="383">
        <f t="shared" si="52"/>
        <v>5958.7291230712053</v>
      </c>
      <c r="BA91" s="383">
        <f t="shared" si="52"/>
        <v>6277.5169638394518</v>
      </c>
      <c r="BB91" s="383">
        <f t="shared" si="52"/>
        <v>6419.2693954571005</v>
      </c>
      <c r="BC91" s="383">
        <f t="shared" si="52"/>
        <v>6719.7743980741088</v>
      </c>
      <c r="BD91" s="383">
        <f t="shared" si="52"/>
        <v>7156.4959803306738</v>
      </c>
      <c r="BE91" s="383">
        <f t="shared" si="52"/>
        <v>7598.0448607928829</v>
      </c>
      <c r="BF91" s="383">
        <f t="shared" si="52"/>
        <v>7446.5888815004528</v>
      </c>
      <c r="BG91" s="383">
        <f t="shared" si="52"/>
        <v>7614.8927702102319</v>
      </c>
      <c r="BH91" s="383">
        <f t="shared" si="52"/>
        <v>7485.4952058590825</v>
      </c>
      <c r="BI91" s="383">
        <f t="shared" si="52"/>
        <v>7215.4818530902412</v>
      </c>
      <c r="BJ91" s="383">
        <f t="shared" si="52"/>
        <v>7099.6298234243695</v>
      </c>
      <c r="BK91" s="383">
        <f t="shared" si="52"/>
        <v>7317.399293159855</v>
      </c>
      <c r="BL91" s="383">
        <f t="shared" si="52"/>
        <v>7008.1068607780871</v>
      </c>
      <c r="BM91" s="383">
        <f t="shared" si="52"/>
        <v>6755.784600957074</v>
      </c>
      <c r="BN91" s="383">
        <v>0</v>
      </c>
      <c r="BO91" s="383">
        <v>0</v>
      </c>
      <c r="BP91" s="383">
        <v>0</v>
      </c>
      <c r="BQ91" s="383">
        <v>0</v>
      </c>
      <c r="BR91" s="383">
        <v>0</v>
      </c>
      <c r="BS91" s="383">
        <v>0</v>
      </c>
      <c r="BT91" s="383">
        <v>0</v>
      </c>
      <c r="BU91" s="383">
        <v>0</v>
      </c>
      <c r="BV91" s="383">
        <v>0</v>
      </c>
      <c r="BW91" s="383">
        <v>0</v>
      </c>
      <c r="BX91" s="383">
        <v>0</v>
      </c>
      <c r="BY91" s="383">
        <v>0</v>
      </c>
      <c r="BZ91" s="383">
        <v>0</v>
      </c>
      <c r="CA91" s="383">
        <v>0</v>
      </c>
      <c r="CB91" s="383">
        <v>0</v>
      </c>
      <c r="CC91" s="383">
        <v>0</v>
      </c>
      <c r="CD91" s="384">
        <v>0</v>
      </c>
    </row>
    <row r="92" spans="2:82" s="1" customFormat="1" x14ac:dyDescent="0.4">
      <c r="B92" s="276" t="s">
        <v>644</v>
      </c>
      <c r="C92" s="382"/>
      <c r="D92" s="383">
        <v>0</v>
      </c>
      <c r="E92" s="383">
        <v>0</v>
      </c>
      <c r="F92" s="383">
        <v>0</v>
      </c>
      <c r="G92" s="383">
        <v>0</v>
      </c>
      <c r="H92" s="383">
        <v>0</v>
      </c>
      <c r="I92" s="383">
        <v>0</v>
      </c>
      <c r="J92" s="383">
        <v>0</v>
      </c>
      <c r="K92" s="383">
        <v>0</v>
      </c>
      <c r="L92" s="383">
        <v>0</v>
      </c>
      <c r="M92" s="383">
        <v>0</v>
      </c>
      <c r="N92" s="383">
        <v>0</v>
      </c>
      <c r="O92" s="383">
        <v>0</v>
      </c>
      <c r="P92" s="383">
        <v>0</v>
      </c>
      <c r="Q92" s="383">
        <v>0</v>
      </c>
      <c r="R92" s="383">
        <v>0</v>
      </c>
      <c r="S92" s="383">
        <v>0</v>
      </c>
      <c r="T92" s="383">
        <v>0</v>
      </c>
      <c r="U92" s="383">
        <v>0</v>
      </c>
      <c r="V92" s="383">
        <v>0</v>
      </c>
      <c r="W92" s="383">
        <v>0</v>
      </c>
      <c r="X92" s="383">
        <v>0</v>
      </c>
      <c r="Y92" s="383">
        <v>0</v>
      </c>
      <c r="Z92" s="383">
        <v>0</v>
      </c>
      <c r="AA92" s="383">
        <v>0</v>
      </c>
      <c r="AB92" s="383">
        <v>0</v>
      </c>
      <c r="AC92" s="383">
        <v>0</v>
      </c>
      <c r="AD92" s="383">
        <v>0</v>
      </c>
      <c r="AE92" s="383">
        <v>0</v>
      </c>
      <c r="AF92" s="383">
        <v>0</v>
      </c>
      <c r="AG92" s="383">
        <v>0</v>
      </c>
      <c r="AH92" s="383">
        <v>539.81548728465157</v>
      </c>
      <c r="AI92" s="383">
        <v>522.58358933158945</v>
      </c>
      <c r="AJ92" s="383">
        <v>513.12894647720998</v>
      </c>
      <c r="AK92" s="383">
        <v>535.10350928451192</v>
      </c>
      <c r="AL92" s="383">
        <v>653.57864001286089</v>
      </c>
      <c r="AM92" s="383">
        <v>734.05712867507066</v>
      </c>
      <c r="AN92" s="383">
        <v>804.81686538447161</v>
      </c>
      <c r="AO92" s="383">
        <v>934.62130980381573</v>
      </c>
      <c r="AP92" s="383">
        <v>1116.8556510671594</v>
      </c>
      <c r="AQ92" s="383">
        <v>1151.4464401572998</v>
      </c>
      <c r="AR92" s="383">
        <v>1417.8287138038463</v>
      </c>
      <c r="AS92" s="383">
        <v>1567.7135682331473</v>
      </c>
      <c r="AT92" s="383">
        <v>1886.9821220107233</v>
      </c>
      <c r="AU92" s="383">
        <v>2191.4948943491004</v>
      </c>
      <c r="AV92" s="383">
        <v>3080.6247880253877</v>
      </c>
      <c r="AW92" s="383">
        <v>3852.149928777254</v>
      </c>
      <c r="AX92" s="383">
        <v>4485.9807258339169</v>
      </c>
      <c r="AY92" s="383">
        <v>5029.3591233976767</v>
      </c>
      <c r="AZ92" s="383">
        <v>5114.2784888635097</v>
      </c>
      <c r="BA92" s="383">
        <v>5397.0606568698522</v>
      </c>
      <c r="BB92" s="383">
        <v>5665.2387907932207</v>
      </c>
      <c r="BC92" s="383">
        <v>5978.2934906588716</v>
      </c>
      <c r="BD92" s="383">
        <v>6427.8345714242778</v>
      </c>
      <c r="BE92" s="383">
        <v>6901.8096743457263</v>
      </c>
      <c r="BF92" s="383">
        <v>6780.4054638594107</v>
      </c>
      <c r="BG92" s="383">
        <v>6948.4945617482772</v>
      </c>
      <c r="BH92" s="383">
        <v>6884.1141263516511</v>
      </c>
      <c r="BI92" s="383">
        <v>6773.483362487259</v>
      </c>
      <c r="BJ92" s="383">
        <v>6675.9377413040302</v>
      </c>
      <c r="BK92" s="383">
        <v>6845.5714343457676</v>
      </c>
      <c r="BL92" s="383">
        <v>6656.5163812914752</v>
      </c>
      <c r="BM92" s="383">
        <v>6658.5510862628153</v>
      </c>
      <c r="BN92" s="383">
        <v>0</v>
      </c>
      <c r="BO92" s="383">
        <v>0</v>
      </c>
      <c r="BP92" s="383">
        <v>0</v>
      </c>
      <c r="BQ92" s="383">
        <v>0</v>
      </c>
      <c r="BR92" s="383">
        <v>0</v>
      </c>
      <c r="BS92" s="383">
        <v>0</v>
      </c>
      <c r="BT92" s="383">
        <v>0</v>
      </c>
      <c r="BU92" s="383">
        <v>0</v>
      </c>
      <c r="BV92" s="383">
        <v>0</v>
      </c>
      <c r="BW92" s="383">
        <v>0</v>
      </c>
      <c r="BX92" s="383">
        <v>0</v>
      </c>
      <c r="BY92" s="383">
        <v>0</v>
      </c>
      <c r="BZ92" s="383">
        <v>0</v>
      </c>
      <c r="CA92" s="383">
        <v>0</v>
      </c>
      <c r="CB92" s="383">
        <v>0</v>
      </c>
      <c r="CC92" s="383">
        <v>0</v>
      </c>
      <c r="CD92" s="384">
        <v>0</v>
      </c>
    </row>
    <row r="93" spans="2:82" s="1" customFormat="1" x14ac:dyDescent="0.4">
      <c r="B93" s="276" t="s">
        <v>645</v>
      </c>
      <c r="C93" s="382"/>
      <c r="D93" s="383">
        <v>0</v>
      </c>
      <c r="E93" s="383">
        <v>0</v>
      </c>
      <c r="F93" s="383">
        <v>0</v>
      </c>
      <c r="G93" s="383">
        <v>0</v>
      </c>
      <c r="H93" s="383">
        <v>0</v>
      </c>
      <c r="I93" s="383">
        <v>0</v>
      </c>
      <c r="J93" s="383">
        <v>0</v>
      </c>
      <c r="K93" s="383">
        <v>0</v>
      </c>
      <c r="L93" s="383">
        <v>0</v>
      </c>
      <c r="M93" s="383">
        <v>0</v>
      </c>
      <c r="N93" s="383">
        <v>0</v>
      </c>
      <c r="O93" s="383">
        <v>0</v>
      </c>
      <c r="P93" s="383">
        <v>0</v>
      </c>
      <c r="Q93" s="383">
        <v>0</v>
      </c>
      <c r="R93" s="383">
        <v>0</v>
      </c>
      <c r="S93" s="383">
        <v>0</v>
      </c>
      <c r="T93" s="383">
        <v>0</v>
      </c>
      <c r="U93" s="383">
        <v>0</v>
      </c>
      <c r="V93" s="383">
        <v>0</v>
      </c>
      <c r="W93" s="383">
        <v>0</v>
      </c>
      <c r="X93" s="383">
        <v>0</v>
      </c>
      <c r="Y93" s="383">
        <v>0</v>
      </c>
      <c r="Z93" s="383">
        <v>0</v>
      </c>
      <c r="AA93" s="383">
        <v>0</v>
      </c>
      <c r="AB93" s="383">
        <v>0</v>
      </c>
      <c r="AC93" s="383">
        <v>0</v>
      </c>
      <c r="AD93" s="383">
        <v>0</v>
      </c>
      <c r="AE93" s="383">
        <v>0</v>
      </c>
      <c r="AF93" s="383">
        <v>0</v>
      </c>
      <c r="AG93" s="383">
        <v>0</v>
      </c>
      <c r="AH93" s="383">
        <v>169.03313238206263</v>
      </c>
      <c r="AI93" s="383">
        <v>158.64144676137539</v>
      </c>
      <c r="AJ93" s="383">
        <v>160.59760920279092</v>
      </c>
      <c r="AK93" s="383">
        <v>166.55539692961631</v>
      </c>
      <c r="AL93" s="383">
        <v>201.35503555951775</v>
      </c>
      <c r="AM93" s="383">
        <v>226.83310413993598</v>
      </c>
      <c r="AN93" s="383">
        <v>247.40666602559682</v>
      </c>
      <c r="AO93" s="383">
        <v>285.18656281022777</v>
      </c>
      <c r="AP93" s="383">
        <v>344.27346525613893</v>
      </c>
      <c r="AQ93" s="383">
        <v>353.89667871204313</v>
      </c>
      <c r="AR93" s="383">
        <v>437.36411171576276</v>
      </c>
      <c r="AS93" s="383">
        <v>440.91944106557264</v>
      </c>
      <c r="AT93" s="383">
        <v>336.12522039560173</v>
      </c>
      <c r="AU93" s="383">
        <v>521.69214741584778</v>
      </c>
      <c r="AV93" s="383">
        <v>503.99927598209467</v>
      </c>
      <c r="AW93" s="383">
        <v>485.65787067678849</v>
      </c>
      <c r="AX93" s="383">
        <v>516.98524337350034</v>
      </c>
      <c r="AY93" s="383">
        <v>640.5481878645046</v>
      </c>
      <c r="AZ93" s="383">
        <v>844.45063420769577</v>
      </c>
      <c r="BA93" s="383">
        <v>880.45630696959972</v>
      </c>
      <c r="BB93" s="383">
        <v>754.03060466387979</v>
      </c>
      <c r="BC93" s="383">
        <v>741.48090741523743</v>
      </c>
      <c r="BD93" s="383">
        <v>728.66140890639588</v>
      </c>
      <c r="BE93" s="383">
        <v>696.23518644715659</v>
      </c>
      <c r="BF93" s="383">
        <v>666.18341764104196</v>
      </c>
      <c r="BG93" s="383">
        <v>666.39820846195425</v>
      </c>
      <c r="BH93" s="383">
        <v>601.3810795074312</v>
      </c>
      <c r="BI93" s="383">
        <v>441.99849060298214</v>
      </c>
      <c r="BJ93" s="383">
        <v>423.69208212033931</v>
      </c>
      <c r="BK93" s="383">
        <v>471.82785881408739</v>
      </c>
      <c r="BL93" s="383">
        <v>351.59047948661203</v>
      </c>
      <c r="BM93" s="383">
        <v>97.233514694258403</v>
      </c>
      <c r="BN93" s="383">
        <v>0</v>
      </c>
      <c r="BO93" s="383">
        <v>0</v>
      </c>
      <c r="BP93" s="383">
        <v>0</v>
      </c>
      <c r="BQ93" s="383">
        <v>0</v>
      </c>
      <c r="BR93" s="383">
        <v>0</v>
      </c>
      <c r="BS93" s="383">
        <v>0</v>
      </c>
      <c r="BT93" s="383">
        <v>0</v>
      </c>
      <c r="BU93" s="383">
        <v>0</v>
      </c>
      <c r="BV93" s="383">
        <v>0</v>
      </c>
      <c r="BW93" s="383">
        <v>0</v>
      </c>
      <c r="BX93" s="383">
        <v>0</v>
      </c>
      <c r="BY93" s="383">
        <v>0</v>
      </c>
      <c r="BZ93" s="383">
        <v>0</v>
      </c>
      <c r="CA93" s="383">
        <v>0</v>
      </c>
      <c r="CB93" s="383">
        <v>0</v>
      </c>
      <c r="CC93" s="383">
        <v>0</v>
      </c>
      <c r="CD93" s="384">
        <v>0</v>
      </c>
    </row>
    <row r="94" spans="2:82" s="1" customFormat="1" ht="27" customHeight="1" x14ac:dyDescent="0.4">
      <c r="B94" s="382" t="s">
        <v>646</v>
      </c>
      <c r="C94" s="382"/>
      <c r="D94" s="383">
        <v>0</v>
      </c>
      <c r="E94" s="383">
        <v>0</v>
      </c>
      <c r="F94" s="383">
        <v>0</v>
      </c>
      <c r="G94" s="383">
        <v>0</v>
      </c>
      <c r="H94" s="383">
        <v>0</v>
      </c>
      <c r="I94" s="383">
        <v>0</v>
      </c>
      <c r="J94" s="383">
        <v>0</v>
      </c>
      <c r="K94" s="383">
        <v>0</v>
      </c>
      <c r="L94" s="383">
        <v>0</v>
      </c>
      <c r="M94" s="383">
        <v>0</v>
      </c>
      <c r="N94" s="383">
        <v>0</v>
      </c>
      <c r="O94" s="383">
        <v>0</v>
      </c>
      <c r="P94" s="383">
        <v>0</v>
      </c>
      <c r="Q94" s="383">
        <v>0</v>
      </c>
      <c r="R94" s="383">
        <v>0</v>
      </c>
      <c r="S94" s="383">
        <v>0</v>
      </c>
      <c r="T94" s="383">
        <v>0</v>
      </c>
      <c r="U94" s="383">
        <v>0</v>
      </c>
      <c r="V94" s="383">
        <v>0</v>
      </c>
      <c r="W94" s="383">
        <v>0</v>
      </c>
      <c r="X94" s="383">
        <v>0</v>
      </c>
      <c r="Y94" s="383">
        <v>0</v>
      </c>
      <c r="Z94" s="383">
        <v>0</v>
      </c>
      <c r="AA94" s="383">
        <v>0</v>
      </c>
      <c r="AB94" s="383">
        <v>0</v>
      </c>
      <c r="AC94" s="383">
        <v>0</v>
      </c>
      <c r="AD94" s="383">
        <v>0</v>
      </c>
      <c r="AE94" s="383">
        <v>0</v>
      </c>
      <c r="AF94" s="383">
        <v>0</v>
      </c>
      <c r="AG94" s="383">
        <v>0</v>
      </c>
      <c r="AH94" s="383">
        <v>0</v>
      </c>
      <c r="AI94" s="383">
        <v>0</v>
      </c>
      <c r="AJ94" s="383">
        <v>0</v>
      </c>
      <c r="AK94" s="383">
        <v>0</v>
      </c>
      <c r="AL94" s="383">
        <v>0</v>
      </c>
      <c r="AM94" s="383">
        <v>0</v>
      </c>
      <c r="AN94" s="383">
        <v>0</v>
      </c>
      <c r="AO94" s="383">
        <v>0</v>
      </c>
      <c r="AP94" s="383">
        <v>0</v>
      </c>
      <c r="AQ94" s="383">
        <v>0</v>
      </c>
      <c r="AR94" s="383">
        <v>0</v>
      </c>
      <c r="AS94" s="383">
        <v>0</v>
      </c>
      <c r="AT94" s="383">
        <v>0</v>
      </c>
      <c r="AU94" s="383">
        <v>0</v>
      </c>
      <c r="AV94" s="383">
        <v>0</v>
      </c>
      <c r="AW94" s="383">
        <v>0</v>
      </c>
      <c r="AX94" s="383">
        <v>0</v>
      </c>
      <c r="AY94" s="383">
        <v>0</v>
      </c>
      <c r="AZ94" s="383">
        <v>0</v>
      </c>
      <c r="BA94" s="383">
        <v>0</v>
      </c>
      <c r="BB94" s="383">
        <v>0</v>
      </c>
      <c r="BC94" s="383">
        <v>0</v>
      </c>
      <c r="BD94" s="383">
        <v>7516.6060564364871</v>
      </c>
      <c r="BE94" s="383">
        <v>8050.3810618473917</v>
      </c>
      <c r="BF94" s="383">
        <v>7860.6522032958947</v>
      </c>
      <c r="BG94" s="383">
        <v>7684.4193237492336</v>
      </c>
      <c r="BH94" s="383">
        <v>6969.2813123337546</v>
      </c>
      <c r="BI94" s="383">
        <v>6503.9648010883993</v>
      </c>
      <c r="BJ94" s="383">
        <v>6375.2432797806368</v>
      </c>
      <c r="BK94" s="383">
        <v>6856.2260734065494</v>
      </c>
      <c r="BL94" s="383">
        <v>6714.1293924056281</v>
      </c>
      <c r="BM94" s="383">
        <v>6462.6839754660623</v>
      </c>
      <c r="BN94" s="383">
        <v>5910.4837844076701</v>
      </c>
      <c r="BO94" s="383">
        <v>5077.9477045979511</v>
      </c>
      <c r="BP94" s="383">
        <v>3065.4054725247283</v>
      </c>
      <c r="BQ94" s="383">
        <v>1193.7513411039383</v>
      </c>
      <c r="BR94" s="383">
        <v>547.25621924959751</v>
      </c>
      <c r="BS94" s="383">
        <v>275.81174750827125</v>
      </c>
      <c r="BT94" s="383">
        <v>115.37499682800495</v>
      </c>
      <c r="BU94" s="383">
        <v>32.936983932792153</v>
      </c>
      <c r="BV94" s="383">
        <v>3.5116948983691203</v>
      </c>
      <c r="BW94" s="383">
        <v>1.7574163956422653</v>
      </c>
      <c r="BX94" s="383">
        <v>1.1643694935854672</v>
      </c>
      <c r="BY94" s="383">
        <v>0.95873434258180223</v>
      </c>
      <c r="BZ94" s="383">
        <v>0.65023896400875858</v>
      </c>
      <c r="CA94" s="383">
        <v>0.4601242334622343</v>
      </c>
      <c r="CB94" s="383">
        <v>0.24219902312486419</v>
      </c>
      <c r="CC94" s="383">
        <v>9.1458954840380385E-2</v>
      </c>
      <c r="CD94" s="384">
        <v>6.8242244379487218E-3</v>
      </c>
    </row>
    <row r="95" spans="2:82" s="1" customFormat="1" ht="25.5" customHeight="1" x14ac:dyDescent="0.4">
      <c r="B95" s="80" t="s">
        <v>478</v>
      </c>
      <c r="C95" s="314"/>
      <c r="D95" s="380">
        <v>0</v>
      </c>
      <c r="E95" s="380">
        <v>0</v>
      </c>
      <c r="F95" s="380">
        <v>0</v>
      </c>
      <c r="G95" s="380">
        <v>0</v>
      </c>
      <c r="H95" s="380">
        <v>0</v>
      </c>
      <c r="I95" s="380">
        <v>0</v>
      </c>
      <c r="J95" s="380">
        <v>0</v>
      </c>
      <c r="K95" s="380">
        <v>0</v>
      </c>
      <c r="L95" s="380">
        <v>0</v>
      </c>
      <c r="M95" s="380">
        <v>0</v>
      </c>
      <c r="N95" s="380">
        <v>0</v>
      </c>
      <c r="O95" s="380">
        <v>0</v>
      </c>
      <c r="P95" s="380">
        <v>0</v>
      </c>
      <c r="Q95" s="380">
        <v>0</v>
      </c>
      <c r="R95" s="380">
        <v>0</v>
      </c>
      <c r="S95" s="380">
        <v>0</v>
      </c>
      <c r="T95" s="380">
        <v>0</v>
      </c>
      <c r="U95" s="380">
        <v>0</v>
      </c>
      <c r="V95" s="380">
        <v>0</v>
      </c>
      <c r="W95" s="380">
        <v>0</v>
      </c>
      <c r="X95" s="380">
        <v>0</v>
      </c>
      <c r="Y95" s="380">
        <v>0</v>
      </c>
      <c r="Z95" s="380">
        <v>0</v>
      </c>
      <c r="AA95" s="380">
        <v>0</v>
      </c>
      <c r="AB95" s="380">
        <v>0</v>
      </c>
      <c r="AC95" s="380">
        <v>0</v>
      </c>
      <c r="AD95" s="380">
        <v>0</v>
      </c>
      <c r="AE95" s="380">
        <v>0</v>
      </c>
      <c r="AF95" s="380">
        <v>0</v>
      </c>
      <c r="AG95" s="380">
        <v>0</v>
      </c>
      <c r="AH95" s="380">
        <v>0</v>
      </c>
      <c r="AI95" s="380">
        <v>0</v>
      </c>
      <c r="AJ95" s="380">
        <v>0</v>
      </c>
      <c r="AK95" s="380">
        <v>0</v>
      </c>
      <c r="AL95" s="380">
        <v>0</v>
      </c>
      <c r="AM95" s="380">
        <v>0</v>
      </c>
      <c r="AN95" s="380">
        <v>0</v>
      </c>
      <c r="AO95" s="380">
        <v>0</v>
      </c>
      <c r="AP95" s="380">
        <v>0</v>
      </c>
      <c r="AQ95" s="380">
        <v>0</v>
      </c>
      <c r="AR95" s="380">
        <v>0</v>
      </c>
      <c r="AS95" s="380">
        <v>0</v>
      </c>
      <c r="AT95" s="380">
        <v>0</v>
      </c>
      <c r="AU95" s="380">
        <v>0</v>
      </c>
      <c r="AV95" s="380">
        <v>0</v>
      </c>
      <c r="AW95" s="380">
        <v>0</v>
      </c>
      <c r="AX95" s="380">
        <v>0</v>
      </c>
      <c r="AY95" s="380">
        <v>0</v>
      </c>
      <c r="AZ95" s="380">
        <v>1.1465267110933783</v>
      </c>
      <c r="BA95" s="380">
        <v>1.021964205158878</v>
      </c>
      <c r="BB95" s="380">
        <v>1.3224748605489081</v>
      </c>
      <c r="BC95" s="380">
        <v>1.3790943518651353</v>
      </c>
      <c r="BD95" s="380">
        <f t="shared" ref="BD95:CD95" si="53">SUM(BD96:BD101)</f>
        <v>56.314252360606943</v>
      </c>
      <c r="BE95" s="380">
        <f t="shared" si="53"/>
        <v>56.823324676449957</v>
      </c>
      <c r="BF95" s="380">
        <f t="shared" si="53"/>
        <v>56.989837477597632</v>
      </c>
      <c r="BG95" s="380">
        <f t="shared" si="53"/>
        <v>58.507276840441449</v>
      </c>
      <c r="BH95" s="380">
        <f t="shared" si="53"/>
        <v>60.035412106344488</v>
      </c>
      <c r="BI95" s="380">
        <f t="shared" si="53"/>
        <v>62.070434592011615</v>
      </c>
      <c r="BJ95" s="380">
        <f t="shared" si="53"/>
        <v>61.110971164006564</v>
      </c>
      <c r="BK95" s="380">
        <f t="shared" si="53"/>
        <v>61.86208636712427</v>
      </c>
      <c r="BL95" s="380">
        <f t="shared" si="53"/>
        <v>59.529708525017632</v>
      </c>
      <c r="BM95" s="380">
        <f t="shared" si="53"/>
        <v>57.525343418288728</v>
      </c>
      <c r="BN95" s="380">
        <f t="shared" si="53"/>
        <v>52.068278783259686</v>
      </c>
      <c r="BO95" s="380">
        <f t="shared" si="53"/>
        <v>48.851644167660794</v>
      </c>
      <c r="BP95" s="380">
        <f t="shared" si="53"/>
        <v>44.765041259318991</v>
      </c>
      <c r="BQ95" s="380">
        <f t="shared" si="53"/>
        <v>39.067177054116911</v>
      </c>
      <c r="BR95" s="380">
        <f t="shared" si="53"/>
        <v>31.420976021430313</v>
      </c>
      <c r="BS95" s="380">
        <f t="shared" si="53"/>
        <v>33.043084320026203</v>
      </c>
      <c r="BT95" s="380">
        <f t="shared" si="53"/>
        <v>32.401009284160551</v>
      </c>
      <c r="BU95" s="380">
        <f t="shared" si="53"/>
        <v>32.569111613622582</v>
      </c>
      <c r="BV95" s="380">
        <f t="shared" si="53"/>
        <v>31.064323687732806</v>
      </c>
      <c r="BW95" s="380">
        <f t="shared" si="53"/>
        <v>28.004989409577977</v>
      </c>
      <c r="BX95" s="380">
        <f t="shared" si="53"/>
        <v>25.630986172706621</v>
      </c>
      <c r="BY95" s="380">
        <f t="shared" si="53"/>
        <v>24.325076916228792</v>
      </c>
      <c r="BZ95" s="380">
        <f t="shared" si="53"/>
        <v>23.662979876961643</v>
      </c>
      <c r="CA95" s="380">
        <f t="shared" si="53"/>
        <v>23.410244248312718</v>
      </c>
      <c r="CB95" s="380">
        <f t="shared" si="53"/>
        <v>20.332106438009365</v>
      </c>
      <c r="CC95" s="380">
        <f t="shared" si="53"/>
        <v>14.744651095891539</v>
      </c>
      <c r="CD95" s="381">
        <f t="shared" si="53"/>
        <v>9.4391367275720732</v>
      </c>
    </row>
    <row r="96" spans="2:82" s="1" customFormat="1" x14ac:dyDescent="0.4">
      <c r="B96" s="71" t="s">
        <v>634</v>
      </c>
      <c r="C96" s="314"/>
      <c r="D96" s="383">
        <v>0</v>
      </c>
      <c r="E96" s="383">
        <v>0</v>
      </c>
      <c r="F96" s="383">
        <v>0</v>
      </c>
      <c r="G96" s="383">
        <v>0</v>
      </c>
      <c r="H96" s="383">
        <v>0</v>
      </c>
      <c r="I96" s="383">
        <v>0</v>
      </c>
      <c r="J96" s="383">
        <v>0</v>
      </c>
      <c r="K96" s="383">
        <v>0</v>
      </c>
      <c r="L96" s="383">
        <v>0</v>
      </c>
      <c r="M96" s="383">
        <v>0</v>
      </c>
      <c r="N96" s="383">
        <v>0</v>
      </c>
      <c r="O96" s="383">
        <v>0</v>
      </c>
      <c r="P96" s="383">
        <v>0</v>
      </c>
      <c r="Q96" s="383">
        <v>0</v>
      </c>
      <c r="R96" s="383">
        <v>0</v>
      </c>
      <c r="S96" s="383">
        <v>0</v>
      </c>
      <c r="T96" s="383">
        <v>0</v>
      </c>
      <c r="U96" s="383">
        <v>0</v>
      </c>
      <c r="V96" s="383">
        <v>0</v>
      </c>
      <c r="W96" s="383">
        <v>0</v>
      </c>
      <c r="X96" s="383">
        <v>0</v>
      </c>
      <c r="Y96" s="383">
        <v>0</v>
      </c>
      <c r="Z96" s="383">
        <v>0</v>
      </c>
      <c r="AA96" s="383">
        <v>0</v>
      </c>
      <c r="AB96" s="383">
        <v>0</v>
      </c>
      <c r="AC96" s="383">
        <v>0</v>
      </c>
      <c r="AD96" s="383">
        <v>0</v>
      </c>
      <c r="AE96" s="383">
        <v>0</v>
      </c>
      <c r="AF96" s="383">
        <v>0</v>
      </c>
      <c r="AG96" s="383">
        <v>0</v>
      </c>
      <c r="AH96" s="383">
        <v>0</v>
      </c>
      <c r="AI96" s="383">
        <v>0</v>
      </c>
      <c r="AJ96" s="383">
        <v>0</v>
      </c>
      <c r="AK96" s="383">
        <v>0</v>
      </c>
      <c r="AL96" s="383">
        <v>0</v>
      </c>
      <c r="AM96" s="383">
        <v>0</v>
      </c>
      <c r="AN96" s="383">
        <v>0</v>
      </c>
      <c r="AO96" s="383">
        <v>0</v>
      </c>
      <c r="AP96" s="383">
        <v>0</v>
      </c>
      <c r="AQ96" s="383">
        <v>0</v>
      </c>
      <c r="AR96" s="383">
        <v>0</v>
      </c>
      <c r="AS96" s="383">
        <v>0</v>
      </c>
      <c r="AT96" s="383">
        <v>0</v>
      </c>
      <c r="AU96" s="383">
        <v>0</v>
      </c>
      <c r="AV96" s="383">
        <v>0</v>
      </c>
      <c r="AW96" s="383">
        <v>0</v>
      </c>
      <c r="AX96" s="383">
        <v>0</v>
      </c>
      <c r="AY96" s="383">
        <v>0</v>
      </c>
      <c r="AZ96" s="383">
        <v>0</v>
      </c>
      <c r="BA96" s="383">
        <v>0</v>
      </c>
      <c r="BB96" s="383">
        <v>0</v>
      </c>
      <c r="BC96" s="383">
        <v>0</v>
      </c>
      <c r="BD96" s="383">
        <v>1.0689012163817879</v>
      </c>
      <c r="BE96" s="383">
        <v>1.0509132392174703</v>
      </c>
      <c r="BF96" s="383">
        <v>0.95818098088206116</v>
      </c>
      <c r="BG96" s="383">
        <v>0.97871202924516343</v>
      </c>
      <c r="BH96" s="383">
        <v>0.84089344200800753</v>
      </c>
      <c r="BI96" s="383">
        <v>0.53038132441137775</v>
      </c>
      <c r="BJ96" s="383">
        <v>0.42536299191903215</v>
      </c>
      <c r="BK96" s="383">
        <v>0.31964613829858213</v>
      </c>
      <c r="BL96" s="383">
        <v>0.3248456721316953</v>
      </c>
      <c r="BM96" s="383">
        <v>2.9827380943887802E-2</v>
      </c>
      <c r="BN96" s="383">
        <v>8.445405354524782E-2</v>
      </c>
      <c r="BO96" s="383">
        <v>5.7170413850603549E-2</v>
      </c>
      <c r="BP96" s="383">
        <v>4.6404846859859017E-2</v>
      </c>
      <c r="BQ96" s="383">
        <v>1.242192476627187E-2</v>
      </c>
      <c r="BR96" s="383">
        <v>2.2418805693138629E-3</v>
      </c>
      <c r="BS96" s="383">
        <v>1.7092466762883358E-2</v>
      </c>
      <c r="BT96" s="383">
        <v>2.9063953468979179E-3</v>
      </c>
      <c r="BU96" s="383">
        <v>1.9373451416227908E-3</v>
      </c>
      <c r="BV96" s="383">
        <v>-3.123675894392257E-4</v>
      </c>
      <c r="BW96" s="383">
        <v>1.1447027328982727E-3</v>
      </c>
      <c r="BX96" s="383">
        <v>1.0373846784188035E-3</v>
      </c>
      <c r="BY96" s="383">
        <v>8.1364068090253533E-4</v>
      </c>
      <c r="BZ96" s="383">
        <v>0</v>
      </c>
      <c r="CA96" s="383">
        <v>0</v>
      </c>
      <c r="CB96" s="383">
        <v>0</v>
      </c>
      <c r="CC96" s="383">
        <v>0</v>
      </c>
      <c r="CD96" s="384">
        <v>0</v>
      </c>
    </row>
    <row r="97" spans="1:82" s="1" customFormat="1" x14ac:dyDescent="0.4">
      <c r="A97" s="314"/>
      <c r="B97" s="71" t="s">
        <v>635</v>
      </c>
      <c r="C97" s="314"/>
      <c r="D97" s="383">
        <v>0</v>
      </c>
      <c r="E97" s="383">
        <v>0</v>
      </c>
      <c r="F97" s="383">
        <v>0</v>
      </c>
      <c r="G97" s="383">
        <v>0</v>
      </c>
      <c r="H97" s="383">
        <v>0</v>
      </c>
      <c r="I97" s="383">
        <v>0</v>
      </c>
      <c r="J97" s="383">
        <v>0</v>
      </c>
      <c r="K97" s="383">
        <v>0</v>
      </c>
      <c r="L97" s="383">
        <v>0</v>
      </c>
      <c r="M97" s="383">
        <v>0</v>
      </c>
      <c r="N97" s="383">
        <v>0</v>
      </c>
      <c r="O97" s="383">
        <v>0</v>
      </c>
      <c r="P97" s="383">
        <v>0</v>
      </c>
      <c r="Q97" s="383">
        <v>0</v>
      </c>
      <c r="R97" s="383">
        <v>0</v>
      </c>
      <c r="S97" s="383">
        <v>0</v>
      </c>
      <c r="T97" s="383">
        <v>0</v>
      </c>
      <c r="U97" s="383">
        <v>0</v>
      </c>
      <c r="V97" s="383">
        <v>0</v>
      </c>
      <c r="W97" s="383">
        <v>0</v>
      </c>
      <c r="X97" s="383">
        <v>0</v>
      </c>
      <c r="Y97" s="383">
        <v>0</v>
      </c>
      <c r="Z97" s="383">
        <v>0</v>
      </c>
      <c r="AA97" s="383">
        <v>0</v>
      </c>
      <c r="AB97" s="383">
        <v>0</v>
      </c>
      <c r="AC97" s="383">
        <v>0</v>
      </c>
      <c r="AD97" s="383">
        <v>0</v>
      </c>
      <c r="AE97" s="383">
        <v>0</v>
      </c>
      <c r="AF97" s="383">
        <v>0</v>
      </c>
      <c r="AG97" s="383">
        <v>0</v>
      </c>
      <c r="AH97" s="383">
        <v>0</v>
      </c>
      <c r="AI97" s="383">
        <v>0</v>
      </c>
      <c r="AJ97" s="383">
        <v>0</v>
      </c>
      <c r="AK97" s="383">
        <v>0</v>
      </c>
      <c r="AL97" s="383">
        <v>0</v>
      </c>
      <c r="AM97" s="383">
        <v>0</v>
      </c>
      <c r="AN97" s="383">
        <v>0</v>
      </c>
      <c r="AO97" s="383">
        <v>0</v>
      </c>
      <c r="AP97" s="383">
        <v>0</v>
      </c>
      <c r="AQ97" s="383">
        <v>0</v>
      </c>
      <c r="AR97" s="383">
        <v>0</v>
      </c>
      <c r="AS97" s="383">
        <v>0</v>
      </c>
      <c r="AT97" s="383">
        <v>0</v>
      </c>
      <c r="AU97" s="383">
        <v>0</v>
      </c>
      <c r="AV97" s="383">
        <v>0</v>
      </c>
      <c r="AW97" s="383">
        <v>0</v>
      </c>
      <c r="AX97" s="383">
        <v>0</v>
      </c>
      <c r="AY97" s="383">
        <v>0</v>
      </c>
      <c r="AZ97" s="383">
        <v>0</v>
      </c>
      <c r="BA97" s="383">
        <v>0</v>
      </c>
      <c r="BB97" s="383">
        <v>0</v>
      </c>
      <c r="BC97" s="383">
        <v>0</v>
      </c>
      <c r="BD97" s="383">
        <v>1.3579546231426247</v>
      </c>
      <c r="BE97" s="383">
        <v>1.5433648735324204</v>
      </c>
      <c r="BF97" s="383">
        <v>1.3518057231772063</v>
      </c>
      <c r="BG97" s="383">
        <v>1.4193780416542128</v>
      </c>
      <c r="BH97" s="383">
        <v>1.2732757092922777</v>
      </c>
      <c r="BI97" s="383">
        <v>1.0814030453209698</v>
      </c>
      <c r="BJ97" s="383">
        <v>0.8586234384087762</v>
      </c>
      <c r="BK97" s="383">
        <v>0.80666555428527176</v>
      </c>
      <c r="BL97" s="383">
        <v>0.66873576705862547</v>
      </c>
      <c r="BM97" s="383">
        <v>0.22238117031030444</v>
      </c>
      <c r="BN97" s="383">
        <v>6.7602029624447182E-2</v>
      </c>
      <c r="BO97" s="383">
        <v>5.4186744225217381E-2</v>
      </c>
      <c r="BP97" s="383">
        <v>4.8214903740482408E-2</v>
      </c>
      <c r="BQ97" s="383">
        <v>0</v>
      </c>
      <c r="BR97" s="383">
        <v>0</v>
      </c>
      <c r="BS97" s="383">
        <v>1.6205455638795017E-2</v>
      </c>
      <c r="BT97" s="383">
        <v>1.2812284999883159E-3</v>
      </c>
      <c r="BU97" s="383">
        <v>6.4733509259124172E-3</v>
      </c>
      <c r="BV97" s="383">
        <v>-3.4305152749229516E-4</v>
      </c>
      <c r="BW97" s="383">
        <v>1.2571471379291717E-3</v>
      </c>
      <c r="BX97" s="383">
        <v>1.1392872069972331E-3</v>
      </c>
      <c r="BY97" s="383">
        <v>8.9356478664951756E-4</v>
      </c>
      <c r="BZ97" s="383">
        <v>0</v>
      </c>
      <c r="CA97" s="383">
        <v>0</v>
      </c>
      <c r="CB97" s="383">
        <v>0</v>
      </c>
      <c r="CC97" s="383">
        <v>0</v>
      </c>
      <c r="CD97" s="384">
        <v>0</v>
      </c>
    </row>
    <row r="98" spans="1:82" s="1" customFormat="1" x14ac:dyDescent="0.4">
      <c r="A98" s="314"/>
      <c r="B98" s="71" t="s">
        <v>636</v>
      </c>
      <c r="C98" s="314"/>
      <c r="D98" s="383">
        <v>0</v>
      </c>
      <c r="E98" s="383">
        <v>0</v>
      </c>
      <c r="F98" s="383">
        <v>0</v>
      </c>
      <c r="G98" s="383">
        <v>0</v>
      </c>
      <c r="H98" s="383">
        <v>0</v>
      </c>
      <c r="I98" s="383">
        <v>0</v>
      </c>
      <c r="J98" s="383">
        <v>0</v>
      </c>
      <c r="K98" s="383">
        <v>0</v>
      </c>
      <c r="L98" s="383">
        <v>0</v>
      </c>
      <c r="M98" s="383">
        <v>0</v>
      </c>
      <c r="N98" s="383">
        <v>0</v>
      </c>
      <c r="O98" s="383">
        <v>0</v>
      </c>
      <c r="P98" s="383">
        <v>0</v>
      </c>
      <c r="Q98" s="383">
        <v>0</v>
      </c>
      <c r="R98" s="383">
        <v>0</v>
      </c>
      <c r="S98" s="383">
        <v>0</v>
      </c>
      <c r="T98" s="383">
        <v>0</v>
      </c>
      <c r="U98" s="383">
        <v>0</v>
      </c>
      <c r="V98" s="383">
        <v>0</v>
      </c>
      <c r="W98" s="383">
        <v>0</v>
      </c>
      <c r="X98" s="383">
        <v>0</v>
      </c>
      <c r="Y98" s="383">
        <v>0</v>
      </c>
      <c r="Z98" s="383">
        <v>0</v>
      </c>
      <c r="AA98" s="383">
        <v>0</v>
      </c>
      <c r="AB98" s="383">
        <v>0</v>
      </c>
      <c r="AC98" s="383">
        <v>0</v>
      </c>
      <c r="AD98" s="383">
        <v>0</v>
      </c>
      <c r="AE98" s="383">
        <v>0</v>
      </c>
      <c r="AF98" s="383">
        <v>0</v>
      </c>
      <c r="AG98" s="383">
        <v>0</v>
      </c>
      <c r="AH98" s="383">
        <v>0</v>
      </c>
      <c r="AI98" s="383">
        <v>0</v>
      </c>
      <c r="AJ98" s="383">
        <v>0</v>
      </c>
      <c r="AK98" s="383">
        <v>0</v>
      </c>
      <c r="AL98" s="383">
        <v>0</v>
      </c>
      <c r="AM98" s="383">
        <v>0</v>
      </c>
      <c r="AN98" s="383">
        <v>0</v>
      </c>
      <c r="AO98" s="383">
        <v>0</v>
      </c>
      <c r="AP98" s="383">
        <v>0</v>
      </c>
      <c r="AQ98" s="383">
        <v>0</v>
      </c>
      <c r="AR98" s="383">
        <v>0</v>
      </c>
      <c r="AS98" s="383">
        <v>0</v>
      </c>
      <c r="AT98" s="383">
        <v>0</v>
      </c>
      <c r="AU98" s="383">
        <v>0</v>
      </c>
      <c r="AV98" s="383">
        <v>0</v>
      </c>
      <c r="AW98" s="383">
        <v>0</v>
      </c>
      <c r="AX98" s="383">
        <v>0</v>
      </c>
      <c r="AY98" s="383">
        <v>0</v>
      </c>
      <c r="AZ98" s="383">
        <v>0</v>
      </c>
      <c r="BA98" s="383">
        <v>0</v>
      </c>
      <c r="BB98" s="383">
        <v>0</v>
      </c>
      <c r="BC98" s="383">
        <v>0</v>
      </c>
      <c r="BD98" s="383">
        <v>50.054599585622675</v>
      </c>
      <c r="BE98" s="383">
        <v>50.812435101689836</v>
      </c>
      <c r="BF98" s="383">
        <v>52.064281686848794</v>
      </c>
      <c r="BG98" s="383">
        <v>53.697387294573012</v>
      </c>
      <c r="BH98" s="383">
        <v>55.480056501277367</v>
      </c>
      <c r="BI98" s="383">
        <v>58.020021253126856</v>
      </c>
      <c r="BJ98" s="383">
        <v>57.215564098964144</v>
      </c>
      <c r="BK98" s="383">
        <v>58.160202974501622</v>
      </c>
      <c r="BL98" s="383">
        <v>55.934834013578843</v>
      </c>
      <c r="BM98" s="383">
        <v>54.113910183710644</v>
      </c>
      <c r="BN98" s="383">
        <v>48.185691525703739</v>
      </c>
      <c r="BO98" s="383">
        <v>43.105313619775252</v>
      </c>
      <c r="BP98" s="383">
        <v>29.580887016797167</v>
      </c>
      <c r="BQ98" s="383">
        <v>11.137152405285505</v>
      </c>
      <c r="BR98" s="383">
        <v>2.2695680883598661</v>
      </c>
      <c r="BS98" s="383">
        <v>1.5862702156493105</v>
      </c>
      <c r="BT98" s="383">
        <v>0.50042328288978255</v>
      </c>
      <c r="BU98" s="383">
        <v>0.2875285242862784</v>
      </c>
      <c r="BV98" s="383">
        <v>-3.3911316481603976E-2</v>
      </c>
      <c r="BW98" s="383">
        <v>0.12427146082075465</v>
      </c>
      <c r="BX98" s="383">
        <v>0.1126207754337825</v>
      </c>
      <c r="BY98" s="383">
        <v>8.8330632130968437E-2</v>
      </c>
      <c r="BZ98" s="383">
        <v>0</v>
      </c>
      <c r="CA98" s="383">
        <v>0</v>
      </c>
      <c r="CB98" s="383">
        <v>0</v>
      </c>
      <c r="CC98" s="383">
        <v>0</v>
      </c>
      <c r="CD98" s="384">
        <v>0</v>
      </c>
    </row>
    <row r="99" spans="1:82" s="1" customFormat="1" x14ac:dyDescent="0.4">
      <c r="A99" s="314"/>
      <c r="B99" s="71" t="s">
        <v>638</v>
      </c>
      <c r="C99" s="314"/>
      <c r="D99" s="383">
        <v>0</v>
      </c>
      <c r="E99" s="383">
        <v>0</v>
      </c>
      <c r="F99" s="383">
        <v>0</v>
      </c>
      <c r="G99" s="383">
        <v>0</v>
      </c>
      <c r="H99" s="383">
        <v>0</v>
      </c>
      <c r="I99" s="383">
        <v>0</v>
      </c>
      <c r="J99" s="383">
        <v>0</v>
      </c>
      <c r="K99" s="383">
        <v>0</v>
      </c>
      <c r="L99" s="383">
        <v>0</v>
      </c>
      <c r="M99" s="383">
        <v>0</v>
      </c>
      <c r="N99" s="383">
        <v>0</v>
      </c>
      <c r="O99" s="383">
        <v>0</v>
      </c>
      <c r="P99" s="383">
        <v>0</v>
      </c>
      <c r="Q99" s="383">
        <v>0</v>
      </c>
      <c r="R99" s="383">
        <v>0</v>
      </c>
      <c r="S99" s="383">
        <v>0</v>
      </c>
      <c r="T99" s="383">
        <v>0</v>
      </c>
      <c r="U99" s="383">
        <v>0</v>
      </c>
      <c r="V99" s="383">
        <v>0</v>
      </c>
      <c r="W99" s="383">
        <v>0</v>
      </c>
      <c r="X99" s="383">
        <v>0</v>
      </c>
      <c r="Y99" s="383">
        <v>0</v>
      </c>
      <c r="Z99" s="383">
        <v>0</v>
      </c>
      <c r="AA99" s="383">
        <v>0</v>
      </c>
      <c r="AB99" s="383">
        <v>0</v>
      </c>
      <c r="AC99" s="383">
        <v>0</v>
      </c>
      <c r="AD99" s="383">
        <v>0</v>
      </c>
      <c r="AE99" s="383">
        <v>0</v>
      </c>
      <c r="AF99" s="383">
        <v>0</v>
      </c>
      <c r="AG99" s="383">
        <v>0</v>
      </c>
      <c r="AH99" s="383">
        <v>0</v>
      </c>
      <c r="AI99" s="383">
        <v>0</v>
      </c>
      <c r="AJ99" s="383">
        <v>0</v>
      </c>
      <c r="AK99" s="383">
        <v>0</v>
      </c>
      <c r="AL99" s="383">
        <v>0</v>
      </c>
      <c r="AM99" s="383">
        <v>0</v>
      </c>
      <c r="AN99" s="383">
        <v>0</v>
      </c>
      <c r="AO99" s="383">
        <v>0</v>
      </c>
      <c r="AP99" s="383">
        <v>0</v>
      </c>
      <c r="AQ99" s="383">
        <v>0</v>
      </c>
      <c r="AR99" s="383">
        <v>0</v>
      </c>
      <c r="AS99" s="383">
        <v>0</v>
      </c>
      <c r="AT99" s="383">
        <v>0</v>
      </c>
      <c r="AU99" s="383">
        <v>0</v>
      </c>
      <c r="AV99" s="383">
        <v>0</v>
      </c>
      <c r="AW99" s="383">
        <v>0</v>
      </c>
      <c r="AX99" s="383">
        <v>0</v>
      </c>
      <c r="AY99" s="383">
        <v>0</v>
      </c>
      <c r="AZ99" s="383">
        <v>0</v>
      </c>
      <c r="BA99" s="383">
        <v>0</v>
      </c>
      <c r="BB99" s="383">
        <v>0</v>
      </c>
      <c r="BC99" s="383">
        <v>0</v>
      </c>
      <c r="BD99" s="383">
        <v>0</v>
      </c>
      <c r="BE99" s="383">
        <v>0</v>
      </c>
      <c r="BF99" s="383">
        <v>0</v>
      </c>
      <c r="BG99" s="383">
        <v>0</v>
      </c>
      <c r="BH99" s="383">
        <v>0</v>
      </c>
      <c r="BI99" s="383">
        <v>0</v>
      </c>
      <c r="BJ99" s="383">
        <v>0</v>
      </c>
      <c r="BK99" s="383">
        <v>0</v>
      </c>
      <c r="BL99" s="383">
        <v>0</v>
      </c>
      <c r="BM99" s="383">
        <v>0</v>
      </c>
      <c r="BN99" s="383">
        <v>0</v>
      </c>
      <c r="BO99" s="383">
        <v>0</v>
      </c>
      <c r="BP99" s="383">
        <v>0</v>
      </c>
      <c r="BQ99" s="383">
        <v>0</v>
      </c>
      <c r="BR99" s="383">
        <v>0</v>
      </c>
      <c r="BS99" s="383">
        <v>0</v>
      </c>
      <c r="BT99" s="383">
        <v>0</v>
      </c>
      <c r="BU99" s="383">
        <v>0</v>
      </c>
      <c r="BV99" s="383">
        <v>0</v>
      </c>
      <c r="BW99" s="383">
        <v>0</v>
      </c>
      <c r="BX99" s="383">
        <v>0</v>
      </c>
      <c r="BY99" s="383">
        <v>0</v>
      </c>
      <c r="BZ99" s="383">
        <v>0</v>
      </c>
      <c r="CA99" s="383">
        <v>0</v>
      </c>
      <c r="CB99" s="383">
        <v>0</v>
      </c>
      <c r="CC99" s="383">
        <v>0</v>
      </c>
      <c r="CD99" s="384">
        <v>0</v>
      </c>
    </row>
    <row r="100" spans="1:82" s="1" customFormat="1" x14ac:dyDescent="0.4">
      <c r="A100" s="314"/>
      <c r="B100" s="71" t="s">
        <v>631</v>
      </c>
      <c r="C100" s="314"/>
      <c r="D100" s="383">
        <v>0</v>
      </c>
      <c r="E100" s="383">
        <v>0</v>
      </c>
      <c r="F100" s="383">
        <v>0</v>
      </c>
      <c r="G100" s="383">
        <v>0</v>
      </c>
      <c r="H100" s="383">
        <v>0</v>
      </c>
      <c r="I100" s="383">
        <v>0</v>
      </c>
      <c r="J100" s="383">
        <v>0</v>
      </c>
      <c r="K100" s="383">
        <v>0</v>
      </c>
      <c r="L100" s="383">
        <v>0</v>
      </c>
      <c r="M100" s="383">
        <v>0</v>
      </c>
      <c r="N100" s="383">
        <v>0</v>
      </c>
      <c r="O100" s="383">
        <v>0</v>
      </c>
      <c r="P100" s="383">
        <v>0</v>
      </c>
      <c r="Q100" s="383">
        <v>0</v>
      </c>
      <c r="R100" s="383">
        <v>0</v>
      </c>
      <c r="S100" s="383">
        <v>0</v>
      </c>
      <c r="T100" s="383">
        <v>0</v>
      </c>
      <c r="U100" s="383">
        <v>0</v>
      </c>
      <c r="V100" s="383">
        <v>0</v>
      </c>
      <c r="W100" s="383">
        <v>0</v>
      </c>
      <c r="X100" s="383">
        <v>0</v>
      </c>
      <c r="Y100" s="383">
        <v>0</v>
      </c>
      <c r="Z100" s="383">
        <v>0</v>
      </c>
      <c r="AA100" s="383">
        <v>0</v>
      </c>
      <c r="AB100" s="383">
        <v>0</v>
      </c>
      <c r="AC100" s="383">
        <v>0</v>
      </c>
      <c r="AD100" s="383">
        <v>0</v>
      </c>
      <c r="AE100" s="383">
        <v>0</v>
      </c>
      <c r="AF100" s="383">
        <v>0</v>
      </c>
      <c r="AG100" s="383">
        <v>0</v>
      </c>
      <c r="AH100" s="383">
        <v>0</v>
      </c>
      <c r="AI100" s="383">
        <v>0</v>
      </c>
      <c r="AJ100" s="383">
        <v>0</v>
      </c>
      <c r="AK100" s="383">
        <v>0</v>
      </c>
      <c r="AL100" s="383">
        <v>0</v>
      </c>
      <c r="AM100" s="383">
        <v>0</v>
      </c>
      <c r="AN100" s="383">
        <v>0</v>
      </c>
      <c r="AO100" s="383">
        <v>0</v>
      </c>
      <c r="AP100" s="383">
        <v>0</v>
      </c>
      <c r="AQ100" s="383">
        <v>0</v>
      </c>
      <c r="AR100" s="383">
        <v>0</v>
      </c>
      <c r="AS100" s="383">
        <v>0</v>
      </c>
      <c r="AT100" s="383">
        <v>0</v>
      </c>
      <c r="AU100" s="383">
        <v>0</v>
      </c>
      <c r="AV100" s="383">
        <v>0</v>
      </c>
      <c r="AW100" s="383">
        <v>0</v>
      </c>
      <c r="AX100" s="383">
        <v>0</v>
      </c>
      <c r="AY100" s="383">
        <v>0</v>
      </c>
      <c r="AZ100" s="383">
        <v>0</v>
      </c>
      <c r="BA100" s="383">
        <v>0</v>
      </c>
      <c r="BB100" s="383">
        <v>0</v>
      </c>
      <c r="BC100" s="383">
        <v>0</v>
      </c>
      <c r="BD100" s="383">
        <v>0</v>
      </c>
      <c r="BE100" s="383">
        <v>0</v>
      </c>
      <c r="BF100" s="383">
        <v>0</v>
      </c>
      <c r="BG100" s="383">
        <v>0</v>
      </c>
      <c r="BH100" s="383">
        <v>0</v>
      </c>
      <c r="BI100" s="383">
        <v>0</v>
      </c>
      <c r="BJ100" s="383">
        <v>0</v>
      </c>
      <c r="BK100" s="383">
        <v>0</v>
      </c>
      <c r="BL100" s="383">
        <v>3.1925659635370723E-2</v>
      </c>
      <c r="BM100" s="383">
        <v>0.63672888116713189</v>
      </c>
      <c r="BN100" s="383">
        <v>1.3939758784733454</v>
      </c>
      <c r="BO100" s="383">
        <v>3.287045923452292</v>
      </c>
      <c r="BP100" s="383">
        <v>12.759879828495206</v>
      </c>
      <c r="BQ100" s="383">
        <v>26.238100525628045</v>
      </c>
      <c r="BR100" s="383">
        <v>28.562642834381915</v>
      </c>
      <c r="BS100" s="383">
        <v>31.022599020800701</v>
      </c>
      <c r="BT100" s="383">
        <v>31.532289214505006</v>
      </c>
      <c r="BU100" s="383">
        <v>32.090470177380325</v>
      </c>
      <c r="BV100" s="383">
        <v>30.953293291804552</v>
      </c>
      <c r="BW100" s="383">
        <v>27.747976145164294</v>
      </c>
      <c r="BX100" s="383">
        <v>25.416503436865735</v>
      </c>
      <c r="BY100" s="383">
        <v>24.145817517059196</v>
      </c>
      <c r="BZ100" s="383">
        <v>23.583836171365242</v>
      </c>
      <c r="CA100" s="383">
        <v>23.336017326805795</v>
      </c>
      <c r="CB100" s="383">
        <v>20.266214599929729</v>
      </c>
      <c r="CC100" s="383">
        <v>14.688464336472807</v>
      </c>
      <c r="CD100" s="384">
        <v>9.3926704311972333</v>
      </c>
    </row>
    <row r="101" spans="1:82" s="310" customFormat="1" ht="27" customHeight="1" thickBot="1" x14ac:dyDescent="0.4">
      <c r="B101" s="85" t="s">
        <v>647</v>
      </c>
      <c r="C101" s="426"/>
      <c r="D101" s="388">
        <v>0</v>
      </c>
      <c r="E101" s="388">
        <v>0</v>
      </c>
      <c r="F101" s="388">
        <v>0</v>
      </c>
      <c r="G101" s="388">
        <v>0</v>
      </c>
      <c r="H101" s="388">
        <v>0</v>
      </c>
      <c r="I101" s="388">
        <v>0</v>
      </c>
      <c r="J101" s="388">
        <v>0</v>
      </c>
      <c r="K101" s="388">
        <v>0</v>
      </c>
      <c r="L101" s="388">
        <v>0</v>
      </c>
      <c r="M101" s="388">
        <v>0</v>
      </c>
      <c r="N101" s="388">
        <v>0</v>
      </c>
      <c r="O101" s="388">
        <v>0</v>
      </c>
      <c r="P101" s="388">
        <v>0</v>
      </c>
      <c r="Q101" s="388">
        <v>0</v>
      </c>
      <c r="R101" s="388">
        <v>0</v>
      </c>
      <c r="S101" s="388">
        <v>0</v>
      </c>
      <c r="T101" s="388">
        <v>0</v>
      </c>
      <c r="U101" s="388">
        <v>0</v>
      </c>
      <c r="V101" s="388">
        <v>0</v>
      </c>
      <c r="W101" s="388">
        <v>0</v>
      </c>
      <c r="X101" s="388">
        <v>0</v>
      </c>
      <c r="Y101" s="388">
        <v>0</v>
      </c>
      <c r="Z101" s="388">
        <v>0</v>
      </c>
      <c r="AA101" s="388">
        <v>0</v>
      </c>
      <c r="AB101" s="388">
        <v>0</v>
      </c>
      <c r="AC101" s="388">
        <v>0</v>
      </c>
      <c r="AD101" s="388">
        <v>0</v>
      </c>
      <c r="AE101" s="388">
        <v>0</v>
      </c>
      <c r="AF101" s="388">
        <v>0</v>
      </c>
      <c r="AG101" s="388">
        <v>0</v>
      </c>
      <c r="AH101" s="388">
        <v>0</v>
      </c>
      <c r="AI101" s="388">
        <v>0</v>
      </c>
      <c r="AJ101" s="388">
        <v>0</v>
      </c>
      <c r="AK101" s="388">
        <v>0</v>
      </c>
      <c r="AL101" s="388">
        <v>0</v>
      </c>
      <c r="AM101" s="388">
        <v>0</v>
      </c>
      <c r="AN101" s="388">
        <v>0</v>
      </c>
      <c r="AO101" s="388">
        <v>0</v>
      </c>
      <c r="AP101" s="388">
        <v>0</v>
      </c>
      <c r="AQ101" s="388">
        <v>0</v>
      </c>
      <c r="AR101" s="388">
        <v>0</v>
      </c>
      <c r="AS101" s="388">
        <v>0</v>
      </c>
      <c r="AT101" s="388">
        <v>0</v>
      </c>
      <c r="AU101" s="388">
        <v>0</v>
      </c>
      <c r="AV101" s="388">
        <v>0</v>
      </c>
      <c r="AW101" s="388">
        <v>0</v>
      </c>
      <c r="AX101" s="388">
        <v>0</v>
      </c>
      <c r="AY101" s="388">
        <v>0</v>
      </c>
      <c r="AZ101" s="388">
        <v>1.1465267110933783</v>
      </c>
      <c r="BA101" s="388">
        <v>1.021964205158878</v>
      </c>
      <c r="BB101" s="388">
        <v>1.3224748605489081</v>
      </c>
      <c r="BC101" s="388">
        <v>1.3790943518651353</v>
      </c>
      <c r="BD101" s="388">
        <v>3.8327969354598537</v>
      </c>
      <c r="BE101" s="388">
        <v>3.4166114620102301</v>
      </c>
      <c r="BF101" s="388">
        <v>2.6155690866895678</v>
      </c>
      <c r="BG101" s="388">
        <v>2.4117994749690559</v>
      </c>
      <c r="BH101" s="388">
        <v>2.4411864537668295</v>
      </c>
      <c r="BI101" s="388">
        <v>2.4386289691524103</v>
      </c>
      <c r="BJ101" s="388">
        <v>2.6114206347146118</v>
      </c>
      <c r="BK101" s="388">
        <v>2.5755717000387937</v>
      </c>
      <c r="BL101" s="388">
        <v>2.5693674126130941</v>
      </c>
      <c r="BM101" s="388">
        <v>2.5224958021567638</v>
      </c>
      <c r="BN101" s="388">
        <v>2.3365552959128988</v>
      </c>
      <c r="BO101" s="388">
        <v>2.3479274663574343</v>
      </c>
      <c r="BP101" s="388">
        <v>2.3296546634262727</v>
      </c>
      <c r="BQ101" s="388">
        <v>1.6795021984370901</v>
      </c>
      <c r="BR101" s="388">
        <v>0.58652321811921793</v>
      </c>
      <c r="BS101" s="388">
        <v>0.40091716117451504</v>
      </c>
      <c r="BT101" s="388">
        <v>0.36410916291887946</v>
      </c>
      <c r="BU101" s="388">
        <v>0.18270221588844046</v>
      </c>
      <c r="BV101" s="388">
        <v>0.14559713152678738</v>
      </c>
      <c r="BW101" s="388">
        <v>0.13033995372209942</v>
      </c>
      <c r="BX101" s="388">
        <v>9.9685288521686205E-2</v>
      </c>
      <c r="BY101" s="388">
        <v>8.9221561571076052E-2</v>
      </c>
      <c r="BZ101" s="388">
        <v>7.9143705596400993E-2</v>
      </c>
      <c r="CA101" s="388">
        <v>7.4226921506924948E-2</v>
      </c>
      <c r="CB101" s="388">
        <v>6.5891838079637902E-2</v>
      </c>
      <c r="CC101" s="388">
        <v>5.6186759418731913E-2</v>
      </c>
      <c r="CD101" s="389">
        <v>4.6466296374839969E-2</v>
      </c>
    </row>
    <row r="102" spans="1:82" s="1" customFormat="1" ht="39.75" customHeight="1" x14ac:dyDescent="0.4">
      <c r="A102" s="344"/>
      <c r="B102" s="345" t="s">
        <v>649</v>
      </c>
      <c r="C102" s="346"/>
      <c r="D102" s="347" t="s">
        <v>482</v>
      </c>
      <c r="E102" s="347" t="s">
        <v>483</v>
      </c>
      <c r="F102" s="347" t="s">
        <v>484</v>
      </c>
      <c r="G102" s="347" t="s">
        <v>485</v>
      </c>
      <c r="H102" s="347" t="s">
        <v>486</v>
      </c>
      <c r="I102" s="347" t="s">
        <v>487</v>
      </c>
      <c r="J102" s="347" t="s">
        <v>488</v>
      </c>
      <c r="K102" s="347" t="s">
        <v>489</v>
      </c>
      <c r="L102" s="347" t="s">
        <v>490</v>
      </c>
      <c r="M102" s="347" t="s">
        <v>491</v>
      </c>
      <c r="N102" s="347" t="s">
        <v>492</v>
      </c>
      <c r="O102" s="347" t="s">
        <v>493</v>
      </c>
      <c r="P102" s="347" t="s">
        <v>494</v>
      </c>
      <c r="Q102" s="347" t="s">
        <v>495</v>
      </c>
      <c r="R102" s="347" t="s">
        <v>496</v>
      </c>
      <c r="S102" s="347" t="s">
        <v>497</v>
      </c>
      <c r="T102" s="347" t="s">
        <v>498</v>
      </c>
      <c r="U102" s="347" t="s">
        <v>499</v>
      </c>
      <c r="V102" s="347" t="s">
        <v>500</v>
      </c>
      <c r="W102" s="347" t="s">
        <v>501</v>
      </c>
      <c r="X102" s="347" t="s">
        <v>502</v>
      </c>
      <c r="Y102" s="347" t="s">
        <v>503</v>
      </c>
      <c r="Z102" s="347" t="s">
        <v>504</v>
      </c>
      <c r="AA102" s="347" t="s">
        <v>505</v>
      </c>
      <c r="AB102" s="347" t="s">
        <v>506</v>
      </c>
      <c r="AC102" s="347" t="s">
        <v>507</v>
      </c>
      <c r="AD102" s="347" t="s">
        <v>508</v>
      </c>
      <c r="AE102" s="347" t="s">
        <v>509</v>
      </c>
      <c r="AF102" s="347" t="s">
        <v>510</v>
      </c>
      <c r="AG102" s="347" t="s">
        <v>511</v>
      </c>
      <c r="AH102" s="347" t="s">
        <v>512</v>
      </c>
      <c r="AI102" s="347" t="s">
        <v>513</v>
      </c>
      <c r="AJ102" s="347" t="s">
        <v>514</v>
      </c>
      <c r="AK102" s="347" t="s">
        <v>515</v>
      </c>
      <c r="AL102" s="347" t="s">
        <v>516</v>
      </c>
      <c r="AM102" s="347" t="s">
        <v>517</v>
      </c>
      <c r="AN102" s="347" t="s">
        <v>518</v>
      </c>
      <c r="AO102" s="347" t="s">
        <v>519</v>
      </c>
      <c r="AP102" s="347" t="s">
        <v>520</v>
      </c>
      <c r="AQ102" s="347" t="s">
        <v>521</v>
      </c>
      <c r="AR102" s="347" t="s">
        <v>522</v>
      </c>
      <c r="AS102" s="347" t="s">
        <v>523</v>
      </c>
      <c r="AT102" s="347" t="s">
        <v>524</v>
      </c>
      <c r="AU102" s="347" t="s">
        <v>525</v>
      </c>
      <c r="AV102" s="347" t="s">
        <v>526</v>
      </c>
      <c r="AW102" s="347" t="s">
        <v>527</v>
      </c>
      <c r="AX102" s="347" t="s">
        <v>528</v>
      </c>
      <c r="AY102" s="347" t="s">
        <v>529</v>
      </c>
      <c r="AZ102" s="347" t="s">
        <v>530</v>
      </c>
      <c r="BA102" s="347" t="s">
        <v>531</v>
      </c>
      <c r="BB102" s="347" t="s">
        <v>532</v>
      </c>
      <c r="BC102" s="347" t="s">
        <v>533</v>
      </c>
      <c r="BD102" s="347" t="s">
        <v>534</v>
      </c>
      <c r="BE102" s="347" t="s">
        <v>535</v>
      </c>
      <c r="BF102" s="347" t="s">
        <v>536</v>
      </c>
      <c r="BG102" s="347" t="s">
        <v>537</v>
      </c>
      <c r="BH102" s="347" t="s">
        <v>538</v>
      </c>
      <c r="BI102" s="347" t="s">
        <v>539</v>
      </c>
      <c r="BJ102" s="347" t="s">
        <v>540</v>
      </c>
      <c r="BK102" s="347" t="s">
        <v>541</v>
      </c>
      <c r="BL102" s="347" t="s">
        <v>542</v>
      </c>
      <c r="BM102" s="347" t="s">
        <v>543</v>
      </c>
      <c r="BN102" s="347" t="s">
        <v>544</v>
      </c>
      <c r="BO102" s="347" t="s">
        <v>545</v>
      </c>
      <c r="BP102" s="347" t="s">
        <v>546</v>
      </c>
      <c r="BQ102" s="347" t="s">
        <v>547</v>
      </c>
      <c r="BR102" s="347" t="s">
        <v>548</v>
      </c>
      <c r="BS102" s="347" t="s">
        <v>549</v>
      </c>
      <c r="BT102" s="347" t="s">
        <v>550</v>
      </c>
      <c r="BU102" s="347" t="s">
        <v>551</v>
      </c>
      <c r="BV102" s="347" t="s">
        <v>552</v>
      </c>
      <c r="BW102" s="347" t="s">
        <v>553</v>
      </c>
      <c r="BX102" s="347" t="s">
        <v>554</v>
      </c>
      <c r="BY102" s="347" t="s">
        <v>555</v>
      </c>
      <c r="BZ102" s="347" t="s">
        <v>556</v>
      </c>
      <c r="CA102" s="347" t="s">
        <v>557</v>
      </c>
      <c r="CB102" s="347" t="s">
        <v>558</v>
      </c>
      <c r="CC102" s="347" t="s">
        <v>559</v>
      </c>
      <c r="CD102" s="348" t="s">
        <v>560</v>
      </c>
    </row>
    <row r="103" spans="1:82" s="238" customFormat="1" ht="30.75" customHeight="1" x14ac:dyDescent="0.4">
      <c r="A103" s="336"/>
      <c r="B103" s="116" t="s">
        <v>630</v>
      </c>
      <c r="C103" s="106"/>
      <c r="D103" s="380" t="s">
        <v>446</v>
      </c>
      <c r="E103" s="380" t="s">
        <v>446</v>
      </c>
      <c r="F103" s="380" t="s">
        <v>446</v>
      </c>
      <c r="G103" s="380" t="s">
        <v>446</v>
      </c>
      <c r="H103" s="380" t="s">
        <v>446</v>
      </c>
      <c r="I103" s="380" t="s">
        <v>446</v>
      </c>
      <c r="J103" s="380" t="s">
        <v>446</v>
      </c>
      <c r="K103" s="380" t="s">
        <v>446</v>
      </c>
      <c r="L103" s="380" t="s">
        <v>446</v>
      </c>
      <c r="M103" s="380" t="s">
        <v>446</v>
      </c>
      <c r="N103" s="380" t="s">
        <v>446</v>
      </c>
      <c r="O103" s="380" t="s">
        <v>446</v>
      </c>
      <c r="P103" s="380" t="s">
        <v>446</v>
      </c>
      <c r="Q103" s="380" t="s">
        <v>446</v>
      </c>
      <c r="R103" s="380" t="s">
        <v>446</v>
      </c>
      <c r="S103" s="380" t="s">
        <v>446</v>
      </c>
      <c r="T103" s="380" t="s">
        <v>446</v>
      </c>
      <c r="U103" s="380" t="s">
        <v>446</v>
      </c>
      <c r="V103" s="380" t="s">
        <v>446</v>
      </c>
      <c r="W103" s="380" t="s">
        <v>446</v>
      </c>
      <c r="X103" s="380" t="s">
        <v>446</v>
      </c>
      <c r="Y103" s="380" t="s">
        <v>446</v>
      </c>
      <c r="Z103" s="380" t="s">
        <v>446</v>
      </c>
      <c r="AA103" s="380" t="s">
        <v>446</v>
      </c>
      <c r="AB103" s="380" t="s">
        <v>446</v>
      </c>
      <c r="AC103" s="380" t="s">
        <v>446</v>
      </c>
      <c r="AD103" s="380" t="s">
        <v>446</v>
      </c>
      <c r="AE103" s="380" t="s">
        <v>446</v>
      </c>
      <c r="AF103" s="380" t="s">
        <v>446</v>
      </c>
      <c r="AG103" s="380" t="s">
        <v>446</v>
      </c>
      <c r="AH103" s="380">
        <v>1253</v>
      </c>
      <c r="AI103" s="380">
        <v>1271</v>
      </c>
      <c r="AJ103" s="380">
        <v>1270</v>
      </c>
      <c r="AK103" s="380">
        <v>1340</v>
      </c>
      <c r="AL103" s="380">
        <v>1386</v>
      </c>
      <c r="AM103" s="380">
        <v>1331</v>
      </c>
      <c r="AN103" s="380">
        <v>1338</v>
      </c>
      <c r="AO103" s="380">
        <v>1408</v>
      </c>
      <c r="AP103" s="380">
        <v>1446</v>
      </c>
      <c r="AQ103" s="380">
        <v>1531</v>
      </c>
      <c r="AR103" s="380">
        <v>1661</v>
      </c>
      <c r="AS103" s="380">
        <v>1798</v>
      </c>
      <c r="AT103" s="380">
        <v>1959</v>
      </c>
      <c r="AU103" s="380">
        <v>2172</v>
      </c>
      <c r="AV103" s="380">
        <v>2409</v>
      </c>
      <c r="AW103" s="380">
        <v>2594</v>
      </c>
      <c r="AX103" s="380">
        <v>2766</v>
      </c>
      <c r="AY103" s="380">
        <v>2847</v>
      </c>
      <c r="AZ103" s="380">
        <v>2819</v>
      </c>
      <c r="BA103" s="380">
        <v>2813</v>
      </c>
      <c r="BB103" s="380">
        <v>2749</v>
      </c>
      <c r="BC103" s="419">
        <v>2731</v>
      </c>
      <c r="BD103" s="419">
        <v>2767</v>
      </c>
      <c r="BE103" s="380">
        <v>2796</v>
      </c>
      <c r="BF103" s="380">
        <v>2814</v>
      </c>
      <c r="BG103" s="419">
        <v>2819</v>
      </c>
      <c r="BH103" s="419">
        <v>2812</v>
      </c>
      <c r="BI103" s="380">
        <v>2763</v>
      </c>
      <c r="BJ103" s="380">
        <v>2719</v>
      </c>
      <c r="BK103" s="380">
        <v>2678</v>
      </c>
      <c r="BL103" s="380">
        <v>2719</v>
      </c>
      <c r="BM103" s="380">
        <v>2662</v>
      </c>
      <c r="BN103" s="380">
        <v>2636</v>
      </c>
      <c r="BO103" s="380">
        <v>2609</v>
      </c>
      <c r="BP103" s="380">
        <v>2540</v>
      </c>
      <c r="BQ103" s="380">
        <v>2476</v>
      </c>
      <c r="BR103" s="380">
        <v>2531</v>
      </c>
      <c r="BS103" s="380">
        <v>2543</v>
      </c>
      <c r="BT103" s="380">
        <v>2491</v>
      </c>
      <c r="BU103" s="380">
        <v>2400</v>
      </c>
      <c r="BV103" s="380">
        <v>2227</v>
      </c>
      <c r="BW103" s="380">
        <v>2011</v>
      </c>
      <c r="BX103" s="380">
        <v>1913</v>
      </c>
      <c r="BY103" s="380">
        <v>1806</v>
      </c>
      <c r="BZ103" s="380">
        <v>1736</v>
      </c>
      <c r="CA103" s="380">
        <v>1657</v>
      </c>
      <c r="CB103" s="380">
        <v>1470</v>
      </c>
      <c r="CC103" s="380">
        <v>1177</v>
      </c>
      <c r="CD103" s="381">
        <v>917</v>
      </c>
    </row>
    <row r="104" spans="1:82" s="1" customFormat="1" x14ac:dyDescent="0.4">
      <c r="A104" s="350"/>
      <c r="B104" s="382" t="s">
        <v>411</v>
      </c>
      <c r="C104" s="314"/>
      <c r="D104" s="383" t="s">
        <v>446</v>
      </c>
      <c r="E104" s="383" t="s">
        <v>446</v>
      </c>
      <c r="F104" s="383" t="s">
        <v>446</v>
      </c>
      <c r="G104" s="383" t="s">
        <v>446</v>
      </c>
      <c r="H104" s="383" t="s">
        <v>446</v>
      </c>
      <c r="I104" s="383" t="s">
        <v>446</v>
      </c>
      <c r="J104" s="383" t="s">
        <v>446</v>
      </c>
      <c r="K104" s="383" t="s">
        <v>446</v>
      </c>
      <c r="L104" s="383" t="s">
        <v>446</v>
      </c>
      <c r="M104" s="383" t="s">
        <v>446</v>
      </c>
      <c r="N104" s="383" t="s">
        <v>446</v>
      </c>
      <c r="O104" s="383" t="s">
        <v>446</v>
      </c>
      <c r="P104" s="383" t="s">
        <v>446</v>
      </c>
      <c r="Q104" s="383" t="s">
        <v>446</v>
      </c>
      <c r="R104" s="383" t="s">
        <v>446</v>
      </c>
      <c r="S104" s="383" t="s">
        <v>446</v>
      </c>
      <c r="T104" s="383" t="s">
        <v>446</v>
      </c>
      <c r="U104" s="383" t="s">
        <v>446</v>
      </c>
      <c r="V104" s="383" t="s">
        <v>446</v>
      </c>
      <c r="W104" s="383" t="s">
        <v>446</v>
      </c>
      <c r="X104" s="383" t="s">
        <v>446</v>
      </c>
      <c r="Y104" s="383" t="s">
        <v>446</v>
      </c>
      <c r="Z104" s="383" t="s">
        <v>446</v>
      </c>
      <c r="AA104" s="383" t="s">
        <v>446</v>
      </c>
      <c r="AB104" s="383" t="s">
        <v>446</v>
      </c>
      <c r="AC104" s="383" t="s">
        <v>446</v>
      </c>
      <c r="AD104" s="383" t="s">
        <v>446</v>
      </c>
      <c r="AE104" s="383" t="s">
        <v>446</v>
      </c>
      <c r="AF104" s="383" t="s">
        <v>446</v>
      </c>
      <c r="AG104" s="383" t="s">
        <v>446</v>
      </c>
      <c r="AH104" s="383">
        <v>1204</v>
      </c>
      <c r="AI104" s="383">
        <v>1210</v>
      </c>
      <c r="AJ104" s="383">
        <v>1201</v>
      </c>
      <c r="AK104" s="383">
        <v>1265</v>
      </c>
      <c r="AL104" s="383">
        <v>1306</v>
      </c>
      <c r="AM104" s="383">
        <v>1244</v>
      </c>
      <c r="AN104" s="383">
        <v>1234</v>
      </c>
      <c r="AO104" s="383">
        <v>1285</v>
      </c>
      <c r="AP104" s="383">
        <v>1300</v>
      </c>
      <c r="AQ104" s="383">
        <v>1358</v>
      </c>
      <c r="AR104" s="383">
        <v>1460</v>
      </c>
      <c r="AS104" s="383">
        <v>1564</v>
      </c>
      <c r="AT104" s="383">
        <v>1691</v>
      </c>
      <c r="AU104" s="383">
        <v>1874</v>
      </c>
      <c r="AV104" s="383">
        <v>2085</v>
      </c>
      <c r="AW104" s="383">
        <v>2248</v>
      </c>
      <c r="AX104" s="383">
        <v>2411</v>
      </c>
      <c r="AY104" s="383">
        <v>2526</v>
      </c>
      <c r="AZ104" s="383">
        <v>2568</v>
      </c>
      <c r="BA104" s="383">
        <v>2624</v>
      </c>
      <c r="BB104" s="383">
        <v>2626</v>
      </c>
      <c r="BC104" s="383">
        <v>2664</v>
      </c>
      <c r="BD104" s="383">
        <v>2720</v>
      </c>
      <c r="BE104" s="383">
        <v>2753</v>
      </c>
      <c r="BF104" s="383">
        <v>2773</v>
      </c>
      <c r="BG104" s="383">
        <v>2778</v>
      </c>
      <c r="BH104" s="383">
        <v>2770</v>
      </c>
      <c r="BI104" s="383">
        <v>2721</v>
      </c>
      <c r="BJ104" s="383">
        <v>2677</v>
      </c>
      <c r="BK104" s="383">
        <v>2636</v>
      </c>
      <c r="BL104" s="383">
        <v>2678</v>
      </c>
      <c r="BM104" s="383">
        <v>2621</v>
      </c>
      <c r="BN104" s="383">
        <v>2597</v>
      </c>
      <c r="BO104" s="383">
        <v>2572</v>
      </c>
      <c r="BP104" s="383">
        <v>2506</v>
      </c>
      <c r="BQ104" s="383">
        <v>2445</v>
      </c>
      <c r="BR104" s="383">
        <v>2502</v>
      </c>
      <c r="BS104" s="383">
        <v>2505</v>
      </c>
      <c r="BT104" s="383">
        <v>2457</v>
      </c>
      <c r="BU104" s="383">
        <v>2370</v>
      </c>
      <c r="BV104" s="383">
        <v>2200</v>
      </c>
      <c r="BW104" s="383">
        <v>1987</v>
      </c>
      <c r="BX104" s="383">
        <v>1898</v>
      </c>
      <c r="BY104" s="383">
        <v>1793</v>
      </c>
      <c r="BZ104" s="383">
        <v>1724</v>
      </c>
      <c r="CA104" s="383">
        <v>1647</v>
      </c>
      <c r="CB104" s="383">
        <v>1461</v>
      </c>
      <c r="CC104" s="383">
        <v>1170</v>
      </c>
      <c r="CD104" s="384">
        <v>910</v>
      </c>
    </row>
    <row r="105" spans="1:82" s="1" customFormat="1" x14ac:dyDescent="0.4">
      <c r="A105" s="350"/>
      <c r="B105" s="382" t="s">
        <v>410</v>
      </c>
      <c r="C105" s="314"/>
      <c r="D105" s="383" t="s">
        <v>446</v>
      </c>
      <c r="E105" s="383" t="s">
        <v>446</v>
      </c>
      <c r="F105" s="383" t="s">
        <v>446</v>
      </c>
      <c r="G105" s="383" t="s">
        <v>446</v>
      </c>
      <c r="H105" s="383" t="s">
        <v>446</v>
      </c>
      <c r="I105" s="383" t="s">
        <v>446</v>
      </c>
      <c r="J105" s="383" t="s">
        <v>446</v>
      </c>
      <c r="K105" s="383" t="s">
        <v>446</v>
      </c>
      <c r="L105" s="383" t="s">
        <v>446</v>
      </c>
      <c r="M105" s="383" t="s">
        <v>446</v>
      </c>
      <c r="N105" s="383" t="s">
        <v>446</v>
      </c>
      <c r="O105" s="383" t="s">
        <v>446</v>
      </c>
      <c r="P105" s="383" t="s">
        <v>446</v>
      </c>
      <c r="Q105" s="383" t="s">
        <v>446</v>
      </c>
      <c r="R105" s="383" t="s">
        <v>446</v>
      </c>
      <c r="S105" s="383" t="s">
        <v>446</v>
      </c>
      <c r="T105" s="383" t="s">
        <v>446</v>
      </c>
      <c r="U105" s="383" t="s">
        <v>446</v>
      </c>
      <c r="V105" s="383" t="s">
        <v>446</v>
      </c>
      <c r="W105" s="383" t="s">
        <v>446</v>
      </c>
      <c r="X105" s="383" t="s">
        <v>446</v>
      </c>
      <c r="Y105" s="383" t="s">
        <v>446</v>
      </c>
      <c r="Z105" s="383" t="s">
        <v>446</v>
      </c>
      <c r="AA105" s="383" t="s">
        <v>446</v>
      </c>
      <c r="AB105" s="383" t="s">
        <v>446</v>
      </c>
      <c r="AC105" s="383" t="s">
        <v>446</v>
      </c>
      <c r="AD105" s="383" t="s">
        <v>446</v>
      </c>
      <c r="AE105" s="383" t="s">
        <v>446</v>
      </c>
      <c r="AF105" s="383" t="s">
        <v>446</v>
      </c>
      <c r="AG105" s="383" t="s">
        <v>446</v>
      </c>
      <c r="AH105" s="383">
        <v>49</v>
      </c>
      <c r="AI105" s="383">
        <v>61</v>
      </c>
      <c r="AJ105" s="383">
        <v>68</v>
      </c>
      <c r="AK105" s="383">
        <v>75</v>
      </c>
      <c r="AL105" s="383">
        <v>80</v>
      </c>
      <c r="AM105" s="383">
        <v>88</v>
      </c>
      <c r="AN105" s="383">
        <v>104</v>
      </c>
      <c r="AO105" s="383">
        <v>123</v>
      </c>
      <c r="AP105" s="383">
        <v>146</v>
      </c>
      <c r="AQ105" s="383">
        <v>173</v>
      </c>
      <c r="AR105" s="383">
        <v>201</v>
      </c>
      <c r="AS105" s="383">
        <v>234</v>
      </c>
      <c r="AT105" s="383">
        <v>269</v>
      </c>
      <c r="AU105" s="383">
        <v>298</v>
      </c>
      <c r="AV105" s="383">
        <v>323</v>
      </c>
      <c r="AW105" s="383">
        <v>346</v>
      </c>
      <c r="AX105" s="383">
        <v>354</v>
      </c>
      <c r="AY105" s="383">
        <v>322</v>
      </c>
      <c r="AZ105" s="383">
        <v>250</v>
      </c>
      <c r="BA105" s="383">
        <v>189</v>
      </c>
      <c r="BB105" s="383">
        <v>123</v>
      </c>
      <c r="BC105" s="383">
        <v>67</v>
      </c>
      <c r="BD105" s="383">
        <v>47</v>
      </c>
      <c r="BE105" s="383">
        <v>43</v>
      </c>
      <c r="BF105" s="383">
        <v>41</v>
      </c>
      <c r="BG105" s="383">
        <v>41</v>
      </c>
      <c r="BH105" s="383">
        <v>42</v>
      </c>
      <c r="BI105" s="383">
        <v>42</v>
      </c>
      <c r="BJ105" s="383">
        <v>42</v>
      </c>
      <c r="BK105" s="383">
        <v>42</v>
      </c>
      <c r="BL105" s="383">
        <v>41</v>
      </c>
      <c r="BM105" s="383">
        <v>40</v>
      </c>
      <c r="BN105" s="383">
        <v>39</v>
      </c>
      <c r="BO105" s="383">
        <v>36</v>
      </c>
      <c r="BP105" s="383">
        <v>34</v>
      </c>
      <c r="BQ105" s="383">
        <v>31</v>
      </c>
      <c r="BR105" s="383">
        <v>29</v>
      </c>
      <c r="BS105" s="383">
        <v>38</v>
      </c>
      <c r="BT105" s="383">
        <v>34</v>
      </c>
      <c r="BU105" s="383">
        <v>30</v>
      </c>
      <c r="BV105" s="383">
        <v>27</v>
      </c>
      <c r="BW105" s="383">
        <v>24</v>
      </c>
      <c r="BX105" s="383">
        <v>15</v>
      </c>
      <c r="BY105" s="383">
        <v>13</v>
      </c>
      <c r="BZ105" s="383">
        <v>12</v>
      </c>
      <c r="CA105" s="383">
        <v>11</v>
      </c>
      <c r="CB105" s="383">
        <v>9</v>
      </c>
      <c r="CC105" s="383">
        <v>8</v>
      </c>
      <c r="CD105" s="384">
        <v>7</v>
      </c>
    </row>
    <row r="106" spans="1:82" s="238" customFormat="1" x14ac:dyDescent="0.4">
      <c r="A106" s="350"/>
      <c r="B106" s="423"/>
      <c r="D106" s="380"/>
      <c r="E106" s="380"/>
      <c r="F106" s="380"/>
      <c r="G106" s="380"/>
      <c r="H106" s="380"/>
      <c r="I106" s="380"/>
      <c r="J106" s="380"/>
      <c r="K106" s="380"/>
      <c r="L106" s="380"/>
      <c r="M106" s="380"/>
      <c r="N106" s="380"/>
      <c r="O106" s="380"/>
      <c r="P106" s="380"/>
      <c r="Q106" s="380"/>
      <c r="R106" s="380"/>
      <c r="S106" s="380"/>
      <c r="T106" s="380"/>
      <c r="U106" s="380"/>
      <c r="V106" s="380"/>
      <c r="W106" s="380"/>
      <c r="X106" s="380"/>
      <c r="Y106" s="380"/>
      <c r="Z106" s="380"/>
      <c r="AA106" s="380"/>
      <c r="AB106" s="380"/>
      <c r="AC106" s="380"/>
      <c r="AD106" s="380"/>
      <c r="AE106" s="380"/>
      <c r="AF106" s="380"/>
      <c r="AG106" s="380"/>
      <c r="AH106" s="383"/>
      <c r="AI106" s="383"/>
      <c r="AJ106" s="383"/>
      <c r="AK106" s="383"/>
      <c r="AL106" s="383"/>
      <c r="AM106" s="383"/>
      <c r="AN106" s="383"/>
      <c r="AO106" s="383"/>
      <c r="AP106" s="383"/>
      <c r="AQ106" s="383"/>
      <c r="AR106" s="383"/>
      <c r="AS106" s="383"/>
      <c r="AT106" s="383"/>
      <c r="AU106" s="383"/>
      <c r="AV106" s="383"/>
      <c r="AW106" s="383"/>
      <c r="AX106" s="383"/>
      <c r="AY106" s="383"/>
      <c r="AZ106" s="383"/>
      <c r="BA106" s="383"/>
      <c r="BB106" s="383"/>
      <c r="BC106" s="383"/>
      <c r="BD106" s="383"/>
      <c r="BE106" s="383"/>
      <c r="BF106" s="383"/>
      <c r="BG106" s="383"/>
      <c r="BH106" s="383"/>
      <c r="BI106" s="383"/>
      <c r="BJ106" s="383"/>
      <c r="BK106" s="383"/>
      <c r="BL106" s="383"/>
      <c r="BM106" s="383"/>
      <c r="BN106" s="383"/>
      <c r="BO106" s="383"/>
      <c r="BP106" s="383"/>
      <c r="BQ106" s="383"/>
      <c r="BR106" s="383"/>
      <c r="BS106" s="383"/>
      <c r="BT106" s="383"/>
      <c r="BU106" s="383"/>
      <c r="BV106" s="383"/>
      <c r="BW106" s="383"/>
      <c r="BX106" s="383"/>
      <c r="BY106" s="383"/>
      <c r="BZ106" s="383"/>
      <c r="CA106" s="383"/>
      <c r="CB106" s="383"/>
      <c r="CC106" s="383"/>
      <c r="CD106" s="384"/>
    </row>
    <row r="107" spans="1:82" s="238" customFormat="1" x14ac:dyDescent="0.4">
      <c r="B107" s="106" t="s">
        <v>236</v>
      </c>
      <c r="D107" s="380">
        <v>0</v>
      </c>
      <c r="E107" s="380">
        <v>0</v>
      </c>
      <c r="F107" s="380">
        <v>0</v>
      </c>
      <c r="G107" s="380">
        <v>0</v>
      </c>
      <c r="H107" s="380">
        <v>0</v>
      </c>
      <c r="I107" s="380">
        <v>0</v>
      </c>
      <c r="J107" s="380">
        <v>0</v>
      </c>
      <c r="K107" s="380">
        <v>0</v>
      </c>
      <c r="L107" s="380">
        <v>0</v>
      </c>
      <c r="M107" s="380">
        <v>0</v>
      </c>
      <c r="N107" s="380">
        <v>0</v>
      </c>
      <c r="O107" s="380">
        <v>0</v>
      </c>
      <c r="P107" s="380">
        <v>0</v>
      </c>
      <c r="Q107" s="380">
        <v>0</v>
      </c>
      <c r="R107" s="380">
        <v>0</v>
      </c>
      <c r="S107" s="380">
        <v>0</v>
      </c>
      <c r="T107" s="380">
        <v>0</v>
      </c>
      <c r="U107" s="380">
        <v>0</v>
      </c>
      <c r="V107" s="380">
        <v>0</v>
      </c>
      <c r="W107" s="380">
        <v>0</v>
      </c>
      <c r="X107" s="380">
        <v>0</v>
      </c>
      <c r="Y107" s="380">
        <v>0</v>
      </c>
      <c r="Z107" s="380">
        <v>0</v>
      </c>
      <c r="AA107" s="380">
        <v>0</v>
      </c>
      <c r="AB107" s="380">
        <v>0</v>
      </c>
      <c r="AC107" s="380">
        <v>0</v>
      </c>
      <c r="AD107" s="380">
        <v>0</v>
      </c>
      <c r="AE107" s="380">
        <v>0</v>
      </c>
      <c r="AF107" s="380">
        <v>0</v>
      </c>
      <c r="AG107" s="380">
        <v>0</v>
      </c>
      <c r="AH107" s="380">
        <v>0</v>
      </c>
      <c r="AI107" s="380">
        <v>0</v>
      </c>
      <c r="AJ107" s="380">
        <v>0</v>
      </c>
      <c r="AK107" s="380">
        <v>0</v>
      </c>
      <c r="AL107" s="380">
        <v>0</v>
      </c>
      <c r="AM107" s="380">
        <v>0</v>
      </c>
      <c r="AN107" s="380">
        <v>0</v>
      </c>
      <c r="AO107" s="380">
        <v>0</v>
      </c>
      <c r="AP107" s="380">
        <v>0</v>
      </c>
      <c r="AQ107" s="380">
        <v>0</v>
      </c>
      <c r="AR107" s="380">
        <v>0</v>
      </c>
      <c r="AS107" s="380">
        <v>0</v>
      </c>
      <c r="AT107" s="380">
        <v>0</v>
      </c>
      <c r="AU107" s="380">
        <v>0</v>
      </c>
      <c r="AV107" s="380">
        <v>0</v>
      </c>
      <c r="AW107" s="380">
        <v>0</v>
      </c>
      <c r="AX107" s="380">
        <v>0</v>
      </c>
      <c r="AY107" s="380">
        <v>0</v>
      </c>
      <c r="AZ107" s="380">
        <v>0</v>
      </c>
      <c r="BA107" s="380">
        <v>0</v>
      </c>
      <c r="BB107" s="380">
        <v>0</v>
      </c>
      <c r="BC107" s="380">
        <v>0</v>
      </c>
      <c r="BD107" s="380">
        <v>0</v>
      </c>
      <c r="BE107" s="380">
        <v>0</v>
      </c>
      <c r="BF107" s="380">
        <v>0</v>
      </c>
      <c r="BG107" s="380">
        <v>0</v>
      </c>
      <c r="BH107" s="380">
        <v>0</v>
      </c>
      <c r="BI107" s="380">
        <v>0</v>
      </c>
      <c r="BJ107" s="380">
        <v>0</v>
      </c>
      <c r="BK107" s="380">
        <v>0</v>
      </c>
      <c r="BL107" s="380">
        <v>136</v>
      </c>
      <c r="BM107" s="380">
        <v>391</v>
      </c>
      <c r="BN107" s="380">
        <v>579</v>
      </c>
      <c r="BO107" s="380">
        <v>811</v>
      </c>
      <c r="BP107" s="380">
        <v>1365</v>
      </c>
      <c r="BQ107" s="380">
        <v>1912</v>
      </c>
      <c r="BR107" s="380">
        <v>2235</v>
      </c>
      <c r="BS107" s="380">
        <v>2356</v>
      </c>
      <c r="BT107" s="380">
        <v>2381</v>
      </c>
      <c r="BU107" s="380">
        <v>2326</v>
      </c>
      <c r="BV107" s="380">
        <v>2168</v>
      </c>
      <c r="BW107" s="380">
        <v>1961</v>
      </c>
      <c r="BX107" s="380">
        <v>1875</v>
      </c>
      <c r="BY107" s="380">
        <v>1772</v>
      </c>
      <c r="BZ107" s="380">
        <v>1706</v>
      </c>
      <c r="CA107" s="380">
        <v>1631</v>
      </c>
      <c r="CB107" s="380">
        <v>1447</v>
      </c>
      <c r="CC107" s="380">
        <v>1158</v>
      </c>
      <c r="CD107" s="381">
        <v>902</v>
      </c>
    </row>
    <row r="108" spans="1:82" s="1" customFormat="1" x14ac:dyDescent="0.4">
      <c r="A108" s="314"/>
      <c r="B108" s="71" t="s">
        <v>631</v>
      </c>
      <c r="C108" s="314"/>
      <c r="D108" s="383">
        <v>0</v>
      </c>
      <c r="E108" s="383">
        <v>0</v>
      </c>
      <c r="F108" s="383">
        <v>0</v>
      </c>
      <c r="G108" s="383">
        <v>0</v>
      </c>
      <c r="H108" s="383">
        <v>0</v>
      </c>
      <c r="I108" s="383">
        <v>0</v>
      </c>
      <c r="J108" s="383">
        <v>0</v>
      </c>
      <c r="K108" s="383">
        <v>0</v>
      </c>
      <c r="L108" s="383">
        <v>0</v>
      </c>
      <c r="M108" s="383">
        <v>0</v>
      </c>
      <c r="N108" s="383">
        <v>0</v>
      </c>
      <c r="O108" s="383">
        <v>0</v>
      </c>
      <c r="P108" s="383">
        <v>0</v>
      </c>
      <c r="Q108" s="383">
        <v>0</v>
      </c>
      <c r="R108" s="383">
        <v>0</v>
      </c>
      <c r="S108" s="383">
        <v>0</v>
      </c>
      <c r="T108" s="383">
        <v>0</v>
      </c>
      <c r="U108" s="383">
        <v>0</v>
      </c>
      <c r="V108" s="383">
        <v>0</v>
      </c>
      <c r="W108" s="383">
        <v>0</v>
      </c>
      <c r="X108" s="383">
        <v>0</v>
      </c>
      <c r="Y108" s="383">
        <v>0</v>
      </c>
      <c r="Z108" s="383">
        <v>0</v>
      </c>
      <c r="AA108" s="383">
        <v>0</v>
      </c>
      <c r="AB108" s="383">
        <v>0</v>
      </c>
      <c r="AC108" s="383">
        <v>0</v>
      </c>
      <c r="AD108" s="383">
        <v>0</v>
      </c>
      <c r="AE108" s="383">
        <v>0</v>
      </c>
      <c r="AF108" s="383">
        <v>0</v>
      </c>
      <c r="AG108" s="383">
        <v>0</v>
      </c>
      <c r="AH108" s="383">
        <v>0</v>
      </c>
      <c r="AI108" s="383">
        <v>0</v>
      </c>
      <c r="AJ108" s="383">
        <v>0</v>
      </c>
      <c r="AK108" s="383">
        <v>0</v>
      </c>
      <c r="AL108" s="383">
        <v>0</v>
      </c>
      <c r="AM108" s="383">
        <v>0</v>
      </c>
      <c r="AN108" s="383">
        <v>0</v>
      </c>
      <c r="AO108" s="383">
        <v>0</v>
      </c>
      <c r="AP108" s="383">
        <v>0</v>
      </c>
      <c r="AQ108" s="383">
        <v>0</v>
      </c>
      <c r="AR108" s="383">
        <v>0</v>
      </c>
      <c r="AS108" s="383">
        <v>0</v>
      </c>
      <c r="AT108" s="383">
        <v>0</v>
      </c>
      <c r="AU108" s="383">
        <v>0</v>
      </c>
      <c r="AV108" s="383">
        <v>0</v>
      </c>
      <c r="AW108" s="383">
        <v>0</v>
      </c>
      <c r="AX108" s="383">
        <v>0</v>
      </c>
      <c r="AY108" s="383">
        <v>0</v>
      </c>
      <c r="AZ108" s="383">
        <v>0</v>
      </c>
      <c r="BA108" s="383">
        <v>0</v>
      </c>
      <c r="BB108" s="383">
        <v>0</v>
      </c>
      <c r="BC108" s="383">
        <v>0</v>
      </c>
      <c r="BD108" s="383">
        <v>0</v>
      </c>
      <c r="BE108" s="383">
        <v>0</v>
      </c>
      <c r="BF108" s="383">
        <v>0</v>
      </c>
      <c r="BG108" s="383">
        <v>0</v>
      </c>
      <c r="BH108" s="383">
        <v>0</v>
      </c>
      <c r="BI108" s="383">
        <v>0</v>
      </c>
      <c r="BJ108" s="383">
        <v>0</v>
      </c>
      <c r="BK108" s="383">
        <v>0</v>
      </c>
      <c r="BL108" s="383">
        <v>65</v>
      </c>
      <c r="BM108" s="383">
        <v>167</v>
      </c>
      <c r="BN108" s="383">
        <v>237</v>
      </c>
      <c r="BO108" s="383">
        <v>321</v>
      </c>
      <c r="BP108" s="383">
        <v>467</v>
      </c>
      <c r="BQ108" s="383">
        <v>672</v>
      </c>
      <c r="BR108" s="383">
        <v>755</v>
      </c>
      <c r="BS108" s="383">
        <v>814</v>
      </c>
      <c r="BT108" s="383">
        <v>862</v>
      </c>
      <c r="BU108" s="383">
        <v>858</v>
      </c>
      <c r="BV108" s="383">
        <v>818</v>
      </c>
      <c r="BW108" s="383">
        <v>797</v>
      </c>
      <c r="BX108" s="383">
        <v>806</v>
      </c>
      <c r="BY108" s="383">
        <v>795</v>
      </c>
      <c r="BZ108" s="383">
        <v>825</v>
      </c>
      <c r="CA108" s="383">
        <v>846</v>
      </c>
      <c r="CB108" s="383">
        <v>839</v>
      </c>
      <c r="CC108" s="383">
        <v>815</v>
      </c>
      <c r="CD108" s="384">
        <v>787</v>
      </c>
    </row>
    <row r="109" spans="1:82" s="1" customFormat="1" x14ac:dyDescent="0.4">
      <c r="A109" s="314"/>
      <c r="B109" s="276" t="s">
        <v>389</v>
      </c>
      <c r="C109" s="314"/>
      <c r="D109" s="383">
        <v>0</v>
      </c>
      <c r="E109" s="383">
        <v>0</v>
      </c>
      <c r="F109" s="383">
        <v>0</v>
      </c>
      <c r="G109" s="383">
        <v>0</v>
      </c>
      <c r="H109" s="383">
        <v>0</v>
      </c>
      <c r="I109" s="383">
        <v>0</v>
      </c>
      <c r="J109" s="383">
        <v>0</v>
      </c>
      <c r="K109" s="383">
        <v>0</v>
      </c>
      <c r="L109" s="383">
        <v>0</v>
      </c>
      <c r="M109" s="383">
        <v>0</v>
      </c>
      <c r="N109" s="383">
        <v>0</v>
      </c>
      <c r="O109" s="383">
        <v>0</v>
      </c>
      <c r="P109" s="383">
        <v>0</v>
      </c>
      <c r="Q109" s="383">
        <v>0</v>
      </c>
      <c r="R109" s="383">
        <v>0</v>
      </c>
      <c r="S109" s="383">
        <v>0</v>
      </c>
      <c r="T109" s="383">
        <v>0</v>
      </c>
      <c r="U109" s="383">
        <v>0</v>
      </c>
      <c r="V109" s="383">
        <v>0</v>
      </c>
      <c r="W109" s="383">
        <v>0</v>
      </c>
      <c r="X109" s="383">
        <v>0</v>
      </c>
      <c r="Y109" s="383">
        <v>0</v>
      </c>
      <c r="Z109" s="383">
        <v>0</v>
      </c>
      <c r="AA109" s="383">
        <v>0</v>
      </c>
      <c r="AB109" s="383">
        <v>0</v>
      </c>
      <c r="AC109" s="383">
        <v>0</v>
      </c>
      <c r="AD109" s="383">
        <v>0</v>
      </c>
      <c r="AE109" s="383">
        <v>0</v>
      </c>
      <c r="AF109" s="383">
        <v>0</v>
      </c>
      <c r="AG109" s="383">
        <v>0</v>
      </c>
      <c r="AH109" s="383">
        <v>0</v>
      </c>
      <c r="AI109" s="383">
        <v>0</v>
      </c>
      <c r="AJ109" s="383">
        <v>0</v>
      </c>
      <c r="AK109" s="383">
        <v>0</v>
      </c>
      <c r="AL109" s="383">
        <v>0</v>
      </c>
      <c r="AM109" s="383">
        <v>0</v>
      </c>
      <c r="AN109" s="383">
        <v>0</v>
      </c>
      <c r="AO109" s="383">
        <v>0</v>
      </c>
      <c r="AP109" s="383">
        <v>0</v>
      </c>
      <c r="AQ109" s="383">
        <v>0</v>
      </c>
      <c r="AR109" s="383">
        <v>0</v>
      </c>
      <c r="AS109" s="383">
        <v>0</v>
      </c>
      <c r="AT109" s="383">
        <v>0</v>
      </c>
      <c r="AU109" s="383">
        <v>0</v>
      </c>
      <c r="AV109" s="383">
        <v>0</v>
      </c>
      <c r="AW109" s="383">
        <v>0</v>
      </c>
      <c r="AX109" s="383">
        <v>0</v>
      </c>
      <c r="AY109" s="383">
        <v>0</v>
      </c>
      <c r="AZ109" s="383">
        <v>0</v>
      </c>
      <c r="BA109" s="383">
        <v>0</v>
      </c>
      <c r="BB109" s="383">
        <v>0</v>
      </c>
      <c r="BC109" s="383">
        <v>0</v>
      </c>
      <c r="BD109" s="383">
        <v>0</v>
      </c>
      <c r="BE109" s="383">
        <v>0</v>
      </c>
      <c r="BF109" s="383">
        <v>0</v>
      </c>
      <c r="BG109" s="383">
        <v>0</v>
      </c>
      <c r="BH109" s="383">
        <v>0</v>
      </c>
      <c r="BI109" s="383">
        <v>0</v>
      </c>
      <c r="BJ109" s="383">
        <v>0</v>
      </c>
      <c r="BK109" s="383">
        <v>0</v>
      </c>
      <c r="BL109" s="383">
        <v>62</v>
      </c>
      <c r="BM109" s="383">
        <v>124</v>
      </c>
      <c r="BN109" s="383">
        <v>135</v>
      </c>
      <c r="BO109" s="383">
        <v>138</v>
      </c>
      <c r="BP109" s="383">
        <v>156</v>
      </c>
      <c r="BQ109" s="383">
        <v>133</v>
      </c>
      <c r="BR109" s="383">
        <v>118</v>
      </c>
      <c r="BS109" s="383">
        <v>91</v>
      </c>
      <c r="BT109" s="383">
        <v>88</v>
      </c>
      <c r="BU109" s="383">
        <v>76</v>
      </c>
      <c r="BV109" s="383">
        <v>42</v>
      </c>
      <c r="BW109" s="383">
        <v>31</v>
      </c>
      <c r="BX109" s="383">
        <v>55</v>
      </c>
      <c r="BY109" s="383">
        <v>57</v>
      </c>
      <c r="BZ109" s="383">
        <v>46</v>
      </c>
      <c r="CA109" s="383">
        <v>35</v>
      </c>
      <c r="CB109" s="383">
        <v>34</v>
      </c>
      <c r="CC109" s="383">
        <v>34</v>
      </c>
      <c r="CD109" s="384">
        <v>34</v>
      </c>
    </row>
    <row r="110" spans="1:82" s="1" customFormat="1" x14ac:dyDescent="0.4">
      <c r="A110" s="314"/>
      <c r="B110" s="276" t="s">
        <v>632</v>
      </c>
      <c r="C110" s="314"/>
      <c r="D110" s="383">
        <v>0</v>
      </c>
      <c r="E110" s="383">
        <v>0</v>
      </c>
      <c r="F110" s="383">
        <v>0</v>
      </c>
      <c r="G110" s="383">
        <v>0</v>
      </c>
      <c r="H110" s="383">
        <v>0</v>
      </c>
      <c r="I110" s="383">
        <v>0</v>
      </c>
      <c r="J110" s="383">
        <v>0</v>
      </c>
      <c r="K110" s="383">
        <v>0</v>
      </c>
      <c r="L110" s="383">
        <v>0</v>
      </c>
      <c r="M110" s="383">
        <v>0</v>
      </c>
      <c r="N110" s="383">
        <v>0</v>
      </c>
      <c r="O110" s="383">
        <v>0</v>
      </c>
      <c r="P110" s="383">
        <v>0</v>
      </c>
      <c r="Q110" s="383">
        <v>0</v>
      </c>
      <c r="R110" s="383">
        <v>0</v>
      </c>
      <c r="S110" s="383">
        <v>0</v>
      </c>
      <c r="T110" s="383">
        <v>0</v>
      </c>
      <c r="U110" s="383">
        <v>0</v>
      </c>
      <c r="V110" s="383">
        <v>0</v>
      </c>
      <c r="W110" s="383">
        <v>0</v>
      </c>
      <c r="X110" s="383">
        <v>0</v>
      </c>
      <c r="Y110" s="383">
        <v>0</v>
      </c>
      <c r="Z110" s="383">
        <v>0</v>
      </c>
      <c r="AA110" s="383">
        <v>0</v>
      </c>
      <c r="AB110" s="383">
        <v>0</v>
      </c>
      <c r="AC110" s="383">
        <v>0</v>
      </c>
      <c r="AD110" s="383">
        <v>0</v>
      </c>
      <c r="AE110" s="383">
        <v>0</v>
      </c>
      <c r="AF110" s="383">
        <v>0</v>
      </c>
      <c r="AG110" s="383">
        <v>0</v>
      </c>
      <c r="AH110" s="383">
        <v>0</v>
      </c>
      <c r="AI110" s="383">
        <v>0</v>
      </c>
      <c r="AJ110" s="383">
        <v>0</v>
      </c>
      <c r="AK110" s="383">
        <v>0</v>
      </c>
      <c r="AL110" s="383">
        <v>0</v>
      </c>
      <c r="AM110" s="383">
        <v>0</v>
      </c>
      <c r="AN110" s="383">
        <v>0</v>
      </c>
      <c r="AO110" s="383">
        <v>0</v>
      </c>
      <c r="AP110" s="383">
        <v>0</v>
      </c>
      <c r="AQ110" s="383">
        <v>0</v>
      </c>
      <c r="AR110" s="383">
        <v>0</v>
      </c>
      <c r="AS110" s="383">
        <v>0</v>
      </c>
      <c r="AT110" s="383">
        <v>0</v>
      </c>
      <c r="AU110" s="383">
        <v>0</v>
      </c>
      <c r="AV110" s="383">
        <v>0</v>
      </c>
      <c r="AW110" s="383">
        <v>0</v>
      </c>
      <c r="AX110" s="383">
        <v>0</v>
      </c>
      <c r="AY110" s="383">
        <v>0</v>
      </c>
      <c r="AZ110" s="383">
        <v>0</v>
      </c>
      <c r="BA110" s="383">
        <v>0</v>
      </c>
      <c r="BB110" s="383">
        <v>0</v>
      </c>
      <c r="BC110" s="383">
        <v>0</v>
      </c>
      <c r="BD110" s="383">
        <v>0</v>
      </c>
      <c r="BE110" s="383">
        <v>0</v>
      </c>
      <c r="BF110" s="383">
        <v>0</v>
      </c>
      <c r="BG110" s="383">
        <v>0</v>
      </c>
      <c r="BH110" s="383">
        <v>0</v>
      </c>
      <c r="BI110" s="383">
        <v>0</v>
      </c>
      <c r="BJ110" s="383">
        <v>0</v>
      </c>
      <c r="BK110" s="383">
        <v>0</v>
      </c>
      <c r="BL110" s="383">
        <v>1</v>
      </c>
      <c r="BM110" s="383">
        <v>12</v>
      </c>
      <c r="BN110" s="383">
        <v>75</v>
      </c>
      <c r="BO110" s="383">
        <v>120</v>
      </c>
      <c r="BP110" s="383">
        <v>119</v>
      </c>
      <c r="BQ110" s="383">
        <v>112</v>
      </c>
      <c r="BR110" s="383">
        <v>35</v>
      </c>
      <c r="BS110" s="383">
        <v>16</v>
      </c>
      <c r="BT110" s="383">
        <v>20</v>
      </c>
      <c r="BU110" s="383">
        <v>24</v>
      </c>
      <c r="BV110" s="383">
        <v>18</v>
      </c>
      <c r="BW110" s="383">
        <v>11</v>
      </c>
      <c r="BX110" s="383">
        <v>4</v>
      </c>
      <c r="BY110" s="383">
        <v>4</v>
      </c>
      <c r="BZ110" s="383">
        <v>5</v>
      </c>
      <c r="CA110" s="383">
        <v>6</v>
      </c>
      <c r="CB110" s="383">
        <v>7</v>
      </c>
      <c r="CC110" s="383">
        <v>7</v>
      </c>
      <c r="CD110" s="384">
        <v>7</v>
      </c>
    </row>
    <row r="111" spans="1:82" s="1" customFormat="1" x14ac:dyDescent="0.4">
      <c r="A111" s="314"/>
      <c r="B111" s="276" t="s">
        <v>391</v>
      </c>
      <c r="C111" s="314"/>
      <c r="D111" s="383">
        <v>0</v>
      </c>
      <c r="E111" s="383">
        <v>0</v>
      </c>
      <c r="F111" s="383">
        <v>0</v>
      </c>
      <c r="G111" s="383">
        <v>0</v>
      </c>
      <c r="H111" s="383">
        <v>0</v>
      </c>
      <c r="I111" s="383">
        <v>0</v>
      </c>
      <c r="J111" s="383">
        <v>0</v>
      </c>
      <c r="K111" s="383">
        <v>0</v>
      </c>
      <c r="L111" s="383">
        <v>0</v>
      </c>
      <c r="M111" s="383">
        <v>0</v>
      </c>
      <c r="N111" s="383">
        <v>0</v>
      </c>
      <c r="O111" s="383">
        <v>0</v>
      </c>
      <c r="P111" s="383">
        <v>0</v>
      </c>
      <c r="Q111" s="383">
        <v>0</v>
      </c>
      <c r="R111" s="383">
        <v>0</v>
      </c>
      <c r="S111" s="383">
        <v>0</v>
      </c>
      <c r="T111" s="383">
        <v>0</v>
      </c>
      <c r="U111" s="383">
        <v>0</v>
      </c>
      <c r="V111" s="383">
        <v>0</v>
      </c>
      <c r="W111" s="383">
        <v>0</v>
      </c>
      <c r="X111" s="383">
        <v>0</v>
      </c>
      <c r="Y111" s="383">
        <v>0</v>
      </c>
      <c r="Z111" s="383">
        <v>0</v>
      </c>
      <c r="AA111" s="383">
        <v>0</v>
      </c>
      <c r="AB111" s="383">
        <v>0</v>
      </c>
      <c r="AC111" s="383">
        <v>0</v>
      </c>
      <c r="AD111" s="383">
        <v>0</v>
      </c>
      <c r="AE111" s="383">
        <v>0</v>
      </c>
      <c r="AF111" s="383">
        <v>0</v>
      </c>
      <c r="AG111" s="383">
        <v>0</v>
      </c>
      <c r="AH111" s="383">
        <v>0</v>
      </c>
      <c r="AI111" s="383">
        <v>0</v>
      </c>
      <c r="AJ111" s="383">
        <v>0</v>
      </c>
      <c r="AK111" s="383">
        <v>0</v>
      </c>
      <c r="AL111" s="383">
        <v>0</v>
      </c>
      <c r="AM111" s="383">
        <v>0</v>
      </c>
      <c r="AN111" s="383">
        <v>0</v>
      </c>
      <c r="AO111" s="383">
        <v>0</v>
      </c>
      <c r="AP111" s="383">
        <v>0</v>
      </c>
      <c r="AQ111" s="383">
        <v>0</v>
      </c>
      <c r="AR111" s="383">
        <v>0</v>
      </c>
      <c r="AS111" s="383">
        <v>0</v>
      </c>
      <c r="AT111" s="383">
        <v>0</v>
      </c>
      <c r="AU111" s="383">
        <v>0</v>
      </c>
      <c r="AV111" s="383">
        <v>0</v>
      </c>
      <c r="AW111" s="383">
        <v>0</v>
      </c>
      <c r="AX111" s="383">
        <v>0</v>
      </c>
      <c r="AY111" s="383">
        <v>0</v>
      </c>
      <c r="AZ111" s="383">
        <v>0</v>
      </c>
      <c r="BA111" s="383">
        <v>0</v>
      </c>
      <c r="BB111" s="383">
        <v>0</v>
      </c>
      <c r="BC111" s="383">
        <v>0</v>
      </c>
      <c r="BD111" s="383">
        <v>0</v>
      </c>
      <c r="BE111" s="383">
        <v>0</v>
      </c>
      <c r="BF111" s="383">
        <v>0</v>
      </c>
      <c r="BG111" s="383">
        <v>0</v>
      </c>
      <c r="BH111" s="383">
        <v>0</v>
      </c>
      <c r="BI111" s="383">
        <v>0</v>
      </c>
      <c r="BJ111" s="383">
        <v>0</v>
      </c>
      <c r="BK111" s="383">
        <v>0</v>
      </c>
      <c r="BL111" s="383">
        <v>2</v>
      </c>
      <c r="BM111" s="383">
        <v>31</v>
      </c>
      <c r="BN111" s="383">
        <v>27</v>
      </c>
      <c r="BO111" s="383">
        <v>64</v>
      </c>
      <c r="BP111" s="383">
        <v>193</v>
      </c>
      <c r="BQ111" s="383">
        <v>427</v>
      </c>
      <c r="BR111" s="383">
        <v>602</v>
      </c>
      <c r="BS111" s="383">
        <v>707</v>
      </c>
      <c r="BT111" s="383">
        <v>755</v>
      </c>
      <c r="BU111" s="383">
        <v>758</v>
      </c>
      <c r="BV111" s="383">
        <v>758</v>
      </c>
      <c r="BW111" s="383">
        <v>755</v>
      </c>
      <c r="BX111" s="383">
        <v>747</v>
      </c>
      <c r="BY111" s="383">
        <v>734</v>
      </c>
      <c r="BZ111" s="383">
        <v>774</v>
      </c>
      <c r="CA111" s="383">
        <v>805</v>
      </c>
      <c r="CB111" s="383">
        <v>798</v>
      </c>
      <c r="CC111" s="383">
        <v>774</v>
      </c>
      <c r="CD111" s="384">
        <v>745</v>
      </c>
    </row>
    <row r="112" spans="1:82" s="1" customFormat="1" ht="26.25" customHeight="1" x14ac:dyDescent="0.4">
      <c r="A112" s="314"/>
      <c r="B112" s="71" t="s">
        <v>650</v>
      </c>
      <c r="C112" s="314"/>
      <c r="D112" s="383">
        <v>0</v>
      </c>
      <c r="E112" s="383">
        <v>0</v>
      </c>
      <c r="F112" s="383">
        <v>0</v>
      </c>
      <c r="G112" s="383">
        <v>0</v>
      </c>
      <c r="H112" s="383">
        <v>0</v>
      </c>
      <c r="I112" s="383">
        <v>0</v>
      </c>
      <c r="J112" s="383">
        <v>0</v>
      </c>
      <c r="K112" s="383">
        <v>0</v>
      </c>
      <c r="L112" s="383">
        <v>0</v>
      </c>
      <c r="M112" s="383">
        <v>0</v>
      </c>
      <c r="N112" s="383">
        <v>0</v>
      </c>
      <c r="O112" s="383">
        <v>0</v>
      </c>
      <c r="P112" s="383">
        <v>0</v>
      </c>
      <c r="Q112" s="383">
        <v>0</v>
      </c>
      <c r="R112" s="383">
        <v>0</v>
      </c>
      <c r="S112" s="383">
        <v>0</v>
      </c>
      <c r="T112" s="383">
        <v>0</v>
      </c>
      <c r="U112" s="383">
        <v>0</v>
      </c>
      <c r="V112" s="383">
        <v>0</v>
      </c>
      <c r="W112" s="383">
        <v>0</v>
      </c>
      <c r="X112" s="383">
        <v>0</v>
      </c>
      <c r="Y112" s="383">
        <v>0</v>
      </c>
      <c r="Z112" s="383">
        <v>0</v>
      </c>
      <c r="AA112" s="383">
        <v>0</v>
      </c>
      <c r="AB112" s="383">
        <v>0</v>
      </c>
      <c r="AC112" s="383">
        <v>0</v>
      </c>
      <c r="AD112" s="383">
        <v>0</v>
      </c>
      <c r="AE112" s="383">
        <v>0</v>
      </c>
      <c r="AF112" s="383">
        <v>0</v>
      </c>
      <c r="AG112" s="383">
        <v>0</v>
      </c>
      <c r="AH112" s="383">
        <v>0</v>
      </c>
      <c r="AI112" s="383">
        <v>0</v>
      </c>
      <c r="AJ112" s="383">
        <v>0</v>
      </c>
      <c r="AK112" s="383">
        <v>0</v>
      </c>
      <c r="AL112" s="383">
        <v>0</v>
      </c>
      <c r="AM112" s="383">
        <v>0</v>
      </c>
      <c r="AN112" s="383">
        <v>0</v>
      </c>
      <c r="AO112" s="383">
        <v>0</v>
      </c>
      <c r="AP112" s="383">
        <v>0</v>
      </c>
      <c r="AQ112" s="383">
        <v>0</v>
      </c>
      <c r="AR112" s="383">
        <v>0</v>
      </c>
      <c r="AS112" s="383">
        <v>0</v>
      </c>
      <c r="AT112" s="383">
        <v>0</v>
      </c>
      <c r="AU112" s="383">
        <v>0</v>
      </c>
      <c r="AV112" s="383">
        <v>0</v>
      </c>
      <c r="AW112" s="383">
        <v>0</v>
      </c>
      <c r="AX112" s="383">
        <v>0</v>
      </c>
      <c r="AY112" s="383">
        <v>0</v>
      </c>
      <c r="AZ112" s="383">
        <v>0</v>
      </c>
      <c r="BA112" s="383">
        <v>0</v>
      </c>
      <c r="BB112" s="383">
        <v>0</v>
      </c>
      <c r="BC112" s="383">
        <v>0</v>
      </c>
      <c r="BD112" s="383">
        <v>0</v>
      </c>
      <c r="BE112" s="383">
        <v>0</v>
      </c>
      <c r="BF112" s="383">
        <v>0</v>
      </c>
      <c r="BG112" s="383">
        <v>0</v>
      </c>
      <c r="BH112" s="383">
        <v>0</v>
      </c>
      <c r="BI112" s="383">
        <v>0</v>
      </c>
      <c r="BJ112" s="383">
        <v>0</v>
      </c>
      <c r="BK112" s="383">
        <v>0</v>
      </c>
      <c r="BL112" s="383">
        <v>56</v>
      </c>
      <c r="BM112" s="383">
        <v>168</v>
      </c>
      <c r="BN112" s="383">
        <v>275</v>
      </c>
      <c r="BO112" s="383">
        <v>424</v>
      </c>
      <c r="BP112" s="383">
        <v>784</v>
      </c>
      <c r="BQ112" s="383">
        <v>1116</v>
      </c>
      <c r="BR112" s="383">
        <v>1340</v>
      </c>
      <c r="BS112" s="383">
        <v>1398</v>
      </c>
      <c r="BT112" s="383">
        <v>1381</v>
      </c>
      <c r="BU112" s="383">
        <v>1335</v>
      </c>
      <c r="BV112" s="383">
        <v>1227</v>
      </c>
      <c r="BW112" s="383">
        <v>1056</v>
      </c>
      <c r="BX112" s="383">
        <v>961</v>
      </c>
      <c r="BY112" s="383">
        <v>870</v>
      </c>
      <c r="BZ112" s="383">
        <v>779</v>
      </c>
      <c r="CA112" s="383">
        <v>685</v>
      </c>
      <c r="CB112" s="383">
        <v>510</v>
      </c>
      <c r="CC112" s="383">
        <v>247</v>
      </c>
      <c r="CD112" s="384">
        <v>21</v>
      </c>
    </row>
    <row r="113" spans="2:82" s="1" customFormat="1" x14ac:dyDescent="0.4">
      <c r="B113" s="276" t="s">
        <v>389</v>
      </c>
      <c r="C113" s="314"/>
      <c r="D113" s="383">
        <v>0</v>
      </c>
      <c r="E113" s="383">
        <v>0</v>
      </c>
      <c r="F113" s="383">
        <v>0</v>
      </c>
      <c r="G113" s="383">
        <v>0</v>
      </c>
      <c r="H113" s="383">
        <v>0</v>
      </c>
      <c r="I113" s="383">
        <v>0</v>
      </c>
      <c r="J113" s="383">
        <v>0</v>
      </c>
      <c r="K113" s="383">
        <v>0</v>
      </c>
      <c r="L113" s="383">
        <v>0</v>
      </c>
      <c r="M113" s="383">
        <v>0</v>
      </c>
      <c r="N113" s="383">
        <v>0</v>
      </c>
      <c r="O113" s="383">
        <v>0</v>
      </c>
      <c r="P113" s="383">
        <v>0</v>
      </c>
      <c r="Q113" s="383">
        <v>0</v>
      </c>
      <c r="R113" s="383">
        <v>0</v>
      </c>
      <c r="S113" s="383">
        <v>0</v>
      </c>
      <c r="T113" s="383">
        <v>0</v>
      </c>
      <c r="U113" s="383">
        <v>0</v>
      </c>
      <c r="V113" s="383">
        <v>0</v>
      </c>
      <c r="W113" s="383">
        <v>0</v>
      </c>
      <c r="X113" s="383">
        <v>0</v>
      </c>
      <c r="Y113" s="383">
        <v>0</v>
      </c>
      <c r="Z113" s="383">
        <v>0</v>
      </c>
      <c r="AA113" s="383">
        <v>0</v>
      </c>
      <c r="AB113" s="383">
        <v>0</v>
      </c>
      <c r="AC113" s="383">
        <v>0</v>
      </c>
      <c r="AD113" s="383">
        <v>0</v>
      </c>
      <c r="AE113" s="383">
        <v>0</v>
      </c>
      <c r="AF113" s="383">
        <v>0</v>
      </c>
      <c r="AG113" s="383">
        <v>0</v>
      </c>
      <c r="AH113" s="383">
        <v>0</v>
      </c>
      <c r="AI113" s="383">
        <v>0</v>
      </c>
      <c r="AJ113" s="383">
        <v>0</v>
      </c>
      <c r="AK113" s="383">
        <v>0</v>
      </c>
      <c r="AL113" s="383">
        <v>0</v>
      </c>
      <c r="AM113" s="383">
        <v>0</v>
      </c>
      <c r="AN113" s="383">
        <v>0</v>
      </c>
      <c r="AO113" s="383">
        <v>0</v>
      </c>
      <c r="AP113" s="383">
        <v>0</v>
      </c>
      <c r="AQ113" s="383">
        <v>0</v>
      </c>
      <c r="AR113" s="383">
        <v>0</v>
      </c>
      <c r="AS113" s="383">
        <v>0</v>
      </c>
      <c r="AT113" s="383">
        <v>0</v>
      </c>
      <c r="AU113" s="383">
        <v>0</v>
      </c>
      <c r="AV113" s="383">
        <v>0</v>
      </c>
      <c r="AW113" s="383">
        <v>0</v>
      </c>
      <c r="AX113" s="383">
        <v>0</v>
      </c>
      <c r="AY113" s="383">
        <v>0</v>
      </c>
      <c r="AZ113" s="383">
        <v>0</v>
      </c>
      <c r="BA113" s="383">
        <v>0</v>
      </c>
      <c r="BB113" s="383">
        <v>0</v>
      </c>
      <c r="BC113" s="383">
        <v>0</v>
      </c>
      <c r="BD113" s="383">
        <v>0</v>
      </c>
      <c r="BE113" s="383">
        <v>0</v>
      </c>
      <c r="BF113" s="383">
        <v>0</v>
      </c>
      <c r="BG113" s="383">
        <v>0</v>
      </c>
      <c r="BH113" s="383">
        <v>0</v>
      </c>
      <c r="BI113" s="383">
        <v>0</v>
      </c>
      <c r="BJ113" s="383">
        <v>0</v>
      </c>
      <c r="BK113" s="383">
        <v>0</v>
      </c>
      <c r="BL113" s="383">
        <v>53</v>
      </c>
      <c r="BM113" s="383">
        <v>132</v>
      </c>
      <c r="BN113" s="383">
        <v>181</v>
      </c>
      <c r="BO113" s="383">
        <v>226</v>
      </c>
      <c r="BP113" s="383">
        <v>313</v>
      </c>
      <c r="BQ113" s="383">
        <v>354</v>
      </c>
      <c r="BR113" s="383">
        <v>392</v>
      </c>
      <c r="BS113" s="383">
        <v>295</v>
      </c>
      <c r="BT113" s="383">
        <v>222</v>
      </c>
      <c r="BU113" s="383">
        <v>188</v>
      </c>
      <c r="BV113" s="383">
        <v>87</v>
      </c>
      <c r="BW113" s="383">
        <v>19</v>
      </c>
      <c r="BX113" s="383">
        <v>9</v>
      </c>
      <c r="BY113" s="383">
        <v>4</v>
      </c>
      <c r="BZ113" s="383">
        <v>1</v>
      </c>
      <c r="CA113" s="383">
        <v>0</v>
      </c>
      <c r="CB113" s="383">
        <v>0</v>
      </c>
      <c r="CC113" s="383">
        <v>0</v>
      </c>
      <c r="CD113" s="384">
        <v>0</v>
      </c>
    </row>
    <row r="114" spans="2:82" s="1" customFormat="1" x14ac:dyDescent="0.4">
      <c r="B114" s="276" t="s">
        <v>632</v>
      </c>
      <c r="C114" s="314"/>
      <c r="D114" s="383">
        <v>0</v>
      </c>
      <c r="E114" s="383">
        <v>0</v>
      </c>
      <c r="F114" s="383">
        <v>0</v>
      </c>
      <c r="G114" s="383">
        <v>0</v>
      </c>
      <c r="H114" s="383">
        <v>0</v>
      </c>
      <c r="I114" s="383">
        <v>0</v>
      </c>
      <c r="J114" s="383">
        <v>0</v>
      </c>
      <c r="K114" s="383">
        <v>0</v>
      </c>
      <c r="L114" s="383">
        <v>0</v>
      </c>
      <c r="M114" s="383">
        <v>0</v>
      </c>
      <c r="N114" s="383">
        <v>0</v>
      </c>
      <c r="O114" s="383">
        <v>0</v>
      </c>
      <c r="P114" s="383">
        <v>0</v>
      </c>
      <c r="Q114" s="383">
        <v>0</v>
      </c>
      <c r="R114" s="383">
        <v>0</v>
      </c>
      <c r="S114" s="383">
        <v>0</v>
      </c>
      <c r="T114" s="383">
        <v>0</v>
      </c>
      <c r="U114" s="383">
        <v>0</v>
      </c>
      <c r="V114" s="383">
        <v>0</v>
      </c>
      <c r="W114" s="383">
        <v>0</v>
      </c>
      <c r="X114" s="383">
        <v>0</v>
      </c>
      <c r="Y114" s="383">
        <v>0</v>
      </c>
      <c r="Z114" s="383">
        <v>0</v>
      </c>
      <c r="AA114" s="383">
        <v>0</v>
      </c>
      <c r="AB114" s="383">
        <v>0</v>
      </c>
      <c r="AC114" s="383">
        <v>0</v>
      </c>
      <c r="AD114" s="383">
        <v>0</v>
      </c>
      <c r="AE114" s="383">
        <v>0</v>
      </c>
      <c r="AF114" s="383">
        <v>0</v>
      </c>
      <c r="AG114" s="383">
        <v>0</v>
      </c>
      <c r="AH114" s="383">
        <v>0</v>
      </c>
      <c r="AI114" s="383">
        <v>0</v>
      </c>
      <c r="AJ114" s="383">
        <v>0</v>
      </c>
      <c r="AK114" s="383">
        <v>0</v>
      </c>
      <c r="AL114" s="383">
        <v>0</v>
      </c>
      <c r="AM114" s="383">
        <v>0</v>
      </c>
      <c r="AN114" s="383">
        <v>0</v>
      </c>
      <c r="AO114" s="383">
        <v>0</v>
      </c>
      <c r="AP114" s="383">
        <v>0</v>
      </c>
      <c r="AQ114" s="383">
        <v>0</v>
      </c>
      <c r="AR114" s="383">
        <v>0</v>
      </c>
      <c r="AS114" s="383">
        <v>0</v>
      </c>
      <c r="AT114" s="383">
        <v>0</v>
      </c>
      <c r="AU114" s="383">
        <v>0</v>
      </c>
      <c r="AV114" s="383">
        <v>0</v>
      </c>
      <c r="AW114" s="383">
        <v>0</v>
      </c>
      <c r="AX114" s="383">
        <v>0</v>
      </c>
      <c r="AY114" s="383">
        <v>0</v>
      </c>
      <c r="AZ114" s="383">
        <v>0</v>
      </c>
      <c r="BA114" s="383">
        <v>0</v>
      </c>
      <c r="BB114" s="383">
        <v>0</v>
      </c>
      <c r="BC114" s="383">
        <v>0</v>
      </c>
      <c r="BD114" s="383">
        <v>0</v>
      </c>
      <c r="BE114" s="383">
        <v>0</v>
      </c>
      <c r="BF114" s="383">
        <v>0</v>
      </c>
      <c r="BG114" s="383">
        <v>0</v>
      </c>
      <c r="BH114" s="383">
        <v>0</v>
      </c>
      <c r="BI114" s="383">
        <v>0</v>
      </c>
      <c r="BJ114" s="383">
        <v>0</v>
      </c>
      <c r="BK114" s="383">
        <v>0</v>
      </c>
      <c r="BL114" s="383">
        <v>0</v>
      </c>
      <c r="BM114" s="383">
        <v>8</v>
      </c>
      <c r="BN114" s="383">
        <v>71</v>
      </c>
      <c r="BO114" s="383">
        <v>132</v>
      </c>
      <c r="BP114" s="383">
        <v>285</v>
      </c>
      <c r="BQ114" s="383">
        <v>394</v>
      </c>
      <c r="BR114" s="383">
        <v>414</v>
      </c>
      <c r="BS114" s="383">
        <v>395</v>
      </c>
      <c r="BT114" s="383">
        <v>363</v>
      </c>
      <c r="BU114" s="383">
        <v>343</v>
      </c>
      <c r="BV114" s="383">
        <v>315</v>
      </c>
      <c r="BW114" s="383">
        <v>232</v>
      </c>
      <c r="BX114" s="383">
        <v>182</v>
      </c>
      <c r="BY114" s="383">
        <v>153</v>
      </c>
      <c r="BZ114" s="383">
        <v>127</v>
      </c>
      <c r="CA114" s="383">
        <v>103</v>
      </c>
      <c r="CB114" s="383">
        <v>74</v>
      </c>
      <c r="CC114" s="383">
        <v>35</v>
      </c>
      <c r="CD114" s="384">
        <v>3</v>
      </c>
    </row>
    <row r="115" spans="2:82" s="1" customFormat="1" x14ac:dyDescent="0.4">
      <c r="B115" s="276" t="s">
        <v>391</v>
      </c>
      <c r="C115" s="314"/>
      <c r="D115" s="383">
        <v>0</v>
      </c>
      <c r="E115" s="383">
        <v>0</v>
      </c>
      <c r="F115" s="383">
        <v>0</v>
      </c>
      <c r="G115" s="383">
        <v>0</v>
      </c>
      <c r="H115" s="383">
        <v>0</v>
      </c>
      <c r="I115" s="383">
        <v>0</v>
      </c>
      <c r="J115" s="383">
        <v>0</v>
      </c>
      <c r="K115" s="383">
        <v>0</v>
      </c>
      <c r="L115" s="383">
        <v>0</v>
      </c>
      <c r="M115" s="383">
        <v>0</v>
      </c>
      <c r="N115" s="383">
        <v>0</v>
      </c>
      <c r="O115" s="383">
        <v>0</v>
      </c>
      <c r="P115" s="383">
        <v>0</v>
      </c>
      <c r="Q115" s="383">
        <v>0</v>
      </c>
      <c r="R115" s="383">
        <v>0</v>
      </c>
      <c r="S115" s="383">
        <v>0</v>
      </c>
      <c r="T115" s="383">
        <v>0</v>
      </c>
      <c r="U115" s="383">
        <v>0</v>
      </c>
      <c r="V115" s="383">
        <v>0</v>
      </c>
      <c r="W115" s="383">
        <v>0</v>
      </c>
      <c r="X115" s="383">
        <v>0</v>
      </c>
      <c r="Y115" s="383">
        <v>0</v>
      </c>
      <c r="Z115" s="383">
        <v>0</v>
      </c>
      <c r="AA115" s="383">
        <v>0</v>
      </c>
      <c r="AB115" s="383">
        <v>0</v>
      </c>
      <c r="AC115" s="383">
        <v>0</v>
      </c>
      <c r="AD115" s="383">
        <v>0</v>
      </c>
      <c r="AE115" s="383">
        <v>0</v>
      </c>
      <c r="AF115" s="383">
        <v>0</v>
      </c>
      <c r="AG115" s="383">
        <v>0</v>
      </c>
      <c r="AH115" s="383">
        <v>0</v>
      </c>
      <c r="AI115" s="383">
        <v>0</v>
      </c>
      <c r="AJ115" s="383">
        <v>0</v>
      </c>
      <c r="AK115" s="383">
        <v>0</v>
      </c>
      <c r="AL115" s="383">
        <v>0</v>
      </c>
      <c r="AM115" s="383">
        <v>0</v>
      </c>
      <c r="AN115" s="383">
        <v>0</v>
      </c>
      <c r="AO115" s="383">
        <v>0</v>
      </c>
      <c r="AP115" s="383">
        <v>0</v>
      </c>
      <c r="AQ115" s="383">
        <v>0</v>
      </c>
      <c r="AR115" s="383">
        <v>0</v>
      </c>
      <c r="AS115" s="383">
        <v>0</v>
      </c>
      <c r="AT115" s="383">
        <v>0</v>
      </c>
      <c r="AU115" s="383">
        <v>0</v>
      </c>
      <c r="AV115" s="383">
        <v>0</v>
      </c>
      <c r="AW115" s="383">
        <v>0</v>
      </c>
      <c r="AX115" s="383">
        <v>0</v>
      </c>
      <c r="AY115" s="383">
        <v>0</v>
      </c>
      <c r="AZ115" s="383">
        <v>0</v>
      </c>
      <c r="BA115" s="383">
        <v>0</v>
      </c>
      <c r="BB115" s="383">
        <v>0</v>
      </c>
      <c r="BC115" s="383">
        <v>0</v>
      </c>
      <c r="BD115" s="383">
        <v>0</v>
      </c>
      <c r="BE115" s="383">
        <v>0</v>
      </c>
      <c r="BF115" s="383">
        <v>0</v>
      </c>
      <c r="BG115" s="383">
        <v>0</v>
      </c>
      <c r="BH115" s="383">
        <v>0</v>
      </c>
      <c r="BI115" s="383">
        <v>0</v>
      </c>
      <c r="BJ115" s="383">
        <v>0</v>
      </c>
      <c r="BK115" s="383">
        <v>0</v>
      </c>
      <c r="BL115" s="383">
        <v>2</v>
      </c>
      <c r="BM115" s="383">
        <v>28</v>
      </c>
      <c r="BN115" s="383">
        <v>23</v>
      </c>
      <c r="BO115" s="383">
        <v>66</v>
      </c>
      <c r="BP115" s="383">
        <v>186</v>
      </c>
      <c r="BQ115" s="383">
        <v>367</v>
      </c>
      <c r="BR115" s="383">
        <v>533</v>
      </c>
      <c r="BS115" s="383">
        <v>707</v>
      </c>
      <c r="BT115" s="383">
        <v>796</v>
      </c>
      <c r="BU115" s="383">
        <v>804</v>
      </c>
      <c r="BV115" s="383">
        <v>826</v>
      </c>
      <c r="BW115" s="383">
        <v>805</v>
      </c>
      <c r="BX115" s="383">
        <v>771</v>
      </c>
      <c r="BY115" s="383">
        <v>713</v>
      </c>
      <c r="BZ115" s="383">
        <v>651</v>
      </c>
      <c r="CA115" s="383">
        <v>581</v>
      </c>
      <c r="CB115" s="383">
        <v>436</v>
      </c>
      <c r="CC115" s="383">
        <v>212</v>
      </c>
      <c r="CD115" s="384">
        <v>18</v>
      </c>
    </row>
    <row r="116" spans="2:82" s="1" customFormat="1" ht="26.25" customHeight="1" x14ac:dyDescent="0.4">
      <c r="B116" s="71" t="s">
        <v>651</v>
      </c>
      <c r="C116" s="314"/>
      <c r="D116" s="383">
        <v>0</v>
      </c>
      <c r="E116" s="383">
        <v>0</v>
      </c>
      <c r="F116" s="383">
        <v>0</v>
      </c>
      <c r="G116" s="383">
        <v>0</v>
      </c>
      <c r="H116" s="383">
        <v>0</v>
      </c>
      <c r="I116" s="383">
        <v>0</v>
      </c>
      <c r="J116" s="383">
        <v>0</v>
      </c>
      <c r="K116" s="383">
        <v>0</v>
      </c>
      <c r="L116" s="383">
        <v>0</v>
      </c>
      <c r="M116" s="383">
        <v>0</v>
      </c>
      <c r="N116" s="383">
        <v>0</v>
      </c>
      <c r="O116" s="383">
        <v>0</v>
      </c>
      <c r="P116" s="383">
        <v>0</v>
      </c>
      <c r="Q116" s="383">
        <v>0</v>
      </c>
      <c r="R116" s="383">
        <v>0</v>
      </c>
      <c r="S116" s="383">
        <v>0</v>
      </c>
      <c r="T116" s="383">
        <v>0</v>
      </c>
      <c r="U116" s="383">
        <v>0</v>
      </c>
      <c r="V116" s="383">
        <v>0</v>
      </c>
      <c r="W116" s="383">
        <v>0</v>
      </c>
      <c r="X116" s="383">
        <v>0</v>
      </c>
      <c r="Y116" s="383">
        <v>0</v>
      </c>
      <c r="Z116" s="383">
        <v>0</v>
      </c>
      <c r="AA116" s="383">
        <v>0</v>
      </c>
      <c r="AB116" s="383">
        <v>0</v>
      </c>
      <c r="AC116" s="383">
        <v>0</v>
      </c>
      <c r="AD116" s="383">
        <v>0</v>
      </c>
      <c r="AE116" s="383">
        <v>0</v>
      </c>
      <c r="AF116" s="383">
        <v>0</v>
      </c>
      <c r="AG116" s="383">
        <v>0</v>
      </c>
      <c r="AH116" s="383">
        <v>0</v>
      </c>
      <c r="AI116" s="383">
        <v>0</v>
      </c>
      <c r="AJ116" s="383">
        <v>0</v>
      </c>
      <c r="AK116" s="383">
        <v>0</v>
      </c>
      <c r="AL116" s="383">
        <v>0</v>
      </c>
      <c r="AM116" s="383">
        <v>0</v>
      </c>
      <c r="AN116" s="383">
        <v>0</v>
      </c>
      <c r="AO116" s="383">
        <v>0</v>
      </c>
      <c r="AP116" s="383">
        <v>0</v>
      </c>
      <c r="AQ116" s="383">
        <v>0</v>
      </c>
      <c r="AR116" s="383">
        <v>0</v>
      </c>
      <c r="AS116" s="383">
        <v>0</v>
      </c>
      <c r="AT116" s="383">
        <v>0</v>
      </c>
      <c r="AU116" s="383">
        <v>0</v>
      </c>
      <c r="AV116" s="383">
        <v>0</v>
      </c>
      <c r="AW116" s="383">
        <v>0</v>
      </c>
      <c r="AX116" s="383">
        <v>0</v>
      </c>
      <c r="AY116" s="383">
        <v>0</v>
      </c>
      <c r="AZ116" s="383">
        <v>0</v>
      </c>
      <c r="BA116" s="383">
        <v>0</v>
      </c>
      <c r="BB116" s="383">
        <v>0</v>
      </c>
      <c r="BC116" s="383">
        <v>0</v>
      </c>
      <c r="BD116" s="383">
        <v>0</v>
      </c>
      <c r="BE116" s="383">
        <v>0</v>
      </c>
      <c r="BF116" s="383">
        <v>0</v>
      </c>
      <c r="BG116" s="383">
        <v>0</v>
      </c>
      <c r="BH116" s="383">
        <v>0</v>
      </c>
      <c r="BI116" s="383">
        <v>0</v>
      </c>
      <c r="BJ116" s="383">
        <v>0</v>
      </c>
      <c r="BK116" s="383">
        <v>0</v>
      </c>
      <c r="BL116" s="383">
        <v>16</v>
      </c>
      <c r="BM116" s="383">
        <v>56</v>
      </c>
      <c r="BN116" s="383">
        <v>67</v>
      </c>
      <c r="BO116" s="383">
        <v>65</v>
      </c>
      <c r="BP116" s="383">
        <v>114</v>
      </c>
      <c r="BQ116" s="383">
        <v>124</v>
      </c>
      <c r="BR116" s="383">
        <v>141</v>
      </c>
      <c r="BS116" s="383">
        <v>144</v>
      </c>
      <c r="BT116" s="383">
        <v>137</v>
      </c>
      <c r="BU116" s="383">
        <v>133</v>
      </c>
      <c r="BV116" s="383">
        <v>123</v>
      </c>
      <c r="BW116" s="383">
        <v>108</v>
      </c>
      <c r="BX116" s="383">
        <v>108</v>
      </c>
      <c r="BY116" s="383">
        <v>107</v>
      </c>
      <c r="BZ116" s="383">
        <v>102</v>
      </c>
      <c r="CA116" s="383">
        <v>100</v>
      </c>
      <c r="CB116" s="383">
        <v>98</v>
      </c>
      <c r="CC116" s="383">
        <v>96</v>
      </c>
      <c r="CD116" s="384">
        <v>94</v>
      </c>
    </row>
    <row r="117" spans="2:82" s="1" customFormat="1" ht="26.25" customHeight="1" x14ac:dyDescent="0.4">
      <c r="B117" s="196" t="s">
        <v>652</v>
      </c>
      <c r="C117" s="314"/>
      <c r="D117" s="383">
        <v>0</v>
      </c>
      <c r="E117" s="383">
        <v>0</v>
      </c>
      <c r="F117" s="383">
        <v>0</v>
      </c>
      <c r="G117" s="383">
        <v>0</v>
      </c>
      <c r="H117" s="383">
        <v>0</v>
      </c>
      <c r="I117" s="383">
        <v>0</v>
      </c>
      <c r="J117" s="383">
        <v>0</v>
      </c>
      <c r="K117" s="383">
        <v>0</v>
      </c>
      <c r="L117" s="383">
        <v>0</v>
      </c>
      <c r="M117" s="383">
        <v>0</v>
      </c>
      <c r="N117" s="383">
        <v>0</v>
      </c>
      <c r="O117" s="383">
        <v>0</v>
      </c>
      <c r="P117" s="383">
        <v>0</v>
      </c>
      <c r="Q117" s="383">
        <v>0</v>
      </c>
      <c r="R117" s="383">
        <v>0</v>
      </c>
      <c r="S117" s="383">
        <v>0</v>
      </c>
      <c r="T117" s="383">
        <v>0</v>
      </c>
      <c r="U117" s="383">
        <v>0</v>
      </c>
      <c r="V117" s="383">
        <v>0</v>
      </c>
      <c r="W117" s="383">
        <v>0</v>
      </c>
      <c r="X117" s="383">
        <v>0</v>
      </c>
      <c r="Y117" s="383">
        <v>0</v>
      </c>
      <c r="Z117" s="383">
        <v>0</v>
      </c>
      <c r="AA117" s="383">
        <v>0</v>
      </c>
      <c r="AB117" s="383">
        <v>0</v>
      </c>
      <c r="AC117" s="383">
        <v>0</v>
      </c>
      <c r="AD117" s="383">
        <v>0</v>
      </c>
      <c r="AE117" s="383">
        <v>0</v>
      </c>
      <c r="AF117" s="383">
        <v>0</v>
      </c>
      <c r="AG117" s="383">
        <v>0</v>
      </c>
      <c r="AH117" s="383">
        <v>0</v>
      </c>
      <c r="AI117" s="383">
        <v>0</v>
      </c>
      <c r="AJ117" s="383">
        <v>0</v>
      </c>
      <c r="AK117" s="383">
        <v>0</v>
      </c>
      <c r="AL117" s="383">
        <v>0</v>
      </c>
      <c r="AM117" s="383">
        <v>0</v>
      </c>
      <c r="AN117" s="383">
        <v>0</v>
      </c>
      <c r="AO117" s="383">
        <v>0</v>
      </c>
      <c r="AP117" s="383">
        <v>0</v>
      </c>
      <c r="AQ117" s="383">
        <v>0</v>
      </c>
      <c r="AR117" s="383">
        <v>0</v>
      </c>
      <c r="AS117" s="383">
        <v>0</v>
      </c>
      <c r="AT117" s="383">
        <v>0</v>
      </c>
      <c r="AU117" s="383">
        <v>0</v>
      </c>
      <c r="AV117" s="383">
        <v>0</v>
      </c>
      <c r="AW117" s="383">
        <v>0</v>
      </c>
      <c r="AX117" s="383">
        <v>0</v>
      </c>
      <c r="AY117" s="383">
        <v>0</v>
      </c>
      <c r="AZ117" s="383">
        <v>0</v>
      </c>
      <c r="BA117" s="383">
        <v>0</v>
      </c>
      <c r="BB117" s="383">
        <v>0</v>
      </c>
      <c r="BC117" s="383">
        <v>0</v>
      </c>
      <c r="BD117" s="383">
        <v>0</v>
      </c>
      <c r="BE117" s="383">
        <v>0</v>
      </c>
      <c r="BF117" s="383">
        <v>0</v>
      </c>
      <c r="BG117" s="383">
        <v>0</v>
      </c>
      <c r="BH117" s="383">
        <v>0</v>
      </c>
      <c r="BI117" s="383">
        <v>0</v>
      </c>
      <c r="BJ117" s="383">
        <v>0</v>
      </c>
      <c r="BK117" s="383">
        <v>0</v>
      </c>
      <c r="BL117" s="383">
        <v>59</v>
      </c>
      <c r="BM117" s="383">
        <v>145</v>
      </c>
      <c r="BN117" s="383">
        <v>199</v>
      </c>
      <c r="BO117" s="383">
        <v>262</v>
      </c>
      <c r="BP117" s="383">
        <v>364</v>
      </c>
      <c r="BQ117" s="383">
        <v>492</v>
      </c>
      <c r="BR117" s="383">
        <v>507</v>
      </c>
      <c r="BS117" s="383">
        <v>489</v>
      </c>
      <c r="BT117" s="383">
        <v>483</v>
      </c>
      <c r="BU117" s="383">
        <v>460</v>
      </c>
      <c r="BV117" s="383">
        <v>404</v>
      </c>
      <c r="BW117" s="383">
        <v>360</v>
      </c>
      <c r="BX117" s="383">
        <v>384</v>
      </c>
      <c r="BY117" s="383">
        <v>404</v>
      </c>
      <c r="BZ117" s="383">
        <v>468</v>
      </c>
      <c r="CA117" s="383">
        <v>528</v>
      </c>
      <c r="CB117" s="383">
        <v>600</v>
      </c>
      <c r="CC117" s="383">
        <v>699</v>
      </c>
      <c r="CD117" s="384">
        <v>777</v>
      </c>
    </row>
    <row r="118" spans="2:82" s="1" customFormat="1" x14ac:dyDescent="0.4">
      <c r="B118" s="196" t="s">
        <v>653</v>
      </c>
      <c r="C118" s="314"/>
      <c r="D118" s="383">
        <v>0</v>
      </c>
      <c r="E118" s="383">
        <v>0</v>
      </c>
      <c r="F118" s="383">
        <v>0</v>
      </c>
      <c r="G118" s="383">
        <v>0</v>
      </c>
      <c r="H118" s="383">
        <v>0</v>
      </c>
      <c r="I118" s="383">
        <v>0</v>
      </c>
      <c r="J118" s="383">
        <v>0</v>
      </c>
      <c r="K118" s="383">
        <v>0</v>
      </c>
      <c r="L118" s="383">
        <v>0</v>
      </c>
      <c r="M118" s="383">
        <v>0</v>
      </c>
      <c r="N118" s="383">
        <v>0</v>
      </c>
      <c r="O118" s="383">
        <v>0</v>
      </c>
      <c r="P118" s="383">
        <v>0</v>
      </c>
      <c r="Q118" s="383">
        <v>0</v>
      </c>
      <c r="R118" s="383">
        <v>0</v>
      </c>
      <c r="S118" s="383">
        <v>0</v>
      </c>
      <c r="T118" s="383">
        <v>0</v>
      </c>
      <c r="U118" s="383">
        <v>0</v>
      </c>
      <c r="V118" s="383">
        <v>0</v>
      </c>
      <c r="W118" s="383">
        <v>0</v>
      </c>
      <c r="X118" s="383">
        <v>0</v>
      </c>
      <c r="Y118" s="383">
        <v>0</v>
      </c>
      <c r="Z118" s="383">
        <v>0</v>
      </c>
      <c r="AA118" s="383">
        <v>0</v>
      </c>
      <c r="AB118" s="383">
        <v>0</v>
      </c>
      <c r="AC118" s="383">
        <v>0</v>
      </c>
      <c r="AD118" s="383">
        <v>0</v>
      </c>
      <c r="AE118" s="383">
        <v>0</v>
      </c>
      <c r="AF118" s="383">
        <v>0</v>
      </c>
      <c r="AG118" s="383">
        <v>0</v>
      </c>
      <c r="AH118" s="383">
        <v>0</v>
      </c>
      <c r="AI118" s="383">
        <v>0</v>
      </c>
      <c r="AJ118" s="383">
        <v>0</v>
      </c>
      <c r="AK118" s="383">
        <v>0</v>
      </c>
      <c r="AL118" s="383">
        <v>0</v>
      </c>
      <c r="AM118" s="383">
        <v>0</v>
      </c>
      <c r="AN118" s="383">
        <v>0</v>
      </c>
      <c r="AO118" s="383">
        <v>0</v>
      </c>
      <c r="AP118" s="383">
        <v>0</v>
      </c>
      <c r="AQ118" s="383">
        <v>0</v>
      </c>
      <c r="AR118" s="383">
        <v>0</v>
      </c>
      <c r="AS118" s="383">
        <v>0</v>
      </c>
      <c r="AT118" s="383">
        <v>0</v>
      </c>
      <c r="AU118" s="383">
        <v>0</v>
      </c>
      <c r="AV118" s="383">
        <v>0</v>
      </c>
      <c r="AW118" s="383">
        <v>0</v>
      </c>
      <c r="AX118" s="383">
        <v>0</v>
      </c>
      <c r="AY118" s="383">
        <v>0</v>
      </c>
      <c r="AZ118" s="383">
        <v>0</v>
      </c>
      <c r="BA118" s="383">
        <v>0</v>
      </c>
      <c r="BB118" s="383">
        <v>0</v>
      </c>
      <c r="BC118" s="383">
        <v>0</v>
      </c>
      <c r="BD118" s="383">
        <v>0</v>
      </c>
      <c r="BE118" s="383">
        <v>0</v>
      </c>
      <c r="BF118" s="383">
        <v>0</v>
      </c>
      <c r="BG118" s="383">
        <v>0</v>
      </c>
      <c r="BH118" s="383">
        <v>0</v>
      </c>
      <c r="BI118" s="383">
        <v>0</v>
      </c>
      <c r="BJ118" s="383">
        <v>0</v>
      </c>
      <c r="BK118" s="383">
        <v>0</v>
      </c>
      <c r="BL118" s="383">
        <v>6</v>
      </c>
      <c r="BM118" s="383">
        <v>22</v>
      </c>
      <c r="BN118" s="383">
        <v>38</v>
      </c>
      <c r="BO118" s="383">
        <v>59</v>
      </c>
      <c r="BP118" s="383">
        <v>103</v>
      </c>
      <c r="BQ118" s="383">
        <v>180</v>
      </c>
      <c r="BR118" s="383">
        <v>248</v>
      </c>
      <c r="BS118" s="383">
        <v>325</v>
      </c>
      <c r="BT118" s="383">
        <v>379</v>
      </c>
      <c r="BU118" s="383">
        <v>398</v>
      </c>
      <c r="BV118" s="383">
        <v>414</v>
      </c>
      <c r="BW118" s="383">
        <v>437</v>
      </c>
      <c r="BX118" s="383">
        <v>422</v>
      </c>
      <c r="BY118" s="383">
        <v>391</v>
      </c>
      <c r="BZ118" s="383">
        <v>357</v>
      </c>
      <c r="CA118" s="383">
        <v>319</v>
      </c>
      <c r="CB118" s="383">
        <v>239</v>
      </c>
      <c r="CC118" s="383">
        <v>116</v>
      </c>
      <c r="CD118" s="384">
        <v>10</v>
      </c>
    </row>
    <row r="119" spans="2:82" s="1" customFormat="1" x14ac:dyDescent="0.4">
      <c r="B119" s="196" t="s">
        <v>654</v>
      </c>
      <c r="C119" s="314"/>
      <c r="D119" s="383">
        <v>0</v>
      </c>
      <c r="E119" s="383">
        <v>0</v>
      </c>
      <c r="F119" s="383">
        <v>0</v>
      </c>
      <c r="G119" s="383">
        <v>0</v>
      </c>
      <c r="H119" s="383">
        <v>0</v>
      </c>
      <c r="I119" s="383">
        <v>0</v>
      </c>
      <c r="J119" s="383">
        <v>0</v>
      </c>
      <c r="K119" s="383">
        <v>0</v>
      </c>
      <c r="L119" s="383">
        <v>0</v>
      </c>
      <c r="M119" s="383">
        <v>0</v>
      </c>
      <c r="N119" s="383">
        <v>0</v>
      </c>
      <c r="O119" s="383">
        <v>0</v>
      </c>
      <c r="P119" s="383">
        <v>0</v>
      </c>
      <c r="Q119" s="383">
        <v>0</v>
      </c>
      <c r="R119" s="383">
        <v>0</v>
      </c>
      <c r="S119" s="383">
        <v>0</v>
      </c>
      <c r="T119" s="383">
        <v>0</v>
      </c>
      <c r="U119" s="383">
        <v>0</v>
      </c>
      <c r="V119" s="383">
        <v>0</v>
      </c>
      <c r="W119" s="383">
        <v>0</v>
      </c>
      <c r="X119" s="383">
        <v>0</v>
      </c>
      <c r="Y119" s="383">
        <v>0</v>
      </c>
      <c r="Z119" s="383">
        <v>0</v>
      </c>
      <c r="AA119" s="383">
        <v>0</v>
      </c>
      <c r="AB119" s="383">
        <v>0</v>
      </c>
      <c r="AC119" s="383">
        <v>0</v>
      </c>
      <c r="AD119" s="383">
        <v>0</v>
      </c>
      <c r="AE119" s="383">
        <v>0</v>
      </c>
      <c r="AF119" s="383">
        <v>0</v>
      </c>
      <c r="AG119" s="383">
        <v>0</v>
      </c>
      <c r="AH119" s="383">
        <v>0</v>
      </c>
      <c r="AI119" s="383">
        <v>0</v>
      </c>
      <c r="AJ119" s="383">
        <v>0</v>
      </c>
      <c r="AK119" s="383">
        <v>0</v>
      </c>
      <c r="AL119" s="383">
        <v>0</v>
      </c>
      <c r="AM119" s="383">
        <v>0</v>
      </c>
      <c r="AN119" s="383">
        <v>0</v>
      </c>
      <c r="AO119" s="383">
        <v>0</v>
      </c>
      <c r="AP119" s="383">
        <v>0</v>
      </c>
      <c r="AQ119" s="383">
        <v>0</v>
      </c>
      <c r="AR119" s="383">
        <v>0</v>
      </c>
      <c r="AS119" s="383">
        <v>0</v>
      </c>
      <c r="AT119" s="383">
        <v>0</v>
      </c>
      <c r="AU119" s="383">
        <v>0</v>
      </c>
      <c r="AV119" s="383">
        <v>0</v>
      </c>
      <c r="AW119" s="383">
        <v>0</v>
      </c>
      <c r="AX119" s="383">
        <v>0</v>
      </c>
      <c r="AY119" s="383">
        <v>0</v>
      </c>
      <c r="AZ119" s="383">
        <v>0</v>
      </c>
      <c r="BA119" s="383">
        <v>0</v>
      </c>
      <c r="BB119" s="383">
        <v>0</v>
      </c>
      <c r="BC119" s="383">
        <v>0</v>
      </c>
      <c r="BD119" s="383">
        <v>0</v>
      </c>
      <c r="BE119" s="383">
        <v>0</v>
      </c>
      <c r="BF119" s="383">
        <v>0</v>
      </c>
      <c r="BG119" s="383">
        <v>0</v>
      </c>
      <c r="BH119" s="383">
        <v>0</v>
      </c>
      <c r="BI119" s="383">
        <v>0</v>
      </c>
      <c r="BJ119" s="383">
        <v>0</v>
      </c>
      <c r="BK119" s="383">
        <v>0</v>
      </c>
      <c r="BL119" s="383">
        <v>56</v>
      </c>
      <c r="BM119" s="383">
        <v>168</v>
      </c>
      <c r="BN119" s="383">
        <v>275</v>
      </c>
      <c r="BO119" s="383">
        <v>424</v>
      </c>
      <c r="BP119" s="383">
        <v>784</v>
      </c>
      <c r="BQ119" s="383">
        <v>1116</v>
      </c>
      <c r="BR119" s="383">
        <v>1340</v>
      </c>
      <c r="BS119" s="383">
        <v>1398</v>
      </c>
      <c r="BT119" s="383">
        <v>1381</v>
      </c>
      <c r="BU119" s="383">
        <v>1335</v>
      </c>
      <c r="BV119" s="383">
        <v>1227</v>
      </c>
      <c r="BW119" s="383">
        <v>1056</v>
      </c>
      <c r="BX119" s="383">
        <v>961</v>
      </c>
      <c r="BY119" s="383">
        <v>870</v>
      </c>
      <c r="BZ119" s="383">
        <v>779</v>
      </c>
      <c r="CA119" s="383">
        <v>685</v>
      </c>
      <c r="CB119" s="383">
        <v>510</v>
      </c>
      <c r="CC119" s="383">
        <v>247</v>
      </c>
      <c r="CD119" s="384">
        <v>21</v>
      </c>
    </row>
    <row r="120" spans="2:82" s="238" customFormat="1" ht="26.25" customHeight="1" x14ac:dyDescent="0.4">
      <c r="B120" s="106" t="s">
        <v>246</v>
      </c>
      <c r="D120" s="380" t="s">
        <v>446</v>
      </c>
      <c r="E120" s="380" t="s">
        <v>446</v>
      </c>
      <c r="F120" s="380" t="s">
        <v>446</v>
      </c>
      <c r="G120" s="380" t="s">
        <v>446</v>
      </c>
      <c r="H120" s="380" t="s">
        <v>446</v>
      </c>
      <c r="I120" s="380" t="s">
        <v>446</v>
      </c>
      <c r="J120" s="380" t="s">
        <v>446</v>
      </c>
      <c r="K120" s="380" t="s">
        <v>446</v>
      </c>
      <c r="L120" s="380" t="s">
        <v>446</v>
      </c>
      <c r="M120" s="380" t="s">
        <v>446</v>
      </c>
      <c r="N120" s="380" t="s">
        <v>446</v>
      </c>
      <c r="O120" s="380" t="s">
        <v>446</v>
      </c>
      <c r="P120" s="380" t="s">
        <v>446</v>
      </c>
      <c r="Q120" s="380" t="s">
        <v>446</v>
      </c>
      <c r="R120" s="380" t="s">
        <v>446</v>
      </c>
      <c r="S120" s="380" t="s">
        <v>446</v>
      </c>
      <c r="T120" s="380" t="s">
        <v>446</v>
      </c>
      <c r="U120" s="380" t="s">
        <v>446</v>
      </c>
      <c r="V120" s="380" t="s">
        <v>446</v>
      </c>
      <c r="W120" s="380" t="s">
        <v>446</v>
      </c>
      <c r="X120" s="380" t="s">
        <v>446</v>
      </c>
      <c r="Y120" s="380" t="s">
        <v>446</v>
      </c>
      <c r="Z120" s="380" t="s">
        <v>446</v>
      </c>
      <c r="AA120" s="380" t="s">
        <v>446</v>
      </c>
      <c r="AB120" s="380" t="s">
        <v>446</v>
      </c>
      <c r="AC120" s="380" t="s">
        <v>446</v>
      </c>
      <c r="AD120" s="380" t="s">
        <v>446</v>
      </c>
      <c r="AE120" s="380" t="s">
        <v>446</v>
      </c>
      <c r="AF120" s="380" t="s">
        <v>446</v>
      </c>
      <c r="AG120" s="380" t="s">
        <v>446</v>
      </c>
      <c r="AH120" s="380">
        <v>0</v>
      </c>
      <c r="AI120" s="380">
        <v>0</v>
      </c>
      <c r="AJ120" s="380">
        <v>0</v>
      </c>
      <c r="AK120" s="380">
        <v>0</v>
      </c>
      <c r="AL120" s="380">
        <v>0</v>
      </c>
      <c r="AM120" s="380">
        <v>0</v>
      </c>
      <c r="AN120" s="380">
        <v>0</v>
      </c>
      <c r="AO120" s="380">
        <v>0</v>
      </c>
      <c r="AP120" s="380">
        <v>0</v>
      </c>
      <c r="AQ120" s="380">
        <v>0</v>
      </c>
      <c r="AR120" s="380">
        <v>0</v>
      </c>
      <c r="AS120" s="380">
        <v>0</v>
      </c>
      <c r="AT120" s="380">
        <v>0</v>
      </c>
      <c r="AU120" s="380">
        <v>0</v>
      </c>
      <c r="AV120" s="380">
        <v>0</v>
      </c>
      <c r="AW120" s="380">
        <v>0</v>
      </c>
      <c r="AX120" s="380">
        <v>0</v>
      </c>
      <c r="AY120" s="380">
        <v>2490</v>
      </c>
      <c r="AZ120" s="380">
        <v>2455</v>
      </c>
      <c r="BA120" s="380">
        <v>2437</v>
      </c>
      <c r="BB120" s="380">
        <v>2371</v>
      </c>
      <c r="BC120" s="380">
        <v>2354</v>
      </c>
      <c r="BD120" s="380">
        <v>2391</v>
      </c>
      <c r="BE120" s="380">
        <v>2430</v>
      </c>
      <c r="BF120" s="380">
        <v>2483</v>
      </c>
      <c r="BG120" s="380">
        <v>2504</v>
      </c>
      <c r="BH120" s="380">
        <v>2510</v>
      </c>
      <c r="BI120" s="380">
        <v>2475</v>
      </c>
      <c r="BJ120" s="380">
        <v>2443</v>
      </c>
      <c r="BK120" s="380">
        <v>2415</v>
      </c>
      <c r="BL120" s="380">
        <v>2332</v>
      </c>
      <c r="BM120" s="380">
        <v>2031</v>
      </c>
      <c r="BN120" s="380">
        <v>1827</v>
      </c>
      <c r="BO120" s="380">
        <v>1577</v>
      </c>
      <c r="BP120" s="380">
        <v>965</v>
      </c>
      <c r="BQ120" s="380">
        <v>366</v>
      </c>
      <c r="BR120" s="380">
        <v>133</v>
      </c>
      <c r="BS120" s="380">
        <v>74</v>
      </c>
      <c r="BT120" s="380">
        <v>52</v>
      </c>
      <c r="BU120" s="380">
        <v>40</v>
      </c>
      <c r="BV120" s="380">
        <v>32</v>
      </c>
      <c r="BW120" s="380">
        <v>26</v>
      </c>
      <c r="BX120" s="380">
        <v>23</v>
      </c>
      <c r="BY120" s="380">
        <v>21</v>
      </c>
      <c r="BZ120" s="380">
        <v>19</v>
      </c>
      <c r="CA120" s="380">
        <v>16</v>
      </c>
      <c r="CB120" s="380">
        <v>14</v>
      </c>
      <c r="CC120" s="380">
        <v>11</v>
      </c>
      <c r="CD120" s="381">
        <v>9</v>
      </c>
    </row>
    <row r="121" spans="2:82" s="1" customFormat="1" x14ac:dyDescent="0.4">
      <c r="B121" s="382" t="s">
        <v>411</v>
      </c>
      <c r="C121" s="314"/>
      <c r="D121" s="383">
        <v>0</v>
      </c>
      <c r="E121" s="383">
        <v>0</v>
      </c>
      <c r="F121" s="383">
        <v>0</v>
      </c>
      <c r="G121" s="383">
        <v>0</v>
      </c>
      <c r="H121" s="383">
        <v>0</v>
      </c>
      <c r="I121" s="383">
        <v>0</v>
      </c>
      <c r="J121" s="383">
        <v>0</v>
      </c>
      <c r="K121" s="383">
        <v>0</v>
      </c>
      <c r="L121" s="383">
        <v>0</v>
      </c>
      <c r="M121" s="383">
        <v>0</v>
      </c>
      <c r="N121" s="383">
        <v>0</v>
      </c>
      <c r="O121" s="383">
        <v>0</v>
      </c>
      <c r="P121" s="383">
        <v>0</v>
      </c>
      <c r="Q121" s="383">
        <v>0</v>
      </c>
      <c r="R121" s="383">
        <v>0</v>
      </c>
      <c r="S121" s="383">
        <v>0</v>
      </c>
      <c r="T121" s="383">
        <v>0</v>
      </c>
      <c r="U121" s="383">
        <v>0</v>
      </c>
      <c r="V121" s="383">
        <v>0</v>
      </c>
      <c r="W121" s="383">
        <v>0</v>
      </c>
      <c r="X121" s="383">
        <v>0</v>
      </c>
      <c r="Y121" s="383">
        <v>0</v>
      </c>
      <c r="Z121" s="383">
        <v>0</v>
      </c>
      <c r="AA121" s="383">
        <v>0</v>
      </c>
      <c r="AB121" s="383">
        <v>0</v>
      </c>
      <c r="AC121" s="383">
        <v>0</v>
      </c>
      <c r="AD121" s="383">
        <v>0</v>
      </c>
      <c r="AE121" s="383">
        <v>0</v>
      </c>
      <c r="AF121" s="383">
        <v>0</v>
      </c>
      <c r="AG121" s="383">
        <v>0</v>
      </c>
      <c r="AH121" s="383">
        <v>0</v>
      </c>
      <c r="AI121" s="383">
        <v>0</v>
      </c>
      <c r="AJ121" s="383">
        <v>0</v>
      </c>
      <c r="AK121" s="383">
        <v>0</v>
      </c>
      <c r="AL121" s="383">
        <v>0</v>
      </c>
      <c r="AM121" s="383">
        <v>0</v>
      </c>
      <c r="AN121" s="383">
        <v>0</v>
      </c>
      <c r="AO121" s="383">
        <v>0</v>
      </c>
      <c r="AP121" s="383">
        <v>0</v>
      </c>
      <c r="AQ121" s="383">
        <v>0</v>
      </c>
      <c r="AR121" s="383">
        <v>0</v>
      </c>
      <c r="AS121" s="383">
        <v>0</v>
      </c>
      <c r="AT121" s="383">
        <v>0</v>
      </c>
      <c r="AU121" s="383">
        <v>0</v>
      </c>
      <c r="AV121" s="383">
        <v>0</v>
      </c>
      <c r="AW121" s="383">
        <v>0</v>
      </c>
      <c r="AX121" s="383">
        <v>0</v>
      </c>
      <c r="AY121" s="383">
        <v>2218</v>
      </c>
      <c r="AZ121" s="383">
        <v>2240</v>
      </c>
      <c r="BA121" s="383">
        <v>2285</v>
      </c>
      <c r="BB121" s="383">
        <v>2288</v>
      </c>
      <c r="BC121" s="383">
        <v>2328</v>
      </c>
      <c r="BD121" s="383">
        <v>2384</v>
      </c>
      <c r="BE121" s="383">
        <v>2427</v>
      </c>
      <c r="BF121" s="383">
        <v>2483</v>
      </c>
      <c r="BG121" s="383">
        <v>2504</v>
      </c>
      <c r="BH121" s="383">
        <v>2510</v>
      </c>
      <c r="BI121" s="383">
        <v>2475</v>
      </c>
      <c r="BJ121" s="383">
        <v>2443</v>
      </c>
      <c r="BK121" s="383">
        <v>2415</v>
      </c>
      <c r="BL121" s="383">
        <v>2332</v>
      </c>
      <c r="BM121" s="383">
        <v>2031</v>
      </c>
      <c r="BN121" s="383">
        <v>1827</v>
      </c>
      <c r="BO121" s="383">
        <v>1577</v>
      </c>
      <c r="BP121" s="383">
        <v>965</v>
      </c>
      <c r="BQ121" s="383">
        <v>366</v>
      </c>
      <c r="BR121" s="383">
        <v>133</v>
      </c>
      <c r="BS121" s="383">
        <v>74</v>
      </c>
      <c r="BT121" s="383">
        <v>52</v>
      </c>
      <c r="BU121" s="383">
        <v>40</v>
      </c>
      <c r="BV121" s="383">
        <v>32</v>
      </c>
      <c r="BW121" s="383">
        <v>26</v>
      </c>
      <c r="BX121" s="383">
        <v>23</v>
      </c>
      <c r="BY121" s="383">
        <v>21</v>
      </c>
      <c r="BZ121" s="383">
        <v>19</v>
      </c>
      <c r="CA121" s="383">
        <v>16</v>
      </c>
      <c r="CB121" s="383">
        <v>14</v>
      </c>
      <c r="CC121" s="383">
        <v>11</v>
      </c>
      <c r="CD121" s="384">
        <v>9</v>
      </c>
    </row>
    <row r="122" spans="2:82" s="1" customFormat="1" x14ac:dyDescent="0.4">
      <c r="B122" s="382" t="s">
        <v>410</v>
      </c>
      <c r="C122" s="314"/>
      <c r="D122" s="383" t="s">
        <v>446</v>
      </c>
      <c r="E122" s="383" t="s">
        <v>446</v>
      </c>
      <c r="F122" s="383" t="s">
        <v>446</v>
      </c>
      <c r="G122" s="383" t="s">
        <v>446</v>
      </c>
      <c r="H122" s="383" t="s">
        <v>446</v>
      </c>
      <c r="I122" s="383" t="s">
        <v>446</v>
      </c>
      <c r="J122" s="383" t="s">
        <v>446</v>
      </c>
      <c r="K122" s="383" t="s">
        <v>446</v>
      </c>
      <c r="L122" s="383" t="s">
        <v>446</v>
      </c>
      <c r="M122" s="383" t="s">
        <v>446</v>
      </c>
      <c r="N122" s="383" t="s">
        <v>446</v>
      </c>
      <c r="O122" s="383" t="s">
        <v>446</v>
      </c>
      <c r="P122" s="383" t="s">
        <v>446</v>
      </c>
      <c r="Q122" s="383" t="s">
        <v>446</v>
      </c>
      <c r="R122" s="383" t="s">
        <v>446</v>
      </c>
      <c r="S122" s="383" t="s">
        <v>446</v>
      </c>
      <c r="T122" s="383" t="s">
        <v>446</v>
      </c>
      <c r="U122" s="383" t="s">
        <v>446</v>
      </c>
      <c r="V122" s="383" t="s">
        <v>446</v>
      </c>
      <c r="W122" s="383" t="s">
        <v>446</v>
      </c>
      <c r="X122" s="383" t="s">
        <v>446</v>
      </c>
      <c r="Y122" s="383" t="s">
        <v>446</v>
      </c>
      <c r="Z122" s="383" t="s">
        <v>446</v>
      </c>
      <c r="AA122" s="383" t="s">
        <v>446</v>
      </c>
      <c r="AB122" s="383" t="s">
        <v>446</v>
      </c>
      <c r="AC122" s="383" t="s">
        <v>446</v>
      </c>
      <c r="AD122" s="383" t="s">
        <v>446</v>
      </c>
      <c r="AE122" s="383" t="s">
        <v>446</v>
      </c>
      <c r="AF122" s="383" t="s">
        <v>446</v>
      </c>
      <c r="AG122" s="383" t="s">
        <v>446</v>
      </c>
      <c r="AH122" s="383">
        <v>0</v>
      </c>
      <c r="AI122" s="383">
        <v>0</v>
      </c>
      <c r="AJ122" s="383">
        <v>0</v>
      </c>
      <c r="AK122" s="383">
        <v>0</v>
      </c>
      <c r="AL122" s="383">
        <v>0</v>
      </c>
      <c r="AM122" s="383">
        <v>0</v>
      </c>
      <c r="AN122" s="383">
        <v>0</v>
      </c>
      <c r="AO122" s="383">
        <v>0</v>
      </c>
      <c r="AP122" s="383">
        <v>0</v>
      </c>
      <c r="AQ122" s="383">
        <v>0</v>
      </c>
      <c r="AR122" s="383">
        <v>0</v>
      </c>
      <c r="AS122" s="383">
        <v>0</v>
      </c>
      <c r="AT122" s="383">
        <v>0</v>
      </c>
      <c r="AU122" s="383">
        <v>0</v>
      </c>
      <c r="AV122" s="383">
        <v>0</v>
      </c>
      <c r="AW122" s="383">
        <v>0</v>
      </c>
      <c r="AX122" s="383">
        <v>0</v>
      </c>
      <c r="AY122" s="383">
        <v>272</v>
      </c>
      <c r="AZ122" s="383">
        <v>215</v>
      </c>
      <c r="BA122" s="383">
        <v>152</v>
      </c>
      <c r="BB122" s="383">
        <v>83</v>
      </c>
      <c r="BC122" s="383">
        <v>26</v>
      </c>
      <c r="BD122" s="383">
        <v>7</v>
      </c>
      <c r="BE122" s="383">
        <v>2</v>
      </c>
      <c r="BF122" s="383">
        <v>0</v>
      </c>
      <c r="BG122" s="383">
        <v>0</v>
      </c>
      <c r="BH122" s="383">
        <v>0</v>
      </c>
      <c r="BI122" s="383">
        <v>0</v>
      </c>
      <c r="BJ122" s="383">
        <v>0</v>
      </c>
      <c r="BK122" s="383">
        <v>0</v>
      </c>
      <c r="BL122" s="383">
        <v>0</v>
      </c>
      <c r="BM122" s="383">
        <v>0</v>
      </c>
      <c r="BN122" s="383">
        <v>0</v>
      </c>
      <c r="BO122" s="383">
        <v>0</v>
      </c>
      <c r="BP122" s="383">
        <v>0</v>
      </c>
      <c r="BQ122" s="383">
        <v>0</v>
      </c>
      <c r="BR122" s="383">
        <v>0</v>
      </c>
      <c r="BS122" s="383">
        <v>0</v>
      </c>
      <c r="BT122" s="383">
        <v>0</v>
      </c>
      <c r="BU122" s="383">
        <v>0</v>
      </c>
      <c r="BV122" s="383">
        <v>0</v>
      </c>
      <c r="BW122" s="383">
        <v>0</v>
      </c>
      <c r="BX122" s="383">
        <v>0</v>
      </c>
      <c r="BY122" s="383">
        <v>0</v>
      </c>
      <c r="BZ122" s="383">
        <v>0</v>
      </c>
      <c r="CA122" s="383">
        <v>0</v>
      </c>
      <c r="CB122" s="383">
        <v>0</v>
      </c>
      <c r="CC122" s="383">
        <v>0</v>
      </c>
      <c r="CD122" s="384">
        <v>0</v>
      </c>
    </row>
    <row r="123" spans="2:82" s="1" customFormat="1" ht="25.5" customHeight="1" x14ac:dyDescent="0.4">
      <c r="B123" s="71" t="s">
        <v>634</v>
      </c>
      <c r="C123" s="314"/>
      <c r="D123" s="383"/>
      <c r="E123" s="383"/>
      <c r="F123" s="383"/>
      <c r="G123" s="383"/>
      <c r="H123" s="383"/>
      <c r="I123" s="383"/>
      <c r="J123" s="383"/>
      <c r="K123" s="383"/>
      <c r="L123" s="383"/>
      <c r="M123" s="383"/>
      <c r="N123" s="383"/>
      <c r="O123" s="383"/>
      <c r="P123" s="383"/>
      <c r="Q123" s="383"/>
      <c r="R123" s="383"/>
      <c r="S123" s="383"/>
      <c r="T123" s="383"/>
      <c r="U123" s="383"/>
      <c r="V123" s="383"/>
      <c r="W123" s="383"/>
      <c r="X123" s="383"/>
      <c r="Y123" s="383"/>
      <c r="Z123" s="383"/>
      <c r="AA123" s="383"/>
      <c r="AB123" s="383"/>
      <c r="AC123" s="383"/>
      <c r="AD123" s="383"/>
      <c r="AE123" s="383"/>
      <c r="AF123" s="383"/>
      <c r="AG123" s="383"/>
      <c r="AH123" s="383"/>
      <c r="AI123" s="383"/>
      <c r="AJ123" s="383"/>
      <c r="AK123" s="383"/>
      <c r="AL123" s="383"/>
      <c r="AM123" s="383"/>
      <c r="AN123" s="383"/>
      <c r="AO123" s="383"/>
      <c r="AP123" s="383"/>
      <c r="AQ123" s="383"/>
      <c r="AR123" s="383"/>
      <c r="AS123" s="383"/>
      <c r="AT123" s="383"/>
      <c r="AU123" s="383"/>
      <c r="AV123" s="383"/>
      <c r="AW123" s="383"/>
      <c r="AX123" s="383"/>
      <c r="AY123" s="383"/>
      <c r="AZ123" s="383"/>
      <c r="BA123" s="383">
        <v>0</v>
      </c>
      <c r="BB123" s="383">
        <v>0</v>
      </c>
      <c r="BC123" s="383">
        <v>0</v>
      </c>
      <c r="BD123" s="383">
        <v>115</v>
      </c>
      <c r="BE123" s="383">
        <v>111</v>
      </c>
      <c r="BF123" s="383">
        <v>123</v>
      </c>
      <c r="BG123" s="383">
        <v>108</v>
      </c>
      <c r="BH123" s="383">
        <v>100</v>
      </c>
      <c r="BI123" s="383">
        <v>94</v>
      </c>
      <c r="BJ123" s="383">
        <v>91</v>
      </c>
      <c r="BK123" s="383">
        <v>91</v>
      </c>
      <c r="BL123" s="383">
        <v>72</v>
      </c>
      <c r="BM123" s="383">
        <v>7</v>
      </c>
      <c r="BN123" s="383">
        <v>5</v>
      </c>
      <c r="BO123" s="383">
        <v>2</v>
      </c>
      <c r="BP123" s="383">
        <v>1</v>
      </c>
      <c r="BQ123" s="383">
        <v>1</v>
      </c>
      <c r="BR123" s="383">
        <v>0</v>
      </c>
      <c r="BS123" s="383">
        <v>0</v>
      </c>
      <c r="BT123" s="383">
        <v>0</v>
      </c>
      <c r="BU123" s="383">
        <v>0</v>
      </c>
      <c r="BV123" s="383">
        <v>0</v>
      </c>
      <c r="BW123" s="383">
        <v>0</v>
      </c>
      <c r="BX123" s="383">
        <v>0</v>
      </c>
      <c r="BY123" s="383">
        <v>0</v>
      </c>
      <c r="BZ123" s="383">
        <v>0</v>
      </c>
      <c r="CA123" s="383">
        <v>0</v>
      </c>
      <c r="CB123" s="383">
        <v>0</v>
      </c>
      <c r="CC123" s="383">
        <v>0</v>
      </c>
      <c r="CD123" s="384">
        <v>0</v>
      </c>
    </row>
    <row r="124" spans="2:82" s="1" customFormat="1" x14ac:dyDescent="0.4">
      <c r="B124" s="71" t="s">
        <v>635</v>
      </c>
      <c r="C124" s="314"/>
      <c r="D124" s="383">
        <v>0</v>
      </c>
      <c r="E124" s="383">
        <v>0</v>
      </c>
      <c r="F124" s="383">
        <v>0</v>
      </c>
      <c r="G124" s="383">
        <v>0</v>
      </c>
      <c r="H124" s="383">
        <v>0</v>
      </c>
      <c r="I124" s="383">
        <v>0</v>
      </c>
      <c r="J124" s="383">
        <v>0</v>
      </c>
      <c r="K124" s="383">
        <v>0</v>
      </c>
      <c r="L124" s="383">
        <v>0</v>
      </c>
      <c r="M124" s="383">
        <v>0</v>
      </c>
      <c r="N124" s="383">
        <v>0</v>
      </c>
      <c r="O124" s="383">
        <v>0</v>
      </c>
      <c r="P124" s="383">
        <v>0</v>
      </c>
      <c r="Q124" s="383">
        <v>0</v>
      </c>
      <c r="R124" s="383">
        <v>0</v>
      </c>
      <c r="S124" s="383">
        <v>0</v>
      </c>
      <c r="T124" s="383">
        <v>0</v>
      </c>
      <c r="U124" s="383">
        <v>0</v>
      </c>
      <c r="V124" s="383">
        <v>0</v>
      </c>
      <c r="W124" s="383">
        <v>0</v>
      </c>
      <c r="X124" s="383">
        <v>0</v>
      </c>
      <c r="Y124" s="383">
        <v>0</v>
      </c>
      <c r="Z124" s="383">
        <v>0</v>
      </c>
      <c r="AA124" s="383">
        <v>0</v>
      </c>
      <c r="AB124" s="383">
        <v>0</v>
      </c>
      <c r="AC124" s="383">
        <v>0</v>
      </c>
      <c r="AD124" s="383">
        <v>0</v>
      </c>
      <c r="AE124" s="383">
        <v>0</v>
      </c>
      <c r="AF124" s="383">
        <v>0</v>
      </c>
      <c r="AG124" s="383">
        <v>0</v>
      </c>
      <c r="AH124" s="383">
        <v>0</v>
      </c>
      <c r="AI124" s="383">
        <v>0</v>
      </c>
      <c r="AJ124" s="383">
        <v>0</v>
      </c>
      <c r="AK124" s="383">
        <v>0</v>
      </c>
      <c r="AL124" s="383">
        <v>0</v>
      </c>
      <c r="AM124" s="383">
        <v>0</v>
      </c>
      <c r="AN124" s="383">
        <v>0</v>
      </c>
      <c r="AO124" s="383">
        <v>0</v>
      </c>
      <c r="AP124" s="383">
        <v>0</v>
      </c>
      <c r="AQ124" s="383">
        <v>0</v>
      </c>
      <c r="AR124" s="383">
        <v>0</v>
      </c>
      <c r="AS124" s="383">
        <v>0</v>
      </c>
      <c r="AT124" s="383">
        <v>0</v>
      </c>
      <c r="AU124" s="383">
        <v>0</v>
      </c>
      <c r="AV124" s="383">
        <v>0</v>
      </c>
      <c r="AW124" s="383">
        <v>0</v>
      </c>
      <c r="AX124" s="383">
        <v>0</v>
      </c>
      <c r="AY124" s="383">
        <v>0</v>
      </c>
      <c r="AZ124" s="383">
        <v>0</v>
      </c>
      <c r="BA124" s="383">
        <v>0</v>
      </c>
      <c r="BB124" s="383">
        <v>0</v>
      </c>
      <c r="BC124" s="383">
        <v>0</v>
      </c>
      <c r="BD124" s="383">
        <v>115</v>
      </c>
      <c r="BE124" s="383">
        <v>117</v>
      </c>
      <c r="BF124" s="383">
        <v>123</v>
      </c>
      <c r="BG124" s="383">
        <v>113</v>
      </c>
      <c r="BH124" s="383">
        <v>109</v>
      </c>
      <c r="BI124" s="383">
        <v>98</v>
      </c>
      <c r="BJ124" s="383">
        <v>92</v>
      </c>
      <c r="BK124" s="383">
        <v>92</v>
      </c>
      <c r="BL124" s="383">
        <v>82</v>
      </c>
      <c r="BM124" s="383">
        <v>23</v>
      </c>
      <c r="BN124" s="383">
        <v>4</v>
      </c>
      <c r="BO124" s="383">
        <v>3</v>
      </c>
      <c r="BP124" s="383">
        <v>1</v>
      </c>
      <c r="BQ124" s="383">
        <v>0</v>
      </c>
      <c r="BR124" s="383">
        <v>0</v>
      </c>
      <c r="BS124" s="383">
        <v>0</v>
      </c>
      <c r="BT124" s="383">
        <v>0</v>
      </c>
      <c r="BU124" s="383">
        <v>0</v>
      </c>
      <c r="BV124" s="383">
        <v>0</v>
      </c>
      <c r="BW124" s="383">
        <v>0</v>
      </c>
      <c r="BX124" s="383">
        <v>0</v>
      </c>
      <c r="BY124" s="383">
        <v>0</v>
      </c>
      <c r="BZ124" s="383">
        <v>0</v>
      </c>
      <c r="CA124" s="383">
        <v>0</v>
      </c>
      <c r="CB124" s="383">
        <v>0</v>
      </c>
      <c r="CC124" s="383">
        <v>0</v>
      </c>
      <c r="CD124" s="384">
        <v>0</v>
      </c>
    </row>
    <row r="125" spans="2:82" s="1" customFormat="1" x14ac:dyDescent="0.4">
      <c r="B125" s="71" t="s">
        <v>636</v>
      </c>
      <c r="C125" s="314"/>
      <c r="D125" s="383">
        <v>0</v>
      </c>
      <c r="E125" s="383">
        <v>0</v>
      </c>
      <c r="F125" s="383">
        <v>0</v>
      </c>
      <c r="G125" s="383">
        <v>0</v>
      </c>
      <c r="H125" s="383">
        <v>0</v>
      </c>
      <c r="I125" s="383">
        <v>0</v>
      </c>
      <c r="J125" s="383">
        <v>0</v>
      </c>
      <c r="K125" s="383">
        <v>0</v>
      </c>
      <c r="L125" s="383">
        <v>0</v>
      </c>
      <c r="M125" s="383">
        <v>0</v>
      </c>
      <c r="N125" s="383">
        <v>0</v>
      </c>
      <c r="O125" s="383">
        <v>0</v>
      </c>
      <c r="P125" s="383">
        <v>0</v>
      </c>
      <c r="Q125" s="383">
        <v>0</v>
      </c>
      <c r="R125" s="383">
        <v>0</v>
      </c>
      <c r="S125" s="383">
        <v>0</v>
      </c>
      <c r="T125" s="383">
        <v>0</v>
      </c>
      <c r="U125" s="383">
        <v>0</v>
      </c>
      <c r="V125" s="383">
        <v>0</v>
      </c>
      <c r="W125" s="383">
        <v>0</v>
      </c>
      <c r="X125" s="383">
        <v>0</v>
      </c>
      <c r="Y125" s="383">
        <v>0</v>
      </c>
      <c r="Z125" s="383">
        <v>0</v>
      </c>
      <c r="AA125" s="383">
        <v>0</v>
      </c>
      <c r="AB125" s="383">
        <v>0</v>
      </c>
      <c r="AC125" s="383">
        <v>0</v>
      </c>
      <c r="AD125" s="383">
        <v>0</v>
      </c>
      <c r="AE125" s="383">
        <v>0</v>
      </c>
      <c r="AF125" s="383">
        <v>0</v>
      </c>
      <c r="AG125" s="383">
        <v>0</v>
      </c>
      <c r="AH125" s="383">
        <v>0</v>
      </c>
      <c r="AI125" s="383">
        <v>0</v>
      </c>
      <c r="AJ125" s="383">
        <v>0</v>
      </c>
      <c r="AK125" s="383">
        <v>0</v>
      </c>
      <c r="AL125" s="383">
        <v>0</v>
      </c>
      <c r="AM125" s="383">
        <v>0</v>
      </c>
      <c r="AN125" s="383">
        <v>0</v>
      </c>
      <c r="AO125" s="383">
        <v>0</v>
      </c>
      <c r="AP125" s="383">
        <v>0</v>
      </c>
      <c r="AQ125" s="383">
        <v>0</v>
      </c>
      <c r="AR125" s="383">
        <v>0</v>
      </c>
      <c r="AS125" s="383">
        <v>0</v>
      </c>
      <c r="AT125" s="383">
        <v>0</v>
      </c>
      <c r="AU125" s="383">
        <v>0</v>
      </c>
      <c r="AV125" s="383">
        <v>0</v>
      </c>
      <c r="AW125" s="383">
        <v>0</v>
      </c>
      <c r="AX125" s="383">
        <v>0</v>
      </c>
      <c r="AY125" s="383">
        <v>0</v>
      </c>
      <c r="AZ125" s="383">
        <v>0</v>
      </c>
      <c r="BA125" s="383">
        <v>0</v>
      </c>
      <c r="BB125" s="383">
        <v>0</v>
      </c>
      <c r="BC125" s="383">
        <v>0</v>
      </c>
      <c r="BD125" s="383">
        <v>1343</v>
      </c>
      <c r="BE125" s="383">
        <v>1344</v>
      </c>
      <c r="BF125" s="383">
        <v>1340</v>
      </c>
      <c r="BG125" s="383">
        <v>1349</v>
      </c>
      <c r="BH125" s="383">
        <v>1334</v>
      </c>
      <c r="BI125" s="383">
        <v>1308</v>
      </c>
      <c r="BJ125" s="383">
        <v>1273</v>
      </c>
      <c r="BK125" s="383">
        <v>1230</v>
      </c>
      <c r="BL125" s="383">
        <v>1191</v>
      </c>
      <c r="BM125" s="383">
        <v>1146</v>
      </c>
      <c r="BN125" s="383">
        <v>1045</v>
      </c>
      <c r="BO125" s="383">
        <v>904</v>
      </c>
      <c r="BP125" s="383">
        <v>564</v>
      </c>
      <c r="BQ125" s="383">
        <v>192</v>
      </c>
      <c r="BR125" s="383">
        <v>37</v>
      </c>
      <c r="BS125" s="383">
        <v>10</v>
      </c>
      <c r="BT125" s="383">
        <v>3</v>
      </c>
      <c r="BU125" s="383">
        <v>2</v>
      </c>
      <c r="BV125" s="383">
        <v>0</v>
      </c>
      <c r="BW125" s="383">
        <v>0</v>
      </c>
      <c r="BX125" s="383">
        <v>0</v>
      </c>
      <c r="BY125" s="383">
        <v>0</v>
      </c>
      <c r="BZ125" s="383">
        <v>0</v>
      </c>
      <c r="CA125" s="383">
        <v>0</v>
      </c>
      <c r="CB125" s="383">
        <v>0</v>
      </c>
      <c r="CC125" s="383">
        <v>0</v>
      </c>
      <c r="CD125" s="384">
        <v>0</v>
      </c>
    </row>
    <row r="126" spans="2:82" s="1" customFormat="1" x14ac:dyDescent="0.4">
      <c r="B126" s="71" t="s">
        <v>637</v>
      </c>
      <c r="C126" s="314"/>
      <c r="D126" s="383">
        <v>0</v>
      </c>
      <c r="E126" s="383">
        <v>0</v>
      </c>
      <c r="F126" s="383">
        <v>0</v>
      </c>
      <c r="G126" s="383">
        <v>0</v>
      </c>
      <c r="H126" s="383">
        <v>0</v>
      </c>
      <c r="I126" s="383">
        <v>0</v>
      </c>
      <c r="J126" s="383">
        <v>0</v>
      </c>
      <c r="K126" s="383">
        <v>0</v>
      </c>
      <c r="L126" s="383">
        <v>0</v>
      </c>
      <c r="M126" s="383">
        <v>0</v>
      </c>
      <c r="N126" s="383">
        <v>0</v>
      </c>
      <c r="O126" s="383">
        <v>0</v>
      </c>
      <c r="P126" s="383">
        <v>0</v>
      </c>
      <c r="Q126" s="383">
        <v>0</v>
      </c>
      <c r="R126" s="383">
        <v>0</v>
      </c>
      <c r="S126" s="383">
        <v>0</v>
      </c>
      <c r="T126" s="383">
        <v>0</v>
      </c>
      <c r="U126" s="383">
        <v>0</v>
      </c>
      <c r="V126" s="383">
        <v>0</v>
      </c>
      <c r="W126" s="383">
        <v>0</v>
      </c>
      <c r="X126" s="383">
        <v>0</v>
      </c>
      <c r="Y126" s="383">
        <v>0</v>
      </c>
      <c r="Z126" s="383">
        <v>0</v>
      </c>
      <c r="AA126" s="383">
        <v>0</v>
      </c>
      <c r="AB126" s="383">
        <v>0</v>
      </c>
      <c r="AC126" s="383">
        <v>0</v>
      </c>
      <c r="AD126" s="383">
        <v>0</v>
      </c>
      <c r="AE126" s="383">
        <v>0</v>
      </c>
      <c r="AF126" s="383">
        <v>0</v>
      </c>
      <c r="AG126" s="383">
        <v>0</v>
      </c>
      <c r="AH126" s="383">
        <v>0</v>
      </c>
      <c r="AI126" s="383">
        <v>0</v>
      </c>
      <c r="AJ126" s="383">
        <v>0</v>
      </c>
      <c r="AK126" s="383">
        <v>0</v>
      </c>
      <c r="AL126" s="383">
        <v>0</v>
      </c>
      <c r="AM126" s="383">
        <v>0</v>
      </c>
      <c r="AN126" s="383">
        <v>0</v>
      </c>
      <c r="AO126" s="383">
        <v>0</v>
      </c>
      <c r="AP126" s="383">
        <v>0</v>
      </c>
      <c r="AQ126" s="383">
        <v>0</v>
      </c>
      <c r="AR126" s="383">
        <v>0</v>
      </c>
      <c r="AS126" s="383">
        <v>0</v>
      </c>
      <c r="AT126" s="383">
        <v>0</v>
      </c>
      <c r="AU126" s="383">
        <v>0</v>
      </c>
      <c r="AV126" s="383">
        <v>0</v>
      </c>
      <c r="AW126" s="383">
        <v>0</v>
      </c>
      <c r="AX126" s="383">
        <v>0</v>
      </c>
      <c r="AY126" s="383">
        <v>1899</v>
      </c>
      <c r="AZ126" s="383">
        <v>1832</v>
      </c>
      <c r="BA126" s="383">
        <v>1765</v>
      </c>
      <c r="BB126" s="383">
        <v>1660</v>
      </c>
      <c r="BC126" s="383">
        <v>1595</v>
      </c>
      <c r="BD126" s="383">
        <v>1580</v>
      </c>
      <c r="BE126" s="383">
        <v>1574</v>
      </c>
      <c r="BF126" s="383">
        <v>1586</v>
      </c>
      <c r="BG126" s="383">
        <v>1570</v>
      </c>
      <c r="BH126" s="383">
        <v>1543</v>
      </c>
      <c r="BI126" s="383">
        <v>1500</v>
      </c>
      <c r="BJ126" s="383">
        <v>1456</v>
      </c>
      <c r="BK126" s="383">
        <v>1413</v>
      </c>
      <c r="BL126" s="383">
        <v>1346</v>
      </c>
      <c r="BM126" s="383">
        <v>1177</v>
      </c>
      <c r="BN126" s="383">
        <v>1054</v>
      </c>
      <c r="BO126" s="383">
        <v>909</v>
      </c>
      <c r="BP126" s="383">
        <v>566</v>
      </c>
      <c r="BQ126" s="383">
        <v>192</v>
      </c>
      <c r="BR126" s="383">
        <v>38</v>
      </c>
      <c r="BS126" s="383">
        <v>10</v>
      </c>
      <c r="BT126" s="383">
        <v>3</v>
      </c>
      <c r="BU126" s="383">
        <v>2</v>
      </c>
      <c r="BV126" s="383">
        <v>0</v>
      </c>
      <c r="BW126" s="383">
        <v>0</v>
      </c>
      <c r="BX126" s="383">
        <v>0</v>
      </c>
      <c r="BY126" s="383">
        <v>0</v>
      </c>
      <c r="BZ126" s="383">
        <v>0</v>
      </c>
      <c r="CA126" s="383">
        <v>0</v>
      </c>
      <c r="CB126" s="383">
        <v>0</v>
      </c>
      <c r="CC126" s="383">
        <v>0</v>
      </c>
      <c r="CD126" s="384">
        <v>0</v>
      </c>
    </row>
    <row r="127" spans="2:82" s="1" customFormat="1" x14ac:dyDescent="0.4">
      <c r="B127" s="276" t="s">
        <v>411</v>
      </c>
      <c r="C127" s="314"/>
      <c r="D127" s="383">
        <v>0</v>
      </c>
      <c r="E127" s="383">
        <v>0</v>
      </c>
      <c r="F127" s="383">
        <v>0</v>
      </c>
      <c r="G127" s="383">
        <v>0</v>
      </c>
      <c r="H127" s="383">
        <v>0</v>
      </c>
      <c r="I127" s="383">
        <v>0</v>
      </c>
      <c r="J127" s="383">
        <v>0</v>
      </c>
      <c r="K127" s="383">
        <v>0</v>
      </c>
      <c r="L127" s="383">
        <v>0</v>
      </c>
      <c r="M127" s="383">
        <v>0</v>
      </c>
      <c r="N127" s="383">
        <v>0</v>
      </c>
      <c r="O127" s="383">
        <v>0</v>
      </c>
      <c r="P127" s="383">
        <v>0</v>
      </c>
      <c r="Q127" s="383">
        <v>0</v>
      </c>
      <c r="R127" s="383">
        <v>0</v>
      </c>
      <c r="S127" s="383">
        <v>0</v>
      </c>
      <c r="T127" s="383">
        <v>0</v>
      </c>
      <c r="U127" s="383">
        <v>0</v>
      </c>
      <c r="V127" s="383">
        <v>0</v>
      </c>
      <c r="W127" s="383">
        <v>0</v>
      </c>
      <c r="X127" s="383">
        <v>0</v>
      </c>
      <c r="Y127" s="383">
        <v>0</v>
      </c>
      <c r="Z127" s="383">
        <v>0</v>
      </c>
      <c r="AA127" s="383">
        <v>0</v>
      </c>
      <c r="AB127" s="383">
        <v>0</v>
      </c>
      <c r="AC127" s="383">
        <v>0</v>
      </c>
      <c r="AD127" s="383">
        <v>0</v>
      </c>
      <c r="AE127" s="383">
        <v>0</v>
      </c>
      <c r="AF127" s="383">
        <v>0</v>
      </c>
      <c r="AG127" s="383">
        <v>0</v>
      </c>
      <c r="AH127" s="383">
        <v>0</v>
      </c>
      <c r="AI127" s="383">
        <v>0</v>
      </c>
      <c r="AJ127" s="383">
        <v>0</v>
      </c>
      <c r="AK127" s="383">
        <v>0</v>
      </c>
      <c r="AL127" s="383">
        <v>0</v>
      </c>
      <c r="AM127" s="383">
        <v>0</v>
      </c>
      <c r="AN127" s="383">
        <v>0</v>
      </c>
      <c r="AO127" s="383">
        <v>0</v>
      </c>
      <c r="AP127" s="383">
        <v>0</v>
      </c>
      <c r="AQ127" s="383">
        <v>0</v>
      </c>
      <c r="AR127" s="383">
        <v>0</v>
      </c>
      <c r="AS127" s="383">
        <v>0</v>
      </c>
      <c r="AT127" s="383">
        <v>0</v>
      </c>
      <c r="AU127" s="383">
        <v>0</v>
      </c>
      <c r="AV127" s="383">
        <v>0</v>
      </c>
      <c r="AW127" s="383">
        <v>0</v>
      </c>
      <c r="AX127" s="383">
        <v>0</v>
      </c>
      <c r="AY127" s="383">
        <v>1634</v>
      </c>
      <c r="AZ127" s="383">
        <v>1622</v>
      </c>
      <c r="BA127" s="383">
        <v>1618</v>
      </c>
      <c r="BB127" s="383">
        <v>1581</v>
      </c>
      <c r="BC127" s="383">
        <v>1569</v>
      </c>
      <c r="BD127" s="383">
        <v>1573</v>
      </c>
      <c r="BE127" s="383">
        <v>1572</v>
      </c>
      <c r="BF127" s="383">
        <v>1586</v>
      </c>
      <c r="BG127" s="383">
        <v>1570</v>
      </c>
      <c r="BH127" s="383">
        <v>1543</v>
      </c>
      <c r="BI127" s="383">
        <v>1500</v>
      </c>
      <c r="BJ127" s="383">
        <v>1456</v>
      </c>
      <c r="BK127" s="383">
        <v>1413</v>
      </c>
      <c r="BL127" s="383">
        <v>1346</v>
      </c>
      <c r="BM127" s="383">
        <v>1177</v>
      </c>
      <c r="BN127" s="383">
        <v>1054</v>
      </c>
      <c r="BO127" s="383">
        <v>909</v>
      </c>
      <c r="BP127" s="383">
        <v>566</v>
      </c>
      <c r="BQ127" s="383">
        <v>192</v>
      </c>
      <c r="BR127" s="383">
        <v>38</v>
      </c>
      <c r="BS127" s="383">
        <v>10</v>
      </c>
      <c r="BT127" s="383">
        <v>3</v>
      </c>
      <c r="BU127" s="383">
        <v>2</v>
      </c>
      <c r="BV127" s="383">
        <v>0</v>
      </c>
      <c r="BW127" s="383">
        <v>0</v>
      </c>
      <c r="BX127" s="383">
        <v>0</v>
      </c>
      <c r="BY127" s="383">
        <v>0</v>
      </c>
      <c r="BZ127" s="383">
        <v>0</v>
      </c>
      <c r="CA127" s="383">
        <v>0</v>
      </c>
      <c r="CB127" s="383">
        <v>0</v>
      </c>
      <c r="CC127" s="383">
        <v>0</v>
      </c>
      <c r="CD127" s="384">
        <v>0</v>
      </c>
    </row>
    <row r="128" spans="2:82" s="1" customFormat="1" x14ac:dyDescent="0.4">
      <c r="B128" s="276" t="s">
        <v>410</v>
      </c>
      <c r="C128" s="314"/>
      <c r="D128" s="383">
        <v>0</v>
      </c>
      <c r="E128" s="383">
        <v>0</v>
      </c>
      <c r="F128" s="383">
        <v>0</v>
      </c>
      <c r="G128" s="383">
        <v>0</v>
      </c>
      <c r="H128" s="383">
        <v>0</v>
      </c>
      <c r="I128" s="383">
        <v>0</v>
      </c>
      <c r="J128" s="383">
        <v>0</v>
      </c>
      <c r="K128" s="383">
        <v>0</v>
      </c>
      <c r="L128" s="383">
        <v>0</v>
      </c>
      <c r="M128" s="383">
        <v>0</v>
      </c>
      <c r="N128" s="383">
        <v>0</v>
      </c>
      <c r="O128" s="383">
        <v>0</v>
      </c>
      <c r="P128" s="383">
        <v>0</v>
      </c>
      <c r="Q128" s="383">
        <v>0</v>
      </c>
      <c r="R128" s="383">
        <v>0</v>
      </c>
      <c r="S128" s="383">
        <v>0</v>
      </c>
      <c r="T128" s="383">
        <v>0</v>
      </c>
      <c r="U128" s="383">
        <v>0</v>
      </c>
      <c r="V128" s="383">
        <v>0</v>
      </c>
      <c r="W128" s="383">
        <v>0</v>
      </c>
      <c r="X128" s="383">
        <v>0</v>
      </c>
      <c r="Y128" s="383">
        <v>0</v>
      </c>
      <c r="Z128" s="383">
        <v>0</v>
      </c>
      <c r="AA128" s="383">
        <v>0</v>
      </c>
      <c r="AB128" s="383">
        <v>0</v>
      </c>
      <c r="AC128" s="383">
        <v>0</v>
      </c>
      <c r="AD128" s="383">
        <v>0</v>
      </c>
      <c r="AE128" s="383">
        <v>0</v>
      </c>
      <c r="AF128" s="383">
        <v>0</v>
      </c>
      <c r="AG128" s="383">
        <v>0</v>
      </c>
      <c r="AH128" s="383">
        <v>0</v>
      </c>
      <c r="AI128" s="383">
        <v>0</v>
      </c>
      <c r="AJ128" s="383">
        <v>0</v>
      </c>
      <c r="AK128" s="383">
        <v>0</v>
      </c>
      <c r="AL128" s="383">
        <v>0</v>
      </c>
      <c r="AM128" s="383">
        <v>0</v>
      </c>
      <c r="AN128" s="383">
        <v>0</v>
      </c>
      <c r="AO128" s="383">
        <v>0</v>
      </c>
      <c r="AP128" s="383">
        <v>0</v>
      </c>
      <c r="AQ128" s="383">
        <v>0</v>
      </c>
      <c r="AR128" s="383">
        <v>0</v>
      </c>
      <c r="AS128" s="383">
        <v>0</v>
      </c>
      <c r="AT128" s="383">
        <v>0</v>
      </c>
      <c r="AU128" s="383">
        <v>0</v>
      </c>
      <c r="AV128" s="383">
        <v>0</v>
      </c>
      <c r="AW128" s="383">
        <v>0</v>
      </c>
      <c r="AX128" s="383">
        <v>0</v>
      </c>
      <c r="AY128" s="383">
        <v>266</v>
      </c>
      <c r="AZ128" s="383">
        <v>210</v>
      </c>
      <c r="BA128" s="383">
        <v>148</v>
      </c>
      <c r="BB128" s="383">
        <v>78</v>
      </c>
      <c r="BC128" s="383">
        <v>26</v>
      </c>
      <c r="BD128" s="383">
        <v>7</v>
      </c>
      <c r="BE128" s="383">
        <v>2</v>
      </c>
      <c r="BF128" s="383">
        <v>0</v>
      </c>
      <c r="BG128" s="383">
        <v>0</v>
      </c>
      <c r="BH128" s="383">
        <v>0</v>
      </c>
      <c r="BI128" s="383">
        <v>0</v>
      </c>
      <c r="BJ128" s="383">
        <v>0</v>
      </c>
      <c r="BK128" s="383">
        <v>0</v>
      </c>
      <c r="BL128" s="383">
        <v>0</v>
      </c>
      <c r="BM128" s="383">
        <v>0</v>
      </c>
      <c r="BN128" s="383">
        <v>0</v>
      </c>
      <c r="BO128" s="383">
        <v>0</v>
      </c>
      <c r="BP128" s="383">
        <v>0</v>
      </c>
      <c r="BQ128" s="383">
        <v>0</v>
      </c>
      <c r="BR128" s="383">
        <v>0</v>
      </c>
      <c r="BS128" s="383">
        <v>0</v>
      </c>
      <c r="BT128" s="383">
        <v>0</v>
      </c>
      <c r="BU128" s="383">
        <v>0</v>
      </c>
      <c r="BV128" s="383">
        <v>0</v>
      </c>
      <c r="BW128" s="383">
        <v>0</v>
      </c>
      <c r="BX128" s="383">
        <v>0</v>
      </c>
      <c r="BY128" s="383">
        <v>0</v>
      </c>
      <c r="BZ128" s="383">
        <v>0</v>
      </c>
      <c r="CA128" s="383">
        <v>0</v>
      </c>
      <c r="CB128" s="383">
        <v>0</v>
      </c>
      <c r="CC128" s="383">
        <v>0</v>
      </c>
      <c r="CD128" s="384">
        <v>0</v>
      </c>
    </row>
    <row r="129" spans="1:82" s="1" customFormat="1" ht="24.75" customHeight="1" x14ac:dyDescent="0.4">
      <c r="A129" s="314"/>
      <c r="B129" s="71" t="s">
        <v>655</v>
      </c>
      <c r="C129" s="314"/>
      <c r="D129" s="383">
        <v>0</v>
      </c>
      <c r="E129" s="383">
        <v>0</v>
      </c>
      <c r="F129" s="383">
        <v>0</v>
      </c>
      <c r="G129" s="383">
        <v>0</v>
      </c>
      <c r="H129" s="383">
        <v>0</v>
      </c>
      <c r="I129" s="383">
        <v>0</v>
      </c>
      <c r="J129" s="383">
        <v>0</v>
      </c>
      <c r="K129" s="383">
        <v>0</v>
      </c>
      <c r="L129" s="383">
        <v>0</v>
      </c>
      <c r="M129" s="383">
        <v>0</v>
      </c>
      <c r="N129" s="383">
        <v>0</v>
      </c>
      <c r="O129" s="383">
        <v>0</v>
      </c>
      <c r="P129" s="383">
        <v>0</v>
      </c>
      <c r="Q129" s="383">
        <v>0</v>
      </c>
      <c r="R129" s="383">
        <v>0</v>
      </c>
      <c r="S129" s="383">
        <v>0</v>
      </c>
      <c r="T129" s="383">
        <v>0</v>
      </c>
      <c r="U129" s="383">
        <v>0</v>
      </c>
      <c r="V129" s="383">
        <v>0</v>
      </c>
      <c r="W129" s="383">
        <v>0</v>
      </c>
      <c r="X129" s="383">
        <v>0</v>
      </c>
      <c r="Y129" s="383">
        <v>0</v>
      </c>
      <c r="Z129" s="383">
        <v>0</v>
      </c>
      <c r="AA129" s="383">
        <v>0</v>
      </c>
      <c r="AB129" s="383">
        <v>0</v>
      </c>
      <c r="AC129" s="383">
        <v>0</v>
      </c>
      <c r="AD129" s="383">
        <v>0</v>
      </c>
      <c r="AE129" s="383">
        <v>0</v>
      </c>
      <c r="AF129" s="383">
        <v>0</v>
      </c>
      <c r="AG129" s="383">
        <v>0</v>
      </c>
      <c r="AH129" s="383">
        <v>0</v>
      </c>
      <c r="AI129" s="383">
        <v>0</v>
      </c>
      <c r="AJ129" s="383">
        <v>0</v>
      </c>
      <c r="AK129" s="383">
        <v>0</v>
      </c>
      <c r="AL129" s="383">
        <v>0</v>
      </c>
      <c r="AM129" s="383">
        <v>0</v>
      </c>
      <c r="AN129" s="383">
        <v>0</v>
      </c>
      <c r="AO129" s="383">
        <v>0</v>
      </c>
      <c r="AP129" s="383">
        <v>0</v>
      </c>
      <c r="AQ129" s="383">
        <v>0</v>
      </c>
      <c r="AR129" s="383">
        <v>0</v>
      </c>
      <c r="AS129" s="383">
        <v>0</v>
      </c>
      <c r="AT129" s="383">
        <v>0</v>
      </c>
      <c r="AU129" s="383">
        <v>0</v>
      </c>
      <c r="AV129" s="383">
        <v>0</v>
      </c>
      <c r="AW129" s="383">
        <v>0</v>
      </c>
      <c r="AX129" s="383">
        <v>0</v>
      </c>
      <c r="AY129" s="383">
        <v>590</v>
      </c>
      <c r="AZ129" s="383">
        <v>623</v>
      </c>
      <c r="BA129" s="383">
        <v>671</v>
      </c>
      <c r="BB129" s="383">
        <v>712</v>
      </c>
      <c r="BC129" s="383">
        <v>759</v>
      </c>
      <c r="BD129" s="383">
        <v>811</v>
      </c>
      <c r="BE129" s="383">
        <v>856</v>
      </c>
      <c r="BF129" s="383">
        <v>898</v>
      </c>
      <c r="BG129" s="383">
        <v>934</v>
      </c>
      <c r="BH129" s="383">
        <v>967</v>
      </c>
      <c r="BI129" s="383">
        <v>975</v>
      </c>
      <c r="BJ129" s="383">
        <v>987</v>
      </c>
      <c r="BK129" s="383">
        <v>1002</v>
      </c>
      <c r="BL129" s="383">
        <v>986</v>
      </c>
      <c r="BM129" s="383">
        <v>854</v>
      </c>
      <c r="BN129" s="383">
        <v>773</v>
      </c>
      <c r="BO129" s="383">
        <v>668</v>
      </c>
      <c r="BP129" s="383">
        <v>399</v>
      </c>
      <c r="BQ129" s="383">
        <v>174</v>
      </c>
      <c r="BR129" s="383">
        <v>95</v>
      </c>
      <c r="BS129" s="383">
        <v>65</v>
      </c>
      <c r="BT129" s="383">
        <v>49</v>
      </c>
      <c r="BU129" s="383">
        <v>39</v>
      </c>
      <c r="BV129" s="383">
        <v>32</v>
      </c>
      <c r="BW129" s="383">
        <v>25</v>
      </c>
      <c r="BX129" s="383">
        <v>23</v>
      </c>
      <c r="BY129" s="383">
        <v>21</v>
      </c>
      <c r="BZ129" s="383">
        <v>19</v>
      </c>
      <c r="CA129" s="383">
        <v>16</v>
      </c>
      <c r="CB129" s="383">
        <v>14</v>
      </c>
      <c r="CC129" s="383">
        <v>11</v>
      </c>
      <c r="CD129" s="384">
        <v>9</v>
      </c>
    </row>
    <row r="130" spans="1:82" s="1" customFormat="1" x14ac:dyDescent="0.4">
      <c r="A130" s="314"/>
      <c r="B130" s="276" t="s">
        <v>411</v>
      </c>
      <c r="C130" s="314"/>
      <c r="D130" s="383">
        <v>0</v>
      </c>
      <c r="E130" s="383">
        <v>0</v>
      </c>
      <c r="F130" s="383">
        <v>0</v>
      </c>
      <c r="G130" s="383">
        <v>0</v>
      </c>
      <c r="H130" s="383">
        <v>0</v>
      </c>
      <c r="I130" s="383">
        <v>0</v>
      </c>
      <c r="J130" s="383">
        <v>0</v>
      </c>
      <c r="K130" s="383">
        <v>0</v>
      </c>
      <c r="L130" s="383">
        <v>0</v>
      </c>
      <c r="M130" s="383">
        <v>0</v>
      </c>
      <c r="N130" s="383">
        <v>0</v>
      </c>
      <c r="O130" s="383">
        <v>0</v>
      </c>
      <c r="P130" s="383">
        <v>0</v>
      </c>
      <c r="Q130" s="383">
        <v>0</v>
      </c>
      <c r="R130" s="383">
        <v>0</v>
      </c>
      <c r="S130" s="383">
        <v>0</v>
      </c>
      <c r="T130" s="383">
        <v>0</v>
      </c>
      <c r="U130" s="383">
        <v>0</v>
      </c>
      <c r="V130" s="383">
        <v>0</v>
      </c>
      <c r="W130" s="383">
        <v>0</v>
      </c>
      <c r="X130" s="383">
        <v>0</v>
      </c>
      <c r="Y130" s="383">
        <v>0</v>
      </c>
      <c r="Z130" s="383">
        <v>0</v>
      </c>
      <c r="AA130" s="383">
        <v>0</v>
      </c>
      <c r="AB130" s="383">
        <v>0</v>
      </c>
      <c r="AC130" s="383">
        <v>0</v>
      </c>
      <c r="AD130" s="383">
        <v>0</v>
      </c>
      <c r="AE130" s="383">
        <v>0</v>
      </c>
      <c r="AF130" s="383">
        <v>0</v>
      </c>
      <c r="AG130" s="383">
        <v>0</v>
      </c>
      <c r="AH130" s="383">
        <v>0</v>
      </c>
      <c r="AI130" s="383">
        <v>0</v>
      </c>
      <c r="AJ130" s="383">
        <v>0</v>
      </c>
      <c r="AK130" s="383">
        <v>0</v>
      </c>
      <c r="AL130" s="383">
        <v>0</v>
      </c>
      <c r="AM130" s="383">
        <v>0</v>
      </c>
      <c r="AN130" s="383">
        <v>0</v>
      </c>
      <c r="AO130" s="383">
        <v>0</v>
      </c>
      <c r="AP130" s="383">
        <v>0</v>
      </c>
      <c r="AQ130" s="383">
        <v>0</v>
      </c>
      <c r="AR130" s="383">
        <v>0</v>
      </c>
      <c r="AS130" s="383">
        <v>0</v>
      </c>
      <c r="AT130" s="383">
        <v>0</v>
      </c>
      <c r="AU130" s="383">
        <v>0</v>
      </c>
      <c r="AV130" s="383">
        <v>0</v>
      </c>
      <c r="AW130" s="383">
        <v>0</v>
      </c>
      <c r="AX130" s="383">
        <v>0</v>
      </c>
      <c r="AY130" s="383">
        <v>584</v>
      </c>
      <c r="AZ130" s="383">
        <v>618</v>
      </c>
      <c r="BA130" s="383">
        <v>667</v>
      </c>
      <c r="BB130" s="383">
        <v>707</v>
      </c>
      <c r="BC130" s="383">
        <v>759</v>
      </c>
      <c r="BD130" s="383">
        <v>811</v>
      </c>
      <c r="BE130" s="383">
        <v>856</v>
      </c>
      <c r="BF130" s="383">
        <v>898</v>
      </c>
      <c r="BG130" s="383">
        <v>934</v>
      </c>
      <c r="BH130" s="383">
        <v>967</v>
      </c>
      <c r="BI130" s="383">
        <v>975</v>
      </c>
      <c r="BJ130" s="383">
        <v>987</v>
      </c>
      <c r="BK130" s="383">
        <v>1002</v>
      </c>
      <c r="BL130" s="383">
        <v>986</v>
      </c>
      <c r="BM130" s="383">
        <v>854</v>
      </c>
      <c r="BN130" s="383">
        <v>773</v>
      </c>
      <c r="BO130" s="383">
        <v>668</v>
      </c>
      <c r="BP130" s="383">
        <v>399</v>
      </c>
      <c r="BQ130" s="383">
        <v>174</v>
      </c>
      <c r="BR130" s="383">
        <v>95</v>
      </c>
      <c r="BS130" s="383">
        <v>65</v>
      </c>
      <c r="BT130" s="383">
        <v>49</v>
      </c>
      <c r="BU130" s="383">
        <v>39</v>
      </c>
      <c r="BV130" s="383">
        <v>32</v>
      </c>
      <c r="BW130" s="383">
        <v>25</v>
      </c>
      <c r="BX130" s="383">
        <v>23</v>
      </c>
      <c r="BY130" s="383">
        <v>21</v>
      </c>
      <c r="BZ130" s="383">
        <v>19</v>
      </c>
      <c r="CA130" s="383">
        <v>16</v>
      </c>
      <c r="CB130" s="383">
        <v>14</v>
      </c>
      <c r="CC130" s="383">
        <v>11</v>
      </c>
      <c r="CD130" s="384">
        <v>9</v>
      </c>
    </row>
    <row r="131" spans="1:82" s="1" customFormat="1" x14ac:dyDescent="0.4">
      <c r="A131" s="314"/>
      <c r="B131" s="276" t="s">
        <v>410</v>
      </c>
      <c r="C131" s="314"/>
      <c r="D131" s="383">
        <v>0</v>
      </c>
      <c r="E131" s="383">
        <v>0</v>
      </c>
      <c r="F131" s="383">
        <v>0</v>
      </c>
      <c r="G131" s="383">
        <v>0</v>
      </c>
      <c r="H131" s="383">
        <v>0</v>
      </c>
      <c r="I131" s="383">
        <v>0</v>
      </c>
      <c r="J131" s="383">
        <v>0</v>
      </c>
      <c r="K131" s="383">
        <v>0</v>
      </c>
      <c r="L131" s="383">
        <v>0</v>
      </c>
      <c r="M131" s="383">
        <v>0</v>
      </c>
      <c r="N131" s="383">
        <v>0</v>
      </c>
      <c r="O131" s="383">
        <v>0</v>
      </c>
      <c r="P131" s="383">
        <v>0</v>
      </c>
      <c r="Q131" s="383">
        <v>0</v>
      </c>
      <c r="R131" s="383">
        <v>0</v>
      </c>
      <c r="S131" s="383">
        <v>0</v>
      </c>
      <c r="T131" s="383">
        <v>0</v>
      </c>
      <c r="U131" s="383">
        <v>0</v>
      </c>
      <c r="V131" s="383">
        <v>0</v>
      </c>
      <c r="W131" s="383">
        <v>0</v>
      </c>
      <c r="X131" s="383">
        <v>0</v>
      </c>
      <c r="Y131" s="383">
        <v>0</v>
      </c>
      <c r="Z131" s="383">
        <v>0</v>
      </c>
      <c r="AA131" s="383">
        <v>0</v>
      </c>
      <c r="AB131" s="383">
        <v>0</v>
      </c>
      <c r="AC131" s="383">
        <v>0</v>
      </c>
      <c r="AD131" s="383">
        <v>0</v>
      </c>
      <c r="AE131" s="383">
        <v>0</v>
      </c>
      <c r="AF131" s="383">
        <v>0</v>
      </c>
      <c r="AG131" s="383">
        <v>0</v>
      </c>
      <c r="AH131" s="383">
        <v>0</v>
      </c>
      <c r="AI131" s="383">
        <v>0</v>
      </c>
      <c r="AJ131" s="383">
        <v>0</v>
      </c>
      <c r="AK131" s="383">
        <v>0</v>
      </c>
      <c r="AL131" s="383">
        <v>0</v>
      </c>
      <c r="AM131" s="383">
        <v>0</v>
      </c>
      <c r="AN131" s="383">
        <v>0</v>
      </c>
      <c r="AO131" s="383">
        <v>0</v>
      </c>
      <c r="AP131" s="383">
        <v>0</v>
      </c>
      <c r="AQ131" s="383">
        <v>0</v>
      </c>
      <c r="AR131" s="383">
        <v>0</v>
      </c>
      <c r="AS131" s="383">
        <v>0</v>
      </c>
      <c r="AT131" s="383">
        <v>0</v>
      </c>
      <c r="AU131" s="383">
        <v>0</v>
      </c>
      <c r="AV131" s="383">
        <v>0</v>
      </c>
      <c r="AW131" s="383">
        <v>0</v>
      </c>
      <c r="AX131" s="383">
        <v>0</v>
      </c>
      <c r="AY131" s="383">
        <v>6</v>
      </c>
      <c r="AZ131" s="383">
        <v>5</v>
      </c>
      <c r="BA131" s="383">
        <v>4</v>
      </c>
      <c r="BB131" s="383">
        <v>5</v>
      </c>
      <c r="BC131" s="383">
        <v>0</v>
      </c>
      <c r="BD131" s="383">
        <v>0</v>
      </c>
      <c r="BE131" s="383">
        <v>0</v>
      </c>
      <c r="BF131" s="383">
        <v>0</v>
      </c>
      <c r="BG131" s="383">
        <v>0</v>
      </c>
      <c r="BH131" s="383">
        <v>0</v>
      </c>
      <c r="BI131" s="383">
        <v>0</v>
      </c>
      <c r="BJ131" s="383">
        <v>0</v>
      </c>
      <c r="BK131" s="383">
        <v>0</v>
      </c>
      <c r="BL131" s="383">
        <v>0</v>
      </c>
      <c r="BM131" s="383">
        <v>0</v>
      </c>
      <c r="BN131" s="383">
        <v>0</v>
      </c>
      <c r="BO131" s="383">
        <v>0</v>
      </c>
      <c r="BP131" s="383">
        <v>0</v>
      </c>
      <c r="BQ131" s="383">
        <v>0</v>
      </c>
      <c r="BR131" s="383">
        <v>0</v>
      </c>
      <c r="BS131" s="383">
        <v>0</v>
      </c>
      <c r="BT131" s="383">
        <v>0</v>
      </c>
      <c r="BU131" s="383">
        <v>0</v>
      </c>
      <c r="BV131" s="383">
        <v>0</v>
      </c>
      <c r="BW131" s="383">
        <v>0</v>
      </c>
      <c r="BX131" s="383">
        <v>0</v>
      </c>
      <c r="BY131" s="383">
        <v>0</v>
      </c>
      <c r="BZ131" s="383">
        <v>0</v>
      </c>
      <c r="CA131" s="383">
        <v>0</v>
      </c>
      <c r="CB131" s="383">
        <v>0</v>
      </c>
      <c r="CC131" s="383">
        <v>0</v>
      </c>
      <c r="CD131" s="384">
        <v>0</v>
      </c>
    </row>
    <row r="132" spans="1:82" s="238" customFormat="1" ht="26.25" customHeight="1" x14ac:dyDescent="0.4">
      <c r="A132" s="336"/>
      <c r="B132" s="106" t="s">
        <v>249</v>
      </c>
      <c r="D132" s="380" t="s">
        <v>446</v>
      </c>
      <c r="E132" s="380" t="s">
        <v>446</v>
      </c>
      <c r="F132" s="380" t="s">
        <v>446</v>
      </c>
      <c r="G132" s="380" t="s">
        <v>446</v>
      </c>
      <c r="H132" s="380" t="s">
        <v>446</v>
      </c>
      <c r="I132" s="380" t="s">
        <v>446</v>
      </c>
      <c r="J132" s="380" t="s">
        <v>446</v>
      </c>
      <c r="K132" s="380" t="s">
        <v>446</v>
      </c>
      <c r="L132" s="380" t="s">
        <v>446</v>
      </c>
      <c r="M132" s="380" t="s">
        <v>446</v>
      </c>
      <c r="N132" s="380" t="s">
        <v>446</v>
      </c>
      <c r="O132" s="380" t="s">
        <v>446</v>
      </c>
      <c r="P132" s="380" t="s">
        <v>446</v>
      </c>
      <c r="Q132" s="380" t="s">
        <v>446</v>
      </c>
      <c r="R132" s="380" t="s">
        <v>446</v>
      </c>
      <c r="S132" s="380" t="s">
        <v>446</v>
      </c>
      <c r="T132" s="380" t="s">
        <v>446</v>
      </c>
      <c r="U132" s="380" t="s">
        <v>446</v>
      </c>
      <c r="V132" s="380" t="s">
        <v>446</v>
      </c>
      <c r="W132" s="380" t="s">
        <v>446</v>
      </c>
      <c r="X132" s="380" t="s">
        <v>446</v>
      </c>
      <c r="Y132" s="380" t="s">
        <v>446</v>
      </c>
      <c r="Z132" s="380" t="s">
        <v>446</v>
      </c>
      <c r="AA132" s="380" t="s">
        <v>446</v>
      </c>
      <c r="AB132" s="380" t="s">
        <v>446</v>
      </c>
      <c r="AC132" s="380" t="s">
        <v>446</v>
      </c>
      <c r="AD132" s="380" t="s">
        <v>446</v>
      </c>
      <c r="AE132" s="380" t="s">
        <v>446</v>
      </c>
      <c r="AF132" s="380" t="s">
        <v>446</v>
      </c>
      <c r="AG132" s="380" t="s">
        <v>446</v>
      </c>
      <c r="AH132" s="380">
        <v>586</v>
      </c>
      <c r="AI132" s="380">
        <v>613</v>
      </c>
      <c r="AJ132" s="380">
        <v>643</v>
      </c>
      <c r="AK132" s="380">
        <v>710</v>
      </c>
      <c r="AL132" s="380">
        <v>754</v>
      </c>
      <c r="AM132" s="380">
        <v>796</v>
      </c>
      <c r="AN132" s="380">
        <v>861</v>
      </c>
      <c r="AO132" s="380">
        <v>921</v>
      </c>
      <c r="AP132" s="380">
        <v>974</v>
      </c>
      <c r="AQ132" s="380">
        <v>1067</v>
      </c>
      <c r="AR132" s="380">
        <v>1178</v>
      </c>
      <c r="AS132" s="380">
        <v>1300</v>
      </c>
      <c r="AT132" s="380">
        <v>1441</v>
      </c>
      <c r="AU132" s="380">
        <v>1623</v>
      </c>
      <c r="AV132" s="380">
        <v>1826</v>
      </c>
      <c r="AW132" s="380">
        <v>1990</v>
      </c>
      <c r="AX132" s="380">
        <v>2142</v>
      </c>
      <c r="AY132" s="380">
        <v>0</v>
      </c>
      <c r="AZ132" s="380">
        <v>0</v>
      </c>
      <c r="BA132" s="380">
        <v>0</v>
      </c>
      <c r="BB132" s="380">
        <v>0</v>
      </c>
      <c r="BC132" s="380">
        <v>0</v>
      </c>
      <c r="BD132" s="380">
        <v>0</v>
      </c>
      <c r="BE132" s="380">
        <v>0</v>
      </c>
      <c r="BF132" s="380">
        <v>0</v>
      </c>
      <c r="BG132" s="380">
        <v>0</v>
      </c>
      <c r="BH132" s="380">
        <v>0</v>
      </c>
      <c r="BI132" s="380">
        <v>0</v>
      </c>
      <c r="BJ132" s="380">
        <v>0</v>
      </c>
      <c r="BK132" s="380">
        <v>0</v>
      </c>
      <c r="BL132" s="380">
        <v>0</v>
      </c>
      <c r="BM132" s="380">
        <v>0</v>
      </c>
      <c r="BN132" s="380">
        <v>0</v>
      </c>
      <c r="BO132" s="380">
        <v>0</v>
      </c>
      <c r="BP132" s="380">
        <v>0</v>
      </c>
      <c r="BQ132" s="380">
        <v>0</v>
      </c>
      <c r="BR132" s="380">
        <v>0</v>
      </c>
      <c r="BS132" s="380">
        <v>0</v>
      </c>
      <c r="BT132" s="380">
        <v>0</v>
      </c>
      <c r="BU132" s="380">
        <v>0</v>
      </c>
      <c r="BV132" s="380">
        <v>0</v>
      </c>
      <c r="BW132" s="380">
        <v>0</v>
      </c>
      <c r="BX132" s="380">
        <v>0</v>
      </c>
      <c r="BY132" s="380">
        <v>0</v>
      </c>
      <c r="BZ132" s="380">
        <v>0</v>
      </c>
      <c r="CA132" s="380">
        <v>0</v>
      </c>
      <c r="CB132" s="380">
        <v>0</v>
      </c>
      <c r="CC132" s="380">
        <v>0</v>
      </c>
      <c r="CD132" s="381">
        <v>0</v>
      </c>
    </row>
    <row r="133" spans="1:82" s="1" customFormat="1" x14ac:dyDescent="0.4">
      <c r="A133" s="350"/>
      <c r="B133" s="382" t="s">
        <v>411</v>
      </c>
      <c r="C133" s="314"/>
      <c r="D133" s="383" t="s">
        <v>446</v>
      </c>
      <c r="E133" s="383" t="s">
        <v>446</v>
      </c>
      <c r="F133" s="383" t="s">
        <v>446</v>
      </c>
      <c r="G133" s="383" t="s">
        <v>446</v>
      </c>
      <c r="H133" s="383" t="s">
        <v>446</v>
      </c>
      <c r="I133" s="383" t="s">
        <v>446</v>
      </c>
      <c r="J133" s="383" t="s">
        <v>446</v>
      </c>
      <c r="K133" s="383" t="s">
        <v>446</v>
      </c>
      <c r="L133" s="383" t="s">
        <v>446</v>
      </c>
      <c r="M133" s="383" t="s">
        <v>446</v>
      </c>
      <c r="N133" s="383" t="s">
        <v>446</v>
      </c>
      <c r="O133" s="383" t="s">
        <v>446</v>
      </c>
      <c r="P133" s="383" t="s">
        <v>446</v>
      </c>
      <c r="Q133" s="383" t="s">
        <v>446</v>
      </c>
      <c r="R133" s="383" t="s">
        <v>446</v>
      </c>
      <c r="S133" s="383" t="s">
        <v>446</v>
      </c>
      <c r="T133" s="383" t="s">
        <v>446</v>
      </c>
      <c r="U133" s="383" t="s">
        <v>446</v>
      </c>
      <c r="V133" s="383" t="s">
        <v>446</v>
      </c>
      <c r="W133" s="383" t="s">
        <v>446</v>
      </c>
      <c r="X133" s="383" t="s">
        <v>446</v>
      </c>
      <c r="Y133" s="383" t="s">
        <v>446</v>
      </c>
      <c r="Z133" s="383" t="s">
        <v>446</v>
      </c>
      <c r="AA133" s="383" t="s">
        <v>446</v>
      </c>
      <c r="AB133" s="383" t="s">
        <v>446</v>
      </c>
      <c r="AC133" s="383" t="s">
        <v>446</v>
      </c>
      <c r="AD133" s="383" t="s">
        <v>446</v>
      </c>
      <c r="AE133" s="383" t="s">
        <v>446</v>
      </c>
      <c r="AF133" s="383" t="s">
        <v>446</v>
      </c>
      <c r="AG133" s="383" t="s">
        <v>446</v>
      </c>
      <c r="AH133" s="383">
        <v>545</v>
      </c>
      <c r="AI133" s="383">
        <v>565</v>
      </c>
      <c r="AJ133" s="383">
        <v>591</v>
      </c>
      <c r="AK133" s="383">
        <v>654</v>
      </c>
      <c r="AL133" s="383">
        <v>694</v>
      </c>
      <c r="AM133" s="383">
        <v>730</v>
      </c>
      <c r="AN133" s="383">
        <v>782</v>
      </c>
      <c r="AO133" s="383">
        <v>826</v>
      </c>
      <c r="AP133" s="383">
        <v>857</v>
      </c>
      <c r="AQ133" s="383">
        <v>926</v>
      </c>
      <c r="AR133" s="383">
        <v>1012</v>
      </c>
      <c r="AS133" s="383">
        <v>1105</v>
      </c>
      <c r="AT133" s="383">
        <v>1214</v>
      </c>
      <c r="AU133" s="383">
        <v>1366</v>
      </c>
      <c r="AV133" s="383">
        <v>1547</v>
      </c>
      <c r="AW133" s="383">
        <v>1694</v>
      </c>
      <c r="AX133" s="383">
        <v>1838</v>
      </c>
      <c r="AY133" s="383">
        <v>0</v>
      </c>
      <c r="AZ133" s="383">
        <v>0</v>
      </c>
      <c r="BA133" s="383">
        <v>0</v>
      </c>
      <c r="BB133" s="383">
        <v>0</v>
      </c>
      <c r="BC133" s="383">
        <v>0</v>
      </c>
      <c r="BD133" s="383">
        <v>0</v>
      </c>
      <c r="BE133" s="383">
        <v>0</v>
      </c>
      <c r="BF133" s="383">
        <v>0</v>
      </c>
      <c r="BG133" s="383">
        <v>0</v>
      </c>
      <c r="BH133" s="383">
        <v>0</v>
      </c>
      <c r="BI133" s="383">
        <v>0</v>
      </c>
      <c r="BJ133" s="383">
        <v>0</v>
      </c>
      <c r="BK133" s="383">
        <v>0</v>
      </c>
      <c r="BL133" s="383">
        <v>0</v>
      </c>
      <c r="BM133" s="383">
        <v>0</v>
      </c>
      <c r="BN133" s="383">
        <v>0</v>
      </c>
      <c r="BO133" s="383">
        <v>0</v>
      </c>
      <c r="BP133" s="383">
        <v>0</v>
      </c>
      <c r="BQ133" s="383">
        <v>0</v>
      </c>
      <c r="BR133" s="383">
        <v>0</v>
      </c>
      <c r="BS133" s="383">
        <v>0</v>
      </c>
      <c r="BT133" s="383">
        <v>0</v>
      </c>
      <c r="BU133" s="383">
        <v>0</v>
      </c>
      <c r="BV133" s="383">
        <v>0</v>
      </c>
      <c r="BW133" s="383">
        <v>0</v>
      </c>
      <c r="BX133" s="383">
        <v>0</v>
      </c>
      <c r="BY133" s="383">
        <v>0</v>
      </c>
      <c r="BZ133" s="383">
        <v>0</v>
      </c>
      <c r="CA133" s="383">
        <v>0</v>
      </c>
      <c r="CB133" s="383">
        <v>0</v>
      </c>
      <c r="CC133" s="383">
        <v>0</v>
      </c>
      <c r="CD133" s="384">
        <v>0</v>
      </c>
    </row>
    <row r="134" spans="1:82" s="1" customFormat="1" x14ac:dyDescent="0.4">
      <c r="A134" s="350"/>
      <c r="B134" s="382" t="s">
        <v>410</v>
      </c>
      <c r="C134" s="314"/>
      <c r="D134" s="383" t="s">
        <v>446</v>
      </c>
      <c r="E134" s="383" t="s">
        <v>446</v>
      </c>
      <c r="F134" s="383" t="s">
        <v>446</v>
      </c>
      <c r="G134" s="383" t="s">
        <v>446</v>
      </c>
      <c r="H134" s="383" t="s">
        <v>446</v>
      </c>
      <c r="I134" s="383" t="s">
        <v>446</v>
      </c>
      <c r="J134" s="383" t="s">
        <v>446</v>
      </c>
      <c r="K134" s="383" t="s">
        <v>446</v>
      </c>
      <c r="L134" s="383" t="s">
        <v>446</v>
      </c>
      <c r="M134" s="383" t="s">
        <v>446</v>
      </c>
      <c r="N134" s="383" t="s">
        <v>446</v>
      </c>
      <c r="O134" s="383" t="s">
        <v>446</v>
      </c>
      <c r="P134" s="383" t="s">
        <v>446</v>
      </c>
      <c r="Q134" s="383" t="s">
        <v>446</v>
      </c>
      <c r="R134" s="383" t="s">
        <v>446</v>
      </c>
      <c r="S134" s="383" t="s">
        <v>446</v>
      </c>
      <c r="T134" s="383" t="s">
        <v>446</v>
      </c>
      <c r="U134" s="383" t="s">
        <v>446</v>
      </c>
      <c r="V134" s="383" t="s">
        <v>446</v>
      </c>
      <c r="W134" s="383" t="s">
        <v>446</v>
      </c>
      <c r="X134" s="383" t="s">
        <v>446</v>
      </c>
      <c r="Y134" s="383" t="s">
        <v>446</v>
      </c>
      <c r="Z134" s="383" t="s">
        <v>446</v>
      </c>
      <c r="AA134" s="383" t="s">
        <v>446</v>
      </c>
      <c r="AB134" s="383" t="s">
        <v>446</v>
      </c>
      <c r="AC134" s="383" t="s">
        <v>446</v>
      </c>
      <c r="AD134" s="383" t="s">
        <v>446</v>
      </c>
      <c r="AE134" s="383" t="s">
        <v>446</v>
      </c>
      <c r="AF134" s="383" t="s">
        <v>446</v>
      </c>
      <c r="AG134" s="383" t="s">
        <v>446</v>
      </c>
      <c r="AH134" s="383">
        <v>40</v>
      </c>
      <c r="AI134" s="383">
        <v>48</v>
      </c>
      <c r="AJ134" s="383">
        <v>52</v>
      </c>
      <c r="AK134" s="383">
        <v>56</v>
      </c>
      <c r="AL134" s="383">
        <v>60</v>
      </c>
      <c r="AM134" s="383">
        <v>66</v>
      </c>
      <c r="AN134" s="383">
        <v>79</v>
      </c>
      <c r="AO134" s="383">
        <v>95</v>
      </c>
      <c r="AP134" s="383">
        <v>117</v>
      </c>
      <c r="AQ134" s="383">
        <v>142</v>
      </c>
      <c r="AR134" s="383">
        <v>166</v>
      </c>
      <c r="AS134" s="383">
        <v>195</v>
      </c>
      <c r="AT134" s="383">
        <v>228</v>
      </c>
      <c r="AU134" s="383">
        <v>257</v>
      </c>
      <c r="AV134" s="383">
        <v>279</v>
      </c>
      <c r="AW134" s="383">
        <v>297</v>
      </c>
      <c r="AX134" s="383">
        <v>305</v>
      </c>
      <c r="AY134" s="383">
        <v>0</v>
      </c>
      <c r="AZ134" s="383">
        <v>0</v>
      </c>
      <c r="BA134" s="383">
        <v>0</v>
      </c>
      <c r="BB134" s="383">
        <v>0</v>
      </c>
      <c r="BC134" s="383">
        <v>0</v>
      </c>
      <c r="BD134" s="383">
        <v>0</v>
      </c>
      <c r="BE134" s="383">
        <v>0</v>
      </c>
      <c r="BF134" s="383">
        <v>0</v>
      </c>
      <c r="BG134" s="383">
        <v>0</v>
      </c>
      <c r="BH134" s="383">
        <v>0</v>
      </c>
      <c r="BI134" s="383">
        <v>0</v>
      </c>
      <c r="BJ134" s="383">
        <v>0</v>
      </c>
      <c r="BK134" s="383">
        <v>0</v>
      </c>
      <c r="BL134" s="383">
        <v>0</v>
      </c>
      <c r="BM134" s="383">
        <v>0</v>
      </c>
      <c r="BN134" s="383">
        <v>0</v>
      </c>
      <c r="BO134" s="383">
        <v>0</v>
      </c>
      <c r="BP134" s="383">
        <v>0</v>
      </c>
      <c r="BQ134" s="383">
        <v>0</v>
      </c>
      <c r="BR134" s="383">
        <v>0</v>
      </c>
      <c r="BS134" s="383">
        <v>0</v>
      </c>
      <c r="BT134" s="383">
        <v>0</v>
      </c>
      <c r="BU134" s="383">
        <v>0</v>
      </c>
      <c r="BV134" s="383">
        <v>0</v>
      </c>
      <c r="BW134" s="383">
        <v>0</v>
      </c>
      <c r="BX134" s="383">
        <v>0</v>
      </c>
      <c r="BY134" s="383">
        <v>0</v>
      </c>
      <c r="BZ134" s="383">
        <v>0</v>
      </c>
      <c r="CA134" s="383">
        <v>0</v>
      </c>
      <c r="CB134" s="383">
        <v>0</v>
      </c>
      <c r="CC134" s="383">
        <v>0</v>
      </c>
      <c r="CD134" s="384">
        <v>0</v>
      </c>
    </row>
    <row r="135" spans="1:82" s="1" customFormat="1" ht="25.5" customHeight="1" x14ac:dyDescent="0.4">
      <c r="A135" s="314"/>
      <c r="B135" s="71" t="s">
        <v>656</v>
      </c>
      <c r="C135" s="314"/>
      <c r="D135" s="383">
        <v>0</v>
      </c>
      <c r="E135" s="383">
        <v>0</v>
      </c>
      <c r="F135" s="383">
        <v>0</v>
      </c>
      <c r="G135" s="383">
        <v>0</v>
      </c>
      <c r="H135" s="383">
        <v>0</v>
      </c>
      <c r="I135" s="383">
        <v>0</v>
      </c>
      <c r="J135" s="383">
        <v>0</v>
      </c>
      <c r="K135" s="383">
        <v>0</v>
      </c>
      <c r="L135" s="383">
        <v>0</v>
      </c>
      <c r="M135" s="383">
        <v>0</v>
      </c>
      <c r="N135" s="383">
        <v>0</v>
      </c>
      <c r="O135" s="383">
        <v>0</v>
      </c>
      <c r="P135" s="383">
        <v>0</v>
      </c>
      <c r="Q135" s="383">
        <v>0</v>
      </c>
      <c r="R135" s="383">
        <v>0</v>
      </c>
      <c r="S135" s="383">
        <v>0</v>
      </c>
      <c r="T135" s="383">
        <v>0</v>
      </c>
      <c r="U135" s="383">
        <v>0</v>
      </c>
      <c r="V135" s="383">
        <v>0</v>
      </c>
      <c r="W135" s="383">
        <v>0</v>
      </c>
      <c r="X135" s="383">
        <v>0</v>
      </c>
      <c r="Y135" s="383">
        <v>0</v>
      </c>
      <c r="Z135" s="383">
        <v>0</v>
      </c>
      <c r="AA135" s="383">
        <v>0</v>
      </c>
      <c r="AB135" s="383">
        <v>0</v>
      </c>
      <c r="AC135" s="383">
        <v>0</v>
      </c>
      <c r="AD135" s="383">
        <v>0</v>
      </c>
      <c r="AE135" s="383">
        <v>0</v>
      </c>
      <c r="AF135" s="383">
        <v>0</v>
      </c>
      <c r="AG135" s="383">
        <v>0</v>
      </c>
      <c r="AH135" s="383">
        <v>0</v>
      </c>
      <c r="AI135" s="383">
        <v>0</v>
      </c>
      <c r="AJ135" s="383">
        <v>0</v>
      </c>
      <c r="AK135" s="383">
        <v>0</v>
      </c>
      <c r="AL135" s="383">
        <v>0</v>
      </c>
      <c r="AM135" s="383">
        <v>0</v>
      </c>
      <c r="AN135" s="383">
        <v>813</v>
      </c>
      <c r="AO135" s="383">
        <v>864</v>
      </c>
      <c r="AP135" s="383">
        <v>900</v>
      </c>
      <c r="AQ135" s="383">
        <v>964</v>
      </c>
      <c r="AR135" s="383">
        <v>1030</v>
      </c>
      <c r="AS135" s="383">
        <v>1099</v>
      </c>
      <c r="AT135" s="383">
        <v>1181</v>
      </c>
      <c r="AU135" s="383">
        <v>1303</v>
      </c>
      <c r="AV135" s="383">
        <v>1439</v>
      </c>
      <c r="AW135" s="383">
        <v>1540</v>
      </c>
      <c r="AX135" s="383">
        <v>1624</v>
      </c>
      <c r="AY135" s="383">
        <v>0</v>
      </c>
      <c r="AZ135" s="383">
        <v>0</v>
      </c>
      <c r="BA135" s="383">
        <v>0</v>
      </c>
      <c r="BB135" s="383">
        <v>0</v>
      </c>
      <c r="BC135" s="383">
        <v>0</v>
      </c>
      <c r="BD135" s="383">
        <v>0</v>
      </c>
      <c r="BE135" s="383">
        <v>0</v>
      </c>
      <c r="BF135" s="383">
        <v>0</v>
      </c>
      <c r="BG135" s="383">
        <v>0</v>
      </c>
      <c r="BH135" s="383">
        <v>0</v>
      </c>
      <c r="BI135" s="383">
        <v>0</v>
      </c>
      <c r="BJ135" s="383">
        <v>0</v>
      </c>
      <c r="BK135" s="383">
        <v>0</v>
      </c>
      <c r="BL135" s="383">
        <v>0</v>
      </c>
      <c r="BM135" s="383">
        <v>0</v>
      </c>
      <c r="BN135" s="383">
        <v>0</v>
      </c>
      <c r="BO135" s="383">
        <v>0</v>
      </c>
      <c r="BP135" s="383">
        <v>0</v>
      </c>
      <c r="BQ135" s="383">
        <v>0</v>
      </c>
      <c r="BR135" s="383">
        <v>0</v>
      </c>
      <c r="BS135" s="383">
        <v>0</v>
      </c>
      <c r="BT135" s="383">
        <v>0</v>
      </c>
      <c r="BU135" s="383">
        <v>0</v>
      </c>
      <c r="BV135" s="383">
        <v>0</v>
      </c>
      <c r="BW135" s="383">
        <v>0</v>
      </c>
      <c r="BX135" s="383">
        <v>0</v>
      </c>
      <c r="BY135" s="383">
        <v>0</v>
      </c>
      <c r="BZ135" s="383">
        <v>0</v>
      </c>
      <c r="CA135" s="383">
        <v>0</v>
      </c>
      <c r="CB135" s="383">
        <v>0</v>
      </c>
      <c r="CC135" s="383">
        <v>0</v>
      </c>
      <c r="CD135" s="384">
        <v>0</v>
      </c>
    </row>
    <row r="136" spans="1:82" s="1" customFormat="1" x14ac:dyDescent="0.4">
      <c r="A136" s="314"/>
      <c r="B136" s="276" t="s">
        <v>411</v>
      </c>
      <c r="C136" s="314"/>
      <c r="D136" s="383">
        <v>0</v>
      </c>
      <c r="E136" s="383">
        <v>0</v>
      </c>
      <c r="F136" s="383">
        <v>0</v>
      </c>
      <c r="G136" s="383">
        <v>0</v>
      </c>
      <c r="H136" s="383">
        <v>0</v>
      </c>
      <c r="I136" s="383">
        <v>0</v>
      </c>
      <c r="J136" s="383">
        <v>0</v>
      </c>
      <c r="K136" s="383">
        <v>0</v>
      </c>
      <c r="L136" s="383">
        <v>0</v>
      </c>
      <c r="M136" s="383">
        <v>0</v>
      </c>
      <c r="N136" s="383">
        <v>0</v>
      </c>
      <c r="O136" s="383">
        <v>0</v>
      </c>
      <c r="P136" s="383">
        <v>0</v>
      </c>
      <c r="Q136" s="383">
        <v>0</v>
      </c>
      <c r="R136" s="383">
        <v>0</v>
      </c>
      <c r="S136" s="383">
        <v>0</v>
      </c>
      <c r="T136" s="383">
        <v>0</v>
      </c>
      <c r="U136" s="383">
        <v>0</v>
      </c>
      <c r="V136" s="383">
        <v>0</v>
      </c>
      <c r="W136" s="383">
        <v>0</v>
      </c>
      <c r="X136" s="383">
        <v>0</v>
      </c>
      <c r="Y136" s="383">
        <v>0</v>
      </c>
      <c r="Z136" s="383">
        <v>0</v>
      </c>
      <c r="AA136" s="383">
        <v>0</v>
      </c>
      <c r="AB136" s="383">
        <v>0</v>
      </c>
      <c r="AC136" s="383">
        <v>0</v>
      </c>
      <c r="AD136" s="383">
        <v>0</v>
      </c>
      <c r="AE136" s="383">
        <v>0</v>
      </c>
      <c r="AF136" s="383">
        <v>0</v>
      </c>
      <c r="AG136" s="383">
        <v>0</v>
      </c>
      <c r="AH136" s="383">
        <v>0</v>
      </c>
      <c r="AI136" s="383">
        <v>0</v>
      </c>
      <c r="AJ136" s="383">
        <v>0</v>
      </c>
      <c r="AK136" s="383">
        <v>0</v>
      </c>
      <c r="AL136" s="383">
        <v>0</v>
      </c>
      <c r="AM136" s="383">
        <v>0</v>
      </c>
      <c r="AN136" s="383">
        <v>734</v>
      </c>
      <c r="AO136" s="383">
        <v>768</v>
      </c>
      <c r="AP136" s="383">
        <v>782</v>
      </c>
      <c r="AQ136" s="383">
        <v>823</v>
      </c>
      <c r="AR136" s="383">
        <v>864</v>
      </c>
      <c r="AS136" s="383">
        <v>904</v>
      </c>
      <c r="AT136" s="383">
        <v>955</v>
      </c>
      <c r="AU136" s="383">
        <v>1048</v>
      </c>
      <c r="AV136" s="383">
        <v>1164</v>
      </c>
      <c r="AW136" s="383">
        <v>1249</v>
      </c>
      <c r="AX136" s="383">
        <v>1325</v>
      </c>
      <c r="AY136" s="383">
        <v>0</v>
      </c>
      <c r="AZ136" s="383">
        <v>0</v>
      </c>
      <c r="BA136" s="383">
        <v>0</v>
      </c>
      <c r="BB136" s="383">
        <v>0</v>
      </c>
      <c r="BC136" s="383">
        <v>0</v>
      </c>
      <c r="BD136" s="383">
        <v>0</v>
      </c>
      <c r="BE136" s="383">
        <v>0</v>
      </c>
      <c r="BF136" s="383">
        <v>0</v>
      </c>
      <c r="BG136" s="383">
        <v>0</v>
      </c>
      <c r="BH136" s="383">
        <v>0</v>
      </c>
      <c r="BI136" s="383">
        <v>0</v>
      </c>
      <c r="BJ136" s="383">
        <v>0</v>
      </c>
      <c r="BK136" s="383">
        <v>0</v>
      </c>
      <c r="BL136" s="383">
        <v>0</v>
      </c>
      <c r="BM136" s="383">
        <v>0</v>
      </c>
      <c r="BN136" s="383">
        <v>0</v>
      </c>
      <c r="BO136" s="383">
        <v>0</v>
      </c>
      <c r="BP136" s="383">
        <v>0</v>
      </c>
      <c r="BQ136" s="383">
        <v>0</v>
      </c>
      <c r="BR136" s="383">
        <v>0</v>
      </c>
      <c r="BS136" s="383">
        <v>0</v>
      </c>
      <c r="BT136" s="383">
        <v>0</v>
      </c>
      <c r="BU136" s="383">
        <v>0</v>
      </c>
      <c r="BV136" s="383">
        <v>0</v>
      </c>
      <c r="BW136" s="383">
        <v>0</v>
      </c>
      <c r="BX136" s="383">
        <v>0</v>
      </c>
      <c r="BY136" s="383">
        <v>0</v>
      </c>
      <c r="BZ136" s="383">
        <v>0</v>
      </c>
      <c r="CA136" s="383">
        <v>0</v>
      </c>
      <c r="CB136" s="383">
        <v>0</v>
      </c>
      <c r="CC136" s="383">
        <v>0</v>
      </c>
      <c r="CD136" s="384">
        <v>0</v>
      </c>
    </row>
    <row r="137" spans="1:82" s="1" customFormat="1" x14ac:dyDescent="0.4">
      <c r="A137" s="314"/>
      <c r="B137" s="276" t="s">
        <v>410</v>
      </c>
      <c r="C137" s="314"/>
      <c r="D137" s="383">
        <v>0</v>
      </c>
      <c r="E137" s="383">
        <v>0</v>
      </c>
      <c r="F137" s="383">
        <v>0</v>
      </c>
      <c r="G137" s="383">
        <v>0</v>
      </c>
      <c r="H137" s="383">
        <v>0</v>
      </c>
      <c r="I137" s="383">
        <v>0</v>
      </c>
      <c r="J137" s="383">
        <v>0</v>
      </c>
      <c r="K137" s="383">
        <v>0</v>
      </c>
      <c r="L137" s="383">
        <v>0</v>
      </c>
      <c r="M137" s="383">
        <v>0</v>
      </c>
      <c r="N137" s="383">
        <v>0</v>
      </c>
      <c r="O137" s="383">
        <v>0</v>
      </c>
      <c r="P137" s="383">
        <v>0</v>
      </c>
      <c r="Q137" s="383">
        <v>0</v>
      </c>
      <c r="R137" s="383">
        <v>0</v>
      </c>
      <c r="S137" s="383">
        <v>0</v>
      </c>
      <c r="T137" s="383">
        <v>0</v>
      </c>
      <c r="U137" s="383">
        <v>0</v>
      </c>
      <c r="V137" s="383">
        <v>0</v>
      </c>
      <c r="W137" s="383">
        <v>0</v>
      </c>
      <c r="X137" s="383">
        <v>0</v>
      </c>
      <c r="Y137" s="383">
        <v>0</v>
      </c>
      <c r="Z137" s="383">
        <v>0</v>
      </c>
      <c r="AA137" s="383">
        <v>0</v>
      </c>
      <c r="AB137" s="383">
        <v>0</v>
      </c>
      <c r="AC137" s="383">
        <v>0</v>
      </c>
      <c r="AD137" s="383">
        <v>0</v>
      </c>
      <c r="AE137" s="383">
        <v>0</v>
      </c>
      <c r="AF137" s="383">
        <v>0</v>
      </c>
      <c r="AG137" s="383">
        <v>0</v>
      </c>
      <c r="AH137" s="383">
        <v>0</v>
      </c>
      <c r="AI137" s="383">
        <v>0</v>
      </c>
      <c r="AJ137" s="383">
        <v>0</v>
      </c>
      <c r="AK137" s="383">
        <v>0</v>
      </c>
      <c r="AL137" s="383">
        <v>0</v>
      </c>
      <c r="AM137" s="383">
        <v>0</v>
      </c>
      <c r="AN137" s="383">
        <v>79</v>
      </c>
      <c r="AO137" s="383">
        <v>96</v>
      </c>
      <c r="AP137" s="383">
        <v>118</v>
      </c>
      <c r="AQ137" s="383">
        <v>141</v>
      </c>
      <c r="AR137" s="383">
        <v>166</v>
      </c>
      <c r="AS137" s="383">
        <v>195</v>
      </c>
      <c r="AT137" s="383">
        <v>226</v>
      </c>
      <c r="AU137" s="383">
        <v>255</v>
      </c>
      <c r="AV137" s="383">
        <v>275</v>
      </c>
      <c r="AW137" s="383">
        <v>291</v>
      </c>
      <c r="AX137" s="383">
        <v>299</v>
      </c>
      <c r="AY137" s="383">
        <v>0</v>
      </c>
      <c r="AZ137" s="383">
        <v>0</v>
      </c>
      <c r="BA137" s="383">
        <v>0</v>
      </c>
      <c r="BB137" s="383">
        <v>0</v>
      </c>
      <c r="BC137" s="383">
        <v>0</v>
      </c>
      <c r="BD137" s="383">
        <v>0</v>
      </c>
      <c r="BE137" s="383">
        <v>0</v>
      </c>
      <c r="BF137" s="383">
        <v>0</v>
      </c>
      <c r="BG137" s="383">
        <v>0</v>
      </c>
      <c r="BH137" s="383">
        <v>0</v>
      </c>
      <c r="BI137" s="383">
        <v>0</v>
      </c>
      <c r="BJ137" s="383">
        <v>0</v>
      </c>
      <c r="BK137" s="383">
        <v>0</v>
      </c>
      <c r="BL137" s="383">
        <v>0</v>
      </c>
      <c r="BM137" s="383">
        <v>0</v>
      </c>
      <c r="BN137" s="383">
        <v>0</v>
      </c>
      <c r="BO137" s="383">
        <v>0</v>
      </c>
      <c r="BP137" s="383">
        <v>0</v>
      </c>
      <c r="BQ137" s="383">
        <v>0</v>
      </c>
      <c r="BR137" s="383">
        <v>0</v>
      </c>
      <c r="BS137" s="383">
        <v>0</v>
      </c>
      <c r="BT137" s="383">
        <v>0</v>
      </c>
      <c r="BU137" s="383">
        <v>0</v>
      </c>
      <c r="BV137" s="383">
        <v>0</v>
      </c>
      <c r="BW137" s="383">
        <v>0</v>
      </c>
      <c r="BX137" s="383">
        <v>0</v>
      </c>
      <c r="BY137" s="383">
        <v>0</v>
      </c>
      <c r="BZ137" s="383">
        <v>0</v>
      </c>
      <c r="CA137" s="383">
        <v>0</v>
      </c>
      <c r="CB137" s="383">
        <v>0</v>
      </c>
      <c r="CC137" s="383">
        <v>0</v>
      </c>
      <c r="CD137" s="384">
        <v>0</v>
      </c>
    </row>
    <row r="138" spans="1:82" s="1" customFormat="1" ht="24.75" customHeight="1" x14ac:dyDescent="0.4">
      <c r="A138" s="314"/>
      <c r="B138" s="71" t="s">
        <v>657</v>
      </c>
      <c r="C138" s="314"/>
      <c r="D138" s="383">
        <v>0</v>
      </c>
      <c r="E138" s="383">
        <v>0</v>
      </c>
      <c r="F138" s="383">
        <v>0</v>
      </c>
      <c r="G138" s="383">
        <v>0</v>
      </c>
      <c r="H138" s="383">
        <v>0</v>
      </c>
      <c r="I138" s="383">
        <v>0</v>
      </c>
      <c r="J138" s="383">
        <v>0</v>
      </c>
      <c r="K138" s="383">
        <v>0</v>
      </c>
      <c r="L138" s="383">
        <v>0</v>
      </c>
      <c r="M138" s="383">
        <v>0</v>
      </c>
      <c r="N138" s="383">
        <v>0</v>
      </c>
      <c r="O138" s="383">
        <v>0</v>
      </c>
      <c r="P138" s="383">
        <v>0</v>
      </c>
      <c r="Q138" s="383">
        <v>0</v>
      </c>
      <c r="R138" s="383">
        <v>0</v>
      </c>
      <c r="S138" s="383">
        <v>0</v>
      </c>
      <c r="T138" s="383">
        <v>0</v>
      </c>
      <c r="U138" s="383">
        <v>0</v>
      </c>
      <c r="V138" s="383">
        <v>0</v>
      </c>
      <c r="W138" s="383">
        <v>0</v>
      </c>
      <c r="X138" s="383">
        <v>0</v>
      </c>
      <c r="Y138" s="383">
        <v>0</v>
      </c>
      <c r="Z138" s="383">
        <v>0</v>
      </c>
      <c r="AA138" s="383">
        <v>0</v>
      </c>
      <c r="AB138" s="383">
        <v>0</v>
      </c>
      <c r="AC138" s="383">
        <v>0</v>
      </c>
      <c r="AD138" s="383">
        <v>0</v>
      </c>
      <c r="AE138" s="383">
        <v>0</v>
      </c>
      <c r="AF138" s="383">
        <v>0</v>
      </c>
      <c r="AG138" s="383">
        <v>0</v>
      </c>
      <c r="AH138" s="383">
        <v>0</v>
      </c>
      <c r="AI138" s="383">
        <v>0</v>
      </c>
      <c r="AJ138" s="383">
        <v>0</v>
      </c>
      <c r="AK138" s="383">
        <v>0</v>
      </c>
      <c r="AL138" s="383">
        <v>0</v>
      </c>
      <c r="AM138" s="383">
        <v>0</v>
      </c>
      <c r="AN138" s="383">
        <v>48</v>
      </c>
      <c r="AO138" s="383">
        <v>57</v>
      </c>
      <c r="AP138" s="383">
        <v>74</v>
      </c>
      <c r="AQ138" s="383">
        <v>103</v>
      </c>
      <c r="AR138" s="383">
        <v>148</v>
      </c>
      <c r="AS138" s="383">
        <v>201</v>
      </c>
      <c r="AT138" s="383">
        <v>260</v>
      </c>
      <c r="AU138" s="383">
        <v>320</v>
      </c>
      <c r="AV138" s="383">
        <v>387</v>
      </c>
      <c r="AW138" s="383">
        <v>450</v>
      </c>
      <c r="AX138" s="383">
        <v>518</v>
      </c>
      <c r="AY138" s="383">
        <v>0</v>
      </c>
      <c r="AZ138" s="383">
        <v>0</v>
      </c>
      <c r="BA138" s="383">
        <v>0</v>
      </c>
      <c r="BB138" s="383">
        <v>0</v>
      </c>
      <c r="BC138" s="383">
        <v>0</v>
      </c>
      <c r="BD138" s="383">
        <v>0</v>
      </c>
      <c r="BE138" s="383">
        <v>0</v>
      </c>
      <c r="BF138" s="383">
        <v>0</v>
      </c>
      <c r="BG138" s="383">
        <v>0</v>
      </c>
      <c r="BH138" s="383">
        <v>0</v>
      </c>
      <c r="BI138" s="383">
        <v>0</v>
      </c>
      <c r="BJ138" s="383">
        <v>0</v>
      </c>
      <c r="BK138" s="383">
        <v>0</v>
      </c>
      <c r="BL138" s="383">
        <v>0</v>
      </c>
      <c r="BM138" s="383">
        <v>0</v>
      </c>
      <c r="BN138" s="383">
        <v>0</v>
      </c>
      <c r="BO138" s="383">
        <v>0</v>
      </c>
      <c r="BP138" s="383">
        <v>0</v>
      </c>
      <c r="BQ138" s="383">
        <v>0</v>
      </c>
      <c r="BR138" s="383">
        <v>0</v>
      </c>
      <c r="BS138" s="383">
        <v>0</v>
      </c>
      <c r="BT138" s="383">
        <v>0</v>
      </c>
      <c r="BU138" s="383">
        <v>0</v>
      </c>
      <c r="BV138" s="383">
        <v>0</v>
      </c>
      <c r="BW138" s="383">
        <v>0</v>
      </c>
      <c r="BX138" s="383">
        <v>0</v>
      </c>
      <c r="BY138" s="383">
        <v>0</v>
      </c>
      <c r="BZ138" s="383">
        <v>0</v>
      </c>
      <c r="CA138" s="383">
        <v>0</v>
      </c>
      <c r="CB138" s="383">
        <v>0</v>
      </c>
      <c r="CC138" s="383">
        <v>0</v>
      </c>
      <c r="CD138" s="384">
        <v>0</v>
      </c>
    </row>
    <row r="139" spans="1:82" s="1" customFormat="1" x14ac:dyDescent="0.4">
      <c r="A139" s="314"/>
      <c r="B139" s="276" t="s">
        <v>411</v>
      </c>
      <c r="C139" s="314"/>
      <c r="D139" s="383">
        <v>0</v>
      </c>
      <c r="E139" s="383">
        <v>0</v>
      </c>
      <c r="F139" s="383">
        <v>0</v>
      </c>
      <c r="G139" s="383">
        <v>0</v>
      </c>
      <c r="H139" s="383">
        <v>0</v>
      </c>
      <c r="I139" s="383">
        <v>0</v>
      </c>
      <c r="J139" s="383">
        <v>0</v>
      </c>
      <c r="K139" s="383">
        <v>0</v>
      </c>
      <c r="L139" s="383">
        <v>0</v>
      </c>
      <c r="M139" s="383">
        <v>0</v>
      </c>
      <c r="N139" s="383">
        <v>0</v>
      </c>
      <c r="O139" s="383">
        <v>0</v>
      </c>
      <c r="P139" s="383">
        <v>0</v>
      </c>
      <c r="Q139" s="383">
        <v>0</v>
      </c>
      <c r="R139" s="383">
        <v>0</v>
      </c>
      <c r="S139" s="383">
        <v>0</v>
      </c>
      <c r="T139" s="383">
        <v>0</v>
      </c>
      <c r="U139" s="383">
        <v>0</v>
      </c>
      <c r="V139" s="383">
        <v>0</v>
      </c>
      <c r="W139" s="383">
        <v>0</v>
      </c>
      <c r="X139" s="383">
        <v>0</v>
      </c>
      <c r="Y139" s="383">
        <v>0</v>
      </c>
      <c r="Z139" s="383">
        <v>0</v>
      </c>
      <c r="AA139" s="383">
        <v>0</v>
      </c>
      <c r="AB139" s="383">
        <v>0</v>
      </c>
      <c r="AC139" s="383">
        <v>0</v>
      </c>
      <c r="AD139" s="383">
        <v>0</v>
      </c>
      <c r="AE139" s="383">
        <v>0</v>
      </c>
      <c r="AF139" s="383">
        <v>0</v>
      </c>
      <c r="AG139" s="383">
        <v>0</v>
      </c>
      <c r="AH139" s="383">
        <v>0</v>
      </c>
      <c r="AI139" s="383">
        <v>0</v>
      </c>
      <c r="AJ139" s="383">
        <v>0</v>
      </c>
      <c r="AK139" s="383">
        <v>0</v>
      </c>
      <c r="AL139" s="383">
        <v>0</v>
      </c>
      <c r="AM139" s="383">
        <v>0</v>
      </c>
      <c r="AN139" s="383">
        <v>46</v>
      </c>
      <c r="AO139" s="383">
        <v>57</v>
      </c>
      <c r="AP139" s="383">
        <v>74</v>
      </c>
      <c r="AQ139" s="383">
        <v>101</v>
      </c>
      <c r="AR139" s="383">
        <v>146</v>
      </c>
      <c r="AS139" s="383">
        <v>199</v>
      </c>
      <c r="AT139" s="383">
        <v>257</v>
      </c>
      <c r="AU139" s="383">
        <v>316</v>
      </c>
      <c r="AV139" s="383">
        <v>382</v>
      </c>
      <c r="AW139" s="383">
        <v>442</v>
      </c>
      <c r="AX139" s="383">
        <v>511</v>
      </c>
      <c r="AY139" s="383">
        <v>0</v>
      </c>
      <c r="AZ139" s="383">
        <v>0</v>
      </c>
      <c r="BA139" s="383">
        <v>0</v>
      </c>
      <c r="BB139" s="383">
        <v>0</v>
      </c>
      <c r="BC139" s="383">
        <v>0</v>
      </c>
      <c r="BD139" s="383">
        <v>0</v>
      </c>
      <c r="BE139" s="383">
        <v>0</v>
      </c>
      <c r="BF139" s="383">
        <v>0</v>
      </c>
      <c r="BG139" s="383">
        <v>0</v>
      </c>
      <c r="BH139" s="383">
        <v>0</v>
      </c>
      <c r="BI139" s="383">
        <v>0</v>
      </c>
      <c r="BJ139" s="383">
        <v>0</v>
      </c>
      <c r="BK139" s="383">
        <v>0</v>
      </c>
      <c r="BL139" s="383">
        <v>0</v>
      </c>
      <c r="BM139" s="383">
        <v>0</v>
      </c>
      <c r="BN139" s="383">
        <v>0</v>
      </c>
      <c r="BO139" s="383">
        <v>0</v>
      </c>
      <c r="BP139" s="383">
        <v>0</v>
      </c>
      <c r="BQ139" s="383">
        <v>0</v>
      </c>
      <c r="BR139" s="383">
        <v>0</v>
      </c>
      <c r="BS139" s="383">
        <v>0</v>
      </c>
      <c r="BT139" s="383">
        <v>0</v>
      </c>
      <c r="BU139" s="383">
        <v>0</v>
      </c>
      <c r="BV139" s="383">
        <v>0</v>
      </c>
      <c r="BW139" s="383">
        <v>0</v>
      </c>
      <c r="BX139" s="383">
        <v>0</v>
      </c>
      <c r="BY139" s="383">
        <v>0</v>
      </c>
      <c r="BZ139" s="383">
        <v>0</v>
      </c>
      <c r="CA139" s="383">
        <v>0</v>
      </c>
      <c r="CB139" s="383">
        <v>0</v>
      </c>
      <c r="CC139" s="383">
        <v>0</v>
      </c>
      <c r="CD139" s="384">
        <v>0</v>
      </c>
    </row>
    <row r="140" spans="1:82" s="1" customFormat="1" x14ac:dyDescent="0.4">
      <c r="A140" s="314"/>
      <c r="B140" s="276" t="s">
        <v>410</v>
      </c>
      <c r="C140" s="314"/>
      <c r="D140" s="383">
        <v>0</v>
      </c>
      <c r="E140" s="383">
        <v>0</v>
      </c>
      <c r="F140" s="383">
        <v>0</v>
      </c>
      <c r="G140" s="383">
        <v>0</v>
      </c>
      <c r="H140" s="383">
        <v>0</v>
      </c>
      <c r="I140" s="383">
        <v>0</v>
      </c>
      <c r="J140" s="383">
        <v>0</v>
      </c>
      <c r="K140" s="383">
        <v>0</v>
      </c>
      <c r="L140" s="383">
        <v>0</v>
      </c>
      <c r="M140" s="383">
        <v>0</v>
      </c>
      <c r="N140" s="383">
        <v>0</v>
      </c>
      <c r="O140" s="383">
        <v>0</v>
      </c>
      <c r="P140" s="383">
        <v>0</v>
      </c>
      <c r="Q140" s="383">
        <v>0</v>
      </c>
      <c r="R140" s="383">
        <v>0</v>
      </c>
      <c r="S140" s="383">
        <v>0</v>
      </c>
      <c r="T140" s="383">
        <v>0</v>
      </c>
      <c r="U140" s="383">
        <v>0</v>
      </c>
      <c r="V140" s="383">
        <v>0</v>
      </c>
      <c r="W140" s="383">
        <v>0</v>
      </c>
      <c r="X140" s="383">
        <v>0</v>
      </c>
      <c r="Y140" s="383">
        <v>0</v>
      </c>
      <c r="Z140" s="383">
        <v>0</v>
      </c>
      <c r="AA140" s="383">
        <v>0</v>
      </c>
      <c r="AB140" s="383">
        <v>0</v>
      </c>
      <c r="AC140" s="383">
        <v>0</v>
      </c>
      <c r="AD140" s="383">
        <v>0</v>
      </c>
      <c r="AE140" s="383">
        <v>0</v>
      </c>
      <c r="AF140" s="383">
        <v>0</v>
      </c>
      <c r="AG140" s="383">
        <v>0</v>
      </c>
      <c r="AH140" s="383">
        <v>0</v>
      </c>
      <c r="AI140" s="383">
        <v>0</v>
      </c>
      <c r="AJ140" s="383">
        <v>0</v>
      </c>
      <c r="AK140" s="383">
        <v>0</v>
      </c>
      <c r="AL140" s="383">
        <v>0</v>
      </c>
      <c r="AM140" s="383">
        <v>0</v>
      </c>
      <c r="AN140" s="383">
        <v>2</v>
      </c>
      <c r="AO140" s="383">
        <v>0</v>
      </c>
      <c r="AP140" s="383">
        <v>0</v>
      </c>
      <c r="AQ140" s="383">
        <v>2</v>
      </c>
      <c r="AR140" s="383">
        <v>2</v>
      </c>
      <c r="AS140" s="383">
        <v>2</v>
      </c>
      <c r="AT140" s="383">
        <v>3</v>
      </c>
      <c r="AU140" s="383">
        <v>4</v>
      </c>
      <c r="AV140" s="383">
        <v>5</v>
      </c>
      <c r="AW140" s="383">
        <v>8</v>
      </c>
      <c r="AX140" s="383">
        <v>7</v>
      </c>
      <c r="AY140" s="383">
        <v>0</v>
      </c>
      <c r="AZ140" s="383">
        <v>0</v>
      </c>
      <c r="BA140" s="383">
        <v>0</v>
      </c>
      <c r="BB140" s="383">
        <v>0</v>
      </c>
      <c r="BC140" s="383">
        <v>0</v>
      </c>
      <c r="BD140" s="383">
        <v>0</v>
      </c>
      <c r="BE140" s="383">
        <v>0</v>
      </c>
      <c r="BF140" s="383">
        <v>0</v>
      </c>
      <c r="BG140" s="383">
        <v>0</v>
      </c>
      <c r="BH140" s="383">
        <v>0</v>
      </c>
      <c r="BI140" s="383">
        <v>0</v>
      </c>
      <c r="BJ140" s="383">
        <v>0</v>
      </c>
      <c r="BK140" s="383">
        <v>0</v>
      </c>
      <c r="BL140" s="383">
        <v>0</v>
      </c>
      <c r="BM140" s="383">
        <v>0</v>
      </c>
      <c r="BN140" s="383">
        <v>0</v>
      </c>
      <c r="BO140" s="383">
        <v>0</v>
      </c>
      <c r="BP140" s="383">
        <v>0</v>
      </c>
      <c r="BQ140" s="383">
        <v>0</v>
      </c>
      <c r="BR140" s="383">
        <v>0</v>
      </c>
      <c r="BS140" s="383">
        <v>0</v>
      </c>
      <c r="BT140" s="383">
        <v>0</v>
      </c>
      <c r="BU140" s="383">
        <v>0</v>
      </c>
      <c r="BV140" s="383">
        <v>0</v>
      </c>
      <c r="BW140" s="383">
        <v>0</v>
      </c>
      <c r="BX140" s="383">
        <v>0</v>
      </c>
      <c r="BY140" s="383">
        <v>0</v>
      </c>
      <c r="BZ140" s="383">
        <v>0</v>
      </c>
      <c r="CA140" s="383">
        <v>0</v>
      </c>
      <c r="CB140" s="383">
        <v>0</v>
      </c>
      <c r="CC140" s="383">
        <v>0</v>
      </c>
      <c r="CD140" s="384">
        <v>0</v>
      </c>
    </row>
    <row r="141" spans="1:82" s="238" customFormat="1" ht="26.25" customHeight="1" x14ac:dyDescent="0.4">
      <c r="B141" s="106" t="s">
        <v>267</v>
      </c>
      <c r="D141" s="380">
        <v>0</v>
      </c>
      <c r="E141" s="380">
        <v>0</v>
      </c>
      <c r="F141" s="380">
        <v>0</v>
      </c>
      <c r="G141" s="380">
        <v>0</v>
      </c>
      <c r="H141" s="380">
        <v>0</v>
      </c>
      <c r="I141" s="380">
        <v>0</v>
      </c>
      <c r="J141" s="380">
        <v>0</v>
      </c>
      <c r="K141" s="380">
        <v>0</v>
      </c>
      <c r="L141" s="380">
        <v>0</v>
      </c>
      <c r="M141" s="380">
        <v>0</v>
      </c>
      <c r="N141" s="380">
        <v>0</v>
      </c>
      <c r="O141" s="380">
        <v>0</v>
      </c>
      <c r="P141" s="380">
        <v>0</v>
      </c>
      <c r="Q141" s="380">
        <v>0</v>
      </c>
      <c r="R141" s="380">
        <v>0</v>
      </c>
      <c r="S141" s="380">
        <v>0</v>
      </c>
      <c r="T141" s="380">
        <v>0</v>
      </c>
      <c r="U141" s="380">
        <v>0</v>
      </c>
      <c r="V141" s="380">
        <v>0</v>
      </c>
      <c r="W141" s="380">
        <v>0</v>
      </c>
      <c r="X141" s="380">
        <v>0</v>
      </c>
      <c r="Y141" s="380">
        <v>0</v>
      </c>
      <c r="Z141" s="380">
        <v>0</v>
      </c>
      <c r="AA141" s="380">
        <v>0</v>
      </c>
      <c r="AB141" s="380">
        <v>0</v>
      </c>
      <c r="AC141" s="380">
        <v>0</v>
      </c>
      <c r="AD141" s="380">
        <v>0</v>
      </c>
      <c r="AE141" s="380">
        <v>0</v>
      </c>
      <c r="AF141" s="380">
        <v>0</v>
      </c>
      <c r="AG141" s="380">
        <v>0</v>
      </c>
      <c r="AH141" s="380">
        <v>552</v>
      </c>
      <c r="AI141" s="380">
        <v>506</v>
      </c>
      <c r="AJ141" s="380">
        <v>449</v>
      </c>
      <c r="AK141" s="380">
        <v>444</v>
      </c>
      <c r="AL141" s="380">
        <v>437</v>
      </c>
      <c r="AM141" s="380">
        <v>327</v>
      </c>
      <c r="AN141" s="380">
        <v>242</v>
      </c>
      <c r="AO141" s="380">
        <v>233</v>
      </c>
      <c r="AP141" s="380">
        <v>215</v>
      </c>
      <c r="AQ141" s="380">
        <v>206</v>
      </c>
      <c r="AR141" s="380">
        <v>217</v>
      </c>
      <c r="AS141" s="380">
        <v>222</v>
      </c>
      <c r="AT141" s="380">
        <v>232</v>
      </c>
      <c r="AU141" s="380">
        <v>253</v>
      </c>
      <c r="AV141" s="380">
        <v>276</v>
      </c>
      <c r="AW141" s="380">
        <v>283</v>
      </c>
      <c r="AX141" s="380">
        <v>286</v>
      </c>
      <c r="AY141" s="380">
        <v>0</v>
      </c>
      <c r="AZ141" s="380">
        <v>0</v>
      </c>
      <c r="BA141" s="380">
        <v>0</v>
      </c>
      <c r="BB141" s="380">
        <v>0</v>
      </c>
      <c r="BC141" s="380">
        <v>0</v>
      </c>
      <c r="BD141" s="380">
        <v>0</v>
      </c>
      <c r="BE141" s="380">
        <v>0</v>
      </c>
      <c r="BF141" s="380">
        <v>0</v>
      </c>
      <c r="BG141" s="380">
        <v>0</v>
      </c>
      <c r="BH141" s="380">
        <v>0</v>
      </c>
      <c r="BI141" s="380">
        <v>0</v>
      </c>
      <c r="BJ141" s="380">
        <v>0</v>
      </c>
      <c r="BK141" s="380">
        <v>0</v>
      </c>
      <c r="BL141" s="380">
        <v>0</v>
      </c>
      <c r="BM141" s="380">
        <v>0</v>
      </c>
      <c r="BN141" s="380">
        <v>0</v>
      </c>
      <c r="BO141" s="380">
        <v>0</v>
      </c>
      <c r="BP141" s="380">
        <v>0</v>
      </c>
      <c r="BQ141" s="380">
        <v>0</v>
      </c>
      <c r="BR141" s="380">
        <v>0</v>
      </c>
      <c r="BS141" s="380">
        <v>0</v>
      </c>
      <c r="BT141" s="380">
        <v>0</v>
      </c>
      <c r="BU141" s="380">
        <v>0</v>
      </c>
      <c r="BV141" s="380">
        <v>0</v>
      </c>
      <c r="BW141" s="380">
        <v>0</v>
      </c>
      <c r="BX141" s="380">
        <v>0</v>
      </c>
      <c r="BY141" s="380">
        <v>0</v>
      </c>
      <c r="BZ141" s="380">
        <v>0</v>
      </c>
      <c r="CA141" s="380">
        <v>0</v>
      </c>
      <c r="CB141" s="380">
        <v>0</v>
      </c>
      <c r="CC141" s="380">
        <v>0</v>
      </c>
      <c r="CD141" s="381">
        <v>0</v>
      </c>
    </row>
    <row r="142" spans="1:82" s="1" customFormat="1" x14ac:dyDescent="0.4">
      <c r="A142" s="314"/>
      <c r="B142" s="382" t="s">
        <v>411</v>
      </c>
      <c r="C142" s="314"/>
      <c r="D142" s="383">
        <v>0</v>
      </c>
      <c r="E142" s="383">
        <v>0</v>
      </c>
      <c r="F142" s="383">
        <v>0</v>
      </c>
      <c r="G142" s="383">
        <v>0</v>
      </c>
      <c r="H142" s="383">
        <v>0</v>
      </c>
      <c r="I142" s="383">
        <v>0</v>
      </c>
      <c r="J142" s="383">
        <v>0</v>
      </c>
      <c r="K142" s="383">
        <v>0</v>
      </c>
      <c r="L142" s="383">
        <v>0</v>
      </c>
      <c r="M142" s="383">
        <v>0</v>
      </c>
      <c r="N142" s="383">
        <v>0</v>
      </c>
      <c r="O142" s="383">
        <v>0</v>
      </c>
      <c r="P142" s="383">
        <v>0</v>
      </c>
      <c r="Q142" s="383">
        <v>0</v>
      </c>
      <c r="R142" s="383">
        <v>0</v>
      </c>
      <c r="S142" s="383">
        <v>0</v>
      </c>
      <c r="T142" s="383">
        <v>0</v>
      </c>
      <c r="U142" s="383">
        <v>0</v>
      </c>
      <c r="V142" s="383">
        <v>0</v>
      </c>
      <c r="W142" s="383">
        <v>0</v>
      </c>
      <c r="X142" s="383">
        <v>0</v>
      </c>
      <c r="Y142" s="383">
        <v>0</v>
      </c>
      <c r="Z142" s="383">
        <v>0</v>
      </c>
      <c r="AA142" s="383">
        <v>0</v>
      </c>
      <c r="AB142" s="383">
        <v>0</v>
      </c>
      <c r="AC142" s="383">
        <v>0</v>
      </c>
      <c r="AD142" s="383">
        <v>0</v>
      </c>
      <c r="AE142" s="383">
        <v>0</v>
      </c>
      <c r="AF142" s="383">
        <v>0</v>
      </c>
      <c r="AG142" s="383">
        <v>0</v>
      </c>
      <c r="AH142" s="383">
        <v>549</v>
      </c>
      <c r="AI142" s="383">
        <v>503</v>
      </c>
      <c r="AJ142" s="383">
        <v>446</v>
      </c>
      <c r="AK142" s="383">
        <v>442</v>
      </c>
      <c r="AL142" s="383">
        <v>435</v>
      </c>
      <c r="AM142" s="383">
        <v>325</v>
      </c>
      <c r="AN142" s="383">
        <v>240</v>
      </c>
      <c r="AO142" s="383">
        <v>232</v>
      </c>
      <c r="AP142" s="383">
        <v>215</v>
      </c>
      <c r="AQ142" s="383">
        <v>205</v>
      </c>
      <c r="AR142" s="383">
        <v>215</v>
      </c>
      <c r="AS142" s="383">
        <v>220</v>
      </c>
      <c r="AT142" s="383">
        <v>230</v>
      </c>
      <c r="AU142" s="383">
        <v>252</v>
      </c>
      <c r="AV142" s="383">
        <v>274</v>
      </c>
      <c r="AW142" s="383">
        <v>281</v>
      </c>
      <c r="AX142" s="383">
        <v>285</v>
      </c>
      <c r="AY142" s="383">
        <v>0</v>
      </c>
      <c r="AZ142" s="383">
        <v>0</v>
      </c>
      <c r="BA142" s="383">
        <v>0</v>
      </c>
      <c r="BB142" s="383">
        <v>0</v>
      </c>
      <c r="BC142" s="383">
        <v>0</v>
      </c>
      <c r="BD142" s="383">
        <v>0</v>
      </c>
      <c r="BE142" s="383">
        <v>0</v>
      </c>
      <c r="BF142" s="383">
        <v>0</v>
      </c>
      <c r="BG142" s="383">
        <v>0</v>
      </c>
      <c r="BH142" s="383">
        <v>0</v>
      </c>
      <c r="BI142" s="383">
        <v>0</v>
      </c>
      <c r="BJ142" s="383">
        <v>0</v>
      </c>
      <c r="BK142" s="383">
        <v>0</v>
      </c>
      <c r="BL142" s="383">
        <v>0</v>
      </c>
      <c r="BM142" s="383">
        <v>0</v>
      </c>
      <c r="BN142" s="383">
        <v>0</v>
      </c>
      <c r="BO142" s="383">
        <v>0</v>
      </c>
      <c r="BP142" s="383">
        <v>0</v>
      </c>
      <c r="BQ142" s="383">
        <v>0</v>
      </c>
      <c r="BR142" s="383">
        <v>0</v>
      </c>
      <c r="BS142" s="383">
        <v>0</v>
      </c>
      <c r="BT142" s="383">
        <v>0</v>
      </c>
      <c r="BU142" s="383">
        <v>0</v>
      </c>
      <c r="BV142" s="383">
        <v>0</v>
      </c>
      <c r="BW142" s="383">
        <v>0</v>
      </c>
      <c r="BX142" s="383">
        <v>0</v>
      </c>
      <c r="BY142" s="383">
        <v>0</v>
      </c>
      <c r="BZ142" s="383">
        <v>0</v>
      </c>
      <c r="CA142" s="383">
        <v>0</v>
      </c>
      <c r="CB142" s="383">
        <v>0</v>
      </c>
      <c r="CC142" s="383">
        <v>0</v>
      </c>
      <c r="CD142" s="384">
        <v>0</v>
      </c>
    </row>
    <row r="143" spans="1:82" s="1" customFormat="1" x14ac:dyDescent="0.4">
      <c r="A143" s="314"/>
      <c r="B143" s="382" t="s">
        <v>410</v>
      </c>
      <c r="C143" s="314"/>
      <c r="D143" s="383">
        <v>0</v>
      </c>
      <c r="E143" s="383">
        <v>0</v>
      </c>
      <c r="F143" s="383">
        <v>0</v>
      </c>
      <c r="G143" s="383">
        <v>0</v>
      </c>
      <c r="H143" s="383">
        <v>0</v>
      </c>
      <c r="I143" s="383">
        <v>0</v>
      </c>
      <c r="J143" s="383">
        <v>0</v>
      </c>
      <c r="K143" s="383">
        <v>0</v>
      </c>
      <c r="L143" s="383">
        <v>0</v>
      </c>
      <c r="M143" s="383">
        <v>0</v>
      </c>
      <c r="N143" s="383">
        <v>0</v>
      </c>
      <c r="O143" s="383">
        <v>0</v>
      </c>
      <c r="P143" s="383">
        <v>0</v>
      </c>
      <c r="Q143" s="383">
        <v>0</v>
      </c>
      <c r="R143" s="383">
        <v>0</v>
      </c>
      <c r="S143" s="383">
        <v>0</v>
      </c>
      <c r="T143" s="383">
        <v>0</v>
      </c>
      <c r="U143" s="383">
        <v>0</v>
      </c>
      <c r="V143" s="383">
        <v>0</v>
      </c>
      <c r="W143" s="383">
        <v>0</v>
      </c>
      <c r="X143" s="383">
        <v>0</v>
      </c>
      <c r="Y143" s="383">
        <v>0</v>
      </c>
      <c r="Z143" s="383">
        <v>0</v>
      </c>
      <c r="AA143" s="383">
        <v>0</v>
      </c>
      <c r="AB143" s="383">
        <v>0</v>
      </c>
      <c r="AC143" s="383">
        <v>0</v>
      </c>
      <c r="AD143" s="383">
        <v>0</v>
      </c>
      <c r="AE143" s="383">
        <v>0</v>
      </c>
      <c r="AF143" s="383">
        <v>0</v>
      </c>
      <c r="AG143" s="383">
        <v>0</v>
      </c>
      <c r="AH143" s="383">
        <v>3</v>
      </c>
      <c r="AI143" s="383">
        <v>3</v>
      </c>
      <c r="AJ143" s="383">
        <v>3</v>
      </c>
      <c r="AK143" s="383">
        <v>2</v>
      </c>
      <c r="AL143" s="383">
        <v>2</v>
      </c>
      <c r="AM143" s="383">
        <v>2</v>
      </c>
      <c r="AN143" s="383">
        <v>2</v>
      </c>
      <c r="AO143" s="383">
        <v>1</v>
      </c>
      <c r="AP143" s="383">
        <v>1</v>
      </c>
      <c r="AQ143" s="383">
        <v>1</v>
      </c>
      <c r="AR143" s="383">
        <v>2</v>
      </c>
      <c r="AS143" s="383">
        <v>2</v>
      </c>
      <c r="AT143" s="383">
        <v>2</v>
      </c>
      <c r="AU143" s="383">
        <v>2</v>
      </c>
      <c r="AV143" s="383">
        <v>2</v>
      </c>
      <c r="AW143" s="383">
        <v>2</v>
      </c>
      <c r="AX143" s="383">
        <v>1</v>
      </c>
      <c r="AY143" s="383">
        <v>0</v>
      </c>
      <c r="AZ143" s="383">
        <v>0</v>
      </c>
      <c r="BA143" s="383">
        <v>0</v>
      </c>
      <c r="BB143" s="383">
        <v>0</v>
      </c>
      <c r="BC143" s="383">
        <v>0</v>
      </c>
      <c r="BD143" s="383">
        <v>0</v>
      </c>
      <c r="BE143" s="383">
        <v>0</v>
      </c>
      <c r="BF143" s="383">
        <v>0</v>
      </c>
      <c r="BG143" s="383">
        <v>0</v>
      </c>
      <c r="BH143" s="383">
        <v>0</v>
      </c>
      <c r="BI143" s="383">
        <v>0</v>
      </c>
      <c r="BJ143" s="383">
        <v>0</v>
      </c>
      <c r="BK143" s="383">
        <v>0</v>
      </c>
      <c r="BL143" s="383">
        <v>0</v>
      </c>
      <c r="BM143" s="383">
        <v>0</v>
      </c>
      <c r="BN143" s="383">
        <v>0</v>
      </c>
      <c r="BO143" s="383">
        <v>0</v>
      </c>
      <c r="BP143" s="383">
        <v>0</v>
      </c>
      <c r="BQ143" s="383">
        <v>0</v>
      </c>
      <c r="BR143" s="383">
        <v>0</v>
      </c>
      <c r="BS143" s="383">
        <v>0</v>
      </c>
      <c r="BT143" s="383">
        <v>0</v>
      </c>
      <c r="BU143" s="383">
        <v>0</v>
      </c>
      <c r="BV143" s="383">
        <v>0</v>
      </c>
      <c r="BW143" s="383">
        <v>0</v>
      </c>
      <c r="BX143" s="383">
        <v>0</v>
      </c>
      <c r="BY143" s="383">
        <v>0</v>
      </c>
      <c r="BZ143" s="383">
        <v>0</v>
      </c>
      <c r="CA143" s="383">
        <v>0</v>
      </c>
      <c r="CB143" s="383">
        <v>0</v>
      </c>
      <c r="CC143" s="383">
        <v>0</v>
      </c>
      <c r="CD143" s="384">
        <v>0</v>
      </c>
    </row>
    <row r="144" spans="1:82" s="238" customFormat="1" ht="27.75" customHeight="1" x14ac:dyDescent="0.4">
      <c r="B144" s="106" t="s">
        <v>641</v>
      </c>
      <c r="D144" s="380">
        <v>0</v>
      </c>
      <c r="E144" s="380">
        <v>0</v>
      </c>
      <c r="F144" s="380">
        <v>0</v>
      </c>
      <c r="G144" s="380">
        <v>0</v>
      </c>
      <c r="H144" s="380">
        <v>0</v>
      </c>
      <c r="I144" s="380">
        <v>0</v>
      </c>
      <c r="J144" s="380">
        <v>0</v>
      </c>
      <c r="K144" s="380">
        <v>0</v>
      </c>
      <c r="L144" s="380">
        <v>0</v>
      </c>
      <c r="M144" s="380">
        <v>0</v>
      </c>
      <c r="N144" s="380">
        <v>0</v>
      </c>
      <c r="O144" s="380">
        <v>0</v>
      </c>
      <c r="P144" s="380">
        <v>0</v>
      </c>
      <c r="Q144" s="380">
        <v>0</v>
      </c>
      <c r="R144" s="380">
        <v>0</v>
      </c>
      <c r="S144" s="380">
        <v>0</v>
      </c>
      <c r="T144" s="380">
        <v>0</v>
      </c>
      <c r="U144" s="380">
        <v>0</v>
      </c>
      <c r="V144" s="380">
        <v>0</v>
      </c>
      <c r="W144" s="380">
        <v>0</v>
      </c>
      <c r="X144" s="380">
        <v>0</v>
      </c>
      <c r="Y144" s="380">
        <v>0</v>
      </c>
      <c r="Z144" s="380">
        <v>0</v>
      </c>
      <c r="AA144" s="380">
        <v>0</v>
      </c>
      <c r="AB144" s="380">
        <v>0</v>
      </c>
      <c r="AC144" s="380">
        <v>0</v>
      </c>
      <c r="AD144" s="380">
        <v>0</v>
      </c>
      <c r="AE144" s="380">
        <v>0</v>
      </c>
      <c r="AF144" s="380">
        <v>103</v>
      </c>
      <c r="AG144" s="380">
        <v>107</v>
      </c>
      <c r="AH144" s="380">
        <v>116</v>
      </c>
      <c r="AI144" s="380">
        <v>153</v>
      </c>
      <c r="AJ144" s="380">
        <v>178</v>
      </c>
      <c r="AK144" s="380">
        <v>186</v>
      </c>
      <c r="AL144" s="380">
        <v>196</v>
      </c>
      <c r="AM144" s="380">
        <v>209</v>
      </c>
      <c r="AN144" s="380">
        <v>236</v>
      </c>
      <c r="AO144" s="380">
        <v>254</v>
      </c>
      <c r="AP144" s="380">
        <v>257</v>
      </c>
      <c r="AQ144" s="380">
        <v>258</v>
      </c>
      <c r="AR144" s="380">
        <v>267</v>
      </c>
      <c r="AS144" s="380">
        <v>277</v>
      </c>
      <c r="AT144" s="380">
        <v>286</v>
      </c>
      <c r="AU144" s="380">
        <v>296</v>
      </c>
      <c r="AV144" s="380">
        <v>307</v>
      </c>
      <c r="AW144" s="380">
        <v>321</v>
      </c>
      <c r="AX144" s="380">
        <v>337</v>
      </c>
      <c r="AY144" s="380">
        <v>358</v>
      </c>
      <c r="AZ144" s="380">
        <v>364</v>
      </c>
      <c r="BA144" s="380">
        <v>376</v>
      </c>
      <c r="BB144" s="380">
        <v>378</v>
      </c>
      <c r="BC144" s="380">
        <v>377</v>
      </c>
      <c r="BD144" s="380">
        <v>376</v>
      </c>
      <c r="BE144" s="380">
        <v>367</v>
      </c>
      <c r="BF144" s="380">
        <v>331</v>
      </c>
      <c r="BG144" s="380">
        <v>315</v>
      </c>
      <c r="BH144" s="380">
        <v>301</v>
      </c>
      <c r="BI144" s="380">
        <v>288</v>
      </c>
      <c r="BJ144" s="380">
        <v>275</v>
      </c>
      <c r="BK144" s="380">
        <v>263</v>
      </c>
      <c r="BL144" s="380">
        <v>251</v>
      </c>
      <c r="BM144" s="380">
        <v>240</v>
      </c>
      <c r="BN144" s="380">
        <v>230</v>
      </c>
      <c r="BO144" s="380">
        <v>220</v>
      </c>
      <c r="BP144" s="380">
        <v>211</v>
      </c>
      <c r="BQ144" s="380">
        <v>198</v>
      </c>
      <c r="BR144" s="380">
        <v>163</v>
      </c>
      <c r="BS144" s="380">
        <v>113</v>
      </c>
      <c r="BT144" s="380">
        <v>58</v>
      </c>
      <c r="BU144" s="380">
        <v>33</v>
      </c>
      <c r="BV144" s="380">
        <v>27</v>
      </c>
      <c r="BW144" s="380">
        <v>24</v>
      </c>
      <c r="BX144" s="380">
        <v>15</v>
      </c>
      <c r="BY144" s="380">
        <v>13</v>
      </c>
      <c r="BZ144" s="380">
        <v>12</v>
      </c>
      <c r="CA144" s="380">
        <v>11</v>
      </c>
      <c r="CB144" s="380">
        <v>9</v>
      </c>
      <c r="CC144" s="380">
        <v>8</v>
      </c>
      <c r="CD144" s="381">
        <v>7</v>
      </c>
    </row>
    <row r="145" spans="1:82" s="1" customFormat="1" x14ac:dyDescent="0.4">
      <c r="A145" s="314"/>
      <c r="B145" s="382" t="s">
        <v>411</v>
      </c>
      <c r="C145" s="314"/>
      <c r="D145" s="383">
        <v>0</v>
      </c>
      <c r="E145" s="383">
        <v>0</v>
      </c>
      <c r="F145" s="383">
        <v>0</v>
      </c>
      <c r="G145" s="383">
        <v>0</v>
      </c>
      <c r="H145" s="383">
        <v>0</v>
      </c>
      <c r="I145" s="383">
        <v>0</v>
      </c>
      <c r="J145" s="383">
        <v>0</v>
      </c>
      <c r="K145" s="383">
        <v>0</v>
      </c>
      <c r="L145" s="383">
        <v>0</v>
      </c>
      <c r="M145" s="383">
        <v>0</v>
      </c>
      <c r="N145" s="383">
        <v>0</v>
      </c>
      <c r="O145" s="383">
        <v>0</v>
      </c>
      <c r="P145" s="383">
        <v>0</v>
      </c>
      <c r="Q145" s="383">
        <v>0</v>
      </c>
      <c r="R145" s="383">
        <v>0</v>
      </c>
      <c r="S145" s="383">
        <v>0</v>
      </c>
      <c r="T145" s="383">
        <v>0</v>
      </c>
      <c r="U145" s="383">
        <v>0</v>
      </c>
      <c r="V145" s="383">
        <v>0</v>
      </c>
      <c r="W145" s="383">
        <v>0</v>
      </c>
      <c r="X145" s="383">
        <v>0</v>
      </c>
      <c r="Y145" s="383">
        <v>0</v>
      </c>
      <c r="Z145" s="383">
        <v>0</v>
      </c>
      <c r="AA145" s="383">
        <v>0</v>
      </c>
      <c r="AB145" s="383">
        <v>0</v>
      </c>
      <c r="AC145" s="383">
        <v>0</v>
      </c>
      <c r="AD145" s="383">
        <v>0</v>
      </c>
      <c r="AE145" s="383">
        <v>0</v>
      </c>
      <c r="AF145" s="383">
        <v>100</v>
      </c>
      <c r="AG145" s="383">
        <v>103</v>
      </c>
      <c r="AH145" s="383">
        <v>110</v>
      </c>
      <c r="AI145" s="383">
        <v>143</v>
      </c>
      <c r="AJ145" s="383">
        <v>164</v>
      </c>
      <c r="AK145" s="383">
        <v>169</v>
      </c>
      <c r="AL145" s="383">
        <v>177</v>
      </c>
      <c r="AM145" s="383">
        <v>188</v>
      </c>
      <c r="AN145" s="383">
        <v>212</v>
      </c>
      <c r="AO145" s="383">
        <v>227</v>
      </c>
      <c r="AP145" s="383">
        <v>228</v>
      </c>
      <c r="AQ145" s="383">
        <v>228</v>
      </c>
      <c r="AR145" s="383">
        <v>233</v>
      </c>
      <c r="AS145" s="383">
        <v>240</v>
      </c>
      <c r="AT145" s="383">
        <v>247</v>
      </c>
      <c r="AU145" s="383">
        <v>257</v>
      </c>
      <c r="AV145" s="383">
        <v>265</v>
      </c>
      <c r="AW145" s="383">
        <v>273</v>
      </c>
      <c r="AX145" s="383">
        <v>289</v>
      </c>
      <c r="AY145" s="383">
        <v>308</v>
      </c>
      <c r="AZ145" s="383">
        <v>328</v>
      </c>
      <c r="BA145" s="383">
        <v>339</v>
      </c>
      <c r="BB145" s="383">
        <v>338</v>
      </c>
      <c r="BC145" s="383">
        <v>337</v>
      </c>
      <c r="BD145" s="383">
        <v>336</v>
      </c>
      <c r="BE145" s="383">
        <v>326</v>
      </c>
      <c r="BF145" s="383">
        <v>289</v>
      </c>
      <c r="BG145" s="383">
        <v>274</v>
      </c>
      <c r="BH145" s="383">
        <v>260</v>
      </c>
      <c r="BI145" s="383">
        <v>246</v>
      </c>
      <c r="BJ145" s="383">
        <v>234</v>
      </c>
      <c r="BK145" s="383">
        <v>221</v>
      </c>
      <c r="BL145" s="383">
        <v>210</v>
      </c>
      <c r="BM145" s="383">
        <v>200</v>
      </c>
      <c r="BN145" s="383">
        <v>191</v>
      </c>
      <c r="BO145" s="383">
        <v>184</v>
      </c>
      <c r="BP145" s="383">
        <v>177</v>
      </c>
      <c r="BQ145" s="383">
        <v>167</v>
      </c>
      <c r="BR145" s="383">
        <v>134</v>
      </c>
      <c r="BS145" s="383">
        <v>75</v>
      </c>
      <c r="BT145" s="383">
        <v>25</v>
      </c>
      <c r="BU145" s="383">
        <v>3</v>
      </c>
      <c r="BV145" s="383">
        <v>0</v>
      </c>
      <c r="BW145" s="383">
        <v>0</v>
      </c>
      <c r="BX145" s="383">
        <v>0</v>
      </c>
      <c r="BY145" s="383">
        <v>0</v>
      </c>
      <c r="BZ145" s="383">
        <v>0</v>
      </c>
      <c r="CA145" s="383">
        <v>0</v>
      </c>
      <c r="CB145" s="383">
        <v>0</v>
      </c>
      <c r="CC145" s="383">
        <v>0</v>
      </c>
      <c r="CD145" s="384">
        <v>0</v>
      </c>
    </row>
    <row r="146" spans="1:82" s="1" customFormat="1" x14ac:dyDescent="0.4">
      <c r="A146" s="314"/>
      <c r="B146" s="382" t="s">
        <v>410</v>
      </c>
      <c r="C146" s="314"/>
      <c r="D146" s="383">
        <v>0</v>
      </c>
      <c r="E146" s="383">
        <v>0</v>
      </c>
      <c r="F146" s="383">
        <v>0</v>
      </c>
      <c r="G146" s="383">
        <v>0</v>
      </c>
      <c r="H146" s="383">
        <v>0</v>
      </c>
      <c r="I146" s="383">
        <v>0</v>
      </c>
      <c r="J146" s="383">
        <v>0</v>
      </c>
      <c r="K146" s="383">
        <v>0</v>
      </c>
      <c r="L146" s="383">
        <v>0</v>
      </c>
      <c r="M146" s="383">
        <v>0</v>
      </c>
      <c r="N146" s="383">
        <v>0</v>
      </c>
      <c r="O146" s="383">
        <v>0</v>
      </c>
      <c r="P146" s="383">
        <v>0</v>
      </c>
      <c r="Q146" s="383">
        <v>0</v>
      </c>
      <c r="R146" s="383">
        <v>0</v>
      </c>
      <c r="S146" s="383">
        <v>0</v>
      </c>
      <c r="T146" s="383">
        <v>0</v>
      </c>
      <c r="U146" s="383">
        <v>0</v>
      </c>
      <c r="V146" s="383">
        <v>0</v>
      </c>
      <c r="W146" s="383">
        <v>0</v>
      </c>
      <c r="X146" s="383">
        <v>0</v>
      </c>
      <c r="Y146" s="383">
        <v>0</v>
      </c>
      <c r="Z146" s="383">
        <v>0</v>
      </c>
      <c r="AA146" s="383">
        <v>0</v>
      </c>
      <c r="AB146" s="383">
        <v>0</v>
      </c>
      <c r="AC146" s="383">
        <v>0</v>
      </c>
      <c r="AD146" s="383">
        <v>0</v>
      </c>
      <c r="AE146" s="383">
        <v>0</v>
      </c>
      <c r="AF146" s="383">
        <v>3</v>
      </c>
      <c r="AG146" s="383">
        <v>4</v>
      </c>
      <c r="AH146" s="383">
        <v>6</v>
      </c>
      <c r="AI146" s="383">
        <v>10</v>
      </c>
      <c r="AJ146" s="383">
        <v>14</v>
      </c>
      <c r="AK146" s="383">
        <v>17</v>
      </c>
      <c r="AL146" s="383">
        <v>19</v>
      </c>
      <c r="AM146" s="383">
        <v>21</v>
      </c>
      <c r="AN146" s="383">
        <v>24</v>
      </c>
      <c r="AO146" s="383">
        <v>27</v>
      </c>
      <c r="AP146" s="383">
        <v>29</v>
      </c>
      <c r="AQ146" s="383">
        <v>31</v>
      </c>
      <c r="AR146" s="383">
        <v>34</v>
      </c>
      <c r="AS146" s="383">
        <v>37</v>
      </c>
      <c r="AT146" s="383">
        <v>39</v>
      </c>
      <c r="AU146" s="383">
        <v>40</v>
      </c>
      <c r="AV146" s="383">
        <v>43</v>
      </c>
      <c r="AW146" s="383">
        <v>48</v>
      </c>
      <c r="AX146" s="383">
        <v>49</v>
      </c>
      <c r="AY146" s="383">
        <v>50</v>
      </c>
      <c r="AZ146" s="383">
        <v>36</v>
      </c>
      <c r="BA146" s="383">
        <v>37</v>
      </c>
      <c r="BB146" s="383">
        <v>39</v>
      </c>
      <c r="BC146" s="383">
        <v>40</v>
      </c>
      <c r="BD146" s="383">
        <v>41</v>
      </c>
      <c r="BE146" s="383">
        <v>41</v>
      </c>
      <c r="BF146" s="383">
        <v>41</v>
      </c>
      <c r="BG146" s="383">
        <v>41</v>
      </c>
      <c r="BH146" s="383">
        <v>42</v>
      </c>
      <c r="BI146" s="383">
        <v>42</v>
      </c>
      <c r="BJ146" s="383">
        <v>42</v>
      </c>
      <c r="BK146" s="383">
        <v>42</v>
      </c>
      <c r="BL146" s="383">
        <v>41</v>
      </c>
      <c r="BM146" s="383">
        <v>40</v>
      </c>
      <c r="BN146" s="383">
        <v>39</v>
      </c>
      <c r="BO146" s="383">
        <v>36</v>
      </c>
      <c r="BP146" s="383">
        <v>34</v>
      </c>
      <c r="BQ146" s="383">
        <v>31</v>
      </c>
      <c r="BR146" s="383">
        <v>29</v>
      </c>
      <c r="BS146" s="383">
        <v>38</v>
      </c>
      <c r="BT146" s="383">
        <v>34</v>
      </c>
      <c r="BU146" s="383">
        <v>30</v>
      </c>
      <c r="BV146" s="383">
        <v>27</v>
      </c>
      <c r="BW146" s="383">
        <v>24</v>
      </c>
      <c r="BX146" s="383">
        <v>15</v>
      </c>
      <c r="BY146" s="383">
        <v>13</v>
      </c>
      <c r="BZ146" s="383">
        <v>12</v>
      </c>
      <c r="CA146" s="383">
        <v>11</v>
      </c>
      <c r="CB146" s="383">
        <v>9</v>
      </c>
      <c r="CC146" s="383">
        <v>8</v>
      </c>
      <c r="CD146" s="384">
        <v>7</v>
      </c>
    </row>
    <row r="147" spans="1:82" s="1" customFormat="1" x14ac:dyDescent="0.4">
      <c r="A147" s="314"/>
      <c r="B147" s="350"/>
      <c r="C147" s="314"/>
      <c r="D147" s="427"/>
      <c r="E147" s="427"/>
      <c r="F147" s="427"/>
      <c r="G147" s="427"/>
      <c r="H147" s="427"/>
      <c r="I147" s="427"/>
      <c r="J147" s="427"/>
      <c r="K147" s="427"/>
      <c r="L147" s="427"/>
      <c r="M147" s="427"/>
      <c r="N147" s="427"/>
      <c r="O147" s="427"/>
      <c r="P147" s="427"/>
      <c r="Q147" s="427"/>
      <c r="R147" s="427"/>
      <c r="S147" s="427"/>
      <c r="T147" s="427"/>
      <c r="U147" s="427"/>
      <c r="V147" s="427"/>
      <c r="W147" s="427"/>
      <c r="X147" s="427"/>
      <c r="Y147" s="427"/>
      <c r="Z147" s="427"/>
      <c r="AA147" s="427"/>
      <c r="AB147" s="427"/>
      <c r="AC147" s="427"/>
      <c r="AD147" s="427"/>
      <c r="AE147" s="427"/>
      <c r="AF147" s="427"/>
      <c r="AG147" s="427"/>
      <c r="AH147" s="427"/>
      <c r="AI147" s="427"/>
      <c r="AJ147" s="427"/>
      <c r="AK147" s="427"/>
      <c r="AL147" s="427"/>
      <c r="AM147" s="427"/>
      <c r="AN147" s="427"/>
      <c r="AO147" s="427"/>
      <c r="AP147" s="427"/>
      <c r="AQ147" s="427"/>
      <c r="AR147" s="427"/>
      <c r="AS147" s="427"/>
      <c r="AT147" s="427"/>
      <c r="AU147" s="427"/>
      <c r="AV147" s="427"/>
      <c r="AW147" s="427"/>
      <c r="AX147" s="427"/>
      <c r="AY147" s="427"/>
      <c r="AZ147" s="427"/>
      <c r="BA147" s="427"/>
      <c r="BB147" s="427"/>
      <c r="BC147" s="427"/>
      <c r="BD147" s="427"/>
      <c r="BE147" s="427"/>
      <c r="BF147" s="427"/>
      <c r="BG147" s="427"/>
      <c r="BH147" s="427"/>
      <c r="BI147" s="427"/>
      <c r="BJ147" s="427"/>
      <c r="BK147" s="427"/>
      <c r="BL147" s="427"/>
      <c r="BM147" s="427"/>
      <c r="BN147" s="427"/>
      <c r="BO147" s="427"/>
      <c r="BP147" s="427"/>
      <c r="BQ147" s="427"/>
      <c r="BR147" s="427"/>
      <c r="BS147" s="427"/>
      <c r="BT147" s="427"/>
      <c r="BU147" s="427"/>
      <c r="BV147" s="427"/>
      <c r="BW147" s="427"/>
      <c r="BX147" s="427"/>
      <c r="BY147" s="427"/>
      <c r="BZ147" s="427"/>
      <c r="CA147" s="427"/>
      <c r="CB147" s="427"/>
      <c r="CC147" s="427"/>
      <c r="CD147" s="428"/>
    </row>
    <row r="148" spans="1:82" s="1" customFormat="1" x14ac:dyDescent="0.4">
      <c r="A148" s="314"/>
      <c r="B148" s="329" t="s">
        <v>658</v>
      </c>
      <c r="C148" s="314"/>
      <c r="D148" s="380">
        <f t="shared" ref="D148:AI148" si="54">D149</f>
        <v>0</v>
      </c>
      <c r="E148" s="380">
        <f t="shared" si="54"/>
        <v>0</v>
      </c>
      <c r="F148" s="380">
        <f t="shared" si="54"/>
        <v>0</v>
      </c>
      <c r="G148" s="380">
        <f t="shared" si="54"/>
        <v>0</v>
      </c>
      <c r="H148" s="380">
        <f t="shared" si="54"/>
        <v>0</v>
      </c>
      <c r="I148" s="380">
        <f t="shared" si="54"/>
        <v>0</v>
      </c>
      <c r="J148" s="380">
        <f t="shared" si="54"/>
        <v>0</v>
      </c>
      <c r="K148" s="380">
        <f t="shared" si="54"/>
        <v>0</v>
      </c>
      <c r="L148" s="380">
        <f t="shared" si="54"/>
        <v>0</v>
      </c>
      <c r="M148" s="380">
        <f t="shared" si="54"/>
        <v>0</v>
      </c>
      <c r="N148" s="380">
        <f t="shared" si="54"/>
        <v>0</v>
      </c>
      <c r="O148" s="380">
        <f t="shared" si="54"/>
        <v>0</v>
      </c>
      <c r="P148" s="380">
        <f t="shared" si="54"/>
        <v>0</v>
      </c>
      <c r="Q148" s="380">
        <f t="shared" si="54"/>
        <v>0</v>
      </c>
      <c r="R148" s="380">
        <f t="shared" si="54"/>
        <v>0</v>
      </c>
      <c r="S148" s="380">
        <f t="shared" si="54"/>
        <v>0</v>
      </c>
      <c r="T148" s="380">
        <f t="shared" si="54"/>
        <v>0</v>
      </c>
      <c r="U148" s="380">
        <f t="shared" si="54"/>
        <v>0</v>
      </c>
      <c r="V148" s="380">
        <f t="shared" si="54"/>
        <v>0</v>
      </c>
      <c r="W148" s="380">
        <f t="shared" si="54"/>
        <v>0</v>
      </c>
      <c r="X148" s="380">
        <f t="shared" si="54"/>
        <v>0</v>
      </c>
      <c r="Y148" s="380">
        <f t="shared" si="54"/>
        <v>0</v>
      </c>
      <c r="Z148" s="380">
        <f t="shared" si="54"/>
        <v>0</v>
      </c>
      <c r="AA148" s="380">
        <f t="shared" si="54"/>
        <v>0</v>
      </c>
      <c r="AB148" s="380">
        <f t="shared" si="54"/>
        <v>0</v>
      </c>
      <c r="AC148" s="380">
        <f t="shared" si="54"/>
        <v>0</v>
      </c>
      <c r="AD148" s="380">
        <f t="shared" si="54"/>
        <v>0</v>
      </c>
      <c r="AE148" s="380">
        <f t="shared" si="54"/>
        <v>0</v>
      </c>
      <c r="AF148" s="380">
        <f t="shared" si="54"/>
        <v>0</v>
      </c>
      <c r="AG148" s="380">
        <f t="shared" si="54"/>
        <v>0</v>
      </c>
      <c r="AH148" s="380">
        <f t="shared" si="54"/>
        <v>0</v>
      </c>
      <c r="AI148" s="380">
        <f t="shared" si="54"/>
        <v>207</v>
      </c>
      <c r="AJ148" s="380">
        <f t="shared" ref="AJ148:BC148" si="55">AJ149</f>
        <v>205</v>
      </c>
      <c r="AK148" s="380">
        <f t="shared" si="55"/>
        <v>221</v>
      </c>
      <c r="AL148" s="380">
        <f t="shared" si="55"/>
        <v>240</v>
      </c>
      <c r="AM148" s="380">
        <f t="shared" si="55"/>
        <v>241</v>
      </c>
      <c r="AN148" s="380">
        <f t="shared" si="55"/>
        <v>273</v>
      </c>
      <c r="AO148" s="380">
        <f t="shared" si="55"/>
        <v>301</v>
      </c>
      <c r="AP148" s="380">
        <f t="shared" si="55"/>
        <v>327</v>
      </c>
      <c r="AQ148" s="380">
        <f t="shared" si="55"/>
        <v>352</v>
      </c>
      <c r="AR148" s="380">
        <f t="shared" si="55"/>
        <v>247</v>
      </c>
      <c r="AS148" s="380">
        <f t="shared" si="55"/>
        <v>290</v>
      </c>
      <c r="AT148" s="380">
        <f t="shared" si="55"/>
        <v>330</v>
      </c>
      <c r="AU148" s="380">
        <f t="shared" si="55"/>
        <v>375</v>
      </c>
      <c r="AV148" s="380">
        <f t="shared" si="55"/>
        <v>425</v>
      </c>
      <c r="AW148" s="380">
        <f t="shared" si="55"/>
        <v>527</v>
      </c>
      <c r="AX148" s="380">
        <f t="shared" si="55"/>
        <v>618</v>
      </c>
      <c r="AY148" s="380">
        <f t="shared" si="55"/>
        <v>739</v>
      </c>
      <c r="AZ148" s="380">
        <f t="shared" si="55"/>
        <v>786</v>
      </c>
      <c r="BA148" s="380">
        <f t="shared" si="55"/>
        <v>849</v>
      </c>
      <c r="BB148" s="380">
        <f t="shared" si="55"/>
        <v>898</v>
      </c>
      <c r="BC148" s="429">
        <f t="shared" si="55"/>
        <v>932</v>
      </c>
      <c r="BD148" s="380">
        <f t="shared" ref="BD148:CD148" si="56">BD150</f>
        <v>1268</v>
      </c>
      <c r="BE148" s="380">
        <f t="shared" si="56"/>
        <v>1322</v>
      </c>
      <c r="BF148" s="380">
        <f t="shared" si="56"/>
        <v>1345</v>
      </c>
      <c r="BG148" s="380">
        <f t="shared" si="56"/>
        <v>1297</v>
      </c>
      <c r="BH148" s="380">
        <f t="shared" si="56"/>
        <v>1213</v>
      </c>
      <c r="BI148" s="380">
        <f t="shared" si="56"/>
        <v>1198</v>
      </c>
      <c r="BJ148" s="380">
        <f t="shared" si="56"/>
        <v>1196</v>
      </c>
      <c r="BK148" s="380">
        <f t="shared" si="56"/>
        <v>1196</v>
      </c>
      <c r="BL148" s="380">
        <f t="shared" si="56"/>
        <v>1176</v>
      </c>
      <c r="BM148" s="380">
        <f t="shared" si="56"/>
        <v>1055</v>
      </c>
      <c r="BN148" s="380">
        <f t="shared" si="56"/>
        <v>969</v>
      </c>
      <c r="BO148" s="380">
        <f t="shared" si="56"/>
        <v>847</v>
      </c>
      <c r="BP148" s="380">
        <f t="shared" si="56"/>
        <v>530</v>
      </c>
      <c r="BQ148" s="380">
        <f t="shared" si="56"/>
        <v>252</v>
      </c>
      <c r="BR148" s="380">
        <f t="shared" si="56"/>
        <v>138</v>
      </c>
      <c r="BS148" s="380">
        <f t="shared" si="56"/>
        <v>73</v>
      </c>
      <c r="BT148" s="380">
        <f t="shared" si="56"/>
        <v>28</v>
      </c>
      <c r="BU148" s="380">
        <f t="shared" si="56"/>
        <v>6</v>
      </c>
      <c r="BV148" s="380">
        <f t="shared" si="56"/>
        <v>0</v>
      </c>
      <c r="BW148" s="380">
        <f t="shared" si="56"/>
        <v>0</v>
      </c>
      <c r="BX148" s="380">
        <f t="shared" si="56"/>
        <v>0</v>
      </c>
      <c r="BY148" s="380">
        <f t="shared" si="56"/>
        <v>0</v>
      </c>
      <c r="BZ148" s="380">
        <f t="shared" si="56"/>
        <v>0</v>
      </c>
      <c r="CA148" s="380">
        <f t="shared" si="56"/>
        <v>0</v>
      </c>
      <c r="CB148" s="380">
        <f t="shared" si="56"/>
        <v>0</v>
      </c>
      <c r="CC148" s="380">
        <f t="shared" si="56"/>
        <v>0</v>
      </c>
      <c r="CD148" s="381">
        <f t="shared" si="56"/>
        <v>0</v>
      </c>
    </row>
    <row r="149" spans="1:82" s="1" customFormat="1" x14ac:dyDescent="0.4">
      <c r="A149" s="314"/>
      <c r="B149" s="382" t="s">
        <v>659</v>
      </c>
      <c r="C149" s="314"/>
      <c r="D149" s="383">
        <v>0</v>
      </c>
      <c r="E149" s="383">
        <v>0</v>
      </c>
      <c r="F149" s="383">
        <v>0</v>
      </c>
      <c r="G149" s="383">
        <v>0</v>
      </c>
      <c r="H149" s="383">
        <v>0</v>
      </c>
      <c r="I149" s="383">
        <v>0</v>
      </c>
      <c r="J149" s="383">
        <v>0</v>
      </c>
      <c r="K149" s="383">
        <v>0</v>
      </c>
      <c r="L149" s="383">
        <v>0</v>
      </c>
      <c r="M149" s="383">
        <v>0</v>
      </c>
      <c r="N149" s="383">
        <v>0</v>
      </c>
      <c r="O149" s="383">
        <v>0</v>
      </c>
      <c r="P149" s="383">
        <v>0</v>
      </c>
      <c r="Q149" s="383">
        <v>0</v>
      </c>
      <c r="R149" s="383">
        <v>0</v>
      </c>
      <c r="S149" s="383">
        <v>0</v>
      </c>
      <c r="T149" s="383">
        <v>0</v>
      </c>
      <c r="U149" s="383">
        <v>0</v>
      </c>
      <c r="V149" s="383">
        <v>0</v>
      </c>
      <c r="W149" s="383">
        <v>0</v>
      </c>
      <c r="X149" s="383">
        <v>0</v>
      </c>
      <c r="Y149" s="383">
        <v>0</v>
      </c>
      <c r="Z149" s="383">
        <v>0</v>
      </c>
      <c r="AA149" s="383">
        <v>0</v>
      </c>
      <c r="AB149" s="383">
        <v>0</v>
      </c>
      <c r="AC149" s="383">
        <v>0</v>
      </c>
      <c r="AD149" s="383">
        <v>0</v>
      </c>
      <c r="AE149" s="383">
        <v>0</v>
      </c>
      <c r="AF149" s="383">
        <v>0</v>
      </c>
      <c r="AG149" s="383">
        <v>0</v>
      </c>
      <c r="AH149" s="383">
        <v>0</v>
      </c>
      <c r="AI149" s="383">
        <v>207</v>
      </c>
      <c r="AJ149" s="383">
        <v>205</v>
      </c>
      <c r="AK149" s="383">
        <v>221</v>
      </c>
      <c r="AL149" s="383">
        <v>240</v>
      </c>
      <c r="AM149" s="383">
        <v>241</v>
      </c>
      <c r="AN149" s="383">
        <v>273</v>
      </c>
      <c r="AO149" s="383">
        <v>301</v>
      </c>
      <c r="AP149" s="383">
        <v>327</v>
      </c>
      <c r="AQ149" s="383">
        <v>352</v>
      </c>
      <c r="AR149" s="383">
        <v>247</v>
      </c>
      <c r="AS149" s="383">
        <v>290</v>
      </c>
      <c r="AT149" s="383">
        <v>330</v>
      </c>
      <c r="AU149" s="383">
        <v>375</v>
      </c>
      <c r="AV149" s="383">
        <v>425</v>
      </c>
      <c r="AW149" s="383">
        <v>527</v>
      </c>
      <c r="AX149" s="383">
        <v>618</v>
      </c>
      <c r="AY149" s="383">
        <v>739</v>
      </c>
      <c r="AZ149" s="383">
        <v>786</v>
      </c>
      <c r="BA149" s="383">
        <v>849</v>
      </c>
      <c r="BB149" s="383">
        <v>898</v>
      </c>
      <c r="BC149" s="383">
        <v>932</v>
      </c>
      <c r="BD149" s="383">
        <v>994</v>
      </c>
      <c r="BE149" s="383">
        <v>1048</v>
      </c>
      <c r="BF149" s="383">
        <v>1091</v>
      </c>
      <c r="BG149" s="383">
        <v>1121</v>
      </c>
      <c r="BH149" s="383">
        <v>1137</v>
      </c>
      <c r="BI149" s="383">
        <v>1139</v>
      </c>
      <c r="BJ149" s="383">
        <v>1142</v>
      </c>
      <c r="BK149" s="383">
        <v>1133</v>
      </c>
      <c r="BL149" s="383">
        <v>1128</v>
      </c>
      <c r="BM149" s="383">
        <v>1099</v>
      </c>
      <c r="BN149" s="383">
        <v>0</v>
      </c>
      <c r="BO149" s="383">
        <v>0</v>
      </c>
      <c r="BP149" s="383">
        <v>0</v>
      </c>
      <c r="BQ149" s="383">
        <v>0</v>
      </c>
      <c r="BR149" s="383">
        <v>0</v>
      </c>
      <c r="BS149" s="383">
        <v>0</v>
      </c>
      <c r="BT149" s="383">
        <v>0</v>
      </c>
      <c r="BU149" s="383">
        <v>0</v>
      </c>
      <c r="BV149" s="383">
        <v>0</v>
      </c>
      <c r="BW149" s="383">
        <v>0</v>
      </c>
      <c r="BX149" s="383">
        <v>0</v>
      </c>
      <c r="BY149" s="383">
        <v>0</v>
      </c>
      <c r="BZ149" s="383">
        <v>0</v>
      </c>
      <c r="CA149" s="383">
        <v>0</v>
      </c>
      <c r="CB149" s="383">
        <v>0</v>
      </c>
      <c r="CC149" s="383">
        <v>0</v>
      </c>
      <c r="CD149" s="384">
        <v>0</v>
      </c>
    </row>
    <row r="150" spans="1:82" s="1" customFormat="1" ht="32.25" customHeight="1" x14ac:dyDescent="0.4">
      <c r="A150" s="314"/>
      <c r="B150" s="430" t="s">
        <v>660</v>
      </c>
      <c r="C150" s="314"/>
      <c r="D150" s="383">
        <v>0</v>
      </c>
      <c r="E150" s="383">
        <v>0</v>
      </c>
      <c r="F150" s="383">
        <v>0</v>
      </c>
      <c r="G150" s="383">
        <v>0</v>
      </c>
      <c r="H150" s="383">
        <v>0</v>
      </c>
      <c r="I150" s="383">
        <v>0</v>
      </c>
      <c r="J150" s="383">
        <v>0</v>
      </c>
      <c r="K150" s="383">
        <v>0</v>
      </c>
      <c r="L150" s="383">
        <v>0</v>
      </c>
      <c r="M150" s="383">
        <v>0</v>
      </c>
      <c r="N150" s="383">
        <v>0</v>
      </c>
      <c r="O150" s="383">
        <v>0</v>
      </c>
      <c r="P150" s="383">
        <v>0</v>
      </c>
      <c r="Q150" s="383">
        <v>0</v>
      </c>
      <c r="R150" s="383">
        <v>0</v>
      </c>
      <c r="S150" s="383">
        <v>0</v>
      </c>
      <c r="T150" s="383">
        <v>0</v>
      </c>
      <c r="U150" s="383">
        <v>0</v>
      </c>
      <c r="V150" s="383">
        <v>0</v>
      </c>
      <c r="W150" s="383">
        <v>0</v>
      </c>
      <c r="X150" s="383">
        <v>0</v>
      </c>
      <c r="Y150" s="383">
        <v>0</v>
      </c>
      <c r="Z150" s="383">
        <v>0</v>
      </c>
      <c r="AA150" s="383">
        <v>0</v>
      </c>
      <c r="AB150" s="383">
        <v>0</v>
      </c>
      <c r="AC150" s="383">
        <v>0</v>
      </c>
      <c r="AD150" s="383">
        <v>0</v>
      </c>
      <c r="AE150" s="383">
        <v>0</v>
      </c>
      <c r="AF150" s="383">
        <v>0</v>
      </c>
      <c r="AG150" s="383">
        <v>0</v>
      </c>
      <c r="AH150" s="383">
        <v>0</v>
      </c>
      <c r="AI150" s="383">
        <v>0</v>
      </c>
      <c r="AJ150" s="383">
        <v>0</v>
      </c>
      <c r="AK150" s="383">
        <v>0</v>
      </c>
      <c r="AL150" s="383">
        <v>0</v>
      </c>
      <c r="AM150" s="383">
        <v>0</v>
      </c>
      <c r="AN150" s="383">
        <v>0</v>
      </c>
      <c r="AO150" s="383">
        <v>0</v>
      </c>
      <c r="AP150" s="383">
        <v>0</v>
      </c>
      <c r="AQ150" s="383">
        <v>0</v>
      </c>
      <c r="AR150" s="383">
        <v>0</v>
      </c>
      <c r="AS150" s="383">
        <v>0</v>
      </c>
      <c r="AT150" s="383">
        <v>0</v>
      </c>
      <c r="AU150" s="383">
        <v>0</v>
      </c>
      <c r="AV150" s="383">
        <v>0</v>
      </c>
      <c r="AW150" s="383">
        <v>0</v>
      </c>
      <c r="AX150" s="383">
        <v>0</v>
      </c>
      <c r="AY150" s="383">
        <v>0</v>
      </c>
      <c r="AZ150" s="383">
        <v>0</v>
      </c>
      <c r="BA150" s="383">
        <v>0</v>
      </c>
      <c r="BB150" s="383">
        <v>0</v>
      </c>
      <c r="BC150" s="383">
        <v>0</v>
      </c>
      <c r="BD150" s="383">
        <v>1268</v>
      </c>
      <c r="BE150" s="383">
        <v>1322</v>
      </c>
      <c r="BF150" s="383">
        <v>1345</v>
      </c>
      <c r="BG150" s="383">
        <v>1297</v>
      </c>
      <c r="BH150" s="383">
        <v>1213</v>
      </c>
      <c r="BI150" s="383">
        <v>1198</v>
      </c>
      <c r="BJ150" s="383">
        <v>1196</v>
      </c>
      <c r="BK150" s="383">
        <v>1196</v>
      </c>
      <c r="BL150" s="383">
        <v>1176</v>
      </c>
      <c r="BM150" s="383">
        <v>1055</v>
      </c>
      <c r="BN150" s="383">
        <v>969</v>
      </c>
      <c r="BO150" s="383">
        <v>847</v>
      </c>
      <c r="BP150" s="383">
        <v>530</v>
      </c>
      <c r="BQ150" s="383">
        <v>252</v>
      </c>
      <c r="BR150" s="383">
        <v>138</v>
      </c>
      <c r="BS150" s="383">
        <v>73</v>
      </c>
      <c r="BT150" s="383">
        <v>28</v>
      </c>
      <c r="BU150" s="383">
        <v>6</v>
      </c>
      <c r="BV150" s="383">
        <v>0</v>
      </c>
      <c r="BW150" s="383">
        <v>0</v>
      </c>
      <c r="BX150" s="383">
        <v>0</v>
      </c>
      <c r="BY150" s="383">
        <v>0</v>
      </c>
      <c r="BZ150" s="383">
        <v>0</v>
      </c>
      <c r="CA150" s="383">
        <v>0</v>
      </c>
      <c r="CB150" s="383">
        <v>0</v>
      </c>
      <c r="CC150" s="383">
        <v>0</v>
      </c>
      <c r="CD150" s="384">
        <v>0</v>
      </c>
    </row>
    <row r="151" spans="1:82" s="238" customFormat="1" ht="27.75" customHeight="1" x14ac:dyDescent="0.4">
      <c r="B151" s="80" t="s">
        <v>478</v>
      </c>
      <c r="D151" s="380">
        <v>0</v>
      </c>
      <c r="E151" s="380">
        <v>0</v>
      </c>
      <c r="F151" s="380">
        <v>0</v>
      </c>
      <c r="G151" s="380">
        <v>0</v>
      </c>
      <c r="H151" s="380">
        <v>0</v>
      </c>
      <c r="I151" s="380">
        <v>0</v>
      </c>
      <c r="J151" s="380">
        <v>0</v>
      </c>
      <c r="K151" s="380">
        <v>0</v>
      </c>
      <c r="L151" s="380">
        <v>0</v>
      </c>
      <c r="M151" s="380">
        <v>0</v>
      </c>
      <c r="N151" s="380">
        <v>0</v>
      </c>
      <c r="O151" s="380">
        <v>0</v>
      </c>
      <c r="P151" s="380">
        <v>0</v>
      </c>
      <c r="Q151" s="380">
        <v>0</v>
      </c>
      <c r="R151" s="380">
        <v>0</v>
      </c>
      <c r="S151" s="380">
        <v>0</v>
      </c>
      <c r="T151" s="380">
        <v>0</v>
      </c>
      <c r="U151" s="380">
        <v>0</v>
      </c>
      <c r="V151" s="380">
        <v>0</v>
      </c>
      <c r="W151" s="380">
        <v>0</v>
      </c>
      <c r="X151" s="380">
        <v>0</v>
      </c>
      <c r="Y151" s="380">
        <v>0</v>
      </c>
      <c r="Z151" s="380">
        <v>0</v>
      </c>
      <c r="AA151" s="380">
        <v>0</v>
      </c>
      <c r="AB151" s="380">
        <v>0</v>
      </c>
      <c r="AC151" s="380">
        <v>0</v>
      </c>
      <c r="AD151" s="380">
        <v>0</v>
      </c>
      <c r="AE151" s="380">
        <v>0</v>
      </c>
      <c r="AF151" s="380">
        <v>0</v>
      </c>
      <c r="AG151" s="380">
        <v>0</v>
      </c>
      <c r="AH151" s="380">
        <v>0</v>
      </c>
      <c r="AI151" s="380">
        <v>0</v>
      </c>
      <c r="AJ151" s="380">
        <v>0</v>
      </c>
      <c r="AK151" s="380">
        <v>0</v>
      </c>
      <c r="AL151" s="380">
        <v>0</v>
      </c>
      <c r="AM151" s="380">
        <v>0</v>
      </c>
      <c r="AN151" s="380">
        <v>0</v>
      </c>
      <c r="AO151" s="380">
        <v>0</v>
      </c>
      <c r="AP151" s="380">
        <v>0</v>
      </c>
      <c r="AQ151" s="380">
        <v>0</v>
      </c>
      <c r="AR151" s="380">
        <v>0</v>
      </c>
      <c r="AS151" s="380">
        <v>0</v>
      </c>
      <c r="AT151" s="380">
        <v>0</v>
      </c>
      <c r="AU151" s="380">
        <v>0</v>
      </c>
      <c r="AV151" s="380">
        <v>0</v>
      </c>
      <c r="AW151" s="380">
        <v>0</v>
      </c>
      <c r="AX151" s="380">
        <v>0</v>
      </c>
      <c r="AY151" s="380">
        <v>0</v>
      </c>
      <c r="AZ151" s="380">
        <v>0</v>
      </c>
      <c r="BA151" s="380">
        <v>0</v>
      </c>
      <c r="BB151" s="380">
        <v>0</v>
      </c>
      <c r="BC151" s="380">
        <v>0</v>
      </c>
      <c r="BD151" s="380">
        <v>10</v>
      </c>
      <c r="BE151" s="380">
        <v>10</v>
      </c>
      <c r="BF151" s="380">
        <v>11</v>
      </c>
      <c r="BG151" s="380">
        <v>11</v>
      </c>
      <c r="BH151" s="380">
        <v>11</v>
      </c>
      <c r="BI151" s="380">
        <v>11</v>
      </c>
      <c r="BJ151" s="380">
        <v>11</v>
      </c>
      <c r="BK151" s="380">
        <v>11</v>
      </c>
      <c r="BL151" s="380">
        <v>11</v>
      </c>
      <c r="BM151" s="380">
        <v>10</v>
      </c>
      <c r="BN151" s="380">
        <v>9</v>
      </c>
      <c r="BO151" s="380">
        <v>9</v>
      </c>
      <c r="BP151" s="380">
        <v>8</v>
      </c>
      <c r="BQ151" s="380">
        <v>7</v>
      </c>
      <c r="BR151" s="380">
        <v>6</v>
      </c>
      <c r="BS151" s="380">
        <v>9</v>
      </c>
      <c r="BT151" s="380">
        <v>9</v>
      </c>
      <c r="BU151" s="380">
        <v>9</v>
      </c>
      <c r="BV151" s="380">
        <v>9</v>
      </c>
      <c r="BW151" s="380">
        <v>8</v>
      </c>
      <c r="BX151" s="380">
        <v>8</v>
      </c>
      <c r="BY151" s="380">
        <v>8</v>
      </c>
      <c r="BZ151" s="380">
        <v>9</v>
      </c>
      <c r="CA151" s="380">
        <v>9</v>
      </c>
      <c r="CB151" s="380">
        <v>9</v>
      </c>
      <c r="CC151" s="380">
        <v>8</v>
      </c>
      <c r="CD151" s="381">
        <v>8</v>
      </c>
    </row>
    <row r="152" spans="1:82" s="1" customFormat="1" x14ac:dyDescent="0.4">
      <c r="A152" s="314"/>
      <c r="B152" s="71" t="s">
        <v>634</v>
      </c>
      <c r="C152" s="314"/>
      <c r="D152" s="383">
        <v>0</v>
      </c>
      <c r="E152" s="383">
        <v>0</v>
      </c>
      <c r="F152" s="383">
        <v>0</v>
      </c>
      <c r="G152" s="383">
        <v>0</v>
      </c>
      <c r="H152" s="383">
        <v>0</v>
      </c>
      <c r="I152" s="383">
        <v>0</v>
      </c>
      <c r="J152" s="383">
        <v>0</v>
      </c>
      <c r="K152" s="383">
        <v>0</v>
      </c>
      <c r="L152" s="383">
        <v>0</v>
      </c>
      <c r="M152" s="383">
        <v>0</v>
      </c>
      <c r="N152" s="383">
        <v>0</v>
      </c>
      <c r="O152" s="383">
        <v>0</v>
      </c>
      <c r="P152" s="383">
        <v>0</v>
      </c>
      <c r="Q152" s="383">
        <v>0</v>
      </c>
      <c r="R152" s="383">
        <v>0</v>
      </c>
      <c r="S152" s="383">
        <v>0</v>
      </c>
      <c r="T152" s="383">
        <v>0</v>
      </c>
      <c r="U152" s="383">
        <v>0</v>
      </c>
      <c r="V152" s="383">
        <v>0</v>
      </c>
      <c r="W152" s="383">
        <v>0</v>
      </c>
      <c r="X152" s="383">
        <v>0</v>
      </c>
      <c r="Y152" s="383">
        <v>0</v>
      </c>
      <c r="Z152" s="383">
        <v>0</v>
      </c>
      <c r="AA152" s="383">
        <v>0</v>
      </c>
      <c r="AB152" s="383">
        <v>0</v>
      </c>
      <c r="AC152" s="383">
        <v>0</v>
      </c>
      <c r="AD152" s="383">
        <v>0</v>
      </c>
      <c r="AE152" s="383">
        <v>0</v>
      </c>
      <c r="AF152" s="383">
        <v>0</v>
      </c>
      <c r="AG152" s="383">
        <v>0</v>
      </c>
      <c r="AH152" s="383">
        <v>0</v>
      </c>
      <c r="AI152" s="383">
        <v>0</v>
      </c>
      <c r="AJ152" s="383">
        <v>0</v>
      </c>
      <c r="AK152" s="383">
        <v>0</v>
      </c>
      <c r="AL152" s="383">
        <v>0</v>
      </c>
      <c r="AM152" s="383">
        <v>0</v>
      </c>
      <c r="AN152" s="383">
        <v>0</v>
      </c>
      <c r="AO152" s="383">
        <v>0</v>
      </c>
      <c r="AP152" s="383">
        <v>0</v>
      </c>
      <c r="AQ152" s="383">
        <v>0</v>
      </c>
      <c r="AR152" s="383">
        <v>0</v>
      </c>
      <c r="AS152" s="383">
        <v>0</v>
      </c>
      <c r="AT152" s="383">
        <v>0</v>
      </c>
      <c r="AU152" s="383">
        <v>0</v>
      </c>
      <c r="AV152" s="383">
        <v>0</v>
      </c>
      <c r="AW152" s="383">
        <v>0</v>
      </c>
      <c r="AX152" s="383">
        <v>0</v>
      </c>
      <c r="AY152" s="383">
        <v>0</v>
      </c>
      <c r="AZ152" s="383">
        <v>0</v>
      </c>
      <c r="BA152" s="383">
        <v>0</v>
      </c>
      <c r="BB152" s="383">
        <v>0</v>
      </c>
      <c r="BC152" s="383">
        <v>0</v>
      </c>
      <c r="BD152" s="383">
        <v>0</v>
      </c>
      <c r="BE152" s="383">
        <v>0</v>
      </c>
      <c r="BF152" s="383">
        <v>0</v>
      </c>
      <c r="BG152" s="383">
        <v>0</v>
      </c>
      <c r="BH152" s="383">
        <v>0</v>
      </c>
      <c r="BI152" s="383">
        <v>0</v>
      </c>
      <c r="BJ152" s="383">
        <v>0</v>
      </c>
      <c r="BK152" s="383">
        <v>0</v>
      </c>
      <c r="BL152" s="383">
        <v>0</v>
      </c>
      <c r="BM152" s="383">
        <v>0</v>
      </c>
      <c r="BN152" s="383">
        <v>0</v>
      </c>
      <c r="BO152" s="383">
        <v>0</v>
      </c>
      <c r="BP152" s="383">
        <v>0</v>
      </c>
      <c r="BQ152" s="383">
        <v>0</v>
      </c>
      <c r="BR152" s="383">
        <v>0</v>
      </c>
      <c r="BS152" s="383">
        <v>0</v>
      </c>
      <c r="BT152" s="383">
        <v>0</v>
      </c>
      <c r="BU152" s="383">
        <v>0</v>
      </c>
      <c r="BV152" s="383">
        <v>0</v>
      </c>
      <c r="BW152" s="383">
        <v>0</v>
      </c>
      <c r="BX152" s="383">
        <v>0</v>
      </c>
      <c r="BY152" s="383">
        <v>0</v>
      </c>
      <c r="BZ152" s="383">
        <v>0</v>
      </c>
      <c r="CA152" s="383">
        <v>0</v>
      </c>
      <c r="CB152" s="383">
        <v>0</v>
      </c>
      <c r="CC152" s="383">
        <v>0</v>
      </c>
      <c r="CD152" s="384">
        <v>0</v>
      </c>
    </row>
    <row r="153" spans="1:82" s="1" customFormat="1" x14ac:dyDescent="0.4">
      <c r="A153" s="314"/>
      <c r="B153" s="71" t="s">
        <v>635</v>
      </c>
      <c r="C153" s="314"/>
      <c r="D153" s="383">
        <v>0</v>
      </c>
      <c r="E153" s="383">
        <v>0</v>
      </c>
      <c r="F153" s="383">
        <v>0</v>
      </c>
      <c r="G153" s="383">
        <v>0</v>
      </c>
      <c r="H153" s="383">
        <v>0</v>
      </c>
      <c r="I153" s="383">
        <v>0</v>
      </c>
      <c r="J153" s="383">
        <v>0</v>
      </c>
      <c r="K153" s="383">
        <v>0</v>
      </c>
      <c r="L153" s="383">
        <v>0</v>
      </c>
      <c r="M153" s="383">
        <v>0</v>
      </c>
      <c r="N153" s="383">
        <v>0</v>
      </c>
      <c r="O153" s="383">
        <v>0</v>
      </c>
      <c r="P153" s="383">
        <v>0</v>
      </c>
      <c r="Q153" s="383">
        <v>0</v>
      </c>
      <c r="R153" s="383">
        <v>0</v>
      </c>
      <c r="S153" s="383">
        <v>0</v>
      </c>
      <c r="T153" s="383">
        <v>0</v>
      </c>
      <c r="U153" s="383">
        <v>0</v>
      </c>
      <c r="V153" s="383">
        <v>0</v>
      </c>
      <c r="W153" s="383">
        <v>0</v>
      </c>
      <c r="X153" s="383">
        <v>0</v>
      </c>
      <c r="Y153" s="383">
        <v>0</v>
      </c>
      <c r="Z153" s="383">
        <v>0</v>
      </c>
      <c r="AA153" s="383">
        <v>0</v>
      </c>
      <c r="AB153" s="383">
        <v>0</v>
      </c>
      <c r="AC153" s="383">
        <v>0</v>
      </c>
      <c r="AD153" s="383">
        <v>0</v>
      </c>
      <c r="AE153" s="383">
        <v>0</v>
      </c>
      <c r="AF153" s="383">
        <v>0</v>
      </c>
      <c r="AG153" s="383">
        <v>0</v>
      </c>
      <c r="AH153" s="383">
        <v>0</v>
      </c>
      <c r="AI153" s="383">
        <v>0</v>
      </c>
      <c r="AJ153" s="383">
        <v>0</v>
      </c>
      <c r="AK153" s="383">
        <v>0</v>
      </c>
      <c r="AL153" s="383">
        <v>0</v>
      </c>
      <c r="AM153" s="383">
        <v>0</v>
      </c>
      <c r="AN153" s="383">
        <v>0</v>
      </c>
      <c r="AO153" s="383">
        <v>0</v>
      </c>
      <c r="AP153" s="383">
        <v>0</v>
      </c>
      <c r="AQ153" s="383">
        <v>0</v>
      </c>
      <c r="AR153" s="383">
        <v>0</v>
      </c>
      <c r="AS153" s="383">
        <v>0</v>
      </c>
      <c r="AT153" s="383">
        <v>0</v>
      </c>
      <c r="AU153" s="383">
        <v>0</v>
      </c>
      <c r="AV153" s="383">
        <v>0</v>
      </c>
      <c r="AW153" s="383">
        <v>0</v>
      </c>
      <c r="AX153" s="383">
        <v>0</v>
      </c>
      <c r="AY153" s="383">
        <v>0</v>
      </c>
      <c r="AZ153" s="383">
        <v>0</v>
      </c>
      <c r="BA153" s="383">
        <v>0</v>
      </c>
      <c r="BB153" s="383">
        <v>0</v>
      </c>
      <c r="BC153" s="383">
        <v>0</v>
      </c>
      <c r="BD153" s="383">
        <v>0</v>
      </c>
      <c r="BE153" s="383">
        <v>0</v>
      </c>
      <c r="BF153" s="383">
        <v>0</v>
      </c>
      <c r="BG153" s="383">
        <v>0</v>
      </c>
      <c r="BH153" s="383">
        <v>0</v>
      </c>
      <c r="BI153" s="383">
        <v>0</v>
      </c>
      <c r="BJ153" s="383">
        <v>0</v>
      </c>
      <c r="BK153" s="383">
        <v>0</v>
      </c>
      <c r="BL153" s="383">
        <v>0</v>
      </c>
      <c r="BM153" s="383">
        <v>0</v>
      </c>
      <c r="BN153" s="383">
        <v>0</v>
      </c>
      <c r="BO153" s="383">
        <v>0</v>
      </c>
      <c r="BP153" s="383">
        <v>0</v>
      </c>
      <c r="BQ153" s="383">
        <v>0</v>
      </c>
      <c r="BR153" s="383">
        <v>0</v>
      </c>
      <c r="BS153" s="383">
        <v>0</v>
      </c>
      <c r="BT153" s="383">
        <v>0</v>
      </c>
      <c r="BU153" s="383">
        <v>0</v>
      </c>
      <c r="BV153" s="383">
        <v>0</v>
      </c>
      <c r="BW153" s="383">
        <v>0</v>
      </c>
      <c r="BX153" s="383">
        <v>0</v>
      </c>
      <c r="BY153" s="383">
        <v>0</v>
      </c>
      <c r="BZ153" s="383">
        <v>0</v>
      </c>
      <c r="CA153" s="383">
        <v>0</v>
      </c>
      <c r="CB153" s="383">
        <v>0</v>
      </c>
      <c r="CC153" s="383">
        <v>0</v>
      </c>
      <c r="CD153" s="384">
        <v>0</v>
      </c>
    </row>
    <row r="154" spans="1:82" s="1" customFormat="1" x14ac:dyDescent="0.4">
      <c r="A154" s="314"/>
      <c r="B154" s="71" t="s">
        <v>636</v>
      </c>
      <c r="C154" s="314"/>
      <c r="D154" s="383">
        <v>0</v>
      </c>
      <c r="E154" s="383">
        <v>0</v>
      </c>
      <c r="F154" s="383">
        <v>0</v>
      </c>
      <c r="G154" s="383">
        <v>0</v>
      </c>
      <c r="H154" s="383">
        <v>0</v>
      </c>
      <c r="I154" s="383">
        <v>0</v>
      </c>
      <c r="J154" s="383">
        <v>0</v>
      </c>
      <c r="K154" s="383">
        <v>0</v>
      </c>
      <c r="L154" s="383">
        <v>0</v>
      </c>
      <c r="M154" s="383">
        <v>0</v>
      </c>
      <c r="N154" s="383">
        <v>0</v>
      </c>
      <c r="O154" s="383">
        <v>0</v>
      </c>
      <c r="P154" s="383">
        <v>0</v>
      </c>
      <c r="Q154" s="383">
        <v>0</v>
      </c>
      <c r="R154" s="383">
        <v>0</v>
      </c>
      <c r="S154" s="383">
        <v>0</v>
      </c>
      <c r="T154" s="383">
        <v>0</v>
      </c>
      <c r="U154" s="383">
        <v>0</v>
      </c>
      <c r="V154" s="383">
        <v>0</v>
      </c>
      <c r="W154" s="383">
        <v>0</v>
      </c>
      <c r="X154" s="383">
        <v>0</v>
      </c>
      <c r="Y154" s="383">
        <v>0</v>
      </c>
      <c r="Z154" s="383">
        <v>0</v>
      </c>
      <c r="AA154" s="383">
        <v>0</v>
      </c>
      <c r="AB154" s="383">
        <v>0</v>
      </c>
      <c r="AC154" s="383">
        <v>0</v>
      </c>
      <c r="AD154" s="383">
        <v>0</v>
      </c>
      <c r="AE154" s="383">
        <v>0</v>
      </c>
      <c r="AF154" s="383">
        <v>0</v>
      </c>
      <c r="AG154" s="383">
        <v>0</v>
      </c>
      <c r="AH154" s="383">
        <v>0</v>
      </c>
      <c r="AI154" s="383">
        <v>0</v>
      </c>
      <c r="AJ154" s="383">
        <v>0</v>
      </c>
      <c r="AK154" s="383">
        <v>0</v>
      </c>
      <c r="AL154" s="383">
        <v>0</v>
      </c>
      <c r="AM154" s="383">
        <v>0</v>
      </c>
      <c r="AN154" s="383">
        <v>0</v>
      </c>
      <c r="AO154" s="383">
        <v>0</v>
      </c>
      <c r="AP154" s="383">
        <v>0</v>
      </c>
      <c r="AQ154" s="383">
        <v>0</v>
      </c>
      <c r="AR154" s="383">
        <v>0</v>
      </c>
      <c r="AS154" s="383">
        <v>0</v>
      </c>
      <c r="AT154" s="383">
        <v>0</v>
      </c>
      <c r="AU154" s="383">
        <v>0</v>
      </c>
      <c r="AV154" s="383">
        <v>0</v>
      </c>
      <c r="AW154" s="383">
        <v>0</v>
      </c>
      <c r="AX154" s="383">
        <v>0</v>
      </c>
      <c r="AY154" s="383">
        <v>0</v>
      </c>
      <c r="AZ154" s="383">
        <v>0</v>
      </c>
      <c r="BA154" s="383">
        <v>0</v>
      </c>
      <c r="BB154" s="383">
        <v>0</v>
      </c>
      <c r="BC154" s="383">
        <v>0</v>
      </c>
      <c r="BD154" s="383">
        <v>9</v>
      </c>
      <c r="BE154" s="383">
        <v>9</v>
      </c>
      <c r="BF154" s="383">
        <v>9</v>
      </c>
      <c r="BG154" s="383">
        <v>10</v>
      </c>
      <c r="BH154" s="383">
        <v>10</v>
      </c>
      <c r="BI154" s="383">
        <v>10</v>
      </c>
      <c r="BJ154" s="383">
        <v>10</v>
      </c>
      <c r="BK154" s="383">
        <v>10</v>
      </c>
      <c r="BL154" s="383">
        <v>10</v>
      </c>
      <c r="BM154" s="383">
        <v>9</v>
      </c>
      <c r="BN154" s="383">
        <v>9</v>
      </c>
      <c r="BO154" s="383">
        <v>8</v>
      </c>
      <c r="BP154" s="383">
        <v>5</v>
      </c>
      <c r="BQ154" s="383">
        <v>2</v>
      </c>
      <c r="BR154" s="383">
        <v>1</v>
      </c>
      <c r="BS154" s="383">
        <v>0</v>
      </c>
      <c r="BT154" s="383">
        <v>0</v>
      </c>
      <c r="BU154" s="383">
        <v>0</v>
      </c>
      <c r="BV154" s="383">
        <v>0</v>
      </c>
      <c r="BW154" s="383">
        <v>0</v>
      </c>
      <c r="BX154" s="383">
        <v>0</v>
      </c>
      <c r="BY154" s="383">
        <v>0</v>
      </c>
      <c r="BZ154" s="383">
        <v>0</v>
      </c>
      <c r="CA154" s="383">
        <v>0</v>
      </c>
      <c r="CB154" s="383">
        <v>0</v>
      </c>
      <c r="CC154" s="383">
        <v>0</v>
      </c>
      <c r="CD154" s="384">
        <v>0</v>
      </c>
    </row>
    <row r="155" spans="1:82" s="1" customFormat="1" x14ac:dyDescent="0.4">
      <c r="A155" s="314"/>
      <c r="B155" s="71" t="s">
        <v>236</v>
      </c>
      <c r="C155" s="314"/>
      <c r="D155" s="383">
        <v>0</v>
      </c>
      <c r="E155" s="383">
        <v>0</v>
      </c>
      <c r="F155" s="383">
        <v>0</v>
      </c>
      <c r="G155" s="383">
        <v>0</v>
      </c>
      <c r="H155" s="383">
        <v>0</v>
      </c>
      <c r="I155" s="383">
        <v>0</v>
      </c>
      <c r="J155" s="383">
        <v>0</v>
      </c>
      <c r="K155" s="383">
        <v>0</v>
      </c>
      <c r="L155" s="383">
        <v>0</v>
      </c>
      <c r="M155" s="383">
        <v>0</v>
      </c>
      <c r="N155" s="383">
        <v>0</v>
      </c>
      <c r="O155" s="383">
        <v>0</v>
      </c>
      <c r="P155" s="383">
        <v>0</v>
      </c>
      <c r="Q155" s="383">
        <v>0</v>
      </c>
      <c r="R155" s="383">
        <v>0</v>
      </c>
      <c r="S155" s="383">
        <v>0</v>
      </c>
      <c r="T155" s="383">
        <v>0</v>
      </c>
      <c r="U155" s="383">
        <v>0</v>
      </c>
      <c r="V155" s="383">
        <v>0</v>
      </c>
      <c r="W155" s="383">
        <v>0</v>
      </c>
      <c r="X155" s="383">
        <v>0</v>
      </c>
      <c r="Y155" s="383">
        <v>0</v>
      </c>
      <c r="Z155" s="383">
        <v>0</v>
      </c>
      <c r="AA155" s="383">
        <v>0</v>
      </c>
      <c r="AB155" s="383">
        <v>0</v>
      </c>
      <c r="AC155" s="383">
        <v>0</v>
      </c>
      <c r="AD155" s="383">
        <v>0</v>
      </c>
      <c r="AE155" s="383">
        <v>0</v>
      </c>
      <c r="AF155" s="383">
        <v>0</v>
      </c>
      <c r="AG155" s="383">
        <v>0</v>
      </c>
      <c r="AH155" s="383">
        <v>0</v>
      </c>
      <c r="AI155" s="383">
        <v>0</v>
      </c>
      <c r="AJ155" s="383">
        <v>0</v>
      </c>
      <c r="AK155" s="383">
        <v>0</v>
      </c>
      <c r="AL155" s="383">
        <v>0</v>
      </c>
      <c r="AM155" s="383">
        <v>0</v>
      </c>
      <c r="AN155" s="383">
        <v>0</v>
      </c>
      <c r="AO155" s="383">
        <v>0</v>
      </c>
      <c r="AP155" s="383">
        <v>0</v>
      </c>
      <c r="AQ155" s="383">
        <v>0</v>
      </c>
      <c r="AR155" s="383">
        <v>0</v>
      </c>
      <c r="AS155" s="383">
        <v>0</v>
      </c>
      <c r="AT155" s="383">
        <v>0</v>
      </c>
      <c r="AU155" s="383">
        <v>0</v>
      </c>
      <c r="AV155" s="383">
        <v>0</v>
      </c>
      <c r="AW155" s="383">
        <v>0</v>
      </c>
      <c r="AX155" s="383">
        <v>0</v>
      </c>
      <c r="AY155" s="383">
        <v>0</v>
      </c>
      <c r="AZ155" s="383">
        <v>0</v>
      </c>
      <c r="BA155" s="383">
        <v>0</v>
      </c>
      <c r="BB155" s="383">
        <v>0</v>
      </c>
      <c r="BC155" s="383">
        <v>0</v>
      </c>
      <c r="BD155" s="383">
        <v>0</v>
      </c>
      <c r="BE155" s="383">
        <v>0</v>
      </c>
      <c r="BF155" s="383">
        <v>0</v>
      </c>
      <c r="BG155" s="383">
        <v>0</v>
      </c>
      <c r="BH155" s="383">
        <v>0</v>
      </c>
      <c r="BI155" s="383">
        <v>0</v>
      </c>
      <c r="BJ155" s="383">
        <v>0</v>
      </c>
      <c r="BK155" s="383">
        <v>0</v>
      </c>
      <c r="BL155" s="383">
        <v>0</v>
      </c>
      <c r="BM155" s="383">
        <v>0</v>
      </c>
      <c r="BN155" s="383">
        <v>0</v>
      </c>
      <c r="BO155" s="383">
        <v>1</v>
      </c>
      <c r="BP155" s="383">
        <v>2</v>
      </c>
      <c r="BQ155" s="383">
        <v>5</v>
      </c>
      <c r="BR155" s="383">
        <v>5</v>
      </c>
      <c r="BS155" s="383">
        <v>8</v>
      </c>
      <c r="BT155" s="383">
        <v>9</v>
      </c>
      <c r="BU155" s="383">
        <v>9</v>
      </c>
      <c r="BV155" s="383">
        <v>8</v>
      </c>
      <c r="BW155" s="383">
        <v>8</v>
      </c>
      <c r="BX155" s="383">
        <v>8</v>
      </c>
      <c r="BY155" s="383">
        <v>8</v>
      </c>
      <c r="BZ155" s="383">
        <v>9</v>
      </c>
      <c r="CA155" s="383">
        <v>9</v>
      </c>
      <c r="CB155" s="383">
        <v>9</v>
      </c>
      <c r="CC155" s="383">
        <v>8</v>
      </c>
      <c r="CD155" s="384">
        <v>8</v>
      </c>
    </row>
    <row r="156" spans="1:82" s="1" customFormat="1" x14ac:dyDescent="0.4">
      <c r="A156" s="314"/>
      <c r="B156" s="71" t="s">
        <v>647</v>
      </c>
      <c r="C156" s="314"/>
      <c r="D156" s="383">
        <v>0</v>
      </c>
      <c r="E156" s="383">
        <v>0</v>
      </c>
      <c r="F156" s="383">
        <v>0</v>
      </c>
      <c r="G156" s="383">
        <v>0</v>
      </c>
      <c r="H156" s="383">
        <v>0</v>
      </c>
      <c r="I156" s="383">
        <v>0</v>
      </c>
      <c r="J156" s="383">
        <v>0</v>
      </c>
      <c r="K156" s="383">
        <v>0</v>
      </c>
      <c r="L156" s="383">
        <v>0</v>
      </c>
      <c r="M156" s="383">
        <v>0</v>
      </c>
      <c r="N156" s="383">
        <v>0</v>
      </c>
      <c r="O156" s="383">
        <v>0</v>
      </c>
      <c r="P156" s="383">
        <v>0</v>
      </c>
      <c r="Q156" s="383">
        <v>0</v>
      </c>
      <c r="R156" s="383">
        <v>0</v>
      </c>
      <c r="S156" s="383">
        <v>0</v>
      </c>
      <c r="T156" s="383">
        <v>0</v>
      </c>
      <c r="U156" s="383">
        <v>0</v>
      </c>
      <c r="V156" s="383">
        <v>0</v>
      </c>
      <c r="W156" s="383">
        <v>0</v>
      </c>
      <c r="X156" s="383">
        <v>0</v>
      </c>
      <c r="Y156" s="383">
        <v>0</v>
      </c>
      <c r="Z156" s="383">
        <v>0</v>
      </c>
      <c r="AA156" s="383">
        <v>0</v>
      </c>
      <c r="AB156" s="383">
        <v>0</v>
      </c>
      <c r="AC156" s="383">
        <v>0</v>
      </c>
      <c r="AD156" s="383">
        <v>0</v>
      </c>
      <c r="AE156" s="383">
        <v>0</v>
      </c>
      <c r="AF156" s="383">
        <v>0</v>
      </c>
      <c r="AG156" s="383">
        <v>0</v>
      </c>
      <c r="AH156" s="383">
        <v>0</v>
      </c>
      <c r="AI156" s="383">
        <v>0</v>
      </c>
      <c r="AJ156" s="383">
        <v>0</v>
      </c>
      <c r="AK156" s="383">
        <v>0</v>
      </c>
      <c r="AL156" s="383">
        <v>0</v>
      </c>
      <c r="AM156" s="383">
        <v>0</v>
      </c>
      <c r="AN156" s="383">
        <v>0</v>
      </c>
      <c r="AO156" s="383">
        <v>0</v>
      </c>
      <c r="AP156" s="383">
        <v>0</v>
      </c>
      <c r="AQ156" s="383">
        <v>0</v>
      </c>
      <c r="AR156" s="383">
        <v>0</v>
      </c>
      <c r="AS156" s="383">
        <v>0</v>
      </c>
      <c r="AT156" s="383">
        <v>0</v>
      </c>
      <c r="AU156" s="383">
        <v>0</v>
      </c>
      <c r="AV156" s="383">
        <v>0</v>
      </c>
      <c r="AW156" s="383">
        <v>0</v>
      </c>
      <c r="AX156" s="383">
        <v>0</v>
      </c>
      <c r="AY156" s="383">
        <v>0</v>
      </c>
      <c r="AZ156" s="383">
        <v>0</v>
      </c>
      <c r="BA156" s="383">
        <v>0</v>
      </c>
      <c r="BB156" s="383">
        <v>0</v>
      </c>
      <c r="BC156" s="383">
        <v>0</v>
      </c>
      <c r="BD156" s="383">
        <v>1</v>
      </c>
      <c r="BE156" s="383">
        <v>1</v>
      </c>
      <c r="BF156" s="383">
        <v>1</v>
      </c>
      <c r="BG156" s="383">
        <v>1</v>
      </c>
      <c r="BH156" s="383">
        <v>1</v>
      </c>
      <c r="BI156" s="383">
        <v>1</v>
      </c>
      <c r="BJ156" s="383">
        <v>1</v>
      </c>
      <c r="BK156" s="383">
        <v>1</v>
      </c>
      <c r="BL156" s="383">
        <v>1</v>
      </c>
      <c r="BM156" s="383">
        <v>1</v>
      </c>
      <c r="BN156" s="383">
        <v>0</v>
      </c>
      <c r="BO156" s="383">
        <v>0</v>
      </c>
      <c r="BP156" s="383">
        <v>0</v>
      </c>
      <c r="BQ156" s="383">
        <v>0</v>
      </c>
      <c r="BR156" s="383">
        <v>0</v>
      </c>
      <c r="BS156" s="383">
        <v>0</v>
      </c>
      <c r="BT156" s="383">
        <v>0</v>
      </c>
      <c r="BU156" s="383">
        <v>0</v>
      </c>
      <c r="BV156" s="383">
        <v>0</v>
      </c>
      <c r="BW156" s="383">
        <v>0</v>
      </c>
      <c r="BX156" s="383">
        <v>0</v>
      </c>
      <c r="BY156" s="383">
        <v>0</v>
      </c>
      <c r="BZ156" s="383">
        <v>0</v>
      </c>
      <c r="CA156" s="383">
        <v>0</v>
      </c>
      <c r="CB156" s="383">
        <v>0</v>
      </c>
      <c r="CC156" s="383">
        <v>0</v>
      </c>
      <c r="CD156" s="384">
        <v>0</v>
      </c>
    </row>
    <row r="157" spans="1:82" s="1" customFormat="1" ht="48" customHeight="1" x14ac:dyDescent="0.4">
      <c r="A157" s="431"/>
      <c r="B157" s="432"/>
      <c r="C157" s="432"/>
      <c r="D157" s="427"/>
      <c r="E157" s="427"/>
      <c r="F157" s="427"/>
      <c r="G157" s="427"/>
      <c r="H157" s="427"/>
      <c r="I157" s="427"/>
      <c r="J157" s="427"/>
      <c r="K157" s="427"/>
      <c r="L157" s="427"/>
      <c r="M157" s="427"/>
      <c r="N157" s="427"/>
      <c r="O157" s="427"/>
      <c r="P157" s="427"/>
      <c r="Q157" s="427"/>
      <c r="R157" s="427"/>
      <c r="S157" s="427"/>
      <c r="T157" s="427"/>
      <c r="U157" s="427"/>
      <c r="V157" s="427"/>
      <c r="W157" s="427"/>
      <c r="X157" s="427"/>
      <c r="Y157" s="427"/>
      <c r="Z157" s="427"/>
      <c r="AA157" s="427"/>
      <c r="AB157" s="427"/>
      <c r="AC157" s="427"/>
      <c r="AD157" s="427"/>
      <c r="AE157" s="427"/>
      <c r="AF157" s="427"/>
      <c r="AG157" s="427"/>
      <c r="AH157" s="427"/>
      <c r="AI157" s="427"/>
      <c r="AJ157" s="427"/>
      <c r="AK157" s="427"/>
      <c r="AL157" s="427"/>
      <c r="AM157" s="427"/>
      <c r="AN157" s="427"/>
      <c r="AO157" s="427"/>
      <c r="AP157" s="427"/>
      <c r="AQ157" s="427"/>
      <c r="AR157" s="427"/>
      <c r="AS157" s="427"/>
      <c r="AT157" s="427"/>
      <c r="AU157" s="427"/>
      <c r="AV157" s="427"/>
      <c r="AW157" s="427"/>
      <c r="AX157" s="427"/>
      <c r="AY157" s="427"/>
      <c r="AZ157" s="427"/>
      <c r="BA157" s="427"/>
      <c r="BB157" s="427"/>
      <c r="BC157" s="427"/>
      <c r="BD157" s="427"/>
      <c r="BE157" s="427"/>
      <c r="BF157" s="427"/>
      <c r="BG157" s="427"/>
      <c r="BH157" s="427"/>
      <c r="BI157" s="427"/>
      <c r="BJ157" s="427"/>
      <c r="BK157" s="427"/>
      <c r="BL157" s="427"/>
      <c r="BM157" s="427"/>
      <c r="BN157" s="427"/>
      <c r="BO157" s="427"/>
      <c r="BP157" s="427"/>
      <c r="BQ157" s="427"/>
      <c r="BR157" s="427"/>
      <c r="BS157" s="427"/>
      <c r="BT157" s="427"/>
      <c r="BU157" s="427"/>
      <c r="BV157" s="427"/>
      <c r="BW157" s="427"/>
      <c r="BX157" s="427"/>
      <c r="BY157" s="427"/>
      <c r="BZ157" s="427"/>
      <c r="CA157" s="427"/>
      <c r="CB157" s="427"/>
      <c r="CC157" s="427"/>
      <c r="CD157" s="428"/>
    </row>
    <row r="158" spans="1:82" s="1" customFormat="1" ht="98.25" customHeight="1" thickBot="1" x14ac:dyDescent="0.45">
      <c r="A158" s="433"/>
      <c r="B158" s="433" t="s">
        <v>661</v>
      </c>
      <c r="C158" s="433"/>
      <c r="D158" s="434"/>
      <c r="E158" s="434"/>
      <c r="F158" s="434"/>
      <c r="G158" s="434"/>
      <c r="H158" s="434"/>
      <c r="I158" s="434"/>
      <c r="J158" s="434"/>
      <c r="K158" s="434"/>
      <c r="L158" s="434"/>
      <c r="M158" s="434"/>
      <c r="N158" s="434"/>
      <c r="O158" s="434"/>
      <c r="P158" s="434"/>
      <c r="Q158" s="434"/>
      <c r="R158" s="434"/>
      <c r="S158" s="434"/>
      <c r="T158" s="434"/>
      <c r="U158" s="434"/>
      <c r="V158" s="434"/>
      <c r="W158" s="434"/>
      <c r="X158" s="434"/>
      <c r="Y158" s="434"/>
      <c r="Z158" s="434"/>
      <c r="AA158" s="434"/>
      <c r="AB158" s="434"/>
      <c r="AC158" s="434"/>
      <c r="AD158" s="434"/>
      <c r="AE158" s="434"/>
      <c r="AF158" s="434"/>
      <c r="AG158" s="434"/>
      <c r="AH158" s="434"/>
      <c r="AI158" s="434"/>
      <c r="AJ158" s="434"/>
      <c r="AK158" s="434"/>
      <c r="AL158" s="434"/>
      <c r="AM158" s="434"/>
      <c r="AN158" s="434"/>
      <c r="AO158" s="434"/>
      <c r="AP158" s="434"/>
      <c r="AQ158" s="434"/>
      <c r="AR158" s="434"/>
      <c r="AS158" s="434"/>
      <c r="AT158" s="434"/>
      <c r="AU158" s="434"/>
      <c r="AV158" s="434"/>
      <c r="AW158" s="434"/>
      <c r="AX158" s="434"/>
      <c r="AY158" s="434"/>
      <c r="AZ158" s="434"/>
      <c r="BA158" s="434"/>
      <c r="BB158" s="434"/>
      <c r="BC158" s="434"/>
      <c r="BD158" s="434"/>
      <c r="BE158" s="434"/>
      <c r="BF158" s="434"/>
      <c r="BG158" s="434"/>
      <c r="BH158" s="434"/>
      <c r="BI158" s="434"/>
      <c r="BJ158" s="434"/>
      <c r="BK158" s="434"/>
      <c r="BL158" s="434"/>
      <c r="BM158" s="434"/>
      <c r="BN158" s="434"/>
      <c r="BO158" s="434"/>
      <c r="BP158" s="434"/>
      <c r="BQ158" s="434"/>
      <c r="BR158" s="434"/>
      <c r="BS158" s="434"/>
      <c r="BT158" s="434"/>
      <c r="BU158" s="434"/>
      <c r="BV158" s="434"/>
      <c r="BW158" s="434"/>
      <c r="BX158" s="353"/>
      <c r="BY158" s="353"/>
      <c r="BZ158" s="353"/>
      <c r="CA158" s="353"/>
      <c r="CB158" s="353"/>
      <c r="CC158" s="353"/>
      <c r="CD158" s="435"/>
    </row>
  </sheetData>
  <hyperlinks>
    <hyperlink ref="A1" location="Contents!A1" display="Contents page" xr:uid="{00000000-0004-0000-1500-000000000000}"/>
    <hyperlink ref="B1" location="Notes!A1" display="Information relating to this table can be found in the 'Notes' tab" xr:uid="{00000000-0004-0000-15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9C9C9"/>
  </sheetPr>
  <dimension ref="A1:CD105"/>
  <sheetViews>
    <sheetView zoomScale="70" zoomScaleNormal="70" workbookViewId="0">
      <pane xSplit="3" ySplit="3" topLeftCell="BW4" activePane="bottomRight" state="frozen"/>
      <selection pane="topRight" activeCell="D1" sqref="D1"/>
      <selection pane="bottomLeft" activeCell="A4" sqref="A4"/>
      <selection pane="bottomRight" activeCell="A4" sqref="A4"/>
    </sheetView>
  </sheetViews>
  <sheetFormatPr defaultColWidth="9.1328125" defaultRowHeight="15" x14ac:dyDescent="0.4"/>
  <cols>
    <col min="1" max="1" width="23.1328125" style="314" bestFit="1" customWidth="1"/>
    <col min="2" max="2" width="75.86328125" style="314" customWidth="1"/>
    <col min="3" max="3" width="25.86328125" style="314" customWidth="1"/>
    <col min="4" max="75" width="12.86328125" style="192" customWidth="1"/>
    <col min="76" max="82" width="12.86328125" style="314" customWidth="1"/>
    <col min="83" max="83" width="9.1328125" style="314" customWidth="1"/>
    <col min="84" max="16384" width="9.1328125" style="314"/>
  </cols>
  <sheetData>
    <row r="1" spans="1:82" s="296" customFormat="1" ht="25.5" customHeight="1" thickBot="1" x14ac:dyDescent="0.4">
      <c r="A1" s="43" t="s">
        <v>44</v>
      </c>
      <c r="B1" s="44" t="s">
        <v>88</v>
      </c>
      <c r="C1" s="108"/>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356"/>
      <c r="BW1" s="356"/>
    </row>
    <row r="2" spans="1:82" s="1" customFormat="1" x14ac:dyDescent="0.4">
      <c r="A2" s="46" t="s">
        <v>45</v>
      </c>
      <c r="B2" s="18" t="s">
        <v>662</v>
      </c>
      <c r="C2" s="378"/>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1" customFormat="1" x14ac:dyDescent="0.4">
      <c r="A3" s="110">
        <v>2022</v>
      </c>
      <c r="B3" s="298" t="s">
        <v>218</v>
      </c>
      <c r="C3" s="343"/>
      <c r="D3" s="269" t="s">
        <v>123</v>
      </c>
      <c r="E3" s="269" t="s">
        <v>123</v>
      </c>
      <c r="F3" s="269" t="s">
        <v>123</v>
      </c>
      <c r="G3" s="269" t="s">
        <v>123</v>
      </c>
      <c r="H3" s="269" t="s">
        <v>123</v>
      </c>
      <c r="I3" s="269" t="s">
        <v>123</v>
      </c>
      <c r="J3" s="269" t="s">
        <v>123</v>
      </c>
      <c r="K3" s="269" t="s">
        <v>123</v>
      </c>
      <c r="L3" s="269" t="s">
        <v>123</v>
      </c>
      <c r="M3" s="269" t="s">
        <v>123</v>
      </c>
      <c r="N3" s="269" t="s">
        <v>123</v>
      </c>
      <c r="O3" s="269" t="s">
        <v>123</v>
      </c>
      <c r="P3" s="269" t="s">
        <v>123</v>
      </c>
      <c r="Q3" s="269" t="s">
        <v>123</v>
      </c>
      <c r="R3" s="269" t="s">
        <v>123</v>
      </c>
      <c r="S3" s="269" t="s">
        <v>123</v>
      </c>
      <c r="T3" s="269" t="s">
        <v>123</v>
      </c>
      <c r="U3" s="269" t="s">
        <v>123</v>
      </c>
      <c r="V3" s="269" t="s">
        <v>123</v>
      </c>
      <c r="W3" s="269" t="s">
        <v>123</v>
      </c>
      <c r="X3" s="269" t="s">
        <v>123</v>
      </c>
      <c r="Y3" s="269" t="s">
        <v>123</v>
      </c>
      <c r="Z3" s="269" t="s">
        <v>123</v>
      </c>
      <c r="AA3" s="269" t="s">
        <v>123</v>
      </c>
      <c r="AB3" s="269" t="s">
        <v>123</v>
      </c>
      <c r="AC3" s="269" t="s">
        <v>123</v>
      </c>
      <c r="AD3" s="269" t="s">
        <v>123</v>
      </c>
      <c r="AE3" s="269" t="s">
        <v>123</v>
      </c>
      <c r="AF3" s="269" t="s">
        <v>123</v>
      </c>
      <c r="AG3" s="269" t="s">
        <v>123</v>
      </c>
      <c r="AH3" s="269" t="s">
        <v>123</v>
      </c>
      <c r="AI3" s="269" t="s">
        <v>123</v>
      </c>
      <c r="AJ3" s="269" t="s">
        <v>123</v>
      </c>
      <c r="AK3" s="269" t="s">
        <v>123</v>
      </c>
      <c r="AL3" s="269" t="s">
        <v>123</v>
      </c>
      <c r="AM3" s="269" t="s">
        <v>123</v>
      </c>
      <c r="AN3" s="269" t="s">
        <v>123</v>
      </c>
      <c r="AO3" s="269" t="s">
        <v>123</v>
      </c>
      <c r="AP3" s="269" t="s">
        <v>123</v>
      </c>
      <c r="AQ3" s="269" t="s">
        <v>123</v>
      </c>
      <c r="AR3" s="269" t="s">
        <v>123</v>
      </c>
      <c r="AS3" s="269" t="s">
        <v>123</v>
      </c>
      <c r="AT3" s="269" t="s">
        <v>123</v>
      </c>
      <c r="AU3" s="269" t="s">
        <v>123</v>
      </c>
      <c r="AV3" s="269" t="s">
        <v>123</v>
      </c>
      <c r="AW3" s="269" t="s">
        <v>123</v>
      </c>
      <c r="AX3" s="269" t="s">
        <v>123</v>
      </c>
      <c r="AY3" s="269" t="s">
        <v>123</v>
      </c>
      <c r="AZ3" s="269" t="s">
        <v>123</v>
      </c>
      <c r="BA3" s="269" t="s">
        <v>123</v>
      </c>
      <c r="BB3" s="269" t="s">
        <v>123</v>
      </c>
      <c r="BC3" s="269" t="s">
        <v>123</v>
      </c>
      <c r="BD3" s="269" t="s">
        <v>123</v>
      </c>
      <c r="BE3" s="269" t="s">
        <v>123</v>
      </c>
      <c r="BF3" s="269" t="s">
        <v>123</v>
      </c>
      <c r="BG3" s="269" t="s">
        <v>123</v>
      </c>
      <c r="BH3" s="269" t="s">
        <v>123</v>
      </c>
      <c r="BI3" s="269" t="s">
        <v>123</v>
      </c>
      <c r="BJ3" s="269" t="s">
        <v>123</v>
      </c>
      <c r="BK3" s="269" t="s">
        <v>123</v>
      </c>
      <c r="BL3" s="269" t="s">
        <v>123</v>
      </c>
      <c r="BM3" s="269" t="s">
        <v>123</v>
      </c>
      <c r="BN3" s="269" t="s">
        <v>123</v>
      </c>
      <c r="BO3" s="269" t="s">
        <v>123</v>
      </c>
      <c r="BP3" s="269" t="s">
        <v>123</v>
      </c>
      <c r="BQ3" s="269" t="s">
        <v>123</v>
      </c>
      <c r="BR3" s="269" t="s">
        <v>123</v>
      </c>
      <c r="BS3" s="269" t="s">
        <v>123</v>
      </c>
      <c r="BT3" s="269" t="s">
        <v>123</v>
      </c>
      <c r="BU3" s="269" t="s">
        <v>123</v>
      </c>
      <c r="BV3" s="269" t="s">
        <v>123</v>
      </c>
      <c r="BW3" s="269" t="s">
        <v>123</v>
      </c>
      <c r="BX3" s="269" t="s">
        <v>123</v>
      </c>
      <c r="BY3" s="269" t="s">
        <v>124</v>
      </c>
      <c r="BZ3" s="269" t="s">
        <v>124</v>
      </c>
      <c r="CA3" s="269" t="s">
        <v>124</v>
      </c>
      <c r="CB3" s="269" t="s">
        <v>124</v>
      </c>
      <c r="CC3" s="269" t="s">
        <v>124</v>
      </c>
      <c r="CD3" s="270" t="s">
        <v>124</v>
      </c>
    </row>
    <row r="4" spans="1:82" s="238" customFormat="1" ht="24" customHeight="1" x14ac:dyDescent="0.4">
      <c r="A4" s="35"/>
      <c r="B4" s="106" t="s">
        <v>136</v>
      </c>
      <c r="C4" s="106"/>
      <c r="D4" s="334">
        <v>62.5</v>
      </c>
      <c r="E4" s="334">
        <v>75.2</v>
      </c>
      <c r="F4" s="334">
        <v>84.5</v>
      </c>
      <c r="G4" s="334">
        <v>94.6</v>
      </c>
      <c r="H4" s="334">
        <v>118.6</v>
      </c>
      <c r="I4" s="334">
        <v>120.3</v>
      </c>
      <c r="J4" s="334">
        <v>125.4</v>
      </c>
      <c r="K4" s="334">
        <v>114.1</v>
      </c>
      <c r="L4" s="334">
        <v>121.3</v>
      </c>
      <c r="M4" s="334">
        <v>119.6</v>
      </c>
      <c r="N4" s="334">
        <v>131.80000000000001</v>
      </c>
      <c r="O4" s="334">
        <v>158.5</v>
      </c>
      <c r="P4" s="334">
        <v>179.5</v>
      </c>
      <c r="Q4" s="334">
        <v>171.1</v>
      </c>
      <c r="R4" s="334">
        <v>199.8</v>
      </c>
      <c r="S4" s="334">
        <v>217.4</v>
      </c>
      <c r="T4" s="334">
        <v>223.3</v>
      </c>
      <c r="U4" s="334">
        <v>245.9</v>
      </c>
      <c r="V4" s="334">
        <v>297.5</v>
      </c>
      <c r="W4" s="334">
        <v>385.7</v>
      </c>
      <c r="X4" s="334">
        <v>428.9</v>
      </c>
      <c r="Y4" s="334">
        <v>470.7</v>
      </c>
      <c r="Z4" s="334">
        <v>523.79999999999995</v>
      </c>
      <c r="AA4" s="334">
        <v>641.4</v>
      </c>
      <c r="AB4" s="334">
        <v>703.5</v>
      </c>
      <c r="AC4" s="334">
        <v>703.7</v>
      </c>
      <c r="AD4" s="334">
        <v>959.4</v>
      </c>
      <c r="AE4" s="334">
        <v>1308.2</v>
      </c>
      <c r="AF4" s="334">
        <v>1715.3</v>
      </c>
      <c r="AG4" s="334">
        <v>1431</v>
      </c>
      <c r="AH4" s="334">
        <f t="shared" ref="AH4:BB4" si="0">SUM(AH23:AH28)</f>
        <v>1561</v>
      </c>
      <c r="AI4" s="334">
        <f t="shared" si="0"/>
        <v>1675</v>
      </c>
      <c r="AJ4" s="334">
        <f t="shared" si="0"/>
        <v>2165</v>
      </c>
      <c r="AK4" s="334">
        <f t="shared" si="0"/>
        <v>3245.05</v>
      </c>
      <c r="AL4" s="334">
        <f t="shared" si="0"/>
        <v>4612</v>
      </c>
      <c r="AM4" s="334">
        <f t="shared" si="0"/>
        <v>5592</v>
      </c>
      <c r="AN4" s="334">
        <f t="shared" si="0"/>
        <v>6470</v>
      </c>
      <c r="AO4" s="334">
        <f t="shared" si="0"/>
        <v>7446</v>
      </c>
      <c r="AP4" s="334">
        <f t="shared" si="0"/>
        <v>7965</v>
      </c>
      <c r="AQ4" s="334">
        <f t="shared" si="0"/>
        <v>7956</v>
      </c>
      <c r="AR4" s="334">
        <f t="shared" si="0"/>
        <v>7581.9769999999999</v>
      </c>
      <c r="AS4" s="334">
        <f t="shared" si="0"/>
        <v>7675.058</v>
      </c>
      <c r="AT4" s="334">
        <f t="shared" si="0"/>
        <v>8895.1850000000013</v>
      </c>
      <c r="AU4" s="334">
        <f t="shared" si="0"/>
        <v>11646.02289951173</v>
      </c>
      <c r="AV4" s="334">
        <f t="shared" si="0"/>
        <v>14789.988000000001</v>
      </c>
      <c r="AW4" s="334">
        <f t="shared" si="0"/>
        <v>16109.623</v>
      </c>
      <c r="AX4" s="334">
        <f t="shared" si="0"/>
        <v>16387.047999999999</v>
      </c>
      <c r="AY4" s="334">
        <f t="shared" si="0"/>
        <v>16692.532999999999</v>
      </c>
      <c r="AZ4" s="334">
        <f t="shared" si="0"/>
        <v>14444.695</v>
      </c>
      <c r="BA4" s="334">
        <f t="shared" si="0"/>
        <v>11965.317000000001</v>
      </c>
      <c r="BB4" s="334">
        <f t="shared" si="0"/>
        <v>11790.689999999999</v>
      </c>
      <c r="BC4" s="334">
        <f>SUM(BC24:BC28)</f>
        <v>12082.322</v>
      </c>
      <c r="BD4" s="334">
        <f t="shared" ref="BD4:CD4" si="1">SUM(BD6:BD9)</f>
        <v>13121.226999999999</v>
      </c>
      <c r="BE4" s="334">
        <f t="shared" si="1"/>
        <v>14100.907119412172</v>
      </c>
      <c r="BF4" s="334">
        <f t="shared" si="1"/>
        <v>14237.3147109526</v>
      </c>
      <c r="BG4" s="334">
        <f t="shared" si="1"/>
        <v>12859.01825241993</v>
      </c>
      <c r="BH4" s="334">
        <f t="shared" si="1"/>
        <v>10028.913</v>
      </c>
      <c r="BI4" s="334">
        <f t="shared" si="1"/>
        <v>9149.9960046050001</v>
      </c>
      <c r="BJ4" s="334">
        <f t="shared" si="1"/>
        <v>8838.7708489100005</v>
      </c>
      <c r="BK4" s="334">
        <f t="shared" si="1"/>
        <v>9027.9858692587677</v>
      </c>
      <c r="BL4" s="334">
        <f t="shared" si="1"/>
        <v>8684.733409389999</v>
      </c>
      <c r="BM4" s="334">
        <f t="shared" si="1"/>
        <v>8373.7599778200001</v>
      </c>
      <c r="BN4" s="334">
        <f t="shared" si="1"/>
        <v>7856.3960060182071</v>
      </c>
      <c r="BO4" s="334">
        <f t="shared" si="1"/>
        <v>6997.2154425199997</v>
      </c>
      <c r="BP4" s="334">
        <f t="shared" si="1"/>
        <v>5308.9188794399988</v>
      </c>
      <c r="BQ4" s="334">
        <f t="shared" si="1"/>
        <v>3582.8260193800015</v>
      </c>
      <c r="BR4" s="334">
        <f t="shared" si="1"/>
        <v>2893.4764718200004</v>
      </c>
      <c r="BS4" s="334">
        <f t="shared" si="1"/>
        <v>2539.1118484000003</v>
      </c>
      <c r="BT4" s="334">
        <f t="shared" si="1"/>
        <v>2231.876678590002</v>
      </c>
      <c r="BU4" s="334">
        <f t="shared" si="1"/>
        <v>2138.7000447000005</v>
      </c>
      <c r="BV4" s="334">
        <f t="shared" si="1"/>
        <v>1839.3575254200005</v>
      </c>
      <c r="BW4" s="334">
        <f t="shared" si="1"/>
        <v>1375.5700157400001</v>
      </c>
      <c r="BX4" s="334">
        <f t="shared" si="1"/>
        <v>1080.5727624799993</v>
      </c>
      <c r="BY4" s="334">
        <f t="shared" si="1"/>
        <v>851.36151312734501</v>
      </c>
      <c r="BZ4" s="334">
        <f t="shared" si="1"/>
        <v>656.93700878930099</v>
      </c>
      <c r="CA4" s="334">
        <f t="shared" si="1"/>
        <v>512.11229729226011</v>
      </c>
      <c r="CB4" s="334">
        <f t="shared" si="1"/>
        <v>338.91267918395823</v>
      </c>
      <c r="CC4" s="334">
        <f t="shared" si="1"/>
        <v>149.55030454571929</v>
      </c>
      <c r="CD4" s="335">
        <f t="shared" si="1"/>
        <v>12.842013391271394</v>
      </c>
    </row>
    <row r="5" spans="1:82" s="56" customFormat="1" ht="24.75" customHeight="1" x14ac:dyDescent="0.4">
      <c r="B5" s="71" t="s">
        <v>663</v>
      </c>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c r="BB5" s="337"/>
      <c r="BC5" s="337"/>
      <c r="BD5" s="337"/>
      <c r="BE5" s="337"/>
      <c r="BF5" s="337"/>
      <c r="BG5" s="337"/>
      <c r="BH5" s="337"/>
      <c r="BI5" s="337"/>
      <c r="BJ5" s="337"/>
      <c r="BK5" s="337"/>
      <c r="BL5" s="337"/>
      <c r="BM5" s="337"/>
      <c r="BN5" s="337"/>
      <c r="BO5" s="337"/>
      <c r="BP5" s="337"/>
      <c r="BQ5" s="337"/>
      <c r="BR5" s="337"/>
      <c r="BS5" s="337"/>
      <c r="BT5" s="337"/>
      <c r="BU5" s="337"/>
      <c r="BV5" s="337"/>
      <c r="BW5" s="337"/>
      <c r="BX5" s="337"/>
      <c r="BY5" s="337"/>
      <c r="BZ5" s="337"/>
      <c r="CA5" s="337"/>
      <c r="CB5" s="337"/>
      <c r="CC5" s="337"/>
      <c r="CD5" s="338"/>
    </row>
    <row r="6" spans="1:82" s="56" customFormat="1" x14ac:dyDescent="0.4">
      <c r="A6" s="350"/>
      <c r="B6" s="276" t="s">
        <v>664</v>
      </c>
      <c r="C6" s="382"/>
      <c r="D6" s="337">
        <v>0</v>
      </c>
      <c r="E6" s="337">
        <v>0</v>
      </c>
      <c r="F6" s="337">
        <v>0</v>
      </c>
      <c r="G6" s="337">
        <v>0</v>
      </c>
      <c r="H6" s="337">
        <v>0</v>
      </c>
      <c r="I6" s="337">
        <v>0</v>
      </c>
      <c r="J6" s="337">
        <v>0</v>
      </c>
      <c r="K6" s="337">
        <v>0</v>
      </c>
      <c r="L6" s="337">
        <v>0</v>
      </c>
      <c r="M6" s="337">
        <v>0</v>
      </c>
      <c r="N6" s="337">
        <v>0</v>
      </c>
      <c r="O6" s="337">
        <v>0</v>
      </c>
      <c r="P6" s="337">
        <v>0</v>
      </c>
      <c r="Q6" s="337">
        <v>0</v>
      </c>
      <c r="R6" s="337">
        <v>0</v>
      </c>
      <c r="S6" s="337">
        <v>0</v>
      </c>
      <c r="T6" s="337">
        <v>0</v>
      </c>
      <c r="U6" s="337">
        <v>0</v>
      </c>
      <c r="V6" s="337">
        <v>0</v>
      </c>
      <c r="W6" s="337">
        <v>0</v>
      </c>
      <c r="X6" s="337">
        <v>0</v>
      </c>
      <c r="Y6" s="337">
        <v>0</v>
      </c>
      <c r="Z6" s="337">
        <v>0</v>
      </c>
      <c r="AA6" s="337">
        <v>0</v>
      </c>
      <c r="AB6" s="337">
        <v>0</v>
      </c>
      <c r="AC6" s="337">
        <v>0</v>
      </c>
      <c r="AD6" s="337">
        <v>0</v>
      </c>
      <c r="AE6" s="337">
        <v>0</v>
      </c>
      <c r="AF6" s="337">
        <v>0</v>
      </c>
      <c r="AG6" s="337">
        <v>0</v>
      </c>
      <c r="AH6" s="337">
        <v>0</v>
      </c>
      <c r="AI6" s="337">
        <v>0</v>
      </c>
      <c r="AJ6" s="337">
        <v>0</v>
      </c>
      <c r="AK6" s="337">
        <v>0</v>
      </c>
      <c r="AL6" s="337">
        <v>0</v>
      </c>
      <c r="AM6" s="337">
        <v>0</v>
      </c>
      <c r="AN6" s="337">
        <v>0</v>
      </c>
      <c r="AO6" s="337">
        <v>0</v>
      </c>
      <c r="AP6" s="337">
        <v>0</v>
      </c>
      <c r="AQ6" s="337">
        <v>0</v>
      </c>
      <c r="AR6" s="337">
        <v>0</v>
      </c>
      <c r="AS6" s="337">
        <v>0</v>
      </c>
      <c r="AT6" s="337">
        <v>0</v>
      </c>
      <c r="AU6" s="337">
        <v>0</v>
      </c>
      <c r="AV6" s="337">
        <v>0</v>
      </c>
      <c r="AW6" s="337">
        <v>0</v>
      </c>
      <c r="AX6" s="337">
        <v>0</v>
      </c>
      <c r="AY6" s="337">
        <v>0</v>
      </c>
      <c r="AZ6" s="337">
        <v>0</v>
      </c>
      <c r="BA6" s="337">
        <v>0</v>
      </c>
      <c r="BB6" s="337">
        <v>0</v>
      </c>
      <c r="BC6" s="337">
        <v>0</v>
      </c>
      <c r="BD6" s="337">
        <v>4621.4050478363251</v>
      </c>
      <c r="BE6" s="337">
        <v>5052.9140045040276</v>
      </c>
      <c r="BF6" s="337">
        <v>5038.3999390028666</v>
      </c>
      <c r="BG6" s="337">
        <v>5050.6973474168963</v>
      </c>
      <c r="BH6" s="337">
        <v>4716.6390675993789</v>
      </c>
      <c r="BI6" s="337">
        <v>4532.1900443650775</v>
      </c>
      <c r="BJ6" s="337">
        <v>4574.2510630700235</v>
      </c>
      <c r="BK6" s="337">
        <v>5056.8584049752199</v>
      </c>
      <c r="BL6" s="337">
        <v>5098.7516794821649</v>
      </c>
      <c r="BM6" s="337">
        <v>4984.9200626353177</v>
      </c>
      <c r="BN6" s="337">
        <v>4635.0118573493246</v>
      </c>
      <c r="BO6" s="337">
        <v>4042.2862376047092</v>
      </c>
      <c r="BP6" s="337">
        <v>2489.4119175746559</v>
      </c>
      <c r="BQ6" s="337">
        <v>991.64976374931302</v>
      </c>
      <c r="BR6" s="337">
        <v>459.84335153560301</v>
      </c>
      <c r="BS6" s="337">
        <v>233.19424866448765</v>
      </c>
      <c r="BT6" s="337">
        <v>99.729245369872473</v>
      </c>
      <c r="BU6" s="337">
        <v>28.960770188816397</v>
      </c>
      <c r="BV6" s="337">
        <v>3.1480217970206676</v>
      </c>
      <c r="BW6" s="337">
        <v>1.6122645133815947</v>
      </c>
      <c r="BX6" s="337">
        <v>1.1305403108292282</v>
      </c>
      <c r="BY6" s="337">
        <v>0.92137730278327712</v>
      </c>
      <c r="BZ6" s="337">
        <v>0.65023896400875858</v>
      </c>
      <c r="CA6" s="337">
        <v>0.47121424858421695</v>
      </c>
      <c r="CB6" s="337">
        <v>0.25263596605064925</v>
      </c>
      <c r="CC6" s="337">
        <v>9.7263383810206147E-2</v>
      </c>
      <c r="CD6" s="338">
        <v>7.4025089058170658E-3</v>
      </c>
    </row>
    <row r="7" spans="1:82" s="56" customFormat="1" x14ac:dyDescent="0.4">
      <c r="B7" s="196" t="s">
        <v>665</v>
      </c>
      <c r="C7" s="71"/>
      <c r="D7" s="337">
        <v>0</v>
      </c>
      <c r="E7" s="337">
        <v>0</v>
      </c>
      <c r="F7" s="337">
        <v>0</v>
      </c>
      <c r="G7" s="337">
        <v>0</v>
      </c>
      <c r="H7" s="337">
        <v>0</v>
      </c>
      <c r="I7" s="337">
        <v>0</v>
      </c>
      <c r="J7" s="337">
        <v>0</v>
      </c>
      <c r="K7" s="337">
        <v>0</v>
      </c>
      <c r="L7" s="337">
        <v>0</v>
      </c>
      <c r="M7" s="337">
        <v>0</v>
      </c>
      <c r="N7" s="337">
        <v>0</v>
      </c>
      <c r="O7" s="337">
        <v>0</v>
      </c>
      <c r="P7" s="337">
        <v>0</v>
      </c>
      <c r="Q7" s="337">
        <v>0</v>
      </c>
      <c r="R7" s="337">
        <v>0</v>
      </c>
      <c r="S7" s="337">
        <v>0</v>
      </c>
      <c r="T7" s="337">
        <v>0</v>
      </c>
      <c r="U7" s="337">
        <v>0</v>
      </c>
      <c r="V7" s="337">
        <v>0</v>
      </c>
      <c r="W7" s="337">
        <v>0</v>
      </c>
      <c r="X7" s="337">
        <v>0</v>
      </c>
      <c r="Y7" s="337">
        <v>0</v>
      </c>
      <c r="Z7" s="337">
        <v>0</v>
      </c>
      <c r="AA7" s="337">
        <v>0</v>
      </c>
      <c r="AB7" s="337">
        <v>0</v>
      </c>
      <c r="AC7" s="337">
        <v>0</v>
      </c>
      <c r="AD7" s="337">
        <v>0</v>
      </c>
      <c r="AE7" s="337">
        <v>0</v>
      </c>
      <c r="AF7" s="337">
        <v>0</v>
      </c>
      <c r="AG7" s="337">
        <v>0</v>
      </c>
      <c r="AH7" s="337">
        <v>0</v>
      </c>
      <c r="AI7" s="337">
        <v>0</v>
      </c>
      <c r="AJ7" s="337">
        <v>0</v>
      </c>
      <c r="AK7" s="337">
        <v>0</v>
      </c>
      <c r="AL7" s="337">
        <v>0</v>
      </c>
      <c r="AM7" s="337">
        <v>0</v>
      </c>
      <c r="AN7" s="337">
        <v>0</v>
      </c>
      <c r="AO7" s="337">
        <v>0</v>
      </c>
      <c r="AP7" s="337">
        <v>0</v>
      </c>
      <c r="AQ7" s="337">
        <v>0</v>
      </c>
      <c r="AR7" s="337">
        <v>0</v>
      </c>
      <c r="AS7" s="337">
        <v>0</v>
      </c>
      <c r="AT7" s="337">
        <v>0</v>
      </c>
      <c r="AU7" s="337">
        <v>0</v>
      </c>
      <c r="AV7" s="337">
        <v>0</v>
      </c>
      <c r="AW7" s="337">
        <v>0</v>
      </c>
      <c r="AX7" s="337">
        <v>0</v>
      </c>
      <c r="AY7" s="337">
        <v>0</v>
      </c>
      <c r="AZ7" s="337">
        <v>0</v>
      </c>
      <c r="BA7" s="337">
        <v>0</v>
      </c>
      <c r="BB7" s="337">
        <v>0</v>
      </c>
      <c r="BC7" s="337">
        <v>0</v>
      </c>
      <c r="BD7" s="337">
        <v>4443.8717844644088</v>
      </c>
      <c r="BE7" s="337">
        <v>4623.1189933269143</v>
      </c>
      <c r="BF7" s="337">
        <v>4787.3978654276079</v>
      </c>
      <c r="BG7" s="337">
        <v>4887.6085699017249</v>
      </c>
      <c r="BH7" s="337">
        <v>4596.7527005283919</v>
      </c>
      <c r="BI7" s="337">
        <v>3943.0085425279776</v>
      </c>
      <c r="BJ7" s="337">
        <v>3604.4662883198689</v>
      </c>
      <c r="BK7" s="337">
        <v>3385.7518830201843</v>
      </c>
      <c r="BL7" s="337">
        <v>3061.3235328641586</v>
      </c>
      <c r="BM7" s="337">
        <v>2842.3252079987501</v>
      </c>
      <c r="BN7" s="337">
        <v>2586.2728269605445</v>
      </c>
      <c r="BO7" s="337">
        <v>2304.3874099657314</v>
      </c>
      <c r="BP7" s="337">
        <v>2110.4942592273346</v>
      </c>
      <c r="BQ7" s="337">
        <v>1856.5307370233604</v>
      </c>
      <c r="BR7" s="337">
        <v>1698.8486351058339</v>
      </c>
      <c r="BS7" s="337">
        <v>1558.3063089079885</v>
      </c>
      <c r="BT7" s="337">
        <v>1397.3764508791817</v>
      </c>
      <c r="BU7" s="337">
        <v>1344.4390144054084</v>
      </c>
      <c r="BV7" s="337">
        <v>1123.5087164817194</v>
      </c>
      <c r="BW7" s="337">
        <v>843.09921836420801</v>
      </c>
      <c r="BX7" s="337">
        <v>564.09658415578986</v>
      </c>
      <c r="BY7" s="337">
        <v>400.52565249385202</v>
      </c>
      <c r="BZ7" s="337">
        <v>279.60765124864741</v>
      </c>
      <c r="CA7" s="337">
        <v>195.84501238499001</v>
      </c>
      <c r="CB7" s="337">
        <v>116.30312176580281</v>
      </c>
      <c r="CC7" s="337">
        <v>45.135704088914082</v>
      </c>
      <c r="CD7" s="338">
        <v>3.4352294347234</v>
      </c>
    </row>
    <row r="8" spans="1:82" s="56" customFormat="1" x14ac:dyDescent="0.4">
      <c r="B8" s="276" t="s">
        <v>445</v>
      </c>
      <c r="C8" s="382"/>
      <c r="D8" s="337">
        <v>0</v>
      </c>
      <c r="E8" s="337">
        <v>0</v>
      </c>
      <c r="F8" s="337">
        <v>0</v>
      </c>
      <c r="G8" s="337">
        <v>0</v>
      </c>
      <c r="H8" s="337">
        <v>0</v>
      </c>
      <c r="I8" s="337">
        <v>0</v>
      </c>
      <c r="J8" s="337">
        <v>0</v>
      </c>
      <c r="K8" s="337">
        <v>0</v>
      </c>
      <c r="L8" s="337">
        <v>0</v>
      </c>
      <c r="M8" s="337">
        <v>0</v>
      </c>
      <c r="N8" s="337">
        <v>0</v>
      </c>
      <c r="O8" s="337">
        <v>0</v>
      </c>
      <c r="P8" s="337">
        <v>0</v>
      </c>
      <c r="Q8" s="337">
        <v>0</v>
      </c>
      <c r="R8" s="337">
        <v>0</v>
      </c>
      <c r="S8" s="337">
        <v>0</v>
      </c>
      <c r="T8" s="337">
        <v>0</v>
      </c>
      <c r="U8" s="337">
        <v>0</v>
      </c>
      <c r="V8" s="337">
        <v>0</v>
      </c>
      <c r="W8" s="337">
        <v>0</v>
      </c>
      <c r="X8" s="337">
        <v>0</v>
      </c>
      <c r="Y8" s="337">
        <v>0</v>
      </c>
      <c r="Z8" s="337">
        <v>0</v>
      </c>
      <c r="AA8" s="337">
        <v>0</v>
      </c>
      <c r="AB8" s="337">
        <v>0</v>
      </c>
      <c r="AC8" s="337">
        <v>0</v>
      </c>
      <c r="AD8" s="337">
        <v>0</v>
      </c>
      <c r="AE8" s="337">
        <v>0</v>
      </c>
      <c r="AF8" s="337">
        <v>0</v>
      </c>
      <c r="AG8" s="337">
        <v>0</v>
      </c>
      <c r="AH8" s="337">
        <v>0</v>
      </c>
      <c r="AI8" s="337">
        <v>0</v>
      </c>
      <c r="AJ8" s="337">
        <v>0</v>
      </c>
      <c r="AK8" s="337">
        <v>0</v>
      </c>
      <c r="AL8" s="337">
        <v>0</v>
      </c>
      <c r="AM8" s="337">
        <v>0</v>
      </c>
      <c r="AN8" s="337">
        <v>0</v>
      </c>
      <c r="AO8" s="337">
        <v>0</v>
      </c>
      <c r="AP8" s="337">
        <v>0</v>
      </c>
      <c r="AQ8" s="337">
        <v>0</v>
      </c>
      <c r="AR8" s="337">
        <v>0</v>
      </c>
      <c r="AS8" s="337">
        <v>0</v>
      </c>
      <c r="AT8" s="337">
        <v>0</v>
      </c>
      <c r="AU8" s="337">
        <v>0</v>
      </c>
      <c r="AV8" s="337">
        <v>0</v>
      </c>
      <c r="AW8" s="337">
        <v>0</v>
      </c>
      <c r="AX8" s="337">
        <v>0</v>
      </c>
      <c r="AY8" s="337">
        <v>0</v>
      </c>
      <c r="AZ8" s="337">
        <v>0</v>
      </c>
      <c r="BA8" s="337">
        <v>0</v>
      </c>
      <c r="BB8" s="337">
        <v>0</v>
      </c>
      <c r="BC8" s="337">
        <v>0</v>
      </c>
      <c r="BD8" s="337">
        <v>252.8506024179687</v>
      </c>
      <c r="BE8" s="337">
        <v>334.41491264418875</v>
      </c>
      <c r="BF8" s="337">
        <v>376.31615316717199</v>
      </c>
      <c r="BG8" s="337">
        <v>377.57849637345873</v>
      </c>
      <c r="BH8" s="337">
        <v>328.26976673374355</v>
      </c>
      <c r="BI8" s="337">
        <v>296.30574154435226</v>
      </c>
      <c r="BJ8" s="337">
        <v>290.48548701729464</v>
      </c>
      <c r="BK8" s="337">
        <v>283.72187865289749</v>
      </c>
      <c r="BL8" s="337">
        <v>276.94990169243857</v>
      </c>
      <c r="BM8" s="337">
        <v>304.28514955817326</v>
      </c>
      <c r="BN8" s="337">
        <v>388.24454173128282</v>
      </c>
      <c r="BO8" s="337">
        <v>430.68552026831782</v>
      </c>
      <c r="BP8" s="337">
        <v>508.21788711256067</v>
      </c>
      <c r="BQ8" s="337">
        <v>557.83154347728623</v>
      </c>
      <c r="BR8" s="337">
        <v>585.49981248498932</v>
      </c>
      <c r="BS8" s="337">
        <v>622.12849203767587</v>
      </c>
      <c r="BT8" s="337">
        <v>626.32200668966493</v>
      </c>
      <c r="BU8" s="337">
        <v>674.62025960591507</v>
      </c>
      <c r="BV8" s="337">
        <v>669.69538822580728</v>
      </c>
      <c r="BW8" s="337">
        <v>504.64436179335485</v>
      </c>
      <c r="BX8" s="337">
        <v>501.04772072944104</v>
      </c>
      <c r="BY8" s="337">
        <v>439.85030838845023</v>
      </c>
      <c r="BZ8" s="337">
        <v>371.61869677269698</v>
      </c>
      <c r="CA8" s="337">
        <v>313.67713018581981</v>
      </c>
      <c r="CB8" s="337">
        <v>222.35692145210476</v>
      </c>
      <c r="CC8" s="337">
        <v>104.317337072995</v>
      </c>
      <c r="CD8" s="338">
        <v>9.3993814476421758</v>
      </c>
    </row>
    <row r="9" spans="1:82" s="56" customFormat="1" x14ac:dyDescent="0.4">
      <c r="B9" s="276" t="s">
        <v>666</v>
      </c>
      <c r="C9" s="382"/>
      <c r="D9" s="337">
        <v>0</v>
      </c>
      <c r="E9" s="337">
        <v>0</v>
      </c>
      <c r="F9" s="337">
        <v>0</v>
      </c>
      <c r="G9" s="337">
        <v>0</v>
      </c>
      <c r="H9" s="337">
        <v>0</v>
      </c>
      <c r="I9" s="337">
        <v>0</v>
      </c>
      <c r="J9" s="337">
        <v>0</v>
      </c>
      <c r="K9" s="337">
        <v>0</v>
      </c>
      <c r="L9" s="337">
        <v>0</v>
      </c>
      <c r="M9" s="337">
        <v>0</v>
      </c>
      <c r="N9" s="337">
        <v>0</v>
      </c>
      <c r="O9" s="337">
        <v>0</v>
      </c>
      <c r="P9" s="337">
        <v>0</v>
      </c>
      <c r="Q9" s="337">
        <v>0</v>
      </c>
      <c r="R9" s="337">
        <v>0</v>
      </c>
      <c r="S9" s="337">
        <v>0</v>
      </c>
      <c r="T9" s="337">
        <v>0</v>
      </c>
      <c r="U9" s="337">
        <v>0</v>
      </c>
      <c r="V9" s="337">
        <v>0</v>
      </c>
      <c r="W9" s="337">
        <v>0</v>
      </c>
      <c r="X9" s="337">
        <v>0</v>
      </c>
      <c r="Y9" s="337">
        <v>0</v>
      </c>
      <c r="Z9" s="337">
        <v>0</v>
      </c>
      <c r="AA9" s="337">
        <v>0</v>
      </c>
      <c r="AB9" s="337">
        <v>0</v>
      </c>
      <c r="AC9" s="337">
        <v>0</v>
      </c>
      <c r="AD9" s="337">
        <v>0</v>
      </c>
      <c r="AE9" s="337">
        <v>0</v>
      </c>
      <c r="AF9" s="337">
        <v>0</v>
      </c>
      <c r="AG9" s="337">
        <v>0</v>
      </c>
      <c r="AH9" s="337">
        <v>0</v>
      </c>
      <c r="AI9" s="337">
        <v>0</v>
      </c>
      <c r="AJ9" s="337">
        <v>0</v>
      </c>
      <c r="AK9" s="337">
        <v>0</v>
      </c>
      <c r="AL9" s="337">
        <v>0</v>
      </c>
      <c r="AM9" s="337">
        <v>0</v>
      </c>
      <c r="AN9" s="337">
        <v>0</v>
      </c>
      <c r="AO9" s="337">
        <v>0</v>
      </c>
      <c r="AP9" s="337">
        <v>0</v>
      </c>
      <c r="AQ9" s="337">
        <v>0</v>
      </c>
      <c r="AR9" s="337">
        <v>0</v>
      </c>
      <c r="AS9" s="337">
        <v>0</v>
      </c>
      <c r="AT9" s="337">
        <v>0</v>
      </c>
      <c r="AU9" s="337">
        <v>0</v>
      </c>
      <c r="AV9" s="337">
        <v>0</v>
      </c>
      <c r="AW9" s="337">
        <v>0</v>
      </c>
      <c r="AX9" s="337">
        <v>0</v>
      </c>
      <c r="AY9" s="337">
        <v>0</v>
      </c>
      <c r="AZ9" s="337">
        <v>0</v>
      </c>
      <c r="BA9" s="337">
        <v>0</v>
      </c>
      <c r="BB9" s="337">
        <v>0</v>
      </c>
      <c r="BC9" s="337">
        <v>0</v>
      </c>
      <c r="BD9" s="337">
        <v>3803.0995652812981</v>
      </c>
      <c r="BE9" s="337">
        <v>4090.4592089370417</v>
      </c>
      <c r="BF9" s="337">
        <v>4035.2007533549531</v>
      </c>
      <c r="BG9" s="337">
        <v>2543.1338387278502</v>
      </c>
      <c r="BH9" s="337">
        <v>387.25146513848631</v>
      </c>
      <c r="BI9" s="337">
        <v>378.49167616759223</v>
      </c>
      <c r="BJ9" s="337">
        <v>369.56801050281319</v>
      </c>
      <c r="BK9" s="337">
        <v>301.65370261046604</v>
      </c>
      <c r="BL9" s="337">
        <v>247.70829535123684</v>
      </c>
      <c r="BM9" s="337">
        <v>242.22955762775757</v>
      </c>
      <c r="BN9" s="337">
        <v>246.86677997705561</v>
      </c>
      <c r="BO9" s="337">
        <v>219.85627468124156</v>
      </c>
      <c r="BP9" s="337">
        <v>200.79481552544743</v>
      </c>
      <c r="BQ9" s="337">
        <v>176.81397513004168</v>
      </c>
      <c r="BR9" s="337">
        <v>149.28467269357429</v>
      </c>
      <c r="BS9" s="337">
        <v>125.48279878984836</v>
      </c>
      <c r="BT9" s="337">
        <v>108.44897565128316</v>
      </c>
      <c r="BU9" s="337">
        <v>90.680000499860284</v>
      </c>
      <c r="BV9" s="337">
        <v>43.005398915453036</v>
      </c>
      <c r="BW9" s="337">
        <v>26.214171069055851</v>
      </c>
      <c r="BX9" s="337">
        <v>14.297917283939125</v>
      </c>
      <c r="BY9" s="337">
        <v>10.064174942259505</v>
      </c>
      <c r="BZ9" s="337">
        <v>5.0604218039478592</v>
      </c>
      <c r="CA9" s="337">
        <v>2.1189404728660439</v>
      </c>
      <c r="CB9" s="337">
        <v>0</v>
      </c>
      <c r="CC9" s="337">
        <v>0</v>
      </c>
      <c r="CD9" s="338">
        <v>0</v>
      </c>
    </row>
    <row r="10" spans="1:82" s="56" customFormat="1" ht="24.75" customHeight="1" x14ac:dyDescent="0.4">
      <c r="B10" s="196" t="s">
        <v>667</v>
      </c>
      <c r="C10" s="71"/>
      <c r="D10" s="337">
        <f t="shared" ref="D10:AI10" si="2">SUM(D11:D14)</f>
        <v>0</v>
      </c>
      <c r="E10" s="337">
        <f t="shared" si="2"/>
        <v>0</v>
      </c>
      <c r="F10" s="337">
        <f t="shared" si="2"/>
        <v>0</v>
      </c>
      <c r="G10" s="337">
        <f t="shared" si="2"/>
        <v>0</v>
      </c>
      <c r="H10" s="337">
        <f t="shared" si="2"/>
        <v>0</v>
      </c>
      <c r="I10" s="337">
        <f t="shared" si="2"/>
        <v>0</v>
      </c>
      <c r="J10" s="337">
        <f t="shared" si="2"/>
        <v>0</v>
      </c>
      <c r="K10" s="337">
        <f t="shared" si="2"/>
        <v>0</v>
      </c>
      <c r="L10" s="337">
        <f t="shared" si="2"/>
        <v>0</v>
      </c>
      <c r="M10" s="337">
        <f t="shared" si="2"/>
        <v>0</v>
      </c>
      <c r="N10" s="337">
        <f t="shared" si="2"/>
        <v>0</v>
      </c>
      <c r="O10" s="337">
        <f t="shared" si="2"/>
        <v>0</v>
      </c>
      <c r="P10" s="337">
        <f t="shared" si="2"/>
        <v>0</v>
      </c>
      <c r="Q10" s="337">
        <f t="shared" si="2"/>
        <v>0</v>
      </c>
      <c r="R10" s="337">
        <f t="shared" si="2"/>
        <v>0</v>
      </c>
      <c r="S10" s="337">
        <f t="shared" si="2"/>
        <v>0</v>
      </c>
      <c r="T10" s="337">
        <f t="shared" si="2"/>
        <v>0</v>
      </c>
      <c r="U10" s="337">
        <f t="shared" si="2"/>
        <v>0</v>
      </c>
      <c r="V10" s="337">
        <f t="shared" si="2"/>
        <v>0</v>
      </c>
      <c r="W10" s="337">
        <f t="shared" si="2"/>
        <v>0</v>
      </c>
      <c r="X10" s="337">
        <f t="shared" si="2"/>
        <v>0</v>
      </c>
      <c r="Y10" s="337">
        <f t="shared" si="2"/>
        <v>0</v>
      </c>
      <c r="Z10" s="337">
        <f t="shared" si="2"/>
        <v>0</v>
      </c>
      <c r="AA10" s="337">
        <f t="shared" si="2"/>
        <v>0</v>
      </c>
      <c r="AB10" s="337">
        <f t="shared" si="2"/>
        <v>0</v>
      </c>
      <c r="AC10" s="337">
        <f t="shared" si="2"/>
        <v>0</v>
      </c>
      <c r="AD10" s="337">
        <f t="shared" si="2"/>
        <v>0</v>
      </c>
      <c r="AE10" s="337">
        <f t="shared" si="2"/>
        <v>0</v>
      </c>
      <c r="AF10" s="337">
        <f t="shared" si="2"/>
        <v>0</v>
      </c>
      <c r="AG10" s="337">
        <f t="shared" si="2"/>
        <v>0</v>
      </c>
      <c r="AH10" s="337">
        <f t="shared" si="2"/>
        <v>0</v>
      </c>
      <c r="AI10" s="337">
        <f t="shared" si="2"/>
        <v>0</v>
      </c>
      <c r="AJ10" s="337">
        <f t="shared" ref="AJ10:BO10" si="3">SUM(AJ11:AJ14)</f>
        <v>0</v>
      </c>
      <c r="AK10" s="337">
        <f t="shared" si="3"/>
        <v>0</v>
      </c>
      <c r="AL10" s="337">
        <f t="shared" si="3"/>
        <v>0</v>
      </c>
      <c r="AM10" s="337">
        <f t="shared" si="3"/>
        <v>0</v>
      </c>
      <c r="AN10" s="337">
        <f t="shared" si="3"/>
        <v>0</v>
      </c>
      <c r="AO10" s="337">
        <f t="shared" si="3"/>
        <v>0</v>
      </c>
      <c r="AP10" s="337">
        <f t="shared" si="3"/>
        <v>0</v>
      </c>
      <c r="AQ10" s="337">
        <f t="shared" si="3"/>
        <v>0</v>
      </c>
      <c r="AR10" s="337">
        <f t="shared" si="3"/>
        <v>0</v>
      </c>
      <c r="AS10" s="337">
        <f t="shared" si="3"/>
        <v>0</v>
      </c>
      <c r="AT10" s="337">
        <f t="shared" si="3"/>
        <v>0</v>
      </c>
      <c r="AU10" s="337">
        <f t="shared" si="3"/>
        <v>0</v>
      </c>
      <c r="AV10" s="337">
        <f t="shared" si="3"/>
        <v>0</v>
      </c>
      <c r="AW10" s="337">
        <f t="shared" si="3"/>
        <v>0</v>
      </c>
      <c r="AX10" s="337">
        <f t="shared" si="3"/>
        <v>0</v>
      </c>
      <c r="AY10" s="337">
        <f t="shared" si="3"/>
        <v>0</v>
      </c>
      <c r="AZ10" s="337">
        <f t="shared" si="3"/>
        <v>0</v>
      </c>
      <c r="BA10" s="337">
        <f t="shared" si="3"/>
        <v>0</v>
      </c>
      <c r="BB10" s="337">
        <f t="shared" si="3"/>
        <v>0</v>
      </c>
      <c r="BC10" s="337">
        <f t="shared" si="3"/>
        <v>0</v>
      </c>
      <c r="BD10" s="337">
        <f t="shared" si="3"/>
        <v>0</v>
      </c>
      <c r="BE10" s="337">
        <f t="shared" si="3"/>
        <v>0</v>
      </c>
      <c r="BF10" s="337">
        <f t="shared" si="3"/>
        <v>0</v>
      </c>
      <c r="BG10" s="337">
        <f t="shared" si="3"/>
        <v>0</v>
      </c>
      <c r="BH10" s="337">
        <f t="shared" si="3"/>
        <v>3278</v>
      </c>
      <c r="BI10" s="337">
        <f t="shared" si="3"/>
        <v>2526</v>
      </c>
      <c r="BJ10" s="337">
        <f t="shared" si="3"/>
        <v>2050</v>
      </c>
      <c r="BK10" s="337">
        <f t="shared" si="3"/>
        <v>1737.5119804834528</v>
      </c>
      <c r="BL10" s="337">
        <f t="shared" si="3"/>
        <v>1455.6900798477316</v>
      </c>
      <c r="BM10" s="337">
        <f t="shared" si="3"/>
        <v>876.97242974579706</v>
      </c>
      <c r="BN10" s="337">
        <f t="shared" si="3"/>
        <v>633.219714059539</v>
      </c>
      <c r="BO10" s="337">
        <f t="shared" si="3"/>
        <v>451.05771460709826</v>
      </c>
      <c r="BP10" s="337">
        <f t="shared" ref="BP10:CD10" si="4">SUM(BP11:BP14)</f>
        <v>292.27523465753882</v>
      </c>
      <c r="BQ10" s="337">
        <f t="shared" si="4"/>
        <v>172.17469324246855</v>
      </c>
      <c r="BR10" s="337">
        <f t="shared" si="4"/>
        <v>119.49141678258313</v>
      </c>
      <c r="BS10" s="337">
        <f t="shared" si="4"/>
        <v>80.22480311229458</v>
      </c>
      <c r="BT10" s="337">
        <f t="shared" si="4"/>
        <v>59.174369123155124</v>
      </c>
      <c r="BU10" s="337">
        <f t="shared" si="4"/>
        <v>42.607802019297836</v>
      </c>
      <c r="BV10" s="337">
        <f t="shared" si="4"/>
        <v>32.681386523429381</v>
      </c>
      <c r="BW10" s="337">
        <f t="shared" si="4"/>
        <v>17.657091692809477</v>
      </c>
      <c r="BX10" s="337">
        <f t="shared" si="4"/>
        <v>10.777682165121856</v>
      </c>
      <c r="BY10" s="337">
        <f t="shared" si="4"/>
        <v>6.5500438850929514</v>
      </c>
      <c r="BZ10" s="337">
        <f t="shared" si="4"/>
        <v>3.9203635912424146</v>
      </c>
      <c r="CA10" s="337">
        <f t="shared" si="4"/>
        <v>2.2622078097713514</v>
      </c>
      <c r="CB10" s="337">
        <f t="shared" si="4"/>
        <v>1.3238040981138131</v>
      </c>
      <c r="CC10" s="337">
        <f t="shared" si="4"/>
        <v>0.4975515146168149</v>
      </c>
      <c r="CD10" s="338">
        <f t="shared" si="4"/>
        <v>0</v>
      </c>
    </row>
    <row r="11" spans="1:82" s="56" customFormat="1" x14ac:dyDescent="0.4">
      <c r="B11" s="286" t="s">
        <v>664</v>
      </c>
      <c r="C11" s="276"/>
      <c r="D11" s="337">
        <v>0</v>
      </c>
      <c r="E11" s="337">
        <v>0</v>
      </c>
      <c r="F11" s="337">
        <v>0</v>
      </c>
      <c r="G11" s="337">
        <v>0</v>
      </c>
      <c r="H11" s="337">
        <v>0</v>
      </c>
      <c r="I11" s="337">
        <v>0</v>
      </c>
      <c r="J11" s="337">
        <v>0</v>
      </c>
      <c r="K11" s="337">
        <v>0</v>
      </c>
      <c r="L11" s="337">
        <v>0</v>
      </c>
      <c r="M11" s="337">
        <v>0</v>
      </c>
      <c r="N11" s="337">
        <v>0</v>
      </c>
      <c r="O11" s="337">
        <v>0</v>
      </c>
      <c r="P11" s="337">
        <v>0</v>
      </c>
      <c r="Q11" s="337">
        <v>0</v>
      </c>
      <c r="R11" s="337">
        <v>0</v>
      </c>
      <c r="S11" s="337">
        <v>0</v>
      </c>
      <c r="T11" s="337">
        <v>0</v>
      </c>
      <c r="U11" s="337">
        <v>0</v>
      </c>
      <c r="V11" s="337">
        <v>0</v>
      </c>
      <c r="W11" s="337">
        <v>0</v>
      </c>
      <c r="X11" s="337">
        <v>0</v>
      </c>
      <c r="Y11" s="337">
        <v>0</v>
      </c>
      <c r="Z11" s="337">
        <v>0</v>
      </c>
      <c r="AA11" s="337">
        <v>0</v>
      </c>
      <c r="AB11" s="337">
        <v>0</v>
      </c>
      <c r="AC11" s="337">
        <v>0</v>
      </c>
      <c r="AD11" s="337">
        <v>0</v>
      </c>
      <c r="AE11" s="337">
        <v>0</v>
      </c>
      <c r="AF11" s="337">
        <v>0</v>
      </c>
      <c r="AG11" s="337">
        <v>0</v>
      </c>
      <c r="AH11" s="337">
        <v>0</v>
      </c>
      <c r="AI11" s="337">
        <v>0</v>
      </c>
      <c r="AJ11" s="337">
        <v>0</v>
      </c>
      <c r="AK11" s="337">
        <v>0</v>
      </c>
      <c r="AL11" s="337">
        <v>0</v>
      </c>
      <c r="AM11" s="337">
        <v>0</v>
      </c>
      <c r="AN11" s="337">
        <v>0</v>
      </c>
      <c r="AO11" s="337">
        <v>0</v>
      </c>
      <c r="AP11" s="337">
        <v>0</v>
      </c>
      <c r="AQ11" s="337">
        <v>0</v>
      </c>
      <c r="AR11" s="337">
        <v>0</v>
      </c>
      <c r="AS11" s="337">
        <v>0</v>
      </c>
      <c r="AT11" s="337">
        <v>0</v>
      </c>
      <c r="AU11" s="337">
        <v>0</v>
      </c>
      <c r="AV11" s="337">
        <v>0</v>
      </c>
      <c r="AW11" s="337">
        <v>0</v>
      </c>
      <c r="AX11" s="337">
        <v>0</v>
      </c>
      <c r="AY11" s="337">
        <v>0</v>
      </c>
      <c r="AZ11" s="337">
        <v>0</v>
      </c>
      <c r="BA11" s="337">
        <v>0</v>
      </c>
      <c r="BB11" s="337">
        <v>0</v>
      </c>
      <c r="BC11" s="337">
        <v>0</v>
      </c>
      <c r="BD11" s="337" t="s">
        <v>446</v>
      </c>
      <c r="BE11" s="337" t="s">
        <v>446</v>
      </c>
      <c r="BF11" s="337" t="s">
        <v>446</v>
      </c>
      <c r="BG11" s="337" t="s">
        <v>446</v>
      </c>
      <c r="BH11" s="337">
        <v>762.85481436764269</v>
      </c>
      <c r="BI11" s="337">
        <v>581.84828131173447</v>
      </c>
      <c r="BJ11" s="337">
        <v>473.61722956436608</v>
      </c>
      <c r="BK11" s="337">
        <v>413.95084160102698</v>
      </c>
      <c r="BL11" s="337">
        <v>361.9907599972754</v>
      </c>
      <c r="BM11" s="337">
        <v>257.46548854574922</v>
      </c>
      <c r="BN11" s="337">
        <v>205.60454345030763</v>
      </c>
      <c r="BO11" s="337">
        <v>154.90300893745626</v>
      </c>
      <c r="BP11" s="337">
        <v>76.267852899601877</v>
      </c>
      <c r="BQ11" s="337">
        <v>20.56193343208226</v>
      </c>
      <c r="BR11" s="337">
        <v>6.1435737027836854</v>
      </c>
      <c r="BS11" s="337">
        <v>2.054652867902226</v>
      </c>
      <c r="BT11" s="337">
        <v>0.52378414252916405</v>
      </c>
      <c r="BU11" s="337">
        <v>0</v>
      </c>
      <c r="BV11" s="337">
        <v>0</v>
      </c>
      <c r="BW11" s="337">
        <v>0</v>
      </c>
      <c r="BX11" s="337">
        <v>0</v>
      </c>
      <c r="BY11" s="337">
        <v>0</v>
      </c>
      <c r="BZ11" s="337">
        <v>0</v>
      </c>
      <c r="CA11" s="337">
        <v>0</v>
      </c>
      <c r="CB11" s="337">
        <v>0</v>
      </c>
      <c r="CC11" s="337">
        <v>0</v>
      </c>
      <c r="CD11" s="338">
        <v>0</v>
      </c>
    </row>
    <row r="12" spans="1:82" s="56" customFormat="1" x14ac:dyDescent="0.4">
      <c r="B12" s="285" t="s">
        <v>665</v>
      </c>
      <c r="C12" s="196"/>
      <c r="D12" s="337">
        <v>0</v>
      </c>
      <c r="E12" s="337">
        <v>0</v>
      </c>
      <c r="F12" s="337">
        <v>0</v>
      </c>
      <c r="G12" s="337">
        <v>0</v>
      </c>
      <c r="H12" s="337">
        <v>0</v>
      </c>
      <c r="I12" s="337">
        <v>0</v>
      </c>
      <c r="J12" s="337">
        <v>0</v>
      </c>
      <c r="K12" s="337">
        <v>0</v>
      </c>
      <c r="L12" s="337">
        <v>0</v>
      </c>
      <c r="M12" s="337">
        <v>0</v>
      </c>
      <c r="N12" s="337">
        <v>0</v>
      </c>
      <c r="O12" s="337">
        <v>0</v>
      </c>
      <c r="P12" s="337">
        <v>0</v>
      </c>
      <c r="Q12" s="337">
        <v>0</v>
      </c>
      <c r="R12" s="337">
        <v>0</v>
      </c>
      <c r="S12" s="337">
        <v>0</v>
      </c>
      <c r="T12" s="337">
        <v>0</v>
      </c>
      <c r="U12" s="337">
        <v>0</v>
      </c>
      <c r="V12" s="337">
        <v>0</v>
      </c>
      <c r="W12" s="337">
        <v>0</v>
      </c>
      <c r="X12" s="337">
        <v>0</v>
      </c>
      <c r="Y12" s="337">
        <v>0</v>
      </c>
      <c r="Z12" s="337">
        <v>0</v>
      </c>
      <c r="AA12" s="337">
        <v>0</v>
      </c>
      <c r="AB12" s="337">
        <v>0</v>
      </c>
      <c r="AC12" s="337">
        <v>0</v>
      </c>
      <c r="AD12" s="337">
        <v>0</v>
      </c>
      <c r="AE12" s="337">
        <v>0</v>
      </c>
      <c r="AF12" s="337">
        <v>0</v>
      </c>
      <c r="AG12" s="337">
        <v>0</v>
      </c>
      <c r="AH12" s="337">
        <v>0</v>
      </c>
      <c r="AI12" s="337">
        <v>0</v>
      </c>
      <c r="AJ12" s="337">
        <v>0</v>
      </c>
      <c r="AK12" s="337">
        <v>0</v>
      </c>
      <c r="AL12" s="337">
        <v>0</v>
      </c>
      <c r="AM12" s="337">
        <v>0</v>
      </c>
      <c r="AN12" s="337">
        <v>0</v>
      </c>
      <c r="AO12" s="337">
        <v>0</v>
      </c>
      <c r="AP12" s="337">
        <v>0</v>
      </c>
      <c r="AQ12" s="337">
        <v>0</v>
      </c>
      <c r="AR12" s="337">
        <v>0</v>
      </c>
      <c r="AS12" s="337">
        <v>0</v>
      </c>
      <c r="AT12" s="337">
        <v>0</v>
      </c>
      <c r="AU12" s="337">
        <v>0</v>
      </c>
      <c r="AV12" s="337">
        <v>0</v>
      </c>
      <c r="AW12" s="337">
        <v>0</v>
      </c>
      <c r="AX12" s="337">
        <v>0</v>
      </c>
      <c r="AY12" s="337">
        <v>0</v>
      </c>
      <c r="AZ12" s="337">
        <v>0</v>
      </c>
      <c r="BA12" s="337">
        <v>0</v>
      </c>
      <c r="BB12" s="337">
        <v>0</v>
      </c>
      <c r="BC12" s="337">
        <v>0</v>
      </c>
      <c r="BD12" s="337" t="s">
        <v>446</v>
      </c>
      <c r="BE12" s="337" t="s">
        <v>446</v>
      </c>
      <c r="BF12" s="337" t="s">
        <v>446</v>
      </c>
      <c r="BG12" s="337" t="s">
        <v>446</v>
      </c>
      <c r="BH12" s="337">
        <v>2379.5925143374584</v>
      </c>
      <c r="BI12" s="337">
        <v>1837.3630975898855</v>
      </c>
      <c r="BJ12" s="337">
        <v>1488.0812530592266</v>
      </c>
      <c r="BK12" s="337">
        <v>1240.0749327219526</v>
      </c>
      <c r="BL12" s="337">
        <v>1019.2297363963041</v>
      </c>
      <c r="BM12" s="337">
        <v>573.42465157263109</v>
      </c>
      <c r="BN12" s="337">
        <v>385.58487222799226</v>
      </c>
      <c r="BO12" s="337">
        <v>257.83000969421636</v>
      </c>
      <c r="BP12" s="337">
        <v>181.74617268748545</v>
      </c>
      <c r="BQ12" s="337">
        <v>126.36562807856818</v>
      </c>
      <c r="BR12" s="337">
        <v>93.6580137692699</v>
      </c>
      <c r="BS12" s="337">
        <v>62.818026950391548</v>
      </c>
      <c r="BT12" s="337">
        <v>46.246929954277043</v>
      </c>
      <c r="BU12" s="337">
        <v>33.264070762993541</v>
      </c>
      <c r="BV12" s="337">
        <v>25.29741488734189</v>
      </c>
      <c r="BW12" s="337">
        <v>13.972960794939921</v>
      </c>
      <c r="BX12" s="337">
        <v>8.4216651556987863</v>
      </c>
      <c r="BY12" s="337">
        <v>5.1883944602961058</v>
      </c>
      <c r="BZ12" s="337">
        <v>3.1133546369352243</v>
      </c>
      <c r="CA12" s="337">
        <v>1.7907552020678494</v>
      </c>
      <c r="CB12" s="337">
        <v>1.1142210346064485</v>
      </c>
      <c r="CC12" s="337">
        <v>0.43297741734591683</v>
      </c>
      <c r="CD12" s="338">
        <v>0</v>
      </c>
    </row>
    <row r="13" spans="1:82" s="56" customFormat="1" x14ac:dyDescent="0.4">
      <c r="B13" s="286" t="s">
        <v>445</v>
      </c>
      <c r="C13" s="276"/>
      <c r="D13" s="337">
        <v>0</v>
      </c>
      <c r="E13" s="337">
        <v>0</v>
      </c>
      <c r="F13" s="337">
        <v>0</v>
      </c>
      <c r="G13" s="337">
        <v>0</v>
      </c>
      <c r="H13" s="337">
        <v>0</v>
      </c>
      <c r="I13" s="337">
        <v>0</v>
      </c>
      <c r="J13" s="337">
        <v>0</v>
      </c>
      <c r="K13" s="337">
        <v>0</v>
      </c>
      <c r="L13" s="337">
        <v>0</v>
      </c>
      <c r="M13" s="337">
        <v>0</v>
      </c>
      <c r="N13" s="337">
        <v>0</v>
      </c>
      <c r="O13" s="337">
        <v>0</v>
      </c>
      <c r="P13" s="337">
        <v>0</v>
      </c>
      <c r="Q13" s="337">
        <v>0</v>
      </c>
      <c r="R13" s="337">
        <v>0</v>
      </c>
      <c r="S13" s="337">
        <v>0</v>
      </c>
      <c r="T13" s="337">
        <v>0</v>
      </c>
      <c r="U13" s="337">
        <v>0</v>
      </c>
      <c r="V13" s="337">
        <v>0</v>
      </c>
      <c r="W13" s="337">
        <v>0</v>
      </c>
      <c r="X13" s="337">
        <v>0</v>
      </c>
      <c r="Y13" s="337">
        <v>0</v>
      </c>
      <c r="Z13" s="337">
        <v>0</v>
      </c>
      <c r="AA13" s="337">
        <v>0</v>
      </c>
      <c r="AB13" s="337">
        <v>0</v>
      </c>
      <c r="AC13" s="337">
        <v>0</v>
      </c>
      <c r="AD13" s="337">
        <v>0</v>
      </c>
      <c r="AE13" s="337">
        <v>0</v>
      </c>
      <c r="AF13" s="337">
        <v>0</v>
      </c>
      <c r="AG13" s="337">
        <v>0</v>
      </c>
      <c r="AH13" s="337">
        <v>0</v>
      </c>
      <c r="AI13" s="337">
        <v>0</v>
      </c>
      <c r="AJ13" s="337">
        <v>0</v>
      </c>
      <c r="AK13" s="337">
        <v>0</v>
      </c>
      <c r="AL13" s="337">
        <v>0</v>
      </c>
      <c r="AM13" s="337">
        <v>0</v>
      </c>
      <c r="AN13" s="337">
        <v>0</v>
      </c>
      <c r="AO13" s="337">
        <v>0</v>
      </c>
      <c r="AP13" s="337">
        <v>0</v>
      </c>
      <c r="AQ13" s="337">
        <v>0</v>
      </c>
      <c r="AR13" s="337">
        <v>0</v>
      </c>
      <c r="AS13" s="337">
        <v>0</v>
      </c>
      <c r="AT13" s="337">
        <v>0</v>
      </c>
      <c r="AU13" s="337">
        <v>0</v>
      </c>
      <c r="AV13" s="337">
        <v>0</v>
      </c>
      <c r="AW13" s="337">
        <v>0</v>
      </c>
      <c r="AX13" s="337">
        <v>0</v>
      </c>
      <c r="AY13" s="337">
        <v>0</v>
      </c>
      <c r="AZ13" s="337">
        <v>0</v>
      </c>
      <c r="BA13" s="337">
        <v>0</v>
      </c>
      <c r="BB13" s="337">
        <v>0</v>
      </c>
      <c r="BC13" s="337">
        <v>0</v>
      </c>
      <c r="BD13" s="337" t="s">
        <v>446</v>
      </c>
      <c r="BE13" s="337" t="s">
        <v>446</v>
      </c>
      <c r="BF13" s="337" t="s">
        <v>446</v>
      </c>
      <c r="BG13" s="337" t="s">
        <v>446</v>
      </c>
      <c r="BH13" s="337">
        <v>108.83791125867793</v>
      </c>
      <c r="BI13" s="337">
        <v>84.832082180956149</v>
      </c>
      <c r="BJ13" s="337">
        <v>70.239843367596663</v>
      </c>
      <c r="BK13" s="337">
        <v>68.477590995732768</v>
      </c>
      <c r="BL13" s="337">
        <v>59.825526478595897</v>
      </c>
      <c r="BM13" s="337">
        <v>37.890873225309555</v>
      </c>
      <c r="BN13" s="337">
        <v>34.892677098735192</v>
      </c>
      <c r="BO13" s="337">
        <v>32.84295600845541</v>
      </c>
      <c r="BP13" s="337">
        <v>29.407138962203199</v>
      </c>
      <c r="BQ13" s="337">
        <v>23.850722843434482</v>
      </c>
      <c r="BR13" s="337">
        <v>17.51898625593866</v>
      </c>
      <c r="BS13" s="337">
        <v>13.557844838932596</v>
      </c>
      <c r="BT13" s="337">
        <v>11.253984012238574</v>
      </c>
      <c r="BU13" s="337">
        <v>8.4697255085293666</v>
      </c>
      <c r="BV13" s="337">
        <v>6.9492955977354365</v>
      </c>
      <c r="BW13" s="337">
        <v>3.4564665178820313</v>
      </c>
      <c r="BX13" s="337">
        <v>1.9758627551311339</v>
      </c>
      <c r="BY13" s="337">
        <v>0.97248232900492004</v>
      </c>
      <c r="BZ13" s="337">
        <v>0.41555984662169743</v>
      </c>
      <c r="CA13" s="337">
        <v>8.0003500018009377E-2</v>
      </c>
      <c r="CB13" s="337">
        <v>-0.18186604417812824</v>
      </c>
      <c r="CC13" s="337">
        <v>6.4574097270898079E-2</v>
      </c>
      <c r="CD13" s="338">
        <v>0</v>
      </c>
    </row>
    <row r="14" spans="1:82" s="56" customFormat="1" x14ac:dyDescent="0.4">
      <c r="B14" s="286" t="s">
        <v>666</v>
      </c>
      <c r="C14" s="276"/>
      <c r="D14" s="337">
        <v>0</v>
      </c>
      <c r="E14" s="337">
        <v>0</v>
      </c>
      <c r="F14" s="337">
        <v>0</v>
      </c>
      <c r="G14" s="337">
        <v>0</v>
      </c>
      <c r="H14" s="337">
        <v>0</v>
      </c>
      <c r="I14" s="337">
        <v>0</v>
      </c>
      <c r="J14" s="337">
        <v>0</v>
      </c>
      <c r="K14" s="337">
        <v>0</v>
      </c>
      <c r="L14" s="337">
        <v>0</v>
      </c>
      <c r="M14" s="337">
        <v>0</v>
      </c>
      <c r="N14" s="337">
        <v>0</v>
      </c>
      <c r="O14" s="337">
        <v>0</v>
      </c>
      <c r="P14" s="337">
        <v>0</v>
      </c>
      <c r="Q14" s="337">
        <v>0</v>
      </c>
      <c r="R14" s="337">
        <v>0</v>
      </c>
      <c r="S14" s="337">
        <v>0</v>
      </c>
      <c r="T14" s="337">
        <v>0</v>
      </c>
      <c r="U14" s="337">
        <v>0</v>
      </c>
      <c r="V14" s="337">
        <v>0</v>
      </c>
      <c r="W14" s="337">
        <v>0</v>
      </c>
      <c r="X14" s="337">
        <v>0</v>
      </c>
      <c r="Y14" s="337">
        <v>0</v>
      </c>
      <c r="Z14" s="337">
        <v>0</v>
      </c>
      <c r="AA14" s="337">
        <v>0</v>
      </c>
      <c r="AB14" s="337">
        <v>0</v>
      </c>
      <c r="AC14" s="337">
        <v>0</v>
      </c>
      <c r="AD14" s="337">
        <v>0</v>
      </c>
      <c r="AE14" s="337">
        <v>0</v>
      </c>
      <c r="AF14" s="337">
        <v>0</v>
      </c>
      <c r="AG14" s="337">
        <v>0</v>
      </c>
      <c r="AH14" s="337">
        <v>0</v>
      </c>
      <c r="AI14" s="337">
        <v>0</v>
      </c>
      <c r="AJ14" s="337">
        <v>0</v>
      </c>
      <c r="AK14" s="337">
        <v>0</v>
      </c>
      <c r="AL14" s="337">
        <v>0</v>
      </c>
      <c r="AM14" s="337">
        <v>0</v>
      </c>
      <c r="AN14" s="337">
        <v>0</v>
      </c>
      <c r="AO14" s="337">
        <v>0</v>
      </c>
      <c r="AP14" s="337">
        <v>0</v>
      </c>
      <c r="AQ14" s="337">
        <v>0</v>
      </c>
      <c r="AR14" s="337">
        <v>0</v>
      </c>
      <c r="AS14" s="337">
        <v>0</v>
      </c>
      <c r="AT14" s="337">
        <v>0</v>
      </c>
      <c r="AU14" s="337">
        <v>0</v>
      </c>
      <c r="AV14" s="337">
        <v>0</v>
      </c>
      <c r="AW14" s="337">
        <v>0</v>
      </c>
      <c r="AX14" s="337">
        <v>0</v>
      </c>
      <c r="AY14" s="337">
        <v>0</v>
      </c>
      <c r="AZ14" s="337">
        <v>0</v>
      </c>
      <c r="BA14" s="337">
        <v>0</v>
      </c>
      <c r="BB14" s="337">
        <v>0</v>
      </c>
      <c r="BC14" s="337">
        <v>0</v>
      </c>
      <c r="BD14" s="337" t="s">
        <v>446</v>
      </c>
      <c r="BE14" s="337" t="s">
        <v>446</v>
      </c>
      <c r="BF14" s="337" t="s">
        <v>446</v>
      </c>
      <c r="BG14" s="337" t="s">
        <v>446</v>
      </c>
      <c r="BH14" s="337">
        <v>26.714760036220948</v>
      </c>
      <c r="BI14" s="337">
        <v>21.956538917423945</v>
      </c>
      <c r="BJ14" s="337">
        <v>18.06167400881057</v>
      </c>
      <c r="BK14" s="337">
        <v>15.008615164740581</v>
      </c>
      <c r="BL14" s="337">
        <v>14.644056975556003</v>
      </c>
      <c r="BM14" s="337">
        <v>8.1914164021072455</v>
      </c>
      <c r="BN14" s="337">
        <v>7.1376212825039191</v>
      </c>
      <c r="BO14" s="337">
        <v>5.4817399669702063</v>
      </c>
      <c r="BP14" s="337">
        <v>4.8540701082483499</v>
      </c>
      <c r="BQ14" s="337">
        <v>1.3964088883836361</v>
      </c>
      <c r="BR14" s="337">
        <v>2.170843054590887</v>
      </c>
      <c r="BS14" s="337">
        <v>1.7942784550682147</v>
      </c>
      <c r="BT14" s="337">
        <v>1.1496710141103375</v>
      </c>
      <c r="BU14" s="337">
        <v>0.87400574777492923</v>
      </c>
      <c r="BV14" s="337">
        <v>0.43467603835205298</v>
      </c>
      <c r="BW14" s="337">
        <v>0.2276643799875277</v>
      </c>
      <c r="BX14" s="337">
        <v>0.38015425429193594</v>
      </c>
      <c r="BY14" s="337">
        <v>0.38916709579192516</v>
      </c>
      <c r="BZ14" s="337">
        <v>0.39144910768549285</v>
      </c>
      <c r="CA14" s="337">
        <v>0.39144910768549285</v>
      </c>
      <c r="CB14" s="337">
        <v>0.39144910768549285</v>
      </c>
      <c r="CC14" s="337">
        <v>0</v>
      </c>
      <c r="CD14" s="338">
        <v>0</v>
      </c>
    </row>
    <row r="15" spans="1:82" s="56" customFormat="1" ht="24.75" customHeight="1" x14ac:dyDescent="0.4">
      <c r="B15" s="196" t="s">
        <v>668</v>
      </c>
      <c r="C15" s="71"/>
      <c r="D15" s="337">
        <f t="shared" ref="D15:AI15" si="5">SUM(D16:D19)</f>
        <v>0</v>
      </c>
      <c r="E15" s="337">
        <f t="shared" si="5"/>
        <v>0</v>
      </c>
      <c r="F15" s="337">
        <f t="shared" si="5"/>
        <v>0</v>
      </c>
      <c r="G15" s="337">
        <f t="shared" si="5"/>
        <v>0</v>
      </c>
      <c r="H15" s="337">
        <f t="shared" si="5"/>
        <v>0</v>
      </c>
      <c r="I15" s="337">
        <f t="shared" si="5"/>
        <v>0</v>
      </c>
      <c r="J15" s="337">
        <f t="shared" si="5"/>
        <v>0</v>
      </c>
      <c r="K15" s="337">
        <f t="shared" si="5"/>
        <v>0</v>
      </c>
      <c r="L15" s="337">
        <f t="shared" si="5"/>
        <v>0</v>
      </c>
      <c r="M15" s="337">
        <f t="shared" si="5"/>
        <v>0</v>
      </c>
      <c r="N15" s="337">
        <f t="shared" si="5"/>
        <v>0</v>
      </c>
      <c r="O15" s="337">
        <f t="shared" si="5"/>
        <v>0</v>
      </c>
      <c r="P15" s="337">
        <f t="shared" si="5"/>
        <v>0</v>
      </c>
      <c r="Q15" s="337">
        <f t="shared" si="5"/>
        <v>0</v>
      </c>
      <c r="R15" s="337">
        <f t="shared" si="5"/>
        <v>0</v>
      </c>
      <c r="S15" s="337">
        <f t="shared" si="5"/>
        <v>0</v>
      </c>
      <c r="T15" s="337">
        <f t="shared" si="5"/>
        <v>0</v>
      </c>
      <c r="U15" s="337">
        <f t="shared" si="5"/>
        <v>0</v>
      </c>
      <c r="V15" s="337">
        <f t="shared" si="5"/>
        <v>0</v>
      </c>
      <c r="W15" s="337">
        <f t="shared" si="5"/>
        <v>0</v>
      </c>
      <c r="X15" s="337">
        <f t="shared" si="5"/>
        <v>0</v>
      </c>
      <c r="Y15" s="337">
        <f t="shared" si="5"/>
        <v>0</v>
      </c>
      <c r="Z15" s="337">
        <f t="shared" si="5"/>
        <v>0</v>
      </c>
      <c r="AA15" s="337">
        <f t="shared" si="5"/>
        <v>0</v>
      </c>
      <c r="AB15" s="337">
        <f t="shared" si="5"/>
        <v>0</v>
      </c>
      <c r="AC15" s="337">
        <f t="shared" si="5"/>
        <v>0</v>
      </c>
      <c r="AD15" s="337">
        <f t="shared" si="5"/>
        <v>0</v>
      </c>
      <c r="AE15" s="337">
        <f t="shared" si="5"/>
        <v>0</v>
      </c>
      <c r="AF15" s="337">
        <f t="shared" si="5"/>
        <v>0</v>
      </c>
      <c r="AG15" s="337">
        <f t="shared" si="5"/>
        <v>0</v>
      </c>
      <c r="AH15" s="337">
        <f t="shared" si="5"/>
        <v>0</v>
      </c>
      <c r="AI15" s="337">
        <f t="shared" si="5"/>
        <v>0</v>
      </c>
      <c r="AJ15" s="337">
        <f t="shared" ref="AJ15:BO15" si="6">SUM(AJ16:AJ19)</f>
        <v>0</v>
      </c>
      <c r="AK15" s="337">
        <f t="shared" si="6"/>
        <v>0</v>
      </c>
      <c r="AL15" s="337">
        <f t="shared" si="6"/>
        <v>0</v>
      </c>
      <c r="AM15" s="337">
        <f t="shared" si="6"/>
        <v>0</v>
      </c>
      <c r="AN15" s="337">
        <f t="shared" si="6"/>
        <v>0</v>
      </c>
      <c r="AO15" s="337">
        <f t="shared" si="6"/>
        <v>0</v>
      </c>
      <c r="AP15" s="337">
        <f t="shared" si="6"/>
        <v>0</v>
      </c>
      <c r="AQ15" s="337">
        <f t="shared" si="6"/>
        <v>0</v>
      </c>
      <c r="AR15" s="337">
        <f t="shared" si="6"/>
        <v>0</v>
      </c>
      <c r="AS15" s="337">
        <f t="shared" si="6"/>
        <v>0</v>
      </c>
      <c r="AT15" s="337">
        <f t="shared" si="6"/>
        <v>0</v>
      </c>
      <c r="AU15" s="337">
        <f t="shared" si="6"/>
        <v>0</v>
      </c>
      <c r="AV15" s="337">
        <f t="shared" si="6"/>
        <v>0</v>
      </c>
      <c r="AW15" s="337">
        <f t="shared" si="6"/>
        <v>0</v>
      </c>
      <c r="AX15" s="337">
        <f t="shared" si="6"/>
        <v>0</v>
      </c>
      <c r="AY15" s="337">
        <f t="shared" si="6"/>
        <v>0</v>
      </c>
      <c r="AZ15" s="337">
        <f t="shared" si="6"/>
        <v>0</v>
      </c>
      <c r="BA15" s="337">
        <f t="shared" si="6"/>
        <v>0</v>
      </c>
      <c r="BB15" s="337">
        <f t="shared" si="6"/>
        <v>0</v>
      </c>
      <c r="BC15" s="337">
        <f t="shared" si="6"/>
        <v>0</v>
      </c>
      <c r="BD15" s="337">
        <f t="shared" si="6"/>
        <v>0</v>
      </c>
      <c r="BE15" s="337">
        <f t="shared" si="6"/>
        <v>0</v>
      </c>
      <c r="BF15" s="337">
        <f t="shared" si="6"/>
        <v>0</v>
      </c>
      <c r="BG15" s="337">
        <f t="shared" si="6"/>
        <v>0</v>
      </c>
      <c r="BH15" s="337">
        <f t="shared" si="6"/>
        <v>6750.9130000000005</v>
      </c>
      <c r="BI15" s="337">
        <f t="shared" si="6"/>
        <v>6623.9960046049991</v>
      </c>
      <c r="BJ15" s="337">
        <f t="shared" si="6"/>
        <v>6788.7708489099996</v>
      </c>
      <c r="BK15" s="337">
        <f t="shared" si="6"/>
        <v>7290.4738887753147</v>
      </c>
      <c r="BL15" s="337">
        <f t="shared" si="6"/>
        <v>7229.0433295422672</v>
      </c>
      <c r="BM15" s="337">
        <f t="shared" si="6"/>
        <v>7496.7875480742005</v>
      </c>
      <c r="BN15" s="337">
        <f t="shared" si="6"/>
        <v>7223.176291958669</v>
      </c>
      <c r="BO15" s="337">
        <f t="shared" si="6"/>
        <v>6546.1577279129015</v>
      </c>
      <c r="BP15" s="337">
        <f t="shared" ref="BP15:CD15" si="7">SUM(BP16:BP19)</f>
        <v>5016.643644782459</v>
      </c>
      <c r="BQ15" s="337">
        <f t="shared" si="7"/>
        <v>3410.651326137533</v>
      </c>
      <c r="BR15" s="337">
        <f t="shared" si="7"/>
        <v>2773.9850550374176</v>
      </c>
      <c r="BS15" s="337">
        <f t="shared" si="7"/>
        <v>2458.8870452877054</v>
      </c>
      <c r="BT15" s="337">
        <f t="shared" si="7"/>
        <v>2172.7023094668475</v>
      </c>
      <c r="BU15" s="337">
        <f t="shared" si="7"/>
        <v>2096.0922426807028</v>
      </c>
      <c r="BV15" s="337">
        <f t="shared" si="7"/>
        <v>1806.676138896571</v>
      </c>
      <c r="BW15" s="337">
        <f t="shared" si="7"/>
        <v>1357.9129240471909</v>
      </c>
      <c r="BX15" s="337">
        <f t="shared" si="7"/>
        <v>1069.7950803148774</v>
      </c>
      <c r="BY15" s="337">
        <f t="shared" si="7"/>
        <v>844.81146924225209</v>
      </c>
      <c r="BZ15" s="337">
        <f t="shared" si="7"/>
        <v>653.01664519805854</v>
      </c>
      <c r="CA15" s="337">
        <f t="shared" si="7"/>
        <v>509.85008948248867</v>
      </c>
      <c r="CB15" s="337">
        <f t="shared" si="7"/>
        <v>337.58887508584439</v>
      </c>
      <c r="CC15" s="337">
        <f t="shared" si="7"/>
        <v>149.0527530311025</v>
      </c>
      <c r="CD15" s="338">
        <f t="shared" si="7"/>
        <v>12.842013391271394</v>
      </c>
    </row>
    <row r="16" spans="1:82" s="56" customFormat="1" x14ac:dyDescent="0.4">
      <c r="B16" s="286" t="s">
        <v>664</v>
      </c>
      <c r="C16" s="276"/>
      <c r="D16" s="337" t="s">
        <v>446</v>
      </c>
      <c r="E16" s="337" t="s">
        <v>446</v>
      </c>
      <c r="F16" s="337" t="s">
        <v>446</v>
      </c>
      <c r="G16" s="337" t="s">
        <v>446</v>
      </c>
      <c r="H16" s="337" t="s">
        <v>446</v>
      </c>
      <c r="I16" s="337" t="s">
        <v>446</v>
      </c>
      <c r="J16" s="337" t="s">
        <v>446</v>
      </c>
      <c r="K16" s="337" t="s">
        <v>446</v>
      </c>
      <c r="L16" s="337" t="s">
        <v>446</v>
      </c>
      <c r="M16" s="337" t="s">
        <v>446</v>
      </c>
      <c r="N16" s="337" t="s">
        <v>446</v>
      </c>
      <c r="O16" s="337" t="s">
        <v>446</v>
      </c>
      <c r="P16" s="337" t="s">
        <v>446</v>
      </c>
      <c r="Q16" s="337" t="s">
        <v>446</v>
      </c>
      <c r="R16" s="337" t="s">
        <v>446</v>
      </c>
      <c r="S16" s="337" t="s">
        <v>446</v>
      </c>
      <c r="T16" s="337" t="s">
        <v>446</v>
      </c>
      <c r="U16" s="337" t="s">
        <v>446</v>
      </c>
      <c r="V16" s="337" t="s">
        <v>446</v>
      </c>
      <c r="W16" s="337" t="s">
        <v>446</v>
      </c>
      <c r="X16" s="337" t="s">
        <v>446</v>
      </c>
      <c r="Y16" s="337" t="s">
        <v>446</v>
      </c>
      <c r="Z16" s="337" t="s">
        <v>446</v>
      </c>
      <c r="AA16" s="337" t="s">
        <v>446</v>
      </c>
      <c r="AB16" s="337" t="s">
        <v>446</v>
      </c>
      <c r="AC16" s="337" t="s">
        <v>446</v>
      </c>
      <c r="AD16" s="337" t="s">
        <v>446</v>
      </c>
      <c r="AE16" s="337" t="s">
        <v>446</v>
      </c>
      <c r="AF16" s="337" t="s">
        <v>446</v>
      </c>
      <c r="AG16" s="337" t="s">
        <v>446</v>
      </c>
      <c r="AH16" s="337" t="s">
        <v>446</v>
      </c>
      <c r="AI16" s="337" t="s">
        <v>446</v>
      </c>
      <c r="AJ16" s="337" t="s">
        <v>446</v>
      </c>
      <c r="AK16" s="337" t="s">
        <v>446</v>
      </c>
      <c r="AL16" s="337" t="s">
        <v>446</v>
      </c>
      <c r="AM16" s="337" t="s">
        <v>446</v>
      </c>
      <c r="AN16" s="337" t="s">
        <v>446</v>
      </c>
      <c r="AO16" s="337" t="s">
        <v>446</v>
      </c>
      <c r="AP16" s="337" t="s">
        <v>446</v>
      </c>
      <c r="AQ16" s="337" t="s">
        <v>446</v>
      </c>
      <c r="AR16" s="337" t="s">
        <v>446</v>
      </c>
      <c r="AS16" s="337" t="s">
        <v>446</v>
      </c>
      <c r="AT16" s="337" t="s">
        <v>446</v>
      </c>
      <c r="AU16" s="337" t="s">
        <v>446</v>
      </c>
      <c r="AV16" s="337" t="s">
        <v>446</v>
      </c>
      <c r="AW16" s="337" t="s">
        <v>446</v>
      </c>
      <c r="AX16" s="337" t="s">
        <v>446</v>
      </c>
      <c r="AY16" s="337" t="s">
        <v>446</v>
      </c>
      <c r="AZ16" s="337" t="s">
        <v>446</v>
      </c>
      <c r="BA16" s="337" t="s">
        <v>446</v>
      </c>
      <c r="BB16" s="337" t="s">
        <v>446</v>
      </c>
      <c r="BC16" s="337" t="s">
        <v>446</v>
      </c>
      <c r="BD16" s="337" t="s">
        <v>446</v>
      </c>
      <c r="BE16" s="337" t="s">
        <v>446</v>
      </c>
      <c r="BF16" s="337" t="s">
        <v>446</v>
      </c>
      <c r="BG16" s="337" t="s">
        <v>446</v>
      </c>
      <c r="BH16" s="337">
        <f t="shared" ref="BH16:CD16" si="8">BH6-BH11</f>
        <v>3953.7842532317363</v>
      </c>
      <c r="BI16" s="337">
        <f t="shared" si="8"/>
        <v>3950.3417630533431</v>
      </c>
      <c r="BJ16" s="337">
        <f t="shared" si="8"/>
        <v>4100.6338335056571</v>
      </c>
      <c r="BK16" s="337">
        <f t="shared" si="8"/>
        <v>4642.9075633741932</v>
      </c>
      <c r="BL16" s="337">
        <f t="shared" si="8"/>
        <v>4736.7609194848892</v>
      </c>
      <c r="BM16" s="337">
        <f t="shared" si="8"/>
        <v>4727.4545740895683</v>
      </c>
      <c r="BN16" s="337">
        <f t="shared" si="8"/>
        <v>4429.407313899017</v>
      </c>
      <c r="BO16" s="337">
        <f t="shared" si="8"/>
        <v>3887.3832286672528</v>
      </c>
      <c r="BP16" s="337">
        <f t="shared" si="8"/>
        <v>2413.1440646750539</v>
      </c>
      <c r="BQ16" s="337">
        <f t="shared" si="8"/>
        <v>971.08783031723078</v>
      </c>
      <c r="BR16" s="337">
        <f t="shared" si="8"/>
        <v>453.69977783281934</v>
      </c>
      <c r="BS16" s="337">
        <f t="shared" si="8"/>
        <v>231.13959579658541</v>
      </c>
      <c r="BT16" s="337">
        <f t="shared" si="8"/>
        <v>99.205461227343307</v>
      </c>
      <c r="BU16" s="337">
        <f t="shared" si="8"/>
        <v>28.960770188816397</v>
      </c>
      <c r="BV16" s="337">
        <f t="shared" si="8"/>
        <v>3.1480217970206676</v>
      </c>
      <c r="BW16" s="337">
        <f t="shared" si="8"/>
        <v>1.6122645133815947</v>
      </c>
      <c r="BX16" s="337">
        <f t="shared" si="8"/>
        <v>1.1305403108292282</v>
      </c>
      <c r="BY16" s="337">
        <f t="shared" si="8"/>
        <v>0.92137730278327712</v>
      </c>
      <c r="BZ16" s="337">
        <f t="shared" si="8"/>
        <v>0.65023896400875858</v>
      </c>
      <c r="CA16" s="337">
        <f t="shared" si="8"/>
        <v>0.47121424858421695</v>
      </c>
      <c r="CB16" s="337">
        <f t="shared" si="8"/>
        <v>0.25263596605064925</v>
      </c>
      <c r="CC16" s="337">
        <f t="shared" si="8"/>
        <v>9.7263383810206147E-2</v>
      </c>
      <c r="CD16" s="338">
        <f t="shared" si="8"/>
        <v>7.4025089058170658E-3</v>
      </c>
    </row>
    <row r="17" spans="1:82" s="56" customFormat="1" x14ac:dyDescent="0.4">
      <c r="B17" s="71" t="s">
        <v>669</v>
      </c>
      <c r="C17" s="196"/>
      <c r="D17" s="337" t="s">
        <v>446</v>
      </c>
      <c r="E17" s="337" t="s">
        <v>446</v>
      </c>
      <c r="F17" s="337" t="s">
        <v>446</v>
      </c>
      <c r="G17" s="337" t="s">
        <v>446</v>
      </c>
      <c r="H17" s="337" t="s">
        <v>446</v>
      </c>
      <c r="I17" s="337" t="s">
        <v>446</v>
      </c>
      <c r="J17" s="337" t="s">
        <v>446</v>
      </c>
      <c r="K17" s="337" t="s">
        <v>446</v>
      </c>
      <c r="L17" s="337" t="s">
        <v>446</v>
      </c>
      <c r="M17" s="337" t="s">
        <v>446</v>
      </c>
      <c r="N17" s="337" t="s">
        <v>446</v>
      </c>
      <c r="O17" s="337" t="s">
        <v>446</v>
      </c>
      <c r="P17" s="337" t="s">
        <v>446</v>
      </c>
      <c r="Q17" s="337" t="s">
        <v>446</v>
      </c>
      <c r="R17" s="337" t="s">
        <v>446</v>
      </c>
      <c r="S17" s="337" t="s">
        <v>446</v>
      </c>
      <c r="T17" s="337" t="s">
        <v>446</v>
      </c>
      <c r="U17" s="337" t="s">
        <v>446</v>
      </c>
      <c r="V17" s="337" t="s">
        <v>446</v>
      </c>
      <c r="W17" s="337" t="s">
        <v>446</v>
      </c>
      <c r="X17" s="337" t="s">
        <v>446</v>
      </c>
      <c r="Y17" s="337" t="s">
        <v>446</v>
      </c>
      <c r="Z17" s="337" t="s">
        <v>446</v>
      </c>
      <c r="AA17" s="337" t="s">
        <v>446</v>
      </c>
      <c r="AB17" s="337" t="s">
        <v>446</v>
      </c>
      <c r="AC17" s="337" t="s">
        <v>446</v>
      </c>
      <c r="AD17" s="337" t="s">
        <v>446</v>
      </c>
      <c r="AE17" s="337" t="s">
        <v>446</v>
      </c>
      <c r="AF17" s="337" t="s">
        <v>446</v>
      </c>
      <c r="AG17" s="337" t="s">
        <v>446</v>
      </c>
      <c r="AH17" s="337" t="s">
        <v>446</v>
      </c>
      <c r="AI17" s="337" t="s">
        <v>446</v>
      </c>
      <c r="AJ17" s="337" t="s">
        <v>446</v>
      </c>
      <c r="AK17" s="337" t="s">
        <v>446</v>
      </c>
      <c r="AL17" s="337" t="s">
        <v>446</v>
      </c>
      <c r="AM17" s="337" t="s">
        <v>446</v>
      </c>
      <c r="AN17" s="337" t="s">
        <v>446</v>
      </c>
      <c r="AO17" s="337" t="s">
        <v>446</v>
      </c>
      <c r="AP17" s="337" t="s">
        <v>446</v>
      </c>
      <c r="AQ17" s="337" t="s">
        <v>446</v>
      </c>
      <c r="AR17" s="337" t="s">
        <v>446</v>
      </c>
      <c r="AS17" s="337" t="s">
        <v>446</v>
      </c>
      <c r="AT17" s="337" t="s">
        <v>446</v>
      </c>
      <c r="AU17" s="337" t="s">
        <v>446</v>
      </c>
      <c r="AV17" s="337" t="s">
        <v>446</v>
      </c>
      <c r="AW17" s="337" t="s">
        <v>446</v>
      </c>
      <c r="AX17" s="337" t="s">
        <v>446</v>
      </c>
      <c r="AY17" s="337" t="s">
        <v>446</v>
      </c>
      <c r="AZ17" s="337" t="s">
        <v>446</v>
      </c>
      <c r="BA17" s="337" t="s">
        <v>446</v>
      </c>
      <c r="BB17" s="337" t="s">
        <v>446</v>
      </c>
      <c r="BC17" s="337" t="s">
        <v>446</v>
      </c>
      <c r="BD17" s="337" t="s">
        <v>446</v>
      </c>
      <c r="BE17" s="337" t="s">
        <v>446</v>
      </c>
      <c r="BF17" s="337" t="s">
        <v>446</v>
      </c>
      <c r="BG17" s="337" t="s">
        <v>446</v>
      </c>
      <c r="BH17" s="337">
        <f t="shared" ref="BH17:CD17" si="9">BH7-BH12</f>
        <v>2217.1601861909335</v>
      </c>
      <c r="BI17" s="337">
        <f t="shared" si="9"/>
        <v>2105.6454449380922</v>
      </c>
      <c r="BJ17" s="337">
        <f t="shared" si="9"/>
        <v>2116.3850352606423</v>
      </c>
      <c r="BK17" s="337">
        <f t="shared" si="9"/>
        <v>2145.6769502982315</v>
      </c>
      <c r="BL17" s="337">
        <f t="shared" si="9"/>
        <v>2042.0937964678544</v>
      </c>
      <c r="BM17" s="337">
        <f t="shared" si="9"/>
        <v>2268.9005564261188</v>
      </c>
      <c r="BN17" s="337">
        <f t="shared" si="9"/>
        <v>2200.6879547325525</v>
      </c>
      <c r="BO17" s="337">
        <f t="shared" si="9"/>
        <v>2046.557400271515</v>
      </c>
      <c r="BP17" s="337">
        <f t="shared" si="9"/>
        <v>1928.7480865398493</v>
      </c>
      <c r="BQ17" s="337">
        <f t="shared" si="9"/>
        <v>1730.1651089447923</v>
      </c>
      <c r="BR17" s="337">
        <f t="shared" si="9"/>
        <v>1605.1906213365639</v>
      </c>
      <c r="BS17" s="337">
        <f t="shared" si="9"/>
        <v>1495.4882819575969</v>
      </c>
      <c r="BT17" s="337">
        <f t="shared" si="9"/>
        <v>1351.1295209249047</v>
      </c>
      <c r="BU17" s="337">
        <f t="shared" si="9"/>
        <v>1311.174943642415</v>
      </c>
      <c r="BV17" s="337">
        <f t="shared" si="9"/>
        <v>1098.2113015943776</v>
      </c>
      <c r="BW17" s="337">
        <f t="shared" si="9"/>
        <v>829.12625756926809</v>
      </c>
      <c r="BX17" s="337">
        <f t="shared" si="9"/>
        <v>555.67491900009111</v>
      </c>
      <c r="BY17" s="337">
        <f t="shared" si="9"/>
        <v>395.33725803355594</v>
      </c>
      <c r="BZ17" s="337">
        <f t="shared" si="9"/>
        <v>276.49429661171217</v>
      </c>
      <c r="CA17" s="337">
        <f t="shared" si="9"/>
        <v>194.05425718292216</v>
      </c>
      <c r="CB17" s="337">
        <f t="shared" si="9"/>
        <v>115.18890073119637</v>
      </c>
      <c r="CC17" s="337">
        <f t="shared" si="9"/>
        <v>44.702726671568165</v>
      </c>
      <c r="CD17" s="338">
        <f t="shared" si="9"/>
        <v>3.4352294347234</v>
      </c>
    </row>
    <row r="18" spans="1:82" s="56" customFormat="1" x14ac:dyDescent="0.4">
      <c r="B18" s="286" t="s">
        <v>445</v>
      </c>
      <c r="C18" s="276"/>
      <c r="D18" s="337" t="s">
        <v>446</v>
      </c>
      <c r="E18" s="337" t="s">
        <v>446</v>
      </c>
      <c r="F18" s="337" t="s">
        <v>446</v>
      </c>
      <c r="G18" s="337" t="s">
        <v>446</v>
      </c>
      <c r="H18" s="337" t="s">
        <v>446</v>
      </c>
      <c r="I18" s="337" t="s">
        <v>446</v>
      </c>
      <c r="J18" s="337" t="s">
        <v>446</v>
      </c>
      <c r="K18" s="337" t="s">
        <v>446</v>
      </c>
      <c r="L18" s="337" t="s">
        <v>446</v>
      </c>
      <c r="M18" s="337" t="s">
        <v>446</v>
      </c>
      <c r="N18" s="337" t="s">
        <v>446</v>
      </c>
      <c r="O18" s="337" t="s">
        <v>446</v>
      </c>
      <c r="P18" s="337" t="s">
        <v>446</v>
      </c>
      <c r="Q18" s="337" t="s">
        <v>446</v>
      </c>
      <c r="R18" s="337" t="s">
        <v>446</v>
      </c>
      <c r="S18" s="337" t="s">
        <v>446</v>
      </c>
      <c r="T18" s="337" t="s">
        <v>446</v>
      </c>
      <c r="U18" s="337" t="s">
        <v>446</v>
      </c>
      <c r="V18" s="337" t="s">
        <v>446</v>
      </c>
      <c r="W18" s="337" t="s">
        <v>446</v>
      </c>
      <c r="X18" s="337" t="s">
        <v>446</v>
      </c>
      <c r="Y18" s="337" t="s">
        <v>446</v>
      </c>
      <c r="Z18" s="337" t="s">
        <v>446</v>
      </c>
      <c r="AA18" s="337" t="s">
        <v>446</v>
      </c>
      <c r="AB18" s="337" t="s">
        <v>446</v>
      </c>
      <c r="AC18" s="337" t="s">
        <v>446</v>
      </c>
      <c r="AD18" s="337" t="s">
        <v>446</v>
      </c>
      <c r="AE18" s="337" t="s">
        <v>446</v>
      </c>
      <c r="AF18" s="337" t="s">
        <v>446</v>
      </c>
      <c r="AG18" s="337" t="s">
        <v>446</v>
      </c>
      <c r="AH18" s="337" t="s">
        <v>446</v>
      </c>
      <c r="AI18" s="337" t="s">
        <v>446</v>
      </c>
      <c r="AJ18" s="337" t="s">
        <v>446</v>
      </c>
      <c r="AK18" s="337" t="s">
        <v>446</v>
      </c>
      <c r="AL18" s="337" t="s">
        <v>446</v>
      </c>
      <c r="AM18" s="337" t="s">
        <v>446</v>
      </c>
      <c r="AN18" s="337" t="s">
        <v>446</v>
      </c>
      <c r="AO18" s="337" t="s">
        <v>446</v>
      </c>
      <c r="AP18" s="337" t="s">
        <v>446</v>
      </c>
      <c r="AQ18" s="337" t="s">
        <v>446</v>
      </c>
      <c r="AR18" s="337" t="s">
        <v>446</v>
      </c>
      <c r="AS18" s="337" t="s">
        <v>446</v>
      </c>
      <c r="AT18" s="337" t="s">
        <v>446</v>
      </c>
      <c r="AU18" s="337" t="s">
        <v>446</v>
      </c>
      <c r="AV18" s="337" t="s">
        <v>446</v>
      </c>
      <c r="AW18" s="337" t="s">
        <v>446</v>
      </c>
      <c r="AX18" s="337" t="s">
        <v>446</v>
      </c>
      <c r="AY18" s="337" t="s">
        <v>446</v>
      </c>
      <c r="AZ18" s="337" t="s">
        <v>446</v>
      </c>
      <c r="BA18" s="337" t="s">
        <v>446</v>
      </c>
      <c r="BB18" s="337" t="s">
        <v>446</v>
      </c>
      <c r="BC18" s="337" t="s">
        <v>446</v>
      </c>
      <c r="BD18" s="337" t="s">
        <v>446</v>
      </c>
      <c r="BE18" s="337" t="s">
        <v>446</v>
      </c>
      <c r="BF18" s="337" t="s">
        <v>446</v>
      </c>
      <c r="BG18" s="337" t="s">
        <v>446</v>
      </c>
      <c r="BH18" s="337">
        <f t="shared" ref="BH18:CD18" si="10">BH8-BH13</f>
        <v>219.43185547506562</v>
      </c>
      <c r="BI18" s="337">
        <f t="shared" si="10"/>
        <v>211.47365936339611</v>
      </c>
      <c r="BJ18" s="337">
        <f t="shared" si="10"/>
        <v>220.24564364969797</v>
      </c>
      <c r="BK18" s="337">
        <f t="shared" si="10"/>
        <v>215.2442876571647</v>
      </c>
      <c r="BL18" s="337">
        <f t="shared" si="10"/>
        <v>217.12437521384268</v>
      </c>
      <c r="BM18" s="337">
        <f t="shared" si="10"/>
        <v>266.39427633286368</v>
      </c>
      <c r="BN18" s="337">
        <f t="shared" si="10"/>
        <v>353.35186463254763</v>
      </c>
      <c r="BO18" s="337">
        <f t="shared" si="10"/>
        <v>397.8425642598624</v>
      </c>
      <c r="BP18" s="337">
        <f t="shared" si="10"/>
        <v>478.81074815035748</v>
      </c>
      <c r="BQ18" s="337">
        <f t="shared" si="10"/>
        <v>533.98082063385175</v>
      </c>
      <c r="BR18" s="337">
        <f t="shared" si="10"/>
        <v>567.98082622905065</v>
      </c>
      <c r="BS18" s="337">
        <f t="shared" si="10"/>
        <v>608.57064719874325</v>
      </c>
      <c r="BT18" s="337">
        <f t="shared" si="10"/>
        <v>615.06802267742637</v>
      </c>
      <c r="BU18" s="337">
        <f t="shared" si="10"/>
        <v>666.15053409738573</v>
      </c>
      <c r="BV18" s="337">
        <f t="shared" si="10"/>
        <v>662.74609262807189</v>
      </c>
      <c r="BW18" s="337">
        <f t="shared" si="10"/>
        <v>501.18789527547284</v>
      </c>
      <c r="BX18" s="337">
        <f t="shared" si="10"/>
        <v>499.07185797430992</v>
      </c>
      <c r="BY18" s="337">
        <f t="shared" si="10"/>
        <v>438.87782605944528</v>
      </c>
      <c r="BZ18" s="337">
        <f t="shared" si="10"/>
        <v>371.20313692607527</v>
      </c>
      <c r="CA18" s="337">
        <f t="shared" si="10"/>
        <v>313.59712668580181</v>
      </c>
      <c r="CB18" s="337">
        <f t="shared" si="10"/>
        <v>222.53878749628288</v>
      </c>
      <c r="CC18" s="337">
        <f t="shared" si="10"/>
        <v>104.25276297572411</v>
      </c>
      <c r="CD18" s="338">
        <f t="shared" si="10"/>
        <v>9.3993814476421758</v>
      </c>
    </row>
    <row r="19" spans="1:82" s="56" customFormat="1" x14ac:dyDescent="0.4">
      <c r="B19" s="286" t="s">
        <v>666</v>
      </c>
      <c r="C19" s="276"/>
      <c r="D19" s="337" t="s">
        <v>446</v>
      </c>
      <c r="E19" s="337" t="s">
        <v>446</v>
      </c>
      <c r="F19" s="337" t="s">
        <v>446</v>
      </c>
      <c r="G19" s="337" t="s">
        <v>446</v>
      </c>
      <c r="H19" s="337" t="s">
        <v>446</v>
      </c>
      <c r="I19" s="337" t="s">
        <v>446</v>
      </c>
      <c r="J19" s="337" t="s">
        <v>446</v>
      </c>
      <c r="K19" s="337" t="s">
        <v>446</v>
      </c>
      <c r="L19" s="337" t="s">
        <v>446</v>
      </c>
      <c r="M19" s="337" t="s">
        <v>446</v>
      </c>
      <c r="N19" s="337" t="s">
        <v>446</v>
      </c>
      <c r="O19" s="337" t="s">
        <v>446</v>
      </c>
      <c r="P19" s="337" t="s">
        <v>446</v>
      </c>
      <c r="Q19" s="337" t="s">
        <v>446</v>
      </c>
      <c r="R19" s="337" t="s">
        <v>446</v>
      </c>
      <c r="S19" s="337" t="s">
        <v>446</v>
      </c>
      <c r="T19" s="337" t="s">
        <v>446</v>
      </c>
      <c r="U19" s="337" t="s">
        <v>446</v>
      </c>
      <c r="V19" s="337" t="s">
        <v>446</v>
      </c>
      <c r="W19" s="337" t="s">
        <v>446</v>
      </c>
      <c r="X19" s="337" t="s">
        <v>446</v>
      </c>
      <c r="Y19" s="337" t="s">
        <v>446</v>
      </c>
      <c r="Z19" s="337" t="s">
        <v>446</v>
      </c>
      <c r="AA19" s="337" t="s">
        <v>446</v>
      </c>
      <c r="AB19" s="337" t="s">
        <v>446</v>
      </c>
      <c r="AC19" s="337" t="s">
        <v>446</v>
      </c>
      <c r="AD19" s="337" t="s">
        <v>446</v>
      </c>
      <c r="AE19" s="337" t="s">
        <v>446</v>
      </c>
      <c r="AF19" s="337" t="s">
        <v>446</v>
      </c>
      <c r="AG19" s="337" t="s">
        <v>446</v>
      </c>
      <c r="AH19" s="337" t="s">
        <v>446</v>
      </c>
      <c r="AI19" s="337" t="s">
        <v>446</v>
      </c>
      <c r="AJ19" s="337" t="s">
        <v>446</v>
      </c>
      <c r="AK19" s="337" t="s">
        <v>446</v>
      </c>
      <c r="AL19" s="337" t="s">
        <v>446</v>
      </c>
      <c r="AM19" s="337" t="s">
        <v>446</v>
      </c>
      <c r="AN19" s="337" t="s">
        <v>446</v>
      </c>
      <c r="AO19" s="337" t="s">
        <v>446</v>
      </c>
      <c r="AP19" s="337" t="s">
        <v>446</v>
      </c>
      <c r="AQ19" s="337" t="s">
        <v>446</v>
      </c>
      <c r="AR19" s="337" t="s">
        <v>446</v>
      </c>
      <c r="AS19" s="337" t="s">
        <v>446</v>
      </c>
      <c r="AT19" s="337" t="s">
        <v>446</v>
      </c>
      <c r="AU19" s="337" t="s">
        <v>446</v>
      </c>
      <c r="AV19" s="337" t="s">
        <v>446</v>
      </c>
      <c r="AW19" s="337" t="s">
        <v>446</v>
      </c>
      <c r="AX19" s="337" t="s">
        <v>446</v>
      </c>
      <c r="AY19" s="337" t="s">
        <v>446</v>
      </c>
      <c r="AZ19" s="337" t="s">
        <v>446</v>
      </c>
      <c r="BA19" s="337" t="s">
        <v>446</v>
      </c>
      <c r="BB19" s="337" t="s">
        <v>446</v>
      </c>
      <c r="BC19" s="337" t="s">
        <v>446</v>
      </c>
      <c r="BD19" s="337" t="s">
        <v>446</v>
      </c>
      <c r="BE19" s="337" t="s">
        <v>446</v>
      </c>
      <c r="BF19" s="337" t="s">
        <v>446</v>
      </c>
      <c r="BG19" s="337" t="s">
        <v>446</v>
      </c>
      <c r="BH19" s="337">
        <f t="shared" ref="BH19:CD19" si="11">BH9-BH14</f>
        <v>360.53670510226539</v>
      </c>
      <c r="BI19" s="337">
        <f t="shared" si="11"/>
        <v>356.5351372501683</v>
      </c>
      <c r="BJ19" s="337">
        <f t="shared" si="11"/>
        <v>351.50633649400265</v>
      </c>
      <c r="BK19" s="337">
        <f t="shared" si="11"/>
        <v>286.64508744572544</v>
      </c>
      <c r="BL19" s="337">
        <f t="shared" si="11"/>
        <v>233.06423837568084</v>
      </c>
      <c r="BM19" s="337">
        <f t="shared" si="11"/>
        <v>234.03814122565032</v>
      </c>
      <c r="BN19" s="337">
        <f t="shared" si="11"/>
        <v>239.7291586945517</v>
      </c>
      <c r="BO19" s="337">
        <f t="shared" si="11"/>
        <v>214.37453471427136</v>
      </c>
      <c r="BP19" s="337">
        <f t="shared" si="11"/>
        <v>195.94074541719908</v>
      </c>
      <c r="BQ19" s="337">
        <f t="shared" si="11"/>
        <v>175.41756624165805</v>
      </c>
      <c r="BR19" s="337">
        <f t="shared" si="11"/>
        <v>147.11382963898342</v>
      </c>
      <c r="BS19" s="337">
        <f t="shared" si="11"/>
        <v>123.68852033478015</v>
      </c>
      <c r="BT19" s="337">
        <f t="shared" si="11"/>
        <v>107.29930463717282</v>
      </c>
      <c r="BU19" s="337">
        <f t="shared" si="11"/>
        <v>89.805994752085354</v>
      </c>
      <c r="BV19" s="337">
        <f t="shared" si="11"/>
        <v>42.570722877100984</v>
      </c>
      <c r="BW19" s="337">
        <f t="shared" si="11"/>
        <v>25.986506689068325</v>
      </c>
      <c r="BX19" s="337">
        <f t="shared" si="11"/>
        <v>13.917763029647189</v>
      </c>
      <c r="BY19" s="337">
        <f t="shared" si="11"/>
        <v>9.6750078464675795</v>
      </c>
      <c r="BZ19" s="337">
        <f t="shared" si="11"/>
        <v>4.6689726962623661</v>
      </c>
      <c r="CA19" s="337">
        <f t="shared" si="11"/>
        <v>1.727491365180551</v>
      </c>
      <c r="CB19" s="337">
        <f t="shared" si="11"/>
        <v>-0.39144910768549285</v>
      </c>
      <c r="CC19" s="337">
        <f t="shared" si="11"/>
        <v>0</v>
      </c>
      <c r="CD19" s="338">
        <f t="shared" si="11"/>
        <v>0</v>
      </c>
    </row>
    <row r="20" spans="1:82" s="1" customFormat="1" ht="24.75" customHeight="1" x14ac:dyDescent="0.4">
      <c r="A20" s="350"/>
      <c r="B20" s="196" t="s">
        <v>670</v>
      </c>
      <c r="C20" s="56"/>
      <c r="D20" s="337">
        <f t="shared" ref="D20:AI20" si="12">SUM(D25,D26,D27,D28,D23)</f>
        <v>0</v>
      </c>
      <c r="E20" s="337">
        <f t="shared" si="12"/>
        <v>0</v>
      </c>
      <c r="F20" s="337">
        <f t="shared" si="12"/>
        <v>0</v>
      </c>
      <c r="G20" s="337">
        <f t="shared" si="12"/>
        <v>0</v>
      </c>
      <c r="H20" s="337">
        <f t="shared" si="12"/>
        <v>0</v>
      </c>
      <c r="I20" s="337">
        <f t="shared" si="12"/>
        <v>0</v>
      </c>
      <c r="J20" s="337">
        <f t="shared" si="12"/>
        <v>0</v>
      </c>
      <c r="K20" s="337">
        <f t="shared" si="12"/>
        <v>0</v>
      </c>
      <c r="L20" s="337">
        <f t="shared" si="12"/>
        <v>0</v>
      </c>
      <c r="M20" s="337">
        <f t="shared" si="12"/>
        <v>0</v>
      </c>
      <c r="N20" s="337">
        <f t="shared" si="12"/>
        <v>0</v>
      </c>
      <c r="O20" s="337">
        <f t="shared" si="12"/>
        <v>0</v>
      </c>
      <c r="P20" s="337">
        <f t="shared" si="12"/>
        <v>0</v>
      </c>
      <c r="Q20" s="337">
        <f t="shared" si="12"/>
        <v>0</v>
      </c>
      <c r="R20" s="337">
        <f t="shared" si="12"/>
        <v>0</v>
      </c>
      <c r="S20" s="337">
        <f t="shared" si="12"/>
        <v>0</v>
      </c>
      <c r="T20" s="337">
        <f t="shared" si="12"/>
        <v>0</v>
      </c>
      <c r="U20" s="337">
        <f t="shared" si="12"/>
        <v>0</v>
      </c>
      <c r="V20" s="337">
        <f t="shared" si="12"/>
        <v>0</v>
      </c>
      <c r="W20" s="337">
        <f t="shared" si="12"/>
        <v>0</v>
      </c>
      <c r="X20" s="337">
        <f t="shared" si="12"/>
        <v>0</v>
      </c>
      <c r="Y20" s="337">
        <f t="shared" si="12"/>
        <v>0</v>
      </c>
      <c r="Z20" s="337">
        <f t="shared" si="12"/>
        <v>0</v>
      </c>
      <c r="AA20" s="337">
        <f t="shared" si="12"/>
        <v>0</v>
      </c>
      <c r="AB20" s="337">
        <f t="shared" si="12"/>
        <v>0</v>
      </c>
      <c r="AC20" s="337">
        <f t="shared" si="12"/>
        <v>0</v>
      </c>
      <c r="AD20" s="337">
        <f t="shared" si="12"/>
        <v>0</v>
      </c>
      <c r="AE20" s="337">
        <f t="shared" si="12"/>
        <v>0</v>
      </c>
      <c r="AF20" s="337">
        <f t="shared" si="12"/>
        <v>0</v>
      </c>
      <c r="AG20" s="337">
        <f t="shared" si="12"/>
        <v>0</v>
      </c>
      <c r="AH20" s="337">
        <f t="shared" si="12"/>
        <v>1000</v>
      </c>
      <c r="AI20" s="337">
        <f t="shared" si="12"/>
        <v>1051</v>
      </c>
      <c r="AJ20" s="337">
        <f t="shared" ref="AJ20:BO20" si="13">SUM(AJ25,AJ26,AJ27,AJ28,AJ23)</f>
        <v>1436</v>
      </c>
      <c r="AK20" s="337">
        <f t="shared" si="13"/>
        <v>2320.92</v>
      </c>
      <c r="AL20" s="337">
        <f t="shared" si="13"/>
        <v>3671</v>
      </c>
      <c r="AM20" s="337">
        <f t="shared" si="13"/>
        <v>4607</v>
      </c>
      <c r="AN20" s="337">
        <f t="shared" si="13"/>
        <v>5281</v>
      </c>
      <c r="AO20" s="337">
        <f t="shared" si="13"/>
        <v>6075</v>
      </c>
      <c r="AP20" s="337">
        <f t="shared" si="13"/>
        <v>6507</v>
      </c>
      <c r="AQ20" s="337">
        <f t="shared" si="13"/>
        <v>6382</v>
      </c>
      <c r="AR20" s="337">
        <f t="shared" si="13"/>
        <v>5728</v>
      </c>
      <c r="AS20" s="337">
        <f t="shared" si="13"/>
        <v>5625</v>
      </c>
      <c r="AT20" s="337">
        <f t="shared" si="13"/>
        <v>6590</v>
      </c>
      <c r="AU20" s="337">
        <f t="shared" si="13"/>
        <v>8888.0228995117304</v>
      </c>
      <c r="AV20" s="337">
        <f t="shared" si="13"/>
        <v>11061.988000000001</v>
      </c>
      <c r="AW20" s="337">
        <f t="shared" si="13"/>
        <v>12170.623</v>
      </c>
      <c r="AX20" s="337">
        <f t="shared" si="13"/>
        <v>12418.047999999999</v>
      </c>
      <c r="AY20" s="337">
        <f t="shared" si="13"/>
        <v>12804.532999999999</v>
      </c>
      <c r="AZ20" s="337">
        <f t="shared" si="13"/>
        <v>10629.695</v>
      </c>
      <c r="BA20" s="337">
        <f t="shared" si="13"/>
        <v>8192.3170000000009</v>
      </c>
      <c r="BB20" s="337">
        <f t="shared" si="13"/>
        <v>8171.6899999999987</v>
      </c>
      <c r="BC20" s="337">
        <f t="shared" si="13"/>
        <v>8301.3220000000001</v>
      </c>
      <c r="BD20" s="337">
        <f t="shared" si="13"/>
        <v>9026.226999999999</v>
      </c>
      <c r="BE20" s="337">
        <f t="shared" si="13"/>
        <v>9614.9071194121716</v>
      </c>
      <c r="BF20" s="337">
        <f t="shared" si="13"/>
        <v>9753.3147109525999</v>
      </c>
      <c r="BG20" s="337">
        <f t="shared" si="13"/>
        <v>10343.93625241993</v>
      </c>
      <c r="BH20" s="337">
        <f t="shared" si="13"/>
        <v>9900.2150000000001</v>
      </c>
      <c r="BI20" s="337">
        <f t="shared" si="13"/>
        <v>9067.7110046050002</v>
      </c>
      <c r="BJ20" s="337">
        <f t="shared" si="13"/>
        <v>8752.58984891</v>
      </c>
      <c r="BK20" s="337">
        <f t="shared" si="13"/>
        <v>8939.9078692587664</v>
      </c>
      <c r="BL20" s="337">
        <f t="shared" si="13"/>
        <v>8594.5344093899985</v>
      </c>
      <c r="BM20" s="337">
        <f t="shared" si="13"/>
        <v>8277.5189778200001</v>
      </c>
      <c r="BN20" s="337">
        <f t="shared" si="13"/>
        <v>0</v>
      </c>
      <c r="BO20" s="337">
        <f t="shared" si="13"/>
        <v>0</v>
      </c>
      <c r="BP20" s="337">
        <f t="shared" ref="BP20:CD20" si="14">SUM(BP25,BP26,BP27,BP28,BP23)</f>
        <v>0</v>
      </c>
      <c r="BQ20" s="337">
        <f t="shared" si="14"/>
        <v>0</v>
      </c>
      <c r="BR20" s="337">
        <f t="shared" si="14"/>
        <v>0</v>
      </c>
      <c r="BS20" s="337">
        <f t="shared" si="14"/>
        <v>0</v>
      </c>
      <c r="BT20" s="337">
        <f t="shared" si="14"/>
        <v>0</v>
      </c>
      <c r="BU20" s="337">
        <f t="shared" si="14"/>
        <v>0</v>
      </c>
      <c r="BV20" s="337">
        <f t="shared" si="14"/>
        <v>0</v>
      </c>
      <c r="BW20" s="337">
        <f t="shared" si="14"/>
        <v>0</v>
      </c>
      <c r="BX20" s="337">
        <f t="shared" si="14"/>
        <v>0</v>
      </c>
      <c r="BY20" s="337">
        <f t="shared" si="14"/>
        <v>0</v>
      </c>
      <c r="BZ20" s="337">
        <f t="shared" si="14"/>
        <v>0</v>
      </c>
      <c r="CA20" s="337">
        <f t="shared" si="14"/>
        <v>0</v>
      </c>
      <c r="CB20" s="337">
        <f t="shared" si="14"/>
        <v>0</v>
      </c>
      <c r="CC20" s="337">
        <f t="shared" si="14"/>
        <v>0</v>
      </c>
      <c r="CD20" s="338">
        <f t="shared" si="14"/>
        <v>0</v>
      </c>
    </row>
    <row r="21" spans="1:82" s="1" customFormat="1" x14ac:dyDescent="0.4">
      <c r="A21" s="350"/>
      <c r="B21" s="196" t="s">
        <v>671</v>
      </c>
      <c r="C21" s="56"/>
      <c r="D21" s="337">
        <f t="shared" ref="D21:AI21" si="15">SUM(D7:D9)</f>
        <v>0</v>
      </c>
      <c r="E21" s="337">
        <f t="shared" si="15"/>
        <v>0</v>
      </c>
      <c r="F21" s="337">
        <f t="shared" si="15"/>
        <v>0</v>
      </c>
      <c r="G21" s="337">
        <f t="shared" si="15"/>
        <v>0</v>
      </c>
      <c r="H21" s="337">
        <f t="shared" si="15"/>
        <v>0</v>
      </c>
      <c r="I21" s="337">
        <f t="shared" si="15"/>
        <v>0</v>
      </c>
      <c r="J21" s="337">
        <f t="shared" si="15"/>
        <v>0</v>
      </c>
      <c r="K21" s="337">
        <f t="shared" si="15"/>
        <v>0</v>
      </c>
      <c r="L21" s="337">
        <f t="shared" si="15"/>
        <v>0</v>
      </c>
      <c r="M21" s="337">
        <f t="shared" si="15"/>
        <v>0</v>
      </c>
      <c r="N21" s="337">
        <f t="shared" si="15"/>
        <v>0</v>
      </c>
      <c r="O21" s="337">
        <f t="shared" si="15"/>
        <v>0</v>
      </c>
      <c r="P21" s="337">
        <f t="shared" si="15"/>
        <v>0</v>
      </c>
      <c r="Q21" s="337">
        <f t="shared" si="15"/>
        <v>0</v>
      </c>
      <c r="R21" s="337">
        <f t="shared" si="15"/>
        <v>0</v>
      </c>
      <c r="S21" s="337">
        <f t="shared" si="15"/>
        <v>0</v>
      </c>
      <c r="T21" s="337">
        <f t="shared" si="15"/>
        <v>0</v>
      </c>
      <c r="U21" s="337">
        <f t="shared" si="15"/>
        <v>0</v>
      </c>
      <c r="V21" s="337">
        <f t="shared" si="15"/>
        <v>0</v>
      </c>
      <c r="W21" s="337">
        <f t="shared" si="15"/>
        <v>0</v>
      </c>
      <c r="X21" s="337">
        <f t="shared" si="15"/>
        <v>0</v>
      </c>
      <c r="Y21" s="337">
        <f t="shared" si="15"/>
        <v>0</v>
      </c>
      <c r="Z21" s="337">
        <f t="shared" si="15"/>
        <v>0</v>
      </c>
      <c r="AA21" s="337">
        <f t="shared" si="15"/>
        <v>0</v>
      </c>
      <c r="AB21" s="337">
        <f t="shared" si="15"/>
        <v>0</v>
      </c>
      <c r="AC21" s="337">
        <f t="shared" si="15"/>
        <v>0</v>
      </c>
      <c r="AD21" s="337">
        <f t="shared" si="15"/>
        <v>0</v>
      </c>
      <c r="AE21" s="337">
        <f t="shared" si="15"/>
        <v>0</v>
      </c>
      <c r="AF21" s="337">
        <f t="shared" si="15"/>
        <v>0</v>
      </c>
      <c r="AG21" s="337">
        <f t="shared" si="15"/>
        <v>0</v>
      </c>
      <c r="AH21" s="337">
        <f t="shared" si="15"/>
        <v>0</v>
      </c>
      <c r="AI21" s="337">
        <f t="shared" si="15"/>
        <v>0</v>
      </c>
      <c r="AJ21" s="337">
        <f t="shared" ref="AJ21:BO21" si="16">SUM(AJ7:AJ9)</f>
        <v>0</v>
      </c>
      <c r="AK21" s="337">
        <f t="shared" si="16"/>
        <v>0</v>
      </c>
      <c r="AL21" s="337">
        <f t="shared" si="16"/>
        <v>0</v>
      </c>
      <c r="AM21" s="337">
        <f t="shared" si="16"/>
        <v>0</v>
      </c>
      <c r="AN21" s="337">
        <f t="shared" si="16"/>
        <v>0</v>
      </c>
      <c r="AO21" s="337">
        <f t="shared" si="16"/>
        <v>0</v>
      </c>
      <c r="AP21" s="337">
        <f t="shared" si="16"/>
        <v>0</v>
      </c>
      <c r="AQ21" s="337">
        <f t="shared" si="16"/>
        <v>0</v>
      </c>
      <c r="AR21" s="337">
        <f t="shared" si="16"/>
        <v>0</v>
      </c>
      <c r="AS21" s="337">
        <f t="shared" si="16"/>
        <v>0</v>
      </c>
      <c r="AT21" s="337">
        <f t="shared" si="16"/>
        <v>0</v>
      </c>
      <c r="AU21" s="337">
        <f t="shared" si="16"/>
        <v>0</v>
      </c>
      <c r="AV21" s="337">
        <f t="shared" si="16"/>
        <v>0</v>
      </c>
      <c r="AW21" s="337">
        <f t="shared" si="16"/>
        <v>0</v>
      </c>
      <c r="AX21" s="337">
        <f t="shared" si="16"/>
        <v>0</v>
      </c>
      <c r="AY21" s="337">
        <f t="shared" si="16"/>
        <v>0</v>
      </c>
      <c r="AZ21" s="337">
        <f t="shared" si="16"/>
        <v>0</v>
      </c>
      <c r="BA21" s="337">
        <f t="shared" si="16"/>
        <v>0</v>
      </c>
      <c r="BB21" s="337">
        <f t="shared" si="16"/>
        <v>0</v>
      </c>
      <c r="BC21" s="337">
        <f t="shared" si="16"/>
        <v>0</v>
      </c>
      <c r="BD21" s="337">
        <f t="shared" si="16"/>
        <v>8499.8219521636747</v>
      </c>
      <c r="BE21" s="337">
        <f t="shared" si="16"/>
        <v>9047.9931149081458</v>
      </c>
      <c r="BF21" s="337">
        <f t="shared" si="16"/>
        <v>9198.9147719497341</v>
      </c>
      <c r="BG21" s="337">
        <f t="shared" si="16"/>
        <v>7808.3209050030337</v>
      </c>
      <c r="BH21" s="337">
        <f t="shared" si="16"/>
        <v>5312.2739324006216</v>
      </c>
      <c r="BI21" s="337">
        <f t="shared" si="16"/>
        <v>4617.8059602399226</v>
      </c>
      <c r="BJ21" s="337">
        <f t="shared" si="16"/>
        <v>4264.519785839977</v>
      </c>
      <c r="BK21" s="337">
        <f t="shared" si="16"/>
        <v>3971.1274642835479</v>
      </c>
      <c r="BL21" s="337">
        <f t="shared" si="16"/>
        <v>3585.9817299078341</v>
      </c>
      <c r="BM21" s="337">
        <f t="shared" si="16"/>
        <v>3388.8399151846806</v>
      </c>
      <c r="BN21" s="337">
        <f t="shared" si="16"/>
        <v>3221.384148668883</v>
      </c>
      <c r="BO21" s="337">
        <f t="shared" si="16"/>
        <v>2954.9292049152909</v>
      </c>
      <c r="BP21" s="337">
        <f t="shared" ref="BP21:CD21" si="17">SUM(BP7:BP9)</f>
        <v>2819.5069618653429</v>
      </c>
      <c r="BQ21" s="337">
        <f t="shared" si="17"/>
        <v>2591.1762556306885</v>
      </c>
      <c r="BR21" s="337">
        <f t="shared" si="17"/>
        <v>2433.6331202843976</v>
      </c>
      <c r="BS21" s="337">
        <f t="shared" si="17"/>
        <v>2305.9175997355128</v>
      </c>
      <c r="BT21" s="337">
        <f t="shared" si="17"/>
        <v>2132.1474332201296</v>
      </c>
      <c r="BU21" s="337">
        <f t="shared" si="17"/>
        <v>2109.7392745111838</v>
      </c>
      <c r="BV21" s="337">
        <f t="shared" si="17"/>
        <v>1836.2095036229798</v>
      </c>
      <c r="BW21" s="337">
        <f t="shared" si="17"/>
        <v>1373.9577512266187</v>
      </c>
      <c r="BX21" s="337">
        <f t="shared" si="17"/>
        <v>1079.44222216917</v>
      </c>
      <c r="BY21" s="337">
        <f t="shared" si="17"/>
        <v>850.44013582456171</v>
      </c>
      <c r="BZ21" s="337">
        <f t="shared" si="17"/>
        <v>656.28676982529225</v>
      </c>
      <c r="CA21" s="337">
        <f t="shared" si="17"/>
        <v>511.64108304367585</v>
      </c>
      <c r="CB21" s="337">
        <f t="shared" si="17"/>
        <v>338.66004321790757</v>
      </c>
      <c r="CC21" s="337">
        <f t="shared" si="17"/>
        <v>149.45304116190908</v>
      </c>
      <c r="CD21" s="338">
        <f t="shared" si="17"/>
        <v>12.834610882365576</v>
      </c>
    </row>
    <row r="22" spans="1:82" s="1" customFormat="1" ht="24.75" customHeight="1" x14ac:dyDescent="0.4">
      <c r="A22" s="56"/>
      <c r="B22" s="71" t="s">
        <v>672</v>
      </c>
      <c r="C22" s="56"/>
      <c r="D22" s="337"/>
      <c r="E22" s="337"/>
      <c r="F22" s="337"/>
      <c r="G22" s="337"/>
      <c r="H22" s="337"/>
      <c r="I22" s="337"/>
      <c r="J22" s="337"/>
      <c r="K22" s="337"/>
      <c r="L22" s="337"/>
      <c r="M22" s="337"/>
      <c r="N22" s="337"/>
      <c r="O22" s="337"/>
      <c r="P22" s="337"/>
      <c r="Q22" s="33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c r="CD22" s="338"/>
    </row>
    <row r="23" spans="1:82" s="1" customFormat="1" x14ac:dyDescent="0.4">
      <c r="A23" s="350"/>
      <c r="B23" s="196" t="s">
        <v>673</v>
      </c>
      <c r="C23" s="71"/>
      <c r="D23" s="337">
        <v>0</v>
      </c>
      <c r="E23" s="337">
        <v>0</v>
      </c>
      <c r="F23" s="337">
        <v>0</v>
      </c>
      <c r="G23" s="337">
        <v>0</v>
      </c>
      <c r="H23" s="337">
        <v>0</v>
      </c>
      <c r="I23" s="337">
        <v>0</v>
      </c>
      <c r="J23" s="337">
        <v>0</v>
      </c>
      <c r="K23" s="337">
        <v>0</v>
      </c>
      <c r="L23" s="337">
        <v>0</v>
      </c>
      <c r="M23" s="337">
        <v>0</v>
      </c>
      <c r="N23" s="337">
        <v>0</v>
      </c>
      <c r="O23" s="337">
        <v>0</v>
      </c>
      <c r="P23" s="337">
        <v>0</v>
      </c>
      <c r="Q23" s="337">
        <v>0</v>
      </c>
      <c r="R23" s="337">
        <v>0</v>
      </c>
      <c r="S23" s="337">
        <v>0</v>
      </c>
      <c r="T23" s="337">
        <v>0</v>
      </c>
      <c r="U23" s="337">
        <v>0</v>
      </c>
      <c r="V23" s="337">
        <v>0</v>
      </c>
      <c r="W23" s="337">
        <v>0</v>
      </c>
      <c r="X23" s="337">
        <v>0</v>
      </c>
      <c r="Y23" s="337">
        <v>0</v>
      </c>
      <c r="Z23" s="337">
        <v>0</v>
      </c>
      <c r="AA23" s="337">
        <v>0</v>
      </c>
      <c r="AB23" s="337">
        <v>0</v>
      </c>
      <c r="AC23" s="337">
        <v>0</v>
      </c>
      <c r="AD23" s="337">
        <v>0</v>
      </c>
      <c r="AE23" s="337">
        <v>0</v>
      </c>
      <c r="AF23" s="337">
        <v>0</v>
      </c>
      <c r="AG23" s="337">
        <v>0</v>
      </c>
      <c r="AH23" s="337">
        <v>515</v>
      </c>
      <c r="AI23" s="337">
        <v>523</v>
      </c>
      <c r="AJ23" s="337">
        <v>794</v>
      </c>
      <c r="AK23" s="337">
        <v>1512.04</v>
      </c>
      <c r="AL23" s="337">
        <v>2567</v>
      </c>
      <c r="AM23" s="337">
        <v>3257</v>
      </c>
      <c r="AN23" s="337">
        <v>3730</v>
      </c>
      <c r="AO23" s="337">
        <v>4214</v>
      </c>
      <c r="AP23" s="337">
        <v>4336</v>
      </c>
      <c r="AQ23" s="337">
        <v>3985</v>
      </c>
      <c r="AR23" s="337">
        <v>3045</v>
      </c>
      <c r="AS23" s="337">
        <v>2631</v>
      </c>
      <c r="AT23" s="337">
        <v>2940.4780000000001</v>
      </c>
      <c r="AU23" s="337">
        <v>4200</v>
      </c>
      <c r="AV23" s="337">
        <v>5379</v>
      </c>
      <c r="AW23" s="337">
        <v>5737</v>
      </c>
      <c r="AX23" s="337">
        <v>5183</v>
      </c>
      <c r="AY23" s="337">
        <v>4823</v>
      </c>
      <c r="AZ23" s="337">
        <v>2359</v>
      </c>
      <c r="BA23" s="337">
        <v>0</v>
      </c>
      <c r="BB23" s="337">
        <v>0</v>
      </c>
      <c r="BC23" s="337">
        <v>0</v>
      </c>
      <c r="BD23" s="337">
        <v>0</v>
      </c>
      <c r="BE23" s="337">
        <v>0</v>
      </c>
      <c r="BF23" s="337">
        <v>0</v>
      </c>
      <c r="BG23" s="337">
        <v>0</v>
      </c>
      <c r="BH23" s="337">
        <v>0</v>
      </c>
      <c r="BI23" s="337">
        <v>0</v>
      </c>
      <c r="BJ23" s="337">
        <v>0</v>
      </c>
      <c r="BK23" s="337">
        <v>0</v>
      </c>
      <c r="BL23" s="337">
        <v>0</v>
      </c>
      <c r="BM23" s="337">
        <v>0</v>
      </c>
      <c r="BN23" s="337">
        <v>0</v>
      </c>
      <c r="BO23" s="337">
        <v>0</v>
      </c>
      <c r="BP23" s="337">
        <v>0</v>
      </c>
      <c r="BQ23" s="337">
        <v>0</v>
      </c>
      <c r="BR23" s="337">
        <v>0</v>
      </c>
      <c r="BS23" s="337">
        <v>0</v>
      </c>
      <c r="BT23" s="337">
        <v>0</v>
      </c>
      <c r="BU23" s="337">
        <v>0</v>
      </c>
      <c r="BV23" s="337">
        <v>0</v>
      </c>
      <c r="BW23" s="337">
        <v>0</v>
      </c>
      <c r="BX23" s="337">
        <v>0</v>
      </c>
      <c r="BY23" s="337">
        <v>0</v>
      </c>
      <c r="BZ23" s="337">
        <v>0</v>
      </c>
      <c r="CA23" s="337">
        <v>0</v>
      </c>
      <c r="CB23" s="337">
        <v>0</v>
      </c>
      <c r="CC23" s="337">
        <v>0</v>
      </c>
      <c r="CD23" s="338">
        <v>0</v>
      </c>
    </row>
    <row r="24" spans="1:82" s="1" customFormat="1" x14ac:dyDescent="0.4">
      <c r="A24" s="350"/>
      <c r="B24" s="196" t="s">
        <v>674</v>
      </c>
      <c r="C24" s="71"/>
      <c r="D24" s="337">
        <v>0</v>
      </c>
      <c r="E24" s="337">
        <v>0</v>
      </c>
      <c r="F24" s="337">
        <v>0</v>
      </c>
      <c r="G24" s="337">
        <v>0</v>
      </c>
      <c r="H24" s="337">
        <v>0</v>
      </c>
      <c r="I24" s="337">
        <v>0</v>
      </c>
      <c r="J24" s="337">
        <v>0</v>
      </c>
      <c r="K24" s="337">
        <v>0</v>
      </c>
      <c r="L24" s="337">
        <v>0</v>
      </c>
      <c r="M24" s="337">
        <v>0</v>
      </c>
      <c r="N24" s="337">
        <v>0</v>
      </c>
      <c r="O24" s="337">
        <v>0</v>
      </c>
      <c r="P24" s="337">
        <v>0</v>
      </c>
      <c r="Q24" s="337">
        <v>0</v>
      </c>
      <c r="R24" s="337">
        <v>0</v>
      </c>
      <c r="S24" s="337">
        <v>0</v>
      </c>
      <c r="T24" s="337">
        <v>0</v>
      </c>
      <c r="U24" s="337">
        <v>0</v>
      </c>
      <c r="V24" s="337">
        <v>0</v>
      </c>
      <c r="W24" s="337">
        <v>0</v>
      </c>
      <c r="X24" s="337">
        <v>0</v>
      </c>
      <c r="Y24" s="337">
        <v>0</v>
      </c>
      <c r="Z24" s="337">
        <v>0</v>
      </c>
      <c r="AA24" s="337">
        <v>0</v>
      </c>
      <c r="AB24" s="337">
        <v>0</v>
      </c>
      <c r="AC24" s="337">
        <v>0</v>
      </c>
      <c r="AD24" s="337">
        <v>0</v>
      </c>
      <c r="AE24" s="337">
        <v>0</v>
      </c>
      <c r="AF24" s="337">
        <v>0</v>
      </c>
      <c r="AG24" s="337">
        <v>0</v>
      </c>
      <c r="AH24" s="337">
        <v>561</v>
      </c>
      <c r="AI24" s="337">
        <v>624</v>
      </c>
      <c r="AJ24" s="337">
        <v>729</v>
      </c>
      <c r="AK24" s="337">
        <v>924.13</v>
      </c>
      <c r="AL24" s="337">
        <v>941</v>
      </c>
      <c r="AM24" s="337">
        <v>985</v>
      </c>
      <c r="AN24" s="337">
        <v>1189</v>
      </c>
      <c r="AO24" s="337">
        <v>1371</v>
      </c>
      <c r="AP24" s="337">
        <v>1458</v>
      </c>
      <c r="AQ24" s="337">
        <v>1574</v>
      </c>
      <c r="AR24" s="337">
        <v>1853.9770000000001</v>
      </c>
      <c r="AS24" s="337">
        <v>2050.058</v>
      </c>
      <c r="AT24" s="337">
        <v>2305.1849999999999</v>
      </c>
      <c r="AU24" s="337">
        <v>2758</v>
      </c>
      <c r="AV24" s="337">
        <v>3728</v>
      </c>
      <c r="AW24" s="337">
        <v>3939</v>
      </c>
      <c r="AX24" s="337">
        <v>3969</v>
      </c>
      <c r="AY24" s="337">
        <v>3888</v>
      </c>
      <c r="AZ24" s="337">
        <v>3815</v>
      </c>
      <c r="BA24" s="337">
        <v>3773</v>
      </c>
      <c r="BB24" s="337">
        <v>3619</v>
      </c>
      <c r="BC24" s="337">
        <v>3781</v>
      </c>
      <c r="BD24" s="337">
        <v>4095</v>
      </c>
      <c r="BE24" s="337">
        <v>4486</v>
      </c>
      <c r="BF24" s="337">
        <v>4484</v>
      </c>
      <c r="BG24" s="337">
        <v>2515.0819999999999</v>
      </c>
      <c r="BH24" s="337">
        <v>128.69800000000001</v>
      </c>
      <c r="BI24" s="337">
        <v>82.284999999999997</v>
      </c>
      <c r="BJ24" s="337">
        <v>86.180999999999997</v>
      </c>
      <c r="BK24" s="337">
        <v>88.078000000000003</v>
      </c>
      <c r="BL24" s="337">
        <v>90.198999999999998</v>
      </c>
      <c r="BM24" s="337">
        <v>96.241</v>
      </c>
      <c r="BN24" s="337">
        <v>0</v>
      </c>
      <c r="BO24" s="337">
        <v>0</v>
      </c>
      <c r="BP24" s="337">
        <v>0</v>
      </c>
      <c r="BQ24" s="337">
        <v>0</v>
      </c>
      <c r="BR24" s="337">
        <v>0</v>
      </c>
      <c r="BS24" s="337">
        <v>0</v>
      </c>
      <c r="BT24" s="337">
        <v>0</v>
      </c>
      <c r="BU24" s="337">
        <v>0</v>
      </c>
      <c r="BV24" s="337">
        <v>0</v>
      </c>
      <c r="BW24" s="337">
        <v>0</v>
      </c>
      <c r="BX24" s="337">
        <v>0</v>
      </c>
      <c r="BY24" s="337">
        <v>0</v>
      </c>
      <c r="BZ24" s="337">
        <v>0</v>
      </c>
      <c r="CA24" s="337">
        <v>0</v>
      </c>
      <c r="CB24" s="337">
        <v>0</v>
      </c>
      <c r="CC24" s="337">
        <v>0</v>
      </c>
      <c r="CD24" s="338">
        <v>0</v>
      </c>
    </row>
    <row r="25" spans="1:82" s="56" customFormat="1" x14ac:dyDescent="0.4">
      <c r="B25" s="196" t="s">
        <v>659</v>
      </c>
      <c r="C25" s="71"/>
      <c r="D25" s="337">
        <v>0</v>
      </c>
      <c r="E25" s="337">
        <v>0</v>
      </c>
      <c r="F25" s="337">
        <v>0</v>
      </c>
      <c r="G25" s="337">
        <v>0</v>
      </c>
      <c r="H25" s="337">
        <v>0</v>
      </c>
      <c r="I25" s="337">
        <v>0</v>
      </c>
      <c r="J25" s="337">
        <v>0</v>
      </c>
      <c r="K25" s="337">
        <v>0</v>
      </c>
      <c r="L25" s="337">
        <v>0</v>
      </c>
      <c r="M25" s="337">
        <v>0</v>
      </c>
      <c r="N25" s="337">
        <v>0</v>
      </c>
      <c r="O25" s="337">
        <v>0</v>
      </c>
      <c r="P25" s="337">
        <v>0</v>
      </c>
      <c r="Q25" s="337">
        <v>0</v>
      </c>
      <c r="R25" s="337">
        <v>0</v>
      </c>
      <c r="S25" s="337">
        <v>0</v>
      </c>
      <c r="T25" s="337">
        <v>0</v>
      </c>
      <c r="U25" s="337">
        <v>0</v>
      </c>
      <c r="V25" s="337">
        <v>0</v>
      </c>
      <c r="W25" s="337">
        <v>0</v>
      </c>
      <c r="X25" s="337">
        <v>0</v>
      </c>
      <c r="Y25" s="337">
        <v>0</v>
      </c>
      <c r="Z25" s="337">
        <v>0</v>
      </c>
      <c r="AA25" s="337">
        <v>0</v>
      </c>
      <c r="AB25" s="337">
        <v>0</v>
      </c>
      <c r="AC25" s="337">
        <v>0</v>
      </c>
      <c r="AD25" s="337">
        <v>0</v>
      </c>
      <c r="AE25" s="337">
        <v>0</v>
      </c>
      <c r="AF25" s="337">
        <v>0</v>
      </c>
      <c r="AG25" s="337">
        <v>0</v>
      </c>
      <c r="AH25" s="337">
        <v>99</v>
      </c>
      <c r="AI25" s="337">
        <v>112</v>
      </c>
      <c r="AJ25" s="337">
        <v>131</v>
      </c>
      <c r="AK25" s="337">
        <v>151</v>
      </c>
      <c r="AL25" s="337">
        <v>198</v>
      </c>
      <c r="AM25" s="337">
        <v>233</v>
      </c>
      <c r="AN25" s="337">
        <v>270</v>
      </c>
      <c r="AO25" s="337">
        <v>331</v>
      </c>
      <c r="AP25" s="337">
        <v>412</v>
      </c>
      <c r="AQ25" s="337">
        <v>449</v>
      </c>
      <c r="AR25" s="337">
        <v>590</v>
      </c>
      <c r="AS25" s="337">
        <v>704</v>
      </c>
      <c r="AT25" s="337">
        <v>918.399</v>
      </c>
      <c r="AU25" s="337">
        <v>1130</v>
      </c>
      <c r="AV25" s="337">
        <v>1632</v>
      </c>
      <c r="AW25" s="337">
        <v>2094</v>
      </c>
      <c r="AX25" s="337">
        <v>2473</v>
      </c>
      <c r="AY25" s="337">
        <v>2858</v>
      </c>
      <c r="AZ25" s="337">
        <v>3010</v>
      </c>
      <c r="BA25" s="337">
        <v>3163</v>
      </c>
      <c r="BB25" s="337">
        <v>3396</v>
      </c>
      <c r="BC25" s="337">
        <v>3604</v>
      </c>
      <c r="BD25" s="337">
        <v>3952</v>
      </c>
      <c r="BE25" s="337">
        <v>4332</v>
      </c>
      <c r="BF25" s="337">
        <v>4346</v>
      </c>
      <c r="BG25" s="337">
        <v>4567</v>
      </c>
      <c r="BH25" s="337">
        <v>4659</v>
      </c>
      <c r="BI25" s="337">
        <v>4720</v>
      </c>
      <c r="BJ25" s="337">
        <v>4790</v>
      </c>
      <c r="BK25" s="337">
        <v>5049</v>
      </c>
      <c r="BL25" s="337">
        <v>5055</v>
      </c>
      <c r="BM25" s="337">
        <v>5136</v>
      </c>
      <c r="BN25" s="337">
        <v>0</v>
      </c>
      <c r="BO25" s="337">
        <v>0</v>
      </c>
      <c r="BP25" s="337">
        <v>0</v>
      </c>
      <c r="BQ25" s="337">
        <v>0</v>
      </c>
      <c r="BR25" s="337">
        <v>0</v>
      </c>
      <c r="BS25" s="337">
        <v>0</v>
      </c>
      <c r="BT25" s="337">
        <v>0</v>
      </c>
      <c r="BU25" s="337">
        <v>0</v>
      </c>
      <c r="BV25" s="337">
        <v>0</v>
      </c>
      <c r="BW25" s="337">
        <v>0</v>
      </c>
      <c r="BX25" s="337">
        <v>0</v>
      </c>
      <c r="BY25" s="337">
        <v>0</v>
      </c>
      <c r="BZ25" s="337">
        <v>0</v>
      </c>
      <c r="CA25" s="337">
        <v>0</v>
      </c>
      <c r="CB25" s="337">
        <v>0</v>
      </c>
      <c r="CC25" s="337">
        <v>0</v>
      </c>
      <c r="CD25" s="338">
        <v>0</v>
      </c>
    </row>
    <row r="26" spans="1:82" s="56" customFormat="1" x14ac:dyDescent="0.4">
      <c r="B26" s="196" t="s">
        <v>675</v>
      </c>
      <c r="C26" s="71"/>
      <c r="D26" s="337">
        <v>0</v>
      </c>
      <c r="E26" s="337">
        <v>0</v>
      </c>
      <c r="F26" s="337">
        <v>0</v>
      </c>
      <c r="G26" s="337">
        <v>0</v>
      </c>
      <c r="H26" s="337">
        <v>0</v>
      </c>
      <c r="I26" s="337">
        <v>0</v>
      </c>
      <c r="J26" s="337">
        <v>0</v>
      </c>
      <c r="K26" s="337">
        <v>0</v>
      </c>
      <c r="L26" s="337">
        <v>0</v>
      </c>
      <c r="M26" s="337">
        <v>0</v>
      </c>
      <c r="N26" s="337">
        <v>0</v>
      </c>
      <c r="O26" s="337">
        <v>0</v>
      </c>
      <c r="P26" s="337">
        <v>0</v>
      </c>
      <c r="Q26" s="337">
        <v>0</v>
      </c>
      <c r="R26" s="337">
        <v>0</v>
      </c>
      <c r="S26" s="337">
        <v>0</v>
      </c>
      <c r="T26" s="337">
        <v>0</v>
      </c>
      <c r="U26" s="337">
        <v>0</v>
      </c>
      <c r="V26" s="337">
        <v>0</v>
      </c>
      <c r="W26" s="337">
        <v>0</v>
      </c>
      <c r="X26" s="337">
        <v>0</v>
      </c>
      <c r="Y26" s="337">
        <v>0</v>
      </c>
      <c r="Z26" s="337">
        <v>0</v>
      </c>
      <c r="AA26" s="337">
        <v>0</v>
      </c>
      <c r="AB26" s="337">
        <v>0</v>
      </c>
      <c r="AC26" s="337">
        <v>0</v>
      </c>
      <c r="AD26" s="337">
        <v>0</v>
      </c>
      <c r="AE26" s="337">
        <v>0</v>
      </c>
      <c r="AF26" s="337">
        <v>0</v>
      </c>
      <c r="AG26" s="337">
        <v>0</v>
      </c>
      <c r="AH26" s="337">
        <v>334</v>
      </c>
      <c r="AI26" s="337">
        <v>355</v>
      </c>
      <c r="AJ26" s="337">
        <v>436</v>
      </c>
      <c r="AK26" s="337">
        <v>564.62</v>
      </c>
      <c r="AL26" s="337">
        <v>780</v>
      </c>
      <c r="AM26" s="337">
        <v>956</v>
      </c>
      <c r="AN26" s="337">
        <v>1086</v>
      </c>
      <c r="AO26" s="337">
        <v>1313</v>
      </c>
      <c r="AP26" s="337">
        <v>1483</v>
      </c>
      <c r="AQ26" s="337">
        <v>1596</v>
      </c>
      <c r="AR26" s="337">
        <v>1762</v>
      </c>
      <c r="AS26" s="337">
        <v>1930</v>
      </c>
      <c r="AT26" s="337">
        <v>2286.4560000000001</v>
      </c>
      <c r="AU26" s="337">
        <v>2860</v>
      </c>
      <c r="AV26" s="337">
        <v>3448</v>
      </c>
      <c r="AW26" s="337">
        <v>3735</v>
      </c>
      <c r="AX26" s="337">
        <v>4051</v>
      </c>
      <c r="AY26" s="337">
        <v>4265</v>
      </c>
      <c r="AZ26" s="337">
        <v>4313</v>
      </c>
      <c r="BA26" s="337">
        <v>4106</v>
      </c>
      <c r="BB26" s="337">
        <v>3941</v>
      </c>
      <c r="BC26" s="337">
        <v>3963</v>
      </c>
      <c r="BD26" s="337">
        <v>4334</v>
      </c>
      <c r="BE26" s="337">
        <v>4520</v>
      </c>
      <c r="BF26" s="337">
        <v>4626</v>
      </c>
      <c r="BG26" s="337">
        <v>4854</v>
      </c>
      <c r="BH26" s="337">
        <v>4452</v>
      </c>
      <c r="BI26" s="337">
        <v>3786</v>
      </c>
      <c r="BJ26" s="337">
        <v>3415</v>
      </c>
      <c r="BK26" s="337">
        <v>3313</v>
      </c>
      <c r="BL26" s="337">
        <v>3060</v>
      </c>
      <c r="BM26" s="337">
        <v>2782</v>
      </c>
      <c r="BN26" s="337">
        <v>0</v>
      </c>
      <c r="BO26" s="337">
        <v>0</v>
      </c>
      <c r="BP26" s="337">
        <v>0</v>
      </c>
      <c r="BQ26" s="337">
        <v>0</v>
      </c>
      <c r="BR26" s="337">
        <v>0</v>
      </c>
      <c r="BS26" s="337">
        <v>0</v>
      </c>
      <c r="BT26" s="337">
        <v>0</v>
      </c>
      <c r="BU26" s="337">
        <v>0</v>
      </c>
      <c r="BV26" s="337">
        <v>0</v>
      </c>
      <c r="BW26" s="337">
        <v>0</v>
      </c>
      <c r="BX26" s="337">
        <v>0</v>
      </c>
      <c r="BY26" s="337">
        <v>0</v>
      </c>
      <c r="BZ26" s="337">
        <v>0</v>
      </c>
      <c r="CA26" s="337">
        <v>0</v>
      </c>
      <c r="CB26" s="337">
        <v>0</v>
      </c>
      <c r="CC26" s="337">
        <v>0</v>
      </c>
      <c r="CD26" s="338">
        <v>0</v>
      </c>
    </row>
    <row r="27" spans="1:82" s="56" customFormat="1" x14ac:dyDescent="0.4">
      <c r="B27" s="196" t="s">
        <v>676</v>
      </c>
      <c r="C27" s="71"/>
      <c r="D27" s="337">
        <v>0</v>
      </c>
      <c r="E27" s="337">
        <v>0</v>
      </c>
      <c r="F27" s="337">
        <v>0</v>
      </c>
      <c r="G27" s="337">
        <v>0</v>
      </c>
      <c r="H27" s="337">
        <v>0</v>
      </c>
      <c r="I27" s="337">
        <v>0</v>
      </c>
      <c r="J27" s="337">
        <v>0</v>
      </c>
      <c r="K27" s="337">
        <v>0</v>
      </c>
      <c r="L27" s="337">
        <v>0</v>
      </c>
      <c r="M27" s="337">
        <v>0</v>
      </c>
      <c r="N27" s="337">
        <v>0</v>
      </c>
      <c r="O27" s="337">
        <v>0</v>
      </c>
      <c r="P27" s="337">
        <v>0</v>
      </c>
      <c r="Q27" s="337">
        <v>0</v>
      </c>
      <c r="R27" s="337">
        <v>0</v>
      </c>
      <c r="S27" s="337">
        <v>0</v>
      </c>
      <c r="T27" s="337">
        <v>0</v>
      </c>
      <c r="U27" s="337">
        <v>0</v>
      </c>
      <c r="V27" s="337">
        <v>0</v>
      </c>
      <c r="W27" s="337">
        <v>0</v>
      </c>
      <c r="X27" s="337">
        <v>0</v>
      </c>
      <c r="Y27" s="337">
        <v>0</v>
      </c>
      <c r="Z27" s="337">
        <v>0</v>
      </c>
      <c r="AA27" s="337">
        <v>0</v>
      </c>
      <c r="AB27" s="337">
        <v>0</v>
      </c>
      <c r="AC27" s="337">
        <v>0</v>
      </c>
      <c r="AD27" s="337">
        <v>0</v>
      </c>
      <c r="AE27" s="337">
        <v>0</v>
      </c>
      <c r="AF27" s="337">
        <v>0</v>
      </c>
      <c r="AG27" s="337">
        <v>0</v>
      </c>
      <c r="AH27" s="337">
        <v>31</v>
      </c>
      <c r="AI27" s="337">
        <v>34</v>
      </c>
      <c r="AJ27" s="337">
        <v>41</v>
      </c>
      <c r="AK27" s="337">
        <v>47</v>
      </c>
      <c r="AL27" s="337">
        <v>61</v>
      </c>
      <c r="AM27" s="337">
        <v>72</v>
      </c>
      <c r="AN27" s="337">
        <v>83</v>
      </c>
      <c r="AO27" s="337">
        <v>101</v>
      </c>
      <c r="AP27" s="337">
        <v>127</v>
      </c>
      <c r="AQ27" s="337">
        <v>138</v>
      </c>
      <c r="AR27" s="337">
        <v>182</v>
      </c>
      <c r="AS27" s="337">
        <v>198</v>
      </c>
      <c r="AT27" s="337">
        <v>163.59299999999999</v>
      </c>
      <c r="AU27" s="337">
        <v>269</v>
      </c>
      <c r="AV27" s="337">
        <v>267</v>
      </c>
      <c r="AW27" s="337">
        <v>264</v>
      </c>
      <c r="AX27" s="337">
        <v>285</v>
      </c>
      <c r="AY27" s="337">
        <v>364</v>
      </c>
      <c r="AZ27" s="337">
        <v>497</v>
      </c>
      <c r="BA27" s="337">
        <v>516</v>
      </c>
      <c r="BB27" s="337">
        <v>452</v>
      </c>
      <c r="BC27" s="337">
        <v>447</v>
      </c>
      <c r="BD27" s="337">
        <v>448</v>
      </c>
      <c r="BE27" s="337">
        <v>437</v>
      </c>
      <c r="BF27" s="337">
        <v>427</v>
      </c>
      <c r="BG27" s="337">
        <v>438</v>
      </c>
      <c r="BH27" s="337">
        <v>407</v>
      </c>
      <c r="BI27" s="337">
        <v>308</v>
      </c>
      <c r="BJ27" s="337">
        <v>304</v>
      </c>
      <c r="BK27" s="337">
        <v>348</v>
      </c>
      <c r="BL27" s="337">
        <v>267</v>
      </c>
      <c r="BM27" s="337">
        <v>75</v>
      </c>
      <c r="BN27" s="337">
        <v>0</v>
      </c>
      <c r="BO27" s="337">
        <v>0</v>
      </c>
      <c r="BP27" s="337">
        <v>0</v>
      </c>
      <c r="BQ27" s="337">
        <v>0</v>
      </c>
      <c r="BR27" s="337">
        <v>0</v>
      </c>
      <c r="BS27" s="337">
        <v>0</v>
      </c>
      <c r="BT27" s="337">
        <v>0</v>
      </c>
      <c r="BU27" s="337">
        <v>0</v>
      </c>
      <c r="BV27" s="337">
        <v>0</v>
      </c>
      <c r="BW27" s="337">
        <v>0</v>
      </c>
      <c r="BX27" s="337">
        <v>0</v>
      </c>
      <c r="BY27" s="337">
        <v>0</v>
      </c>
      <c r="BZ27" s="337">
        <v>0</v>
      </c>
      <c r="CA27" s="337">
        <v>0</v>
      </c>
      <c r="CB27" s="337">
        <v>0</v>
      </c>
      <c r="CC27" s="337">
        <v>0</v>
      </c>
      <c r="CD27" s="338">
        <v>0</v>
      </c>
    </row>
    <row r="28" spans="1:82" s="56" customFormat="1" x14ac:dyDescent="0.4">
      <c r="B28" s="276" t="s">
        <v>677</v>
      </c>
      <c r="C28" s="382"/>
      <c r="D28" s="337">
        <v>0</v>
      </c>
      <c r="E28" s="337">
        <v>0</v>
      </c>
      <c r="F28" s="337">
        <v>0</v>
      </c>
      <c r="G28" s="337">
        <v>0</v>
      </c>
      <c r="H28" s="337">
        <v>0</v>
      </c>
      <c r="I28" s="337">
        <v>0</v>
      </c>
      <c r="J28" s="337">
        <v>0</v>
      </c>
      <c r="K28" s="337">
        <v>0</v>
      </c>
      <c r="L28" s="337">
        <v>0</v>
      </c>
      <c r="M28" s="337">
        <v>0</v>
      </c>
      <c r="N28" s="337">
        <v>0</v>
      </c>
      <c r="O28" s="337">
        <v>0</v>
      </c>
      <c r="P28" s="337">
        <v>0</v>
      </c>
      <c r="Q28" s="337">
        <v>0</v>
      </c>
      <c r="R28" s="337">
        <v>0</v>
      </c>
      <c r="S28" s="337">
        <v>0</v>
      </c>
      <c r="T28" s="337">
        <v>0</v>
      </c>
      <c r="U28" s="337">
        <v>0</v>
      </c>
      <c r="V28" s="337">
        <v>0</v>
      </c>
      <c r="W28" s="337">
        <v>0</v>
      </c>
      <c r="X28" s="337">
        <v>0</v>
      </c>
      <c r="Y28" s="337">
        <v>0</v>
      </c>
      <c r="Z28" s="337">
        <v>0</v>
      </c>
      <c r="AA28" s="337">
        <v>0</v>
      </c>
      <c r="AB28" s="337">
        <v>0</v>
      </c>
      <c r="AC28" s="337">
        <v>0</v>
      </c>
      <c r="AD28" s="337">
        <v>0</v>
      </c>
      <c r="AE28" s="337">
        <v>0</v>
      </c>
      <c r="AF28" s="337">
        <v>0</v>
      </c>
      <c r="AG28" s="337">
        <v>0</v>
      </c>
      <c r="AH28" s="337">
        <v>21</v>
      </c>
      <c r="AI28" s="337">
        <v>27</v>
      </c>
      <c r="AJ28" s="337">
        <v>34</v>
      </c>
      <c r="AK28" s="337">
        <v>46.26</v>
      </c>
      <c r="AL28" s="337">
        <v>65</v>
      </c>
      <c r="AM28" s="337">
        <v>89</v>
      </c>
      <c r="AN28" s="337">
        <v>112</v>
      </c>
      <c r="AO28" s="337">
        <v>116</v>
      </c>
      <c r="AP28" s="337">
        <v>149</v>
      </c>
      <c r="AQ28" s="337">
        <v>214</v>
      </c>
      <c r="AR28" s="337">
        <v>149</v>
      </c>
      <c r="AS28" s="337">
        <v>162</v>
      </c>
      <c r="AT28" s="337">
        <v>281.07400000000001</v>
      </c>
      <c r="AU28" s="337">
        <v>429.02289951173043</v>
      </c>
      <c r="AV28" s="337">
        <v>335.98800000000119</v>
      </c>
      <c r="AW28" s="337">
        <v>340.62299999999959</v>
      </c>
      <c r="AX28" s="337">
        <v>426.04799999999886</v>
      </c>
      <c r="AY28" s="337">
        <v>494.53299999999945</v>
      </c>
      <c r="AZ28" s="337">
        <v>450.69499999999999</v>
      </c>
      <c r="BA28" s="337">
        <v>407.31700000000092</v>
      </c>
      <c r="BB28" s="337">
        <v>382.68999999999869</v>
      </c>
      <c r="BC28" s="337">
        <v>287.32200000000012</v>
      </c>
      <c r="BD28" s="337">
        <v>292.22699999999895</v>
      </c>
      <c r="BE28" s="337">
        <v>325.9071194121716</v>
      </c>
      <c r="BF28" s="337">
        <v>354.31471095259985</v>
      </c>
      <c r="BG28" s="337">
        <v>484.93625241992959</v>
      </c>
      <c r="BH28" s="337">
        <v>382.21499999999997</v>
      </c>
      <c r="BI28" s="337">
        <v>253.7110046050002</v>
      </c>
      <c r="BJ28" s="337">
        <v>243.58984891</v>
      </c>
      <c r="BK28" s="337">
        <v>229.90786925876637</v>
      </c>
      <c r="BL28" s="337">
        <v>212.53440938999847</v>
      </c>
      <c r="BM28" s="337">
        <v>284.51897782000015</v>
      </c>
      <c r="BN28" s="337">
        <v>0</v>
      </c>
      <c r="BO28" s="337">
        <v>0</v>
      </c>
      <c r="BP28" s="337">
        <v>0</v>
      </c>
      <c r="BQ28" s="337">
        <v>0</v>
      </c>
      <c r="BR28" s="337">
        <v>0</v>
      </c>
      <c r="BS28" s="337">
        <v>0</v>
      </c>
      <c r="BT28" s="337">
        <v>0</v>
      </c>
      <c r="BU28" s="337">
        <v>0</v>
      </c>
      <c r="BV28" s="337">
        <v>0</v>
      </c>
      <c r="BW28" s="337">
        <v>0</v>
      </c>
      <c r="BX28" s="337">
        <v>0</v>
      </c>
      <c r="BY28" s="337">
        <v>0</v>
      </c>
      <c r="BZ28" s="337">
        <v>0</v>
      </c>
      <c r="CA28" s="337">
        <v>0</v>
      </c>
      <c r="CB28" s="337">
        <v>0</v>
      </c>
      <c r="CC28" s="337">
        <v>0</v>
      </c>
      <c r="CD28" s="338">
        <v>0</v>
      </c>
    </row>
    <row r="29" spans="1:82" s="56" customFormat="1" ht="25.5" customHeight="1" x14ac:dyDescent="0.4">
      <c r="B29" s="196" t="s">
        <v>667</v>
      </c>
      <c r="C29" s="73"/>
      <c r="D29" s="337">
        <f t="shared" ref="D29:AI29" si="18">SUM(D30:D35)</f>
        <v>0</v>
      </c>
      <c r="E29" s="337">
        <f t="shared" si="18"/>
        <v>0</v>
      </c>
      <c r="F29" s="337">
        <f t="shared" si="18"/>
        <v>0</v>
      </c>
      <c r="G29" s="337">
        <f t="shared" si="18"/>
        <v>0</v>
      </c>
      <c r="H29" s="337">
        <f t="shared" si="18"/>
        <v>0</v>
      </c>
      <c r="I29" s="337">
        <f t="shared" si="18"/>
        <v>0</v>
      </c>
      <c r="J29" s="337">
        <f t="shared" si="18"/>
        <v>0</v>
      </c>
      <c r="K29" s="337">
        <f t="shared" si="18"/>
        <v>0</v>
      </c>
      <c r="L29" s="337">
        <f t="shared" si="18"/>
        <v>0</v>
      </c>
      <c r="M29" s="337">
        <f t="shared" si="18"/>
        <v>0</v>
      </c>
      <c r="N29" s="337">
        <f t="shared" si="18"/>
        <v>0</v>
      </c>
      <c r="O29" s="337">
        <f t="shared" si="18"/>
        <v>0</v>
      </c>
      <c r="P29" s="337">
        <f t="shared" si="18"/>
        <v>0</v>
      </c>
      <c r="Q29" s="337">
        <f t="shared" si="18"/>
        <v>0</v>
      </c>
      <c r="R29" s="337">
        <f t="shared" si="18"/>
        <v>0</v>
      </c>
      <c r="S29" s="337">
        <f t="shared" si="18"/>
        <v>0</v>
      </c>
      <c r="T29" s="337">
        <f t="shared" si="18"/>
        <v>0</v>
      </c>
      <c r="U29" s="337">
        <f t="shared" si="18"/>
        <v>0</v>
      </c>
      <c r="V29" s="337">
        <f t="shared" si="18"/>
        <v>0</v>
      </c>
      <c r="W29" s="337">
        <f t="shared" si="18"/>
        <v>0</v>
      </c>
      <c r="X29" s="337">
        <f t="shared" si="18"/>
        <v>0</v>
      </c>
      <c r="Y29" s="337">
        <f t="shared" si="18"/>
        <v>0</v>
      </c>
      <c r="Z29" s="337">
        <f t="shared" si="18"/>
        <v>0</v>
      </c>
      <c r="AA29" s="337">
        <f t="shared" si="18"/>
        <v>0</v>
      </c>
      <c r="AB29" s="337">
        <f t="shared" si="18"/>
        <v>0</v>
      </c>
      <c r="AC29" s="337">
        <f t="shared" si="18"/>
        <v>0</v>
      </c>
      <c r="AD29" s="337">
        <f t="shared" si="18"/>
        <v>0</v>
      </c>
      <c r="AE29" s="337">
        <f t="shared" si="18"/>
        <v>0</v>
      </c>
      <c r="AF29" s="337">
        <f t="shared" si="18"/>
        <v>0</v>
      </c>
      <c r="AG29" s="337">
        <f t="shared" si="18"/>
        <v>0</v>
      </c>
      <c r="AH29" s="337">
        <f t="shared" si="18"/>
        <v>287.50626379634298</v>
      </c>
      <c r="AI29" s="337">
        <f t="shared" si="18"/>
        <v>302.08045600000003</v>
      </c>
      <c r="AJ29" s="337">
        <f t="shared" ref="AJ29:BO29" si="19">SUM(AJ30:AJ35)</f>
        <v>395.88564615384615</v>
      </c>
      <c r="AK29" s="337">
        <f t="shared" si="19"/>
        <v>564.3645305</v>
      </c>
      <c r="AL29" s="337">
        <f t="shared" si="19"/>
        <v>755.4666057500001</v>
      </c>
      <c r="AM29" s="337">
        <f t="shared" si="19"/>
        <v>882.96256549999987</v>
      </c>
      <c r="AN29" s="337">
        <f t="shared" si="19"/>
        <v>1020.7705977499999</v>
      </c>
      <c r="AO29" s="337">
        <f t="shared" si="19"/>
        <v>1172.1197127142857</v>
      </c>
      <c r="AP29" s="337">
        <f t="shared" si="19"/>
        <v>1245.5755610666668</v>
      </c>
      <c r="AQ29" s="337">
        <f t="shared" si="19"/>
        <v>1291.2906329999998</v>
      </c>
      <c r="AR29" s="337">
        <f t="shared" si="19"/>
        <v>1322.3629533333335</v>
      </c>
      <c r="AS29" s="337">
        <f t="shared" si="19"/>
        <v>1417.252283333333</v>
      </c>
      <c r="AT29" s="337">
        <f t="shared" si="19"/>
        <v>1601.3146243333333</v>
      </c>
      <c r="AU29" s="337">
        <f t="shared" si="19"/>
        <v>2084.0561549999998</v>
      </c>
      <c r="AV29" s="337">
        <f t="shared" si="19"/>
        <v>2588.9620103333332</v>
      </c>
      <c r="AW29" s="337">
        <f t="shared" si="19"/>
        <v>2871.8776219999995</v>
      </c>
      <c r="AX29" s="337">
        <f t="shared" si="19"/>
        <v>2785.9169999999999</v>
      </c>
      <c r="AY29" s="337">
        <f t="shared" si="19"/>
        <v>2744.35</v>
      </c>
      <c r="AZ29" s="337">
        <f t="shared" si="19"/>
        <v>2438.2424801734269</v>
      </c>
      <c r="BA29" s="337">
        <f t="shared" si="19"/>
        <v>2154.4810000000002</v>
      </c>
      <c r="BB29" s="337">
        <f t="shared" si="19"/>
        <v>2160.527</v>
      </c>
      <c r="BC29" s="337">
        <f t="shared" si="19"/>
        <v>2384.0059999999999</v>
      </c>
      <c r="BD29" s="337">
        <f t="shared" si="19"/>
        <v>2944.4639999999999</v>
      </c>
      <c r="BE29" s="337">
        <f t="shared" si="19"/>
        <v>3325.067</v>
      </c>
      <c r="BF29" s="337">
        <f t="shared" si="19"/>
        <v>3655.0069999999996</v>
      </c>
      <c r="BG29" s="337">
        <f t="shared" si="19"/>
        <v>3752.7889999999998</v>
      </c>
      <c r="BH29" s="337">
        <f t="shared" si="19"/>
        <v>3278.0000000000005</v>
      </c>
      <c r="BI29" s="337">
        <f t="shared" si="19"/>
        <v>2525.9999999999995</v>
      </c>
      <c r="BJ29" s="337">
        <f t="shared" si="19"/>
        <v>2050</v>
      </c>
      <c r="BK29" s="337">
        <f t="shared" si="19"/>
        <v>1737.5119804834528</v>
      </c>
      <c r="BL29" s="337">
        <f t="shared" si="19"/>
        <v>1455.6900798477316</v>
      </c>
      <c r="BM29" s="337">
        <f t="shared" si="19"/>
        <v>877.14850322825873</v>
      </c>
      <c r="BN29" s="337">
        <f t="shared" si="19"/>
        <v>0</v>
      </c>
      <c r="BO29" s="337">
        <f t="shared" si="19"/>
        <v>0</v>
      </c>
      <c r="BP29" s="337">
        <f t="shared" ref="BP29:CD29" si="20">SUM(BP30:BP35)</f>
        <v>0</v>
      </c>
      <c r="BQ29" s="337">
        <f t="shared" si="20"/>
        <v>0</v>
      </c>
      <c r="BR29" s="337">
        <f t="shared" si="20"/>
        <v>0</v>
      </c>
      <c r="BS29" s="337">
        <f t="shared" si="20"/>
        <v>0</v>
      </c>
      <c r="BT29" s="337">
        <f t="shared" si="20"/>
        <v>0</v>
      </c>
      <c r="BU29" s="337">
        <f t="shared" si="20"/>
        <v>0</v>
      </c>
      <c r="BV29" s="337">
        <f t="shared" si="20"/>
        <v>0</v>
      </c>
      <c r="BW29" s="337">
        <f t="shared" si="20"/>
        <v>0</v>
      </c>
      <c r="BX29" s="337">
        <f t="shared" si="20"/>
        <v>0</v>
      </c>
      <c r="BY29" s="337">
        <f t="shared" si="20"/>
        <v>0</v>
      </c>
      <c r="BZ29" s="337">
        <f t="shared" si="20"/>
        <v>0</v>
      </c>
      <c r="CA29" s="337">
        <f t="shared" si="20"/>
        <v>0</v>
      </c>
      <c r="CB29" s="337">
        <f t="shared" si="20"/>
        <v>0</v>
      </c>
      <c r="CC29" s="337">
        <f t="shared" si="20"/>
        <v>0</v>
      </c>
      <c r="CD29" s="338">
        <f t="shared" si="20"/>
        <v>0</v>
      </c>
    </row>
    <row r="30" spans="1:82" s="56" customFormat="1" x14ac:dyDescent="0.4">
      <c r="B30" s="285" t="s">
        <v>673</v>
      </c>
      <c r="C30" s="71"/>
      <c r="D30" s="337">
        <v>0</v>
      </c>
      <c r="E30" s="337">
        <v>0</v>
      </c>
      <c r="F30" s="337">
        <v>0</v>
      </c>
      <c r="G30" s="337">
        <v>0</v>
      </c>
      <c r="H30" s="337">
        <v>0</v>
      </c>
      <c r="I30" s="337">
        <v>0</v>
      </c>
      <c r="J30" s="337">
        <v>0</v>
      </c>
      <c r="K30" s="337">
        <v>0</v>
      </c>
      <c r="L30" s="337">
        <v>0</v>
      </c>
      <c r="M30" s="337">
        <v>0</v>
      </c>
      <c r="N30" s="337">
        <v>0</v>
      </c>
      <c r="O30" s="337">
        <v>0</v>
      </c>
      <c r="P30" s="337">
        <v>0</v>
      </c>
      <c r="Q30" s="337">
        <v>0</v>
      </c>
      <c r="R30" s="337">
        <v>0</v>
      </c>
      <c r="S30" s="337">
        <v>0</v>
      </c>
      <c r="T30" s="337">
        <v>0</v>
      </c>
      <c r="U30" s="337">
        <v>0</v>
      </c>
      <c r="V30" s="337">
        <v>0</v>
      </c>
      <c r="W30" s="337">
        <v>0</v>
      </c>
      <c r="X30" s="337">
        <v>0</v>
      </c>
      <c r="Y30" s="337">
        <v>0</v>
      </c>
      <c r="Z30" s="337">
        <v>0</v>
      </c>
      <c r="AA30" s="337">
        <v>0</v>
      </c>
      <c r="AB30" s="337">
        <v>0</v>
      </c>
      <c r="AC30" s="337">
        <v>0</v>
      </c>
      <c r="AD30" s="337">
        <v>0</v>
      </c>
      <c r="AE30" s="337">
        <v>0</v>
      </c>
      <c r="AF30" s="337">
        <v>0</v>
      </c>
      <c r="AG30" s="337">
        <v>0</v>
      </c>
      <c r="AH30" s="337">
        <v>93.471266166347988</v>
      </c>
      <c r="AI30" s="337">
        <v>94.923246999999989</v>
      </c>
      <c r="AJ30" s="337">
        <v>133.38773399999999</v>
      </c>
      <c r="AK30" s="337">
        <v>247.07490900000002</v>
      </c>
      <c r="AL30" s="337">
        <v>357.58954</v>
      </c>
      <c r="AM30" s="337">
        <v>431.42880574999998</v>
      </c>
      <c r="AN30" s="337">
        <v>509.44051474999986</v>
      </c>
      <c r="AO30" s="337">
        <v>568.12316771428561</v>
      </c>
      <c r="AP30" s="337">
        <v>574.2704686666666</v>
      </c>
      <c r="AQ30" s="337">
        <v>536.17211133333342</v>
      </c>
      <c r="AR30" s="337">
        <v>433.57405600000004</v>
      </c>
      <c r="AS30" s="337">
        <v>354.685723</v>
      </c>
      <c r="AT30" s="337">
        <v>376.53609799999998</v>
      </c>
      <c r="AU30" s="337">
        <v>563.69445233333329</v>
      </c>
      <c r="AV30" s="337">
        <v>715.69305299999996</v>
      </c>
      <c r="AW30" s="337">
        <v>769.72457333333318</v>
      </c>
      <c r="AX30" s="337">
        <v>820</v>
      </c>
      <c r="AY30" s="337">
        <v>660</v>
      </c>
      <c r="AZ30" s="337">
        <v>275.71548017342661</v>
      </c>
      <c r="BA30" s="337">
        <v>0</v>
      </c>
      <c r="BB30" s="337">
        <v>0</v>
      </c>
      <c r="BC30" s="337">
        <v>0</v>
      </c>
      <c r="BD30" s="337">
        <v>0</v>
      </c>
      <c r="BE30" s="337">
        <v>0</v>
      </c>
      <c r="BF30" s="337">
        <v>0</v>
      </c>
      <c r="BG30" s="337">
        <v>0</v>
      </c>
      <c r="BH30" s="337">
        <v>0</v>
      </c>
      <c r="BI30" s="337">
        <v>0</v>
      </c>
      <c r="BJ30" s="337">
        <v>0</v>
      </c>
      <c r="BK30" s="337">
        <v>0</v>
      </c>
      <c r="BL30" s="337">
        <v>0</v>
      </c>
      <c r="BM30" s="337">
        <v>0</v>
      </c>
      <c r="BN30" s="337">
        <v>0</v>
      </c>
      <c r="BO30" s="337">
        <v>0</v>
      </c>
      <c r="BP30" s="337">
        <v>0</v>
      </c>
      <c r="BQ30" s="337">
        <v>0</v>
      </c>
      <c r="BR30" s="337">
        <v>0</v>
      </c>
      <c r="BS30" s="337">
        <v>0</v>
      </c>
      <c r="BT30" s="337">
        <v>0</v>
      </c>
      <c r="BU30" s="337">
        <v>0</v>
      </c>
      <c r="BV30" s="337">
        <v>0</v>
      </c>
      <c r="BW30" s="337">
        <v>0</v>
      </c>
      <c r="BX30" s="337">
        <v>0</v>
      </c>
      <c r="BY30" s="337">
        <v>0</v>
      </c>
      <c r="BZ30" s="337">
        <v>0</v>
      </c>
      <c r="CA30" s="337">
        <v>0</v>
      </c>
      <c r="CB30" s="337">
        <v>0</v>
      </c>
      <c r="CC30" s="337">
        <v>0</v>
      </c>
      <c r="CD30" s="338">
        <v>0</v>
      </c>
    </row>
    <row r="31" spans="1:82" s="56" customFormat="1" x14ac:dyDescent="0.4">
      <c r="B31" s="285" t="s">
        <v>674</v>
      </c>
      <c r="C31" s="71"/>
      <c r="D31" s="337">
        <v>0</v>
      </c>
      <c r="E31" s="337">
        <v>0</v>
      </c>
      <c r="F31" s="337">
        <v>0</v>
      </c>
      <c r="G31" s="337">
        <v>0</v>
      </c>
      <c r="H31" s="337">
        <v>0</v>
      </c>
      <c r="I31" s="337">
        <v>0</v>
      </c>
      <c r="J31" s="337">
        <v>0</v>
      </c>
      <c r="K31" s="337">
        <v>0</v>
      </c>
      <c r="L31" s="337">
        <v>0</v>
      </c>
      <c r="M31" s="337">
        <v>0</v>
      </c>
      <c r="N31" s="337">
        <v>0</v>
      </c>
      <c r="O31" s="337">
        <v>0</v>
      </c>
      <c r="P31" s="337">
        <v>0</v>
      </c>
      <c r="Q31" s="337">
        <v>0</v>
      </c>
      <c r="R31" s="337">
        <v>0</v>
      </c>
      <c r="S31" s="337">
        <v>0</v>
      </c>
      <c r="T31" s="337">
        <v>0</v>
      </c>
      <c r="U31" s="337">
        <v>0</v>
      </c>
      <c r="V31" s="337">
        <v>0</v>
      </c>
      <c r="W31" s="337">
        <v>0</v>
      </c>
      <c r="X31" s="337">
        <v>0</v>
      </c>
      <c r="Y31" s="337">
        <v>0</v>
      </c>
      <c r="Z31" s="337">
        <v>0</v>
      </c>
      <c r="AA31" s="337">
        <v>0</v>
      </c>
      <c r="AB31" s="337">
        <v>0</v>
      </c>
      <c r="AC31" s="337">
        <v>0</v>
      </c>
      <c r="AD31" s="337">
        <v>0</v>
      </c>
      <c r="AE31" s="337">
        <v>0</v>
      </c>
      <c r="AF31" s="337">
        <v>0</v>
      </c>
      <c r="AG31" s="337">
        <v>0</v>
      </c>
      <c r="AH31" s="337">
        <v>2.8029816586538465</v>
      </c>
      <c r="AI31" s="337">
        <v>3.1177550000000003</v>
      </c>
      <c r="AJ31" s="337">
        <v>4.417237692307693</v>
      </c>
      <c r="AK31" s="337">
        <v>3.0525300000000004</v>
      </c>
      <c r="AL31" s="337">
        <v>5.1579929999999994</v>
      </c>
      <c r="AM31" s="337">
        <v>4.8207797499999998</v>
      </c>
      <c r="AN31" s="337">
        <v>5.9772190000000007</v>
      </c>
      <c r="AO31" s="337">
        <v>6.0103905714285712</v>
      </c>
      <c r="AP31" s="337">
        <v>6.2181166666666661</v>
      </c>
      <c r="AQ31" s="337">
        <v>11.184782999999999</v>
      </c>
      <c r="AR31" s="337">
        <v>20.375420333333334</v>
      </c>
      <c r="AS31" s="337">
        <v>23.223578666666668</v>
      </c>
      <c r="AT31" s="337">
        <v>27.424068666666663</v>
      </c>
      <c r="AU31" s="337">
        <v>33.173434999999991</v>
      </c>
      <c r="AV31" s="337">
        <v>38.794090666666669</v>
      </c>
      <c r="AW31" s="337">
        <v>43.345056333333332</v>
      </c>
      <c r="AX31" s="337">
        <v>43.463999999999999</v>
      </c>
      <c r="AY31" s="337">
        <v>46.861000000000004</v>
      </c>
      <c r="AZ31" s="337">
        <v>50.704000000000001</v>
      </c>
      <c r="BA31" s="337">
        <v>51.632000000000005</v>
      </c>
      <c r="BB31" s="337">
        <v>53.134</v>
      </c>
      <c r="BC31" s="337">
        <v>55.036000000000001</v>
      </c>
      <c r="BD31" s="337">
        <v>63.141999999999996</v>
      </c>
      <c r="BE31" s="337">
        <v>69.936000000000007</v>
      </c>
      <c r="BF31" s="337">
        <v>78.903000000000006</v>
      </c>
      <c r="BG31" s="337">
        <v>44.26</v>
      </c>
      <c r="BH31" s="337">
        <v>0</v>
      </c>
      <c r="BI31" s="337">
        <v>0</v>
      </c>
      <c r="BJ31" s="337">
        <v>0</v>
      </c>
      <c r="BK31" s="337">
        <v>0</v>
      </c>
      <c r="BL31" s="337">
        <v>0</v>
      </c>
      <c r="BM31" s="337">
        <v>0</v>
      </c>
      <c r="BN31" s="337">
        <v>0</v>
      </c>
      <c r="BO31" s="337">
        <v>0</v>
      </c>
      <c r="BP31" s="337">
        <v>0</v>
      </c>
      <c r="BQ31" s="337">
        <v>0</v>
      </c>
      <c r="BR31" s="337">
        <v>0</v>
      </c>
      <c r="BS31" s="337">
        <v>0</v>
      </c>
      <c r="BT31" s="337">
        <v>0</v>
      </c>
      <c r="BU31" s="337">
        <v>0</v>
      </c>
      <c r="BV31" s="337">
        <v>0</v>
      </c>
      <c r="BW31" s="337">
        <v>0</v>
      </c>
      <c r="BX31" s="337">
        <v>0</v>
      </c>
      <c r="BY31" s="337">
        <v>0</v>
      </c>
      <c r="BZ31" s="337">
        <v>0</v>
      </c>
      <c r="CA31" s="337">
        <v>0</v>
      </c>
      <c r="CB31" s="337">
        <v>0</v>
      </c>
      <c r="CC31" s="337">
        <v>0</v>
      </c>
      <c r="CD31" s="338">
        <v>0</v>
      </c>
    </row>
    <row r="32" spans="1:82" s="56" customFormat="1" x14ac:dyDescent="0.4">
      <c r="B32" s="285" t="s">
        <v>659</v>
      </c>
      <c r="C32" s="71"/>
      <c r="D32" s="337">
        <v>0</v>
      </c>
      <c r="E32" s="337">
        <v>0</v>
      </c>
      <c r="F32" s="337">
        <v>0</v>
      </c>
      <c r="G32" s="337">
        <v>0</v>
      </c>
      <c r="H32" s="337">
        <v>0</v>
      </c>
      <c r="I32" s="337">
        <v>0</v>
      </c>
      <c r="J32" s="337">
        <v>0</v>
      </c>
      <c r="K32" s="337">
        <v>0</v>
      </c>
      <c r="L32" s="337">
        <v>0</v>
      </c>
      <c r="M32" s="337">
        <v>0</v>
      </c>
      <c r="N32" s="337">
        <v>0</v>
      </c>
      <c r="O32" s="337">
        <v>0</v>
      </c>
      <c r="P32" s="337">
        <v>0</v>
      </c>
      <c r="Q32" s="337">
        <v>0</v>
      </c>
      <c r="R32" s="337">
        <v>0</v>
      </c>
      <c r="S32" s="337">
        <v>0</v>
      </c>
      <c r="T32" s="337">
        <v>0</v>
      </c>
      <c r="U32" s="337">
        <v>0</v>
      </c>
      <c r="V32" s="337">
        <v>0</v>
      </c>
      <c r="W32" s="337">
        <v>0</v>
      </c>
      <c r="X32" s="337">
        <v>0</v>
      </c>
      <c r="Y32" s="337">
        <v>0</v>
      </c>
      <c r="Z32" s="337">
        <v>0</v>
      </c>
      <c r="AA32" s="337">
        <v>0</v>
      </c>
      <c r="AB32" s="337">
        <v>0</v>
      </c>
      <c r="AC32" s="337">
        <v>0</v>
      </c>
      <c r="AD32" s="337">
        <v>0</v>
      </c>
      <c r="AE32" s="337">
        <v>0</v>
      </c>
      <c r="AF32" s="337">
        <v>0</v>
      </c>
      <c r="AG32" s="337">
        <v>0</v>
      </c>
      <c r="AH32" s="337">
        <v>5.1934940357142851</v>
      </c>
      <c r="AI32" s="337">
        <v>5.8754679999999997</v>
      </c>
      <c r="AJ32" s="337">
        <v>6.4494479999999994</v>
      </c>
      <c r="AK32" s="337">
        <v>7.7735155000000002</v>
      </c>
      <c r="AL32" s="337">
        <v>8.1048584999999989</v>
      </c>
      <c r="AM32" s="337">
        <v>11.847468999999998</v>
      </c>
      <c r="AN32" s="337">
        <v>12.584511500000001</v>
      </c>
      <c r="AO32" s="337">
        <v>15.318929857142857</v>
      </c>
      <c r="AP32" s="337">
        <v>21.204908400000001</v>
      </c>
      <c r="AQ32" s="337">
        <v>26.817910999999995</v>
      </c>
      <c r="AR32" s="337">
        <v>31.576727000000005</v>
      </c>
      <c r="AS32" s="337">
        <v>44.142540666666669</v>
      </c>
      <c r="AT32" s="337">
        <v>70.518660999999994</v>
      </c>
      <c r="AU32" s="337">
        <v>130.53000933333331</v>
      </c>
      <c r="AV32" s="337">
        <v>189.23076999999998</v>
      </c>
      <c r="AW32" s="337">
        <v>255.07671199999996</v>
      </c>
      <c r="AX32" s="337">
        <v>255.15199999999999</v>
      </c>
      <c r="AY32" s="337">
        <v>297.05799999999999</v>
      </c>
      <c r="AZ32" s="337">
        <v>327.88400000000001</v>
      </c>
      <c r="BA32" s="337">
        <v>354.95100000000002</v>
      </c>
      <c r="BB32" s="337">
        <v>382.50900000000001</v>
      </c>
      <c r="BC32" s="337">
        <v>453.77700000000004</v>
      </c>
      <c r="BD32" s="337">
        <v>582.23099999999999</v>
      </c>
      <c r="BE32" s="337">
        <v>697.84500000000003</v>
      </c>
      <c r="BF32" s="337">
        <v>800.66499999999996</v>
      </c>
      <c r="BG32" s="337">
        <v>866.86699999999996</v>
      </c>
      <c r="BH32" s="337">
        <v>824.20128892350272</v>
      </c>
      <c r="BI32" s="337">
        <v>660.22746358750726</v>
      </c>
      <c r="BJ32" s="337">
        <v>551.92517870773702</v>
      </c>
      <c r="BK32" s="337">
        <v>473.66156547405154</v>
      </c>
      <c r="BL32" s="337">
        <v>417.08510670184251</v>
      </c>
      <c r="BM32" s="337">
        <v>302.41702124496578</v>
      </c>
      <c r="BN32" s="337">
        <v>0</v>
      </c>
      <c r="BO32" s="337">
        <v>0</v>
      </c>
      <c r="BP32" s="337">
        <v>0</v>
      </c>
      <c r="BQ32" s="337">
        <v>0</v>
      </c>
      <c r="BR32" s="337">
        <v>0</v>
      </c>
      <c r="BS32" s="337">
        <v>0</v>
      </c>
      <c r="BT32" s="337">
        <v>0</v>
      </c>
      <c r="BU32" s="337">
        <v>0</v>
      </c>
      <c r="BV32" s="337">
        <v>0</v>
      </c>
      <c r="BW32" s="337">
        <v>0</v>
      </c>
      <c r="BX32" s="337">
        <v>0</v>
      </c>
      <c r="BY32" s="337">
        <v>0</v>
      </c>
      <c r="BZ32" s="337">
        <v>0</v>
      </c>
      <c r="CA32" s="337">
        <v>0</v>
      </c>
      <c r="CB32" s="337">
        <v>0</v>
      </c>
      <c r="CC32" s="337">
        <v>0</v>
      </c>
      <c r="CD32" s="338">
        <v>0</v>
      </c>
    </row>
    <row r="33" spans="1:82" s="56" customFormat="1" x14ac:dyDescent="0.4">
      <c r="B33" s="285" t="s">
        <v>675</v>
      </c>
      <c r="C33" s="71"/>
      <c r="D33" s="337">
        <v>0</v>
      </c>
      <c r="E33" s="337">
        <v>0</v>
      </c>
      <c r="F33" s="337">
        <v>0</v>
      </c>
      <c r="G33" s="337">
        <v>0</v>
      </c>
      <c r="H33" s="337">
        <v>0</v>
      </c>
      <c r="I33" s="337">
        <v>0</v>
      </c>
      <c r="J33" s="337">
        <v>0</v>
      </c>
      <c r="K33" s="337">
        <v>0</v>
      </c>
      <c r="L33" s="337">
        <v>0</v>
      </c>
      <c r="M33" s="337">
        <v>0</v>
      </c>
      <c r="N33" s="337">
        <v>0</v>
      </c>
      <c r="O33" s="337">
        <v>0</v>
      </c>
      <c r="P33" s="337">
        <v>0</v>
      </c>
      <c r="Q33" s="337">
        <v>0</v>
      </c>
      <c r="R33" s="337">
        <v>0</v>
      </c>
      <c r="S33" s="337">
        <v>0</v>
      </c>
      <c r="T33" s="337">
        <v>0</v>
      </c>
      <c r="U33" s="337">
        <v>0</v>
      </c>
      <c r="V33" s="337">
        <v>0</v>
      </c>
      <c r="W33" s="337">
        <v>0</v>
      </c>
      <c r="X33" s="337">
        <v>0</v>
      </c>
      <c r="Y33" s="337">
        <v>0</v>
      </c>
      <c r="Z33" s="337">
        <v>0</v>
      </c>
      <c r="AA33" s="337">
        <v>0</v>
      </c>
      <c r="AB33" s="337">
        <v>0</v>
      </c>
      <c r="AC33" s="337">
        <v>0</v>
      </c>
      <c r="AD33" s="337">
        <v>0</v>
      </c>
      <c r="AE33" s="337">
        <v>0</v>
      </c>
      <c r="AF33" s="337">
        <v>0</v>
      </c>
      <c r="AG33" s="337">
        <v>0</v>
      </c>
      <c r="AH33" s="337">
        <v>182.15085531267607</v>
      </c>
      <c r="AI33" s="337">
        <v>193.603454</v>
      </c>
      <c r="AJ33" s="337">
        <v>246.08449246153847</v>
      </c>
      <c r="AK33" s="337">
        <v>298.00780700000001</v>
      </c>
      <c r="AL33" s="337">
        <v>372.96242025000004</v>
      </c>
      <c r="AM33" s="337">
        <v>418.66883899999999</v>
      </c>
      <c r="AN33" s="337">
        <v>472.97908750000005</v>
      </c>
      <c r="AO33" s="337">
        <v>559.46277857142854</v>
      </c>
      <c r="AP33" s="337">
        <v>619.10317680000003</v>
      </c>
      <c r="AQ33" s="337">
        <v>687.23668999999995</v>
      </c>
      <c r="AR33" s="337">
        <v>786.62654500000008</v>
      </c>
      <c r="AS33" s="337">
        <v>914.84584999999981</v>
      </c>
      <c r="AT33" s="337">
        <v>1031.7429646666667</v>
      </c>
      <c r="AU33" s="337">
        <v>1238.1339973333331</v>
      </c>
      <c r="AV33" s="337">
        <v>1496.1980143333333</v>
      </c>
      <c r="AW33" s="337">
        <v>1640.7096546666664</v>
      </c>
      <c r="AX33" s="337">
        <v>1565.194</v>
      </c>
      <c r="AY33" s="337">
        <v>1620.7080000000001</v>
      </c>
      <c r="AZ33" s="337">
        <v>1655.7110000000002</v>
      </c>
      <c r="BA33" s="337">
        <v>1620.1309999999999</v>
      </c>
      <c r="BB33" s="337">
        <v>1603.6470000000002</v>
      </c>
      <c r="BC33" s="337">
        <v>1767.1590000000001</v>
      </c>
      <c r="BD33" s="337">
        <v>2165.7539999999999</v>
      </c>
      <c r="BE33" s="337">
        <v>2410.0329999999999</v>
      </c>
      <c r="BF33" s="337">
        <v>2614.94</v>
      </c>
      <c r="BG33" s="337">
        <v>2692.2280000000001</v>
      </c>
      <c r="BH33" s="337">
        <v>2340.126238103408</v>
      </c>
      <c r="BI33" s="337">
        <v>1796.9867403600622</v>
      </c>
      <c r="BJ33" s="337">
        <v>1440.1638339966985</v>
      </c>
      <c r="BK33" s="337">
        <v>1213.3319089372128</v>
      </c>
      <c r="BL33" s="337">
        <v>1007.6875486858021</v>
      </c>
      <c r="BM33" s="337">
        <v>545.2825045729727</v>
      </c>
      <c r="BN33" s="337">
        <v>0</v>
      </c>
      <c r="BO33" s="337">
        <v>0</v>
      </c>
      <c r="BP33" s="337">
        <v>0</v>
      </c>
      <c r="BQ33" s="337">
        <v>0</v>
      </c>
      <c r="BR33" s="337">
        <v>0</v>
      </c>
      <c r="BS33" s="337">
        <v>0</v>
      </c>
      <c r="BT33" s="337">
        <v>0</v>
      </c>
      <c r="BU33" s="337">
        <v>0</v>
      </c>
      <c r="BV33" s="337">
        <v>0</v>
      </c>
      <c r="BW33" s="337">
        <v>0</v>
      </c>
      <c r="BX33" s="337">
        <v>0</v>
      </c>
      <c r="BY33" s="337">
        <v>0</v>
      </c>
      <c r="BZ33" s="337">
        <v>0</v>
      </c>
      <c r="CA33" s="337">
        <v>0</v>
      </c>
      <c r="CB33" s="337">
        <v>0</v>
      </c>
      <c r="CC33" s="337">
        <v>0</v>
      </c>
      <c r="CD33" s="338">
        <v>0</v>
      </c>
    </row>
    <row r="34" spans="1:82" s="56" customFormat="1" x14ac:dyDescent="0.4">
      <c r="B34" s="285" t="s">
        <v>676</v>
      </c>
      <c r="C34" s="71"/>
      <c r="D34" s="337">
        <v>0</v>
      </c>
      <c r="E34" s="337">
        <v>0</v>
      </c>
      <c r="F34" s="337">
        <v>0</v>
      </c>
      <c r="G34" s="337">
        <v>0</v>
      </c>
      <c r="H34" s="337">
        <v>0</v>
      </c>
      <c r="I34" s="337">
        <v>0</v>
      </c>
      <c r="J34" s="337">
        <v>0</v>
      </c>
      <c r="K34" s="337">
        <v>0</v>
      </c>
      <c r="L34" s="337">
        <v>0</v>
      </c>
      <c r="M34" s="337">
        <v>0</v>
      </c>
      <c r="N34" s="337">
        <v>0</v>
      </c>
      <c r="O34" s="337">
        <v>0</v>
      </c>
      <c r="P34" s="337">
        <v>0</v>
      </c>
      <c r="Q34" s="337">
        <v>0</v>
      </c>
      <c r="R34" s="337">
        <v>0</v>
      </c>
      <c r="S34" s="337">
        <v>0</v>
      </c>
      <c r="T34" s="337">
        <v>0</v>
      </c>
      <c r="U34" s="337">
        <v>0</v>
      </c>
      <c r="V34" s="337">
        <v>0</v>
      </c>
      <c r="W34" s="337">
        <v>0</v>
      </c>
      <c r="X34" s="337">
        <v>0</v>
      </c>
      <c r="Y34" s="337">
        <v>0</v>
      </c>
      <c r="Z34" s="337">
        <v>0</v>
      </c>
      <c r="AA34" s="337">
        <v>0</v>
      </c>
      <c r="AB34" s="337">
        <v>0</v>
      </c>
      <c r="AC34" s="337">
        <v>0</v>
      </c>
      <c r="AD34" s="337">
        <v>0</v>
      </c>
      <c r="AE34" s="337">
        <v>0</v>
      </c>
      <c r="AF34" s="337">
        <v>0</v>
      </c>
      <c r="AG34" s="337">
        <v>0</v>
      </c>
      <c r="AH34" s="337">
        <v>2.3176474098360655</v>
      </c>
      <c r="AI34" s="337">
        <v>2.5419358688524589</v>
      </c>
      <c r="AJ34" s="337">
        <v>3.032214586666667</v>
      </c>
      <c r="AK34" s="337">
        <v>4.2614319429551788</v>
      </c>
      <c r="AL34" s="337">
        <v>5.6409478888888893</v>
      </c>
      <c r="AM34" s="337">
        <v>7.2432321987577657</v>
      </c>
      <c r="AN34" s="337">
        <v>8.4231230512820527</v>
      </c>
      <c r="AO34" s="337">
        <v>10.800226018433181</v>
      </c>
      <c r="AP34" s="337">
        <v>11.40188078888889</v>
      </c>
      <c r="AQ34" s="337">
        <v>11.713980107954544</v>
      </c>
      <c r="AR34" s="337">
        <v>27.608028126888218</v>
      </c>
      <c r="AS34" s="337">
        <v>44.195025049999991</v>
      </c>
      <c r="AT34" s="337">
        <v>34.984655181014098</v>
      </c>
      <c r="AU34" s="337">
        <v>45.762173703336863</v>
      </c>
      <c r="AV34" s="337">
        <v>66.131657658259329</v>
      </c>
      <c r="AW34" s="337">
        <v>71.191566821895719</v>
      </c>
      <c r="AX34" s="337">
        <v>45.959000000000003</v>
      </c>
      <c r="AY34" s="337">
        <v>52.497</v>
      </c>
      <c r="AZ34" s="337">
        <v>55.951000000000001</v>
      </c>
      <c r="BA34" s="337">
        <v>55.793000000000006</v>
      </c>
      <c r="BB34" s="337">
        <v>48.305</v>
      </c>
      <c r="BC34" s="337">
        <v>50.900999999999996</v>
      </c>
      <c r="BD34" s="337">
        <v>63.215000000000003</v>
      </c>
      <c r="BE34" s="337">
        <v>64.663000000000011</v>
      </c>
      <c r="BF34" s="337">
        <v>67.364999999999995</v>
      </c>
      <c r="BG34" s="337">
        <v>55.756</v>
      </c>
      <c r="BH34" s="337">
        <v>32.408347331744444</v>
      </c>
      <c r="BI34" s="337">
        <v>13.401102736940748</v>
      </c>
      <c r="BJ34" s="337">
        <v>12.776731585820285</v>
      </c>
      <c r="BK34" s="337">
        <v>2.5333533332640377</v>
      </c>
      <c r="BL34" s="337">
        <v>0</v>
      </c>
      <c r="BM34" s="337">
        <v>0</v>
      </c>
      <c r="BN34" s="337">
        <v>0</v>
      </c>
      <c r="BO34" s="337">
        <v>0</v>
      </c>
      <c r="BP34" s="337">
        <v>0</v>
      </c>
      <c r="BQ34" s="337">
        <v>0</v>
      </c>
      <c r="BR34" s="337">
        <v>0</v>
      </c>
      <c r="BS34" s="337">
        <v>0</v>
      </c>
      <c r="BT34" s="337">
        <v>0</v>
      </c>
      <c r="BU34" s="337">
        <v>0</v>
      </c>
      <c r="BV34" s="337">
        <v>0</v>
      </c>
      <c r="BW34" s="337">
        <v>0</v>
      </c>
      <c r="BX34" s="337">
        <v>0</v>
      </c>
      <c r="BY34" s="337">
        <v>0</v>
      </c>
      <c r="BZ34" s="337">
        <v>0</v>
      </c>
      <c r="CA34" s="337">
        <v>0</v>
      </c>
      <c r="CB34" s="337">
        <v>0</v>
      </c>
      <c r="CC34" s="337">
        <v>0</v>
      </c>
      <c r="CD34" s="338">
        <v>0</v>
      </c>
    </row>
    <row r="35" spans="1:82" s="56" customFormat="1" x14ac:dyDescent="0.4">
      <c r="B35" s="286" t="s">
        <v>677</v>
      </c>
      <c r="C35" s="382"/>
      <c r="D35" s="337">
        <v>0</v>
      </c>
      <c r="E35" s="337">
        <v>0</v>
      </c>
      <c r="F35" s="337">
        <v>0</v>
      </c>
      <c r="G35" s="337">
        <v>0</v>
      </c>
      <c r="H35" s="337">
        <v>0</v>
      </c>
      <c r="I35" s="337">
        <v>0</v>
      </c>
      <c r="J35" s="337">
        <v>0</v>
      </c>
      <c r="K35" s="337">
        <v>0</v>
      </c>
      <c r="L35" s="337">
        <v>0</v>
      </c>
      <c r="M35" s="337">
        <v>0</v>
      </c>
      <c r="N35" s="337">
        <v>0</v>
      </c>
      <c r="O35" s="337">
        <v>0</v>
      </c>
      <c r="P35" s="337">
        <v>0</v>
      </c>
      <c r="Q35" s="337">
        <v>0</v>
      </c>
      <c r="R35" s="337">
        <v>0</v>
      </c>
      <c r="S35" s="337">
        <v>0</v>
      </c>
      <c r="T35" s="337">
        <v>0</v>
      </c>
      <c r="U35" s="337">
        <v>0</v>
      </c>
      <c r="V35" s="337">
        <v>0</v>
      </c>
      <c r="W35" s="337">
        <v>0</v>
      </c>
      <c r="X35" s="337">
        <v>0</v>
      </c>
      <c r="Y35" s="337">
        <v>0</v>
      </c>
      <c r="Z35" s="337">
        <v>0</v>
      </c>
      <c r="AA35" s="337">
        <v>0</v>
      </c>
      <c r="AB35" s="337">
        <v>0</v>
      </c>
      <c r="AC35" s="337">
        <v>0</v>
      </c>
      <c r="AD35" s="337">
        <v>0</v>
      </c>
      <c r="AE35" s="337">
        <v>0</v>
      </c>
      <c r="AF35" s="337">
        <v>0</v>
      </c>
      <c r="AG35" s="337">
        <v>0</v>
      </c>
      <c r="AH35" s="337">
        <v>1.5700192131147541</v>
      </c>
      <c r="AI35" s="337">
        <v>2.0185961311475409</v>
      </c>
      <c r="AJ35" s="337">
        <v>2.5145194133333337</v>
      </c>
      <c r="AK35" s="337">
        <v>4.1943370570448213</v>
      </c>
      <c r="AL35" s="337">
        <v>6.0108461111111113</v>
      </c>
      <c r="AM35" s="337">
        <v>8.9534398012422383</v>
      </c>
      <c r="AN35" s="337">
        <v>11.366141948717949</v>
      </c>
      <c r="AO35" s="337">
        <v>12.40421998156682</v>
      </c>
      <c r="AP35" s="337">
        <v>13.377009744444447</v>
      </c>
      <c r="AQ35" s="337">
        <v>18.165157558712117</v>
      </c>
      <c r="AR35" s="337">
        <v>22.602176873111784</v>
      </c>
      <c r="AS35" s="337">
        <v>36.159565949999994</v>
      </c>
      <c r="AT35" s="337">
        <v>60.108176818985882</v>
      </c>
      <c r="AU35" s="337">
        <v>72.762087296663097</v>
      </c>
      <c r="AV35" s="337">
        <v>82.914424675073988</v>
      </c>
      <c r="AW35" s="337">
        <v>91.830058844770917</v>
      </c>
      <c r="AX35" s="337">
        <v>56.148000000000003</v>
      </c>
      <c r="AY35" s="337">
        <v>67.225999999999999</v>
      </c>
      <c r="AZ35" s="337">
        <v>72.277000000000001</v>
      </c>
      <c r="BA35" s="337">
        <v>71.974000000000004</v>
      </c>
      <c r="BB35" s="337">
        <v>72.932000000000002</v>
      </c>
      <c r="BC35" s="337">
        <v>57.133000000000003</v>
      </c>
      <c r="BD35" s="337">
        <v>70.122000000000014</v>
      </c>
      <c r="BE35" s="337">
        <v>82.59</v>
      </c>
      <c r="BF35" s="337">
        <v>93.134</v>
      </c>
      <c r="BG35" s="337">
        <v>93.677999999999997</v>
      </c>
      <c r="BH35" s="337">
        <v>81.264125641345288</v>
      </c>
      <c r="BI35" s="337">
        <v>55.384693315489791</v>
      </c>
      <c r="BJ35" s="337">
        <v>45.134255709744181</v>
      </c>
      <c r="BK35" s="337">
        <v>47.98515273892432</v>
      </c>
      <c r="BL35" s="337">
        <v>30.917424460086963</v>
      </c>
      <c r="BM35" s="337">
        <v>29.448977410320264</v>
      </c>
      <c r="BN35" s="337">
        <v>0</v>
      </c>
      <c r="BO35" s="337">
        <v>0</v>
      </c>
      <c r="BP35" s="337">
        <v>0</v>
      </c>
      <c r="BQ35" s="337">
        <v>0</v>
      </c>
      <c r="BR35" s="337">
        <v>0</v>
      </c>
      <c r="BS35" s="337">
        <v>0</v>
      </c>
      <c r="BT35" s="337">
        <v>0</v>
      </c>
      <c r="BU35" s="337">
        <v>0</v>
      </c>
      <c r="BV35" s="337">
        <v>0</v>
      </c>
      <c r="BW35" s="337">
        <v>0</v>
      </c>
      <c r="BX35" s="337">
        <v>0</v>
      </c>
      <c r="BY35" s="337">
        <v>0</v>
      </c>
      <c r="BZ35" s="337">
        <v>0</v>
      </c>
      <c r="CA35" s="337">
        <v>0</v>
      </c>
      <c r="CB35" s="337">
        <v>0</v>
      </c>
      <c r="CC35" s="337">
        <v>0</v>
      </c>
      <c r="CD35" s="338">
        <v>0</v>
      </c>
    </row>
    <row r="36" spans="1:82" s="56" customFormat="1" ht="25.5" customHeight="1" x14ac:dyDescent="0.4">
      <c r="B36" s="276" t="s">
        <v>678</v>
      </c>
      <c r="C36" s="382"/>
      <c r="D36" s="337"/>
      <c r="E36" s="337"/>
      <c r="F36" s="337"/>
      <c r="G36" s="337"/>
      <c r="H36" s="337"/>
      <c r="I36" s="337"/>
      <c r="J36" s="337"/>
      <c r="K36" s="337"/>
      <c r="L36" s="337"/>
      <c r="M36" s="337"/>
      <c r="N36" s="337"/>
      <c r="O36" s="337"/>
      <c r="P36" s="337"/>
      <c r="Q36" s="337"/>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c r="BB36" s="337"/>
      <c r="BC36" s="337"/>
      <c r="BD36" s="337"/>
      <c r="BE36" s="337"/>
      <c r="BF36" s="337"/>
      <c r="BG36" s="337"/>
      <c r="BH36" s="337"/>
      <c r="BI36" s="337"/>
      <c r="BJ36" s="337"/>
      <c r="BK36" s="337"/>
      <c r="BL36" s="337"/>
      <c r="BM36" s="337"/>
      <c r="BN36" s="337"/>
      <c r="BO36" s="337"/>
      <c r="BP36" s="337"/>
      <c r="BQ36" s="337"/>
      <c r="BR36" s="337"/>
      <c r="BS36" s="337"/>
      <c r="BT36" s="337"/>
      <c r="BU36" s="337"/>
      <c r="BV36" s="337"/>
      <c r="BW36" s="337"/>
      <c r="BX36" s="337"/>
      <c r="BY36" s="337"/>
      <c r="BZ36" s="337"/>
      <c r="CA36" s="337"/>
      <c r="CB36" s="337"/>
      <c r="CC36" s="337"/>
      <c r="CD36" s="338"/>
    </row>
    <row r="37" spans="1:82" s="56" customFormat="1" x14ac:dyDescent="0.4">
      <c r="B37" s="286" t="s">
        <v>679</v>
      </c>
      <c r="C37" s="382"/>
      <c r="D37" s="337">
        <v>0</v>
      </c>
      <c r="E37" s="337">
        <v>0</v>
      </c>
      <c r="F37" s="337">
        <v>0</v>
      </c>
      <c r="G37" s="337">
        <v>0</v>
      </c>
      <c r="H37" s="337">
        <v>0</v>
      </c>
      <c r="I37" s="337">
        <v>0</v>
      </c>
      <c r="J37" s="337">
        <v>0</v>
      </c>
      <c r="K37" s="337">
        <v>0</v>
      </c>
      <c r="L37" s="337">
        <v>0</v>
      </c>
      <c r="M37" s="337">
        <v>0</v>
      </c>
      <c r="N37" s="337">
        <v>0</v>
      </c>
      <c r="O37" s="337">
        <v>0</v>
      </c>
      <c r="P37" s="337">
        <v>0</v>
      </c>
      <c r="Q37" s="337">
        <v>0</v>
      </c>
      <c r="R37" s="337">
        <v>0</v>
      </c>
      <c r="S37" s="337">
        <v>0</v>
      </c>
      <c r="T37" s="337">
        <v>0</v>
      </c>
      <c r="U37" s="337">
        <v>0</v>
      </c>
      <c r="V37" s="337">
        <v>0</v>
      </c>
      <c r="W37" s="337">
        <v>0</v>
      </c>
      <c r="X37" s="337">
        <v>0</v>
      </c>
      <c r="Y37" s="337">
        <v>0</v>
      </c>
      <c r="Z37" s="337">
        <v>0</v>
      </c>
      <c r="AA37" s="337">
        <v>0</v>
      </c>
      <c r="AB37" s="337">
        <v>0</v>
      </c>
      <c r="AC37" s="337">
        <v>0</v>
      </c>
      <c r="AD37" s="337">
        <v>0</v>
      </c>
      <c r="AE37" s="337">
        <v>0</v>
      </c>
      <c r="AF37" s="337">
        <v>0</v>
      </c>
      <c r="AG37" s="337">
        <v>0</v>
      </c>
      <c r="AH37" s="337">
        <v>0</v>
      </c>
      <c r="AI37" s="337">
        <v>7.9208541951414011</v>
      </c>
      <c r="AJ37" s="337">
        <v>14.257537551254522</v>
      </c>
      <c r="AK37" s="337">
        <v>18.217964648825223</v>
      </c>
      <c r="AL37" s="337">
        <v>30.891331361051463</v>
      </c>
      <c r="AM37" s="337">
        <v>82.376883629470569</v>
      </c>
      <c r="AN37" s="337">
        <v>158.41708390282801</v>
      </c>
      <c r="AO37" s="337">
        <v>275.64572599092071</v>
      </c>
      <c r="AP37" s="337">
        <v>396.04270975706999</v>
      </c>
      <c r="AQ37" s="337">
        <v>531.48931649398799</v>
      </c>
      <c r="AR37" s="337">
        <v>695.45099833341499</v>
      </c>
      <c r="AS37" s="337">
        <v>875.25438856312473</v>
      </c>
      <c r="AT37" s="337">
        <v>1012.7680845889809</v>
      </c>
      <c r="AU37" s="337">
        <v>1284.9325956024427</v>
      </c>
      <c r="AV37" s="337">
        <v>1549.3917064717893</v>
      </c>
      <c r="AW37" s="337">
        <v>1694.465297394725</v>
      </c>
      <c r="AX37" s="337">
        <v>1703.4202564991706</v>
      </c>
      <c r="AY37" s="337">
        <v>1500.1314740626374</v>
      </c>
      <c r="AZ37" s="337">
        <v>1421.519831098472</v>
      </c>
      <c r="BA37" s="337">
        <v>1299.9456455967315</v>
      </c>
      <c r="BB37" s="337">
        <v>1181.8139462800841</v>
      </c>
      <c r="BC37" s="337">
        <v>1112.7124440704331</v>
      </c>
      <c r="BD37" s="337">
        <v>1077.816952234662</v>
      </c>
      <c r="BE37" s="337">
        <v>1056.9938777475572</v>
      </c>
      <c r="BF37" s="337">
        <v>607.92077511202979</v>
      </c>
      <c r="BG37" s="337">
        <v>239.26332801532695</v>
      </c>
      <c r="BH37" s="337">
        <v>0</v>
      </c>
      <c r="BI37" s="337">
        <v>0</v>
      </c>
      <c r="BJ37" s="337">
        <v>0</v>
      </c>
      <c r="BK37" s="337">
        <v>0</v>
      </c>
      <c r="BL37" s="337">
        <v>0</v>
      </c>
      <c r="BM37" s="337">
        <v>0</v>
      </c>
      <c r="BN37" s="337">
        <v>0</v>
      </c>
      <c r="BO37" s="337">
        <v>0</v>
      </c>
      <c r="BP37" s="337">
        <v>0</v>
      </c>
      <c r="BQ37" s="337">
        <v>0</v>
      </c>
      <c r="BR37" s="337">
        <v>0</v>
      </c>
      <c r="BS37" s="337">
        <v>0</v>
      </c>
      <c r="BT37" s="337">
        <v>0</v>
      </c>
      <c r="BU37" s="337">
        <v>0</v>
      </c>
      <c r="BV37" s="337">
        <v>0</v>
      </c>
      <c r="BW37" s="337">
        <v>0</v>
      </c>
      <c r="BX37" s="337">
        <v>0</v>
      </c>
      <c r="BY37" s="337">
        <v>0</v>
      </c>
      <c r="BZ37" s="337">
        <v>0</v>
      </c>
      <c r="CA37" s="337">
        <v>0</v>
      </c>
      <c r="CB37" s="337">
        <v>0</v>
      </c>
      <c r="CC37" s="337">
        <v>0</v>
      </c>
      <c r="CD37" s="338">
        <v>0</v>
      </c>
    </row>
    <row r="38" spans="1:82" s="56" customFormat="1" x14ac:dyDescent="0.4">
      <c r="B38" s="286" t="s">
        <v>680</v>
      </c>
      <c r="C38" s="382"/>
      <c r="D38" s="337">
        <v>0</v>
      </c>
      <c r="E38" s="337">
        <v>0</v>
      </c>
      <c r="F38" s="337">
        <v>0</v>
      </c>
      <c r="G38" s="337">
        <v>0</v>
      </c>
      <c r="H38" s="337">
        <v>0</v>
      </c>
      <c r="I38" s="337">
        <v>0</v>
      </c>
      <c r="J38" s="337">
        <v>0</v>
      </c>
      <c r="K38" s="337">
        <v>0</v>
      </c>
      <c r="L38" s="337">
        <v>0</v>
      </c>
      <c r="M38" s="337">
        <v>0</v>
      </c>
      <c r="N38" s="337">
        <v>0</v>
      </c>
      <c r="O38" s="337">
        <v>0</v>
      </c>
      <c r="P38" s="337">
        <v>0</v>
      </c>
      <c r="Q38" s="337">
        <v>0</v>
      </c>
      <c r="R38" s="337">
        <v>0</v>
      </c>
      <c r="S38" s="337">
        <v>0</v>
      </c>
      <c r="T38" s="337">
        <v>0</v>
      </c>
      <c r="U38" s="337">
        <v>0</v>
      </c>
      <c r="V38" s="337">
        <v>0</v>
      </c>
      <c r="W38" s="337">
        <v>0</v>
      </c>
      <c r="X38" s="337">
        <v>0</v>
      </c>
      <c r="Y38" s="337">
        <v>0</v>
      </c>
      <c r="Z38" s="337">
        <v>0</v>
      </c>
      <c r="AA38" s="337">
        <v>0</v>
      </c>
      <c r="AB38" s="337">
        <v>0</v>
      </c>
      <c r="AC38" s="337">
        <v>0</v>
      </c>
      <c r="AD38" s="337">
        <v>0</v>
      </c>
      <c r="AE38" s="337">
        <v>0</v>
      </c>
      <c r="AF38" s="337">
        <v>0</v>
      </c>
      <c r="AG38" s="337">
        <v>0</v>
      </c>
      <c r="AH38" s="337">
        <v>0</v>
      </c>
      <c r="AI38" s="337">
        <v>2.0791458048585989</v>
      </c>
      <c r="AJ38" s="337">
        <v>3.7424624487454778</v>
      </c>
      <c r="AK38" s="337">
        <v>4.7820353511747768</v>
      </c>
      <c r="AL38" s="337">
        <v>8.1086686389485365</v>
      </c>
      <c r="AM38" s="337">
        <v>21.623116370529431</v>
      </c>
      <c r="AN38" s="337">
        <v>41.582916097171989</v>
      </c>
      <c r="AO38" s="337">
        <v>72.35427400907929</v>
      </c>
      <c r="AP38" s="337">
        <v>103.95729024293001</v>
      </c>
      <c r="AQ38" s="337">
        <v>139.51068350601201</v>
      </c>
      <c r="AR38" s="337">
        <v>182.54900166658501</v>
      </c>
      <c r="AS38" s="337">
        <v>229.74561143687527</v>
      </c>
      <c r="AT38" s="337">
        <v>251.9138825897187</v>
      </c>
      <c r="AU38" s="337">
        <v>322.46952062524298</v>
      </c>
      <c r="AV38" s="337">
        <v>389.73388162224228</v>
      </c>
      <c r="AW38" s="337">
        <v>462.72661970850959</v>
      </c>
      <c r="AX38" s="337">
        <v>478.80049192921024</v>
      </c>
      <c r="AY38" s="337">
        <v>480.76420050781519</v>
      </c>
      <c r="AZ38" s="337">
        <v>487.18098724935635</v>
      </c>
      <c r="BA38" s="337">
        <v>493.93324999863</v>
      </c>
      <c r="BB38" s="337">
        <v>496.25659195105163</v>
      </c>
      <c r="BC38" s="337">
        <v>496.5127764741809</v>
      </c>
      <c r="BD38" s="337">
        <v>485.25471579187501</v>
      </c>
      <c r="BE38" s="337">
        <v>489.04849039406668</v>
      </c>
      <c r="BF38" s="337">
        <v>147.12428187369665</v>
      </c>
      <c r="BG38" s="337">
        <v>64.975747559198723</v>
      </c>
      <c r="BH38" s="337">
        <v>0</v>
      </c>
      <c r="BI38" s="337">
        <v>0</v>
      </c>
      <c r="BJ38" s="337">
        <v>0</v>
      </c>
      <c r="BK38" s="337">
        <v>0</v>
      </c>
      <c r="BL38" s="337">
        <v>0</v>
      </c>
      <c r="BM38" s="337">
        <v>0</v>
      </c>
      <c r="BN38" s="337">
        <v>0</v>
      </c>
      <c r="BO38" s="337">
        <v>0</v>
      </c>
      <c r="BP38" s="337">
        <v>0</v>
      </c>
      <c r="BQ38" s="337">
        <v>0</v>
      </c>
      <c r="BR38" s="337">
        <v>0</v>
      </c>
      <c r="BS38" s="337">
        <v>0</v>
      </c>
      <c r="BT38" s="337">
        <v>0</v>
      </c>
      <c r="BU38" s="337">
        <v>0</v>
      </c>
      <c r="BV38" s="337">
        <v>0</v>
      </c>
      <c r="BW38" s="337">
        <v>0</v>
      </c>
      <c r="BX38" s="337">
        <v>0</v>
      </c>
      <c r="BY38" s="337">
        <v>0</v>
      </c>
      <c r="BZ38" s="337">
        <v>0</v>
      </c>
      <c r="CA38" s="337">
        <v>0</v>
      </c>
      <c r="CB38" s="337">
        <v>0</v>
      </c>
      <c r="CC38" s="337">
        <v>0</v>
      </c>
      <c r="CD38" s="338">
        <v>0</v>
      </c>
    </row>
    <row r="39" spans="1:82" s="56" customFormat="1" ht="40.5" customHeight="1" x14ac:dyDescent="0.4">
      <c r="B39" s="436" t="s">
        <v>681</v>
      </c>
      <c r="C39" s="73"/>
      <c r="D39" s="337">
        <f t="shared" ref="D39:AI39" si="21">SUM(D40:D45)</f>
        <v>0</v>
      </c>
      <c r="E39" s="337">
        <f t="shared" si="21"/>
        <v>0</v>
      </c>
      <c r="F39" s="337">
        <f t="shared" si="21"/>
        <v>0</v>
      </c>
      <c r="G39" s="337">
        <f t="shared" si="21"/>
        <v>0</v>
      </c>
      <c r="H39" s="337">
        <f t="shared" si="21"/>
        <v>0</v>
      </c>
      <c r="I39" s="337">
        <f t="shared" si="21"/>
        <v>0</v>
      </c>
      <c r="J39" s="337">
        <f t="shared" si="21"/>
        <v>0</v>
      </c>
      <c r="K39" s="337">
        <f t="shared" si="21"/>
        <v>0</v>
      </c>
      <c r="L39" s="337">
        <f t="shared" si="21"/>
        <v>0</v>
      </c>
      <c r="M39" s="337">
        <f t="shared" si="21"/>
        <v>0</v>
      </c>
      <c r="N39" s="337">
        <f t="shared" si="21"/>
        <v>0</v>
      </c>
      <c r="O39" s="337">
        <f t="shared" si="21"/>
        <v>0</v>
      </c>
      <c r="P39" s="337">
        <f t="shared" si="21"/>
        <v>0</v>
      </c>
      <c r="Q39" s="337">
        <f t="shared" si="21"/>
        <v>0</v>
      </c>
      <c r="R39" s="337">
        <f t="shared" si="21"/>
        <v>0</v>
      </c>
      <c r="S39" s="337">
        <f t="shared" si="21"/>
        <v>0</v>
      </c>
      <c r="T39" s="337">
        <f t="shared" si="21"/>
        <v>0</v>
      </c>
      <c r="U39" s="337">
        <f t="shared" si="21"/>
        <v>0</v>
      </c>
      <c r="V39" s="337">
        <f t="shared" si="21"/>
        <v>0</v>
      </c>
      <c r="W39" s="337">
        <f t="shared" si="21"/>
        <v>0</v>
      </c>
      <c r="X39" s="337">
        <f t="shared" si="21"/>
        <v>0</v>
      </c>
      <c r="Y39" s="337">
        <f t="shared" si="21"/>
        <v>0</v>
      </c>
      <c r="Z39" s="337">
        <f t="shared" si="21"/>
        <v>0</v>
      </c>
      <c r="AA39" s="337">
        <f t="shared" si="21"/>
        <v>0</v>
      </c>
      <c r="AB39" s="337">
        <f t="shared" si="21"/>
        <v>0</v>
      </c>
      <c r="AC39" s="337">
        <f t="shared" si="21"/>
        <v>0</v>
      </c>
      <c r="AD39" s="337">
        <f t="shared" si="21"/>
        <v>0</v>
      </c>
      <c r="AE39" s="337">
        <f t="shared" si="21"/>
        <v>0</v>
      </c>
      <c r="AF39" s="337">
        <f t="shared" si="21"/>
        <v>0</v>
      </c>
      <c r="AG39" s="337">
        <f t="shared" si="21"/>
        <v>0</v>
      </c>
      <c r="AH39" s="337">
        <f t="shared" si="21"/>
        <v>1273.4937362036569</v>
      </c>
      <c r="AI39" s="337">
        <f t="shared" si="21"/>
        <v>1362.9195440000001</v>
      </c>
      <c r="AJ39" s="337">
        <f t="shared" ref="AJ39:BO39" si="22">SUM(AJ40:AJ45)</f>
        <v>1751.1143538461538</v>
      </c>
      <c r="AK39" s="337">
        <f t="shared" si="22"/>
        <v>2657.6854694999993</v>
      </c>
      <c r="AL39" s="337">
        <f t="shared" si="22"/>
        <v>3817.5333942499997</v>
      </c>
      <c r="AM39" s="337">
        <f t="shared" si="22"/>
        <v>4605.0374345</v>
      </c>
      <c r="AN39" s="337">
        <f t="shared" si="22"/>
        <v>5249.22940225</v>
      </c>
      <c r="AO39" s="337">
        <f t="shared" si="22"/>
        <v>5925.880287285715</v>
      </c>
      <c r="AP39" s="337">
        <f t="shared" si="22"/>
        <v>6219.4244389333326</v>
      </c>
      <c r="AQ39" s="337">
        <f t="shared" si="22"/>
        <v>5993.7093669999995</v>
      </c>
      <c r="AR39" s="337">
        <f t="shared" si="22"/>
        <v>5381.6140466666675</v>
      </c>
      <c r="AS39" s="337">
        <f t="shared" si="22"/>
        <v>5152.8057166666667</v>
      </c>
      <c r="AT39" s="337">
        <f t="shared" si="22"/>
        <v>6029.1884084879675</v>
      </c>
      <c r="AU39" s="337">
        <f t="shared" si="22"/>
        <v>7954.5646282840453</v>
      </c>
      <c r="AV39" s="337">
        <f t="shared" si="22"/>
        <v>10261.900401572635</v>
      </c>
      <c r="AW39" s="337">
        <f t="shared" si="22"/>
        <v>11080.553460896766</v>
      </c>
      <c r="AX39" s="337">
        <f t="shared" si="22"/>
        <v>11418.910251571619</v>
      </c>
      <c r="AY39" s="337">
        <f t="shared" si="22"/>
        <v>11967.287325429546</v>
      </c>
      <c r="AZ39" s="337">
        <f t="shared" si="22"/>
        <v>10097.751701478743</v>
      </c>
      <c r="BA39" s="337">
        <f t="shared" si="22"/>
        <v>8016.9571044046406</v>
      </c>
      <c r="BB39" s="337">
        <f t="shared" si="22"/>
        <v>7952.0924617688634</v>
      </c>
      <c r="BC39" s="337">
        <f t="shared" si="22"/>
        <v>8089.0907794553859</v>
      </c>
      <c r="BD39" s="337">
        <f t="shared" si="22"/>
        <v>8613.6913319734631</v>
      </c>
      <c r="BE39" s="337">
        <f t="shared" si="22"/>
        <v>9229.7977512705475</v>
      </c>
      <c r="BF39" s="337">
        <f t="shared" si="22"/>
        <v>9827.2626539668727</v>
      </c>
      <c r="BG39" s="337">
        <f t="shared" si="22"/>
        <v>8801.9901768454038</v>
      </c>
      <c r="BH39" s="337">
        <f t="shared" si="22"/>
        <v>6750.9129999999996</v>
      </c>
      <c r="BI39" s="337">
        <f t="shared" si="22"/>
        <v>6623.9960046050001</v>
      </c>
      <c r="BJ39" s="337">
        <f t="shared" si="22"/>
        <v>6788.7708489099996</v>
      </c>
      <c r="BK39" s="337">
        <f t="shared" si="22"/>
        <v>7290.4738887753138</v>
      </c>
      <c r="BL39" s="337">
        <f t="shared" si="22"/>
        <v>7229.0433295422663</v>
      </c>
      <c r="BM39" s="337">
        <f t="shared" si="22"/>
        <v>7496.6114745917403</v>
      </c>
      <c r="BN39" s="337">
        <f t="shared" si="22"/>
        <v>0</v>
      </c>
      <c r="BO39" s="337">
        <f t="shared" si="22"/>
        <v>0</v>
      </c>
      <c r="BP39" s="337">
        <f t="shared" ref="BP39:CD39" si="23">SUM(BP40:BP45)</f>
        <v>0</v>
      </c>
      <c r="BQ39" s="337">
        <f t="shared" si="23"/>
        <v>0</v>
      </c>
      <c r="BR39" s="337">
        <f t="shared" si="23"/>
        <v>0</v>
      </c>
      <c r="BS39" s="337">
        <f t="shared" si="23"/>
        <v>0</v>
      </c>
      <c r="BT39" s="337">
        <f t="shared" si="23"/>
        <v>0</v>
      </c>
      <c r="BU39" s="337">
        <f t="shared" si="23"/>
        <v>0</v>
      </c>
      <c r="BV39" s="337">
        <f t="shared" si="23"/>
        <v>0</v>
      </c>
      <c r="BW39" s="337">
        <f t="shared" si="23"/>
        <v>0</v>
      </c>
      <c r="BX39" s="337">
        <f t="shared" si="23"/>
        <v>0</v>
      </c>
      <c r="BY39" s="337">
        <f t="shared" si="23"/>
        <v>0</v>
      </c>
      <c r="BZ39" s="337">
        <f t="shared" si="23"/>
        <v>0</v>
      </c>
      <c r="CA39" s="337">
        <f t="shared" si="23"/>
        <v>0</v>
      </c>
      <c r="CB39" s="337">
        <f t="shared" si="23"/>
        <v>0</v>
      </c>
      <c r="CC39" s="337">
        <f t="shared" si="23"/>
        <v>0</v>
      </c>
      <c r="CD39" s="338">
        <f t="shared" si="23"/>
        <v>0</v>
      </c>
    </row>
    <row r="40" spans="1:82" s="56" customFormat="1" x14ac:dyDescent="0.4">
      <c r="B40" s="196" t="s">
        <v>673</v>
      </c>
      <c r="C40" s="71"/>
      <c r="D40" s="337">
        <f t="shared" ref="D40:AI40" si="24">D23-D30</f>
        <v>0</v>
      </c>
      <c r="E40" s="337">
        <f t="shared" si="24"/>
        <v>0</v>
      </c>
      <c r="F40" s="337">
        <f t="shared" si="24"/>
        <v>0</v>
      </c>
      <c r="G40" s="337">
        <f t="shared" si="24"/>
        <v>0</v>
      </c>
      <c r="H40" s="337">
        <f t="shared" si="24"/>
        <v>0</v>
      </c>
      <c r="I40" s="337">
        <f t="shared" si="24"/>
        <v>0</v>
      </c>
      <c r="J40" s="337">
        <f t="shared" si="24"/>
        <v>0</v>
      </c>
      <c r="K40" s="337">
        <f t="shared" si="24"/>
        <v>0</v>
      </c>
      <c r="L40" s="337">
        <f t="shared" si="24"/>
        <v>0</v>
      </c>
      <c r="M40" s="337">
        <f t="shared" si="24"/>
        <v>0</v>
      </c>
      <c r="N40" s="337">
        <f t="shared" si="24"/>
        <v>0</v>
      </c>
      <c r="O40" s="337">
        <f t="shared" si="24"/>
        <v>0</v>
      </c>
      <c r="P40" s="337">
        <f t="shared" si="24"/>
        <v>0</v>
      </c>
      <c r="Q40" s="337">
        <f t="shared" si="24"/>
        <v>0</v>
      </c>
      <c r="R40" s="337">
        <f t="shared" si="24"/>
        <v>0</v>
      </c>
      <c r="S40" s="337">
        <f t="shared" si="24"/>
        <v>0</v>
      </c>
      <c r="T40" s="337">
        <f t="shared" si="24"/>
        <v>0</v>
      </c>
      <c r="U40" s="337">
        <f t="shared" si="24"/>
        <v>0</v>
      </c>
      <c r="V40" s="337">
        <f t="shared" si="24"/>
        <v>0</v>
      </c>
      <c r="W40" s="337">
        <f t="shared" si="24"/>
        <v>0</v>
      </c>
      <c r="X40" s="337">
        <f t="shared" si="24"/>
        <v>0</v>
      </c>
      <c r="Y40" s="337">
        <f t="shared" si="24"/>
        <v>0</v>
      </c>
      <c r="Z40" s="337">
        <f t="shared" si="24"/>
        <v>0</v>
      </c>
      <c r="AA40" s="337">
        <f t="shared" si="24"/>
        <v>0</v>
      </c>
      <c r="AB40" s="337">
        <f t="shared" si="24"/>
        <v>0</v>
      </c>
      <c r="AC40" s="337">
        <f t="shared" si="24"/>
        <v>0</v>
      </c>
      <c r="AD40" s="337">
        <f t="shared" si="24"/>
        <v>0</v>
      </c>
      <c r="AE40" s="337">
        <f t="shared" si="24"/>
        <v>0</v>
      </c>
      <c r="AF40" s="337">
        <f t="shared" si="24"/>
        <v>0</v>
      </c>
      <c r="AG40" s="337">
        <f t="shared" si="24"/>
        <v>0</v>
      </c>
      <c r="AH40" s="337">
        <f t="shared" si="24"/>
        <v>421.52873383365204</v>
      </c>
      <c r="AI40" s="337">
        <f t="shared" si="24"/>
        <v>428.076753</v>
      </c>
      <c r="AJ40" s="337">
        <f t="shared" ref="AJ40:BM40" si="25">AJ23-AJ30</f>
        <v>660.61226599999998</v>
      </c>
      <c r="AK40" s="337">
        <f t="shared" si="25"/>
        <v>1264.965091</v>
      </c>
      <c r="AL40" s="337">
        <f t="shared" si="25"/>
        <v>2209.4104600000001</v>
      </c>
      <c r="AM40" s="337">
        <f t="shared" si="25"/>
        <v>2825.5711942500002</v>
      </c>
      <c r="AN40" s="337">
        <f t="shared" si="25"/>
        <v>3220.5594852500003</v>
      </c>
      <c r="AO40" s="337">
        <f t="shared" si="25"/>
        <v>3645.8768322857145</v>
      </c>
      <c r="AP40" s="337">
        <f t="shared" si="25"/>
        <v>3761.7295313333334</v>
      </c>
      <c r="AQ40" s="337">
        <f t="shared" si="25"/>
        <v>3448.8278886666667</v>
      </c>
      <c r="AR40" s="337">
        <f t="shared" si="25"/>
        <v>2611.4259440000001</v>
      </c>
      <c r="AS40" s="337">
        <f t="shared" si="25"/>
        <v>2276.3142769999999</v>
      </c>
      <c r="AT40" s="337">
        <f t="shared" si="25"/>
        <v>2563.941902</v>
      </c>
      <c r="AU40" s="337">
        <f t="shared" si="25"/>
        <v>3636.3055476666668</v>
      </c>
      <c r="AV40" s="337">
        <f t="shared" si="25"/>
        <v>4663.306947</v>
      </c>
      <c r="AW40" s="337">
        <f t="shared" si="25"/>
        <v>4967.275426666667</v>
      </c>
      <c r="AX40" s="337">
        <f t="shared" si="25"/>
        <v>4363</v>
      </c>
      <c r="AY40" s="337">
        <f t="shared" si="25"/>
        <v>4163</v>
      </c>
      <c r="AZ40" s="337">
        <f t="shared" si="25"/>
        <v>2083.2845198265732</v>
      </c>
      <c r="BA40" s="337">
        <f t="shared" si="25"/>
        <v>0</v>
      </c>
      <c r="BB40" s="337">
        <f t="shared" si="25"/>
        <v>0</v>
      </c>
      <c r="BC40" s="337">
        <f t="shared" si="25"/>
        <v>0</v>
      </c>
      <c r="BD40" s="337">
        <f t="shared" si="25"/>
        <v>0</v>
      </c>
      <c r="BE40" s="337">
        <f t="shared" si="25"/>
        <v>0</v>
      </c>
      <c r="BF40" s="337">
        <f t="shared" si="25"/>
        <v>0</v>
      </c>
      <c r="BG40" s="337">
        <f t="shared" si="25"/>
        <v>0</v>
      </c>
      <c r="BH40" s="337">
        <f t="shared" si="25"/>
        <v>0</v>
      </c>
      <c r="BI40" s="337">
        <f t="shared" si="25"/>
        <v>0</v>
      </c>
      <c r="BJ40" s="337">
        <f t="shared" si="25"/>
        <v>0</v>
      </c>
      <c r="BK40" s="337">
        <f t="shared" si="25"/>
        <v>0</v>
      </c>
      <c r="BL40" s="337">
        <f t="shared" si="25"/>
        <v>0</v>
      </c>
      <c r="BM40" s="337">
        <f t="shared" si="25"/>
        <v>0</v>
      </c>
      <c r="BN40" s="337"/>
      <c r="BO40" s="337"/>
      <c r="BP40" s="337"/>
      <c r="BQ40" s="337"/>
      <c r="BR40" s="337"/>
      <c r="BS40" s="337"/>
      <c r="BT40" s="337"/>
      <c r="BU40" s="337"/>
      <c r="BV40" s="337"/>
      <c r="BW40" s="337"/>
      <c r="BX40" s="337"/>
      <c r="BY40" s="337"/>
      <c r="BZ40" s="337"/>
      <c r="CA40" s="337"/>
      <c r="CB40" s="337"/>
      <c r="CC40" s="337"/>
      <c r="CD40" s="338"/>
    </row>
    <row r="41" spans="1:82" s="56" customFormat="1" x14ac:dyDescent="0.4">
      <c r="B41" s="196" t="s">
        <v>674</v>
      </c>
      <c r="C41" s="71"/>
      <c r="D41" s="337">
        <f t="shared" ref="D41:AI41" si="26">D24-D31-D37</f>
        <v>0</v>
      </c>
      <c r="E41" s="337">
        <f t="shared" si="26"/>
        <v>0</v>
      </c>
      <c r="F41" s="337">
        <f t="shared" si="26"/>
        <v>0</v>
      </c>
      <c r="G41" s="337">
        <f t="shared" si="26"/>
        <v>0</v>
      </c>
      <c r="H41" s="337">
        <f t="shared" si="26"/>
        <v>0</v>
      </c>
      <c r="I41" s="337">
        <f t="shared" si="26"/>
        <v>0</v>
      </c>
      <c r="J41" s="337">
        <f t="shared" si="26"/>
        <v>0</v>
      </c>
      <c r="K41" s="337">
        <f t="shared" si="26"/>
        <v>0</v>
      </c>
      <c r="L41" s="337">
        <f t="shared" si="26"/>
        <v>0</v>
      </c>
      <c r="M41" s="337">
        <f t="shared" si="26"/>
        <v>0</v>
      </c>
      <c r="N41" s="337">
        <f t="shared" si="26"/>
        <v>0</v>
      </c>
      <c r="O41" s="337">
        <f t="shared" si="26"/>
        <v>0</v>
      </c>
      <c r="P41" s="337">
        <f t="shared" si="26"/>
        <v>0</v>
      </c>
      <c r="Q41" s="337">
        <f t="shared" si="26"/>
        <v>0</v>
      </c>
      <c r="R41" s="337">
        <f t="shared" si="26"/>
        <v>0</v>
      </c>
      <c r="S41" s="337">
        <f t="shared" si="26"/>
        <v>0</v>
      </c>
      <c r="T41" s="337">
        <f t="shared" si="26"/>
        <v>0</v>
      </c>
      <c r="U41" s="337">
        <f t="shared" si="26"/>
        <v>0</v>
      </c>
      <c r="V41" s="337">
        <f t="shared" si="26"/>
        <v>0</v>
      </c>
      <c r="W41" s="337">
        <f t="shared" si="26"/>
        <v>0</v>
      </c>
      <c r="X41" s="337">
        <f t="shared" si="26"/>
        <v>0</v>
      </c>
      <c r="Y41" s="337">
        <f t="shared" si="26"/>
        <v>0</v>
      </c>
      <c r="Z41" s="337">
        <f t="shared" si="26"/>
        <v>0</v>
      </c>
      <c r="AA41" s="337">
        <f t="shared" si="26"/>
        <v>0</v>
      </c>
      <c r="AB41" s="337">
        <f t="shared" si="26"/>
        <v>0</v>
      </c>
      <c r="AC41" s="337">
        <f t="shared" si="26"/>
        <v>0</v>
      </c>
      <c r="AD41" s="337">
        <f t="shared" si="26"/>
        <v>0</v>
      </c>
      <c r="AE41" s="337">
        <f t="shared" si="26"/>
        <v>0</v>
      </c>
      <c r="AF41" s="337">
        <f t="shared" si="26"/>
        <v>0</v>
      </c>
      <c r="AG41" s="337">
        <f t="shared" si="26"/>
        <v>0</v>
      </c>
      <c r="AH41" s="337">
        <f t="shared" si="26"/>
        <v>558.19701834134617</v>
      </c>
      <c r="AI41" s="337">
        <f t="shared" si="26"/>
        <v>612.96139080485864</v>
      </c>
      <c r="AJ41" s="337">
        <f t="shared" ref="AJ41:BM41" si="27">AJ24-AJ31-AJ37</f>
        <v>710.32522475643782</v>
      </c>
      <c r="AK41" s="337">
        <f t="shared" si="27"/>
        <v>902.85950535117468</v>
      </c>
      <c r="AL41" s="337">
        <f t="shared" si="27"/>
        <v>904.9506756389485</v>
      </c>
      <c r="AM41" s="337">
        <f t="shared" si="27"/>
        <v>897.80233662052933</v>
      </c>
      <c r="AN41" s="337">
        <f t="shared" si="27"/>
        <v>1024.605697097172</v>
      </c>
      <c r="AO41" s="337">
        <f t="shared" si="27"/>
        <v>1089.3438834376507</v>
      </c>
      <c r="AP41" s="337">
        <f t="shared" si="27"/>
        <v>1055.7391735762633</v>
      </c>
      <c r="AQ41" s="337">
        <f t="shared" si="27"/>
        <v>1031.3259005060122</v>
      </c>
      <c r="AR41" s="337">
        <f t="shared" si="27"/>
        <v>1138.1505813332519</v>
      </c>
      <c r="AS41" s="337">
        <f t="shared" si="27"/>
        <v>1151.5800327702086</v>
      </c>
      <c r="AT41" s="337">
        <f t="shared" si="27"/>
        <v>1264.9928467443524</v>
      </c>
      <c r="AU41" s="337">
        <f t="shared" si="27"/>
        <v>1439.8939693975572</v>
      </c>
      <c r="AV41" s="337">
        <f t="shared" si="27"/>
        <v>2139.8142028615439</v>
      </c>
      <c r="AW41" s="337">
        <f t="shared" si="27"/>
        <v>2201.1896462719415</v>
      </c>
      <c r="AX41" s="337">
        <f t="shared" si="27"/>
        <v>2222.1157435008295</v>
      </c>
      <c r="AY41" s="337">
        <f t="shared" si="27"/>
        <v>2341.0075259373625</v>
      </c>
      <c r="AZ41" s="337">
        <f t="shared" si="27"/>
        <v>2342.7761689015279</v>
      </c>
      <c r="BA41" s="337">
        <f t="shared" si="27"/>
        <v>2421.4223544032684</v>
      </c>
      <c r="BB41" s="337">
        <f t="shared" si="27"/>
        <v>2384.0520537199159</v>
      </c>
      <c r="BC41" s="337">
        <f t="shared" si="27"/>
        <v>2613.2515559295671</v>
      </c>
      <c r="BD41" s="337">
        <f t="shared" si="27"/>
        <v>2954.0410477653381</v>
      </c>
      <c r="BE41" s="337">
        <f t="shared" si="27"/>
        <v>3359.0701222524431</v>
      </c>
      <c r="BF41" s="337">
        <f t="shared" si="27"/>
        <v>3797.17622488797</v>
      </c>
      <c r="BG41" s="337">
        <f t="shared" si="27"/>
        <v>2231.5586719846729</v>
      </c>
      <c r="BH41" s="337">
        <f t="shared" si="27"/>
        <v>128.69800000000001</v>
      </c>
      <c r="BI41" s="337">
        <f t="shared" si="27"/>
        <v>82.284999999999997</v>
      </c>
      <c r="BJ41" s="337">
        <f t="shared" si="27"/>
        <v>86.180999999999997</v>
      </c>
      <c r="BK41" s="337">
        <f t="shared" si="27"/>
        <v>88.078000000000003</v>
      </c>
      <c r="BL41" s="337">
        <f t="shared" si="27"/>
        <v>90.198999999999998</v>
      </c>
      <c r="BM41" s="337">
        <f t="shared" si="27"/>
        <v>96.241</v>
      </c>
      <c r="BN41" s="337"/>
      <c r="BO41" s="337"/>
      <c r="BP41" s="337"/>
      <c r="BQ41" s="337"/>
      <c r="BR41" s="337"/>
      <c r="BS41" s="337"/>
      <c r="BT41" s="337"/>
      <c r="BU41" s="337"/>
      <c r="BV41" s="337"/>
      <c r="BW41" s="337"/>
      <c r="BX41" s="337"/>
      <c r="BY41" s="337"/>
      <c r="BZ41" s="337"/>
      <c r="CA41" s="337"/>
      <c r="CB41" s="337"/>
      <c r="CC41" s="337"/>
      <c r="CD41" s="338"/>
    </row>
    <row r="42" spans="1:82" s="56" customFormat="1" x14ac:dyDescent="0.4">
      <c r="B42" s="196" t="s">
        <v>659</v>
      </c>
      <c r="C42" s="71"/>
      <c r="D42" s="337">
        <f t="shared" ref="D42:AI42" si="28">D25-D32-D38</f>
        <v>0</v>
      </c>
      <c r="E42" s="337">
        <f t="shared" si="28"/>
        <v>0</v>
      </c>
      <c r="F42" s="337">
        <f t="shared" si="28"/>
        <v>0</v>
      </c>
      <c r="G42" s="337">
        <f t="shared" si="28"/>
        <v>0</v>
      </c>
      <c r="H42" s="337">
        <f t="shared" si="28"/>
        <v>0</v>
      </c>
      <c r="I42" s="337">
        <f t="shared" si="28"/>
        <v>0</v>
      </c>
      <c r="J42" s="337">
        <f t="shared" si="28"/>
        <v>0</v>
      </c>
      <c r="K42" s="337">
        <f t="shared" si="28"/>
        <v>0</v>
      </c>
      <c r="L42" s="337">
        <f t="shared" si="28"/>
        <v>0</v>
      </c>
      <c r="M42" s="337">
        <f t="shared" si="28"/>
        <v>0</v>
      </c>
      <c r="N42" s="337">
        <f t="shared" si="28"/>
        <v>0</v>
      </c>
      <c r="O42" s="337">
        <f t="shared" si="28"/>
        <v>0</v>
      </c>
      <c r="P42" s="337">
        <f t="shared" si="28"/>
        <v>0</v>
      </c>
      <c r="Q42" s="337">
        <f t="shared" si="28"/>
        <v>0</v>
      </c>
      <c r="R42" s="337">
        <f t="shared" si="28"/>
        <v>0</v>
      </c>
      <c r="S42" s="337">
        <f t="shared" si="28"/>
        <v>0</v>
      </c>
      <c r="T42" s="337">
        <f t="shared" si="28"/>
        <v>0</v>
      </c>
      <c r="U42" s="337">
        <f t="shared" si="28"/>
        <v>0</v>
      </c>
      <c r="V42" s="337">
        <f t="shared" si="28"/>
        <v>0</v>
      </c>
      <c r="W42" s="337">
        <f t="shared" si="28"/>
        <v>0</v>
      </c>
      <c r="X42" s="337">
        <f t="shared" si="28"/>
        <v>0</v>
      </c>
      <c r="Y42" s="337">
        <f t="shared" si="28"/>
        <v>0</v>
      </c>
      <c r="Z42" s="337">
        <f t="shared" si="28"/>
        <v>0</v>
      </c>
      <c r="AA42" s="337">
        <f t="shared" si="28"/>
        <v>0</v>
      </c>
      <c r="AB42" s="337">
        <f t="shared" si="28"/>
        <v>0</v>
      </c>
      <c r="AC42" s="337">
        <f t="shared" si="28"/>
        <v>0</v>
      </c>
      <c r="AD42" s="337">
        <f t="shared" si="28"/>
        <v>0</v>
      </c>
      <c r="AE42" s="337">
        <f t="shared" si="28"/>
        <v>0</v>
      </c>
      <c r="AF42" s="337">
        <f t="shared" si="28"/>
        <v>0</v>
      </c>
      <c r="AG42" s="337">
        <f t="shared" si="28"/>
        <v>0</v>
      </c>
      <c r="AH42" s="337">
        <f t="shared" si="28"/>
        <v>93.806505964285719</v>
      </c>
      <c r="AI42" s="337">
        <f t="shared" si="28"/>
        <v>104.0453861951414</v>
      </c>
      <c r="AJ42" s="337">
        <f t="shared" ref="AJ42:BM42" si="29">AJ25-AJ32-AJ38</f>
        <v>120.80808955125451</v>
      </c>
      <c r="AK42" s="337">
        <f t="shared" si="29"/>
        <v>138.44444914882521</v>
      </c>
      <c r="AL42" s="337">
        <f t="shared" si="29"/>
        <v>181.78647286105146</v>
      </c>
      <c r="AM42" s="337">
        <f t="shared" si="29"/>
        <v>199.52941462947058</v>
      </c>
      <c r="AN42" s="337">
        <f t="shared" si="29"/>
        <v>215.83257240282799</v>
      </c>
      <c r="AO42" s="337">
        <f t="shared" si="29"/>
        <v>243.32679613377786</v>
      </c>
      <c r="AP42" s="337">
        <f t="shared" si="29"/>
        <v>286.83780135706996</v>
      </c>
      <c r="AQ42" s="337">
        <f t="shared" si="29"/>
        <v>282.671405493988</v>
      </c>
      <c r="AR42" s="337">
        <f t="shared" si="29"/>
        <v>375.87427133341498</v>
      </c>
      <c r="AS42" s="337">
        <f t="shared" si="29"/>
        <v>430.11184789645802</v>
      </c>
      <c r="AT42" s="337">
        <f t="shared" si="29"/>
        <v>595.96645641028135</v>
      </c>
      <c r="AU42" s="337">
        <f t="shared" si="29"/>
        <v>677.0004700414238</v>
      </c>
      <c r="AV42" s="337">
        <f t="shared" si="29"/>
        <v>1053.0353483777578</v>
      </c>
      <c r="AW42" s="337">
        <f t="shared" si="29"/>
        <v>1376.1966682914904</v>
      </c>
      <c r="AX42" s="337">
        <f t="shared" si="29"/>
        <v>1739.0475080707897</v>
      </c>
      <c r="AY42" s="337">
        <f t="shared" si="29"/>
        <v>2080.1777994921849</v>
      </c>
      <c r="AZ42" s="337">
        <f t="shared" si="29"/>
        <v>2194.9350127506436</v>
      </c>
      <c r="BA42" s="337">
        <f t="shared" si="29"/>
        <v>2314.1157500013701</v>
      </c>
      <c r="BB42" s="337">
        <f t="shared" si="29"/>
        <v>2517.2344080489484</v>
      </c>
      <c r="BC42" s="337">
        <f t="shared" si="29"/>
        <v>2653.7102235258189</v>
      </c>
      <c r="BD42" s="337">
        <f t="shared" si="29"/>
        <v>2884.514284208125</v>
      </c>
      <c r="BE42" s="337">
        <f t="shared" si="29"/>
        <v>3145.1065096059328</v>
      </c>
      <c r="BF42" s="337">
        <f t="shared" si="29"/>
        <v>3398.2107181263036</v>
      </c>
      <c r="BG42" s="337">
        <f t="shared" si="29"/>
        <v>3635.1572524408011</v>
      </c>
      <c r="BH42" s="337">
        <f t="shared" si="29"/>
        <v>3834.7987110764971</v>
      </c>
      <c r="BI42" s="337">
        <f t="shared" si="29"/>
        <v>4059.7725364124926</v>
      </c>
      <c r="BJ42" s="337">
        <f t="shared" si="29"/>
        <v>4238.0748212922626</v>
      </c>
      <c r="BK42" s="337">
        <f t="shared" si="29"/>
        <v>4575.3384345259483</v>
      </c>
      <c r="BL42" s="337">
        <f t="shared" si="29"/>
        <v>4637.914893298157</v>
      </c>
      <c r="BM42" s="337">
        <f t="shared" si="29"/>
        <v>4833.5829787550338</v>
      </c>
      <c r="BN42" s="337">
        <f t="shared" ref="BN42:CD42" si="30">BN32</f>
        <v>0</v>
      </c>
      <c r="BO42" s="337">
        <f t="shared" si="30"/>
        <v>0</v>
      </c>
      <c r="BP42" s="337">
        <f t="shared" si="30"/>
        <v>0</v>
      </c>
      <c r="BQ42" s="337">
        <f t="shared" si="30"/>
        <v>0</v>
      </c>
      <c r="BR42" s="337">
        <f t="shared" si="30"/>
        <v>0</v>
      </c>
      <c r="BS42" s="337">
        <f t="shared" si="30"/>
        <v>0</v>
      </c>
      <c r="BT42" s="337">
        <f t="shared" si="30"/>
        <v>0</v>
      </c>
      <c r="BU42" s="337">
        <f t="shared" si="30"/>
        <v>0</v>
      </c>
      <c r="BV42" s="337">
        <f t="shared" si="30"/>
        <v>0</v>
      </c>
      <c r="BW42" s="337">
        <f t="shared" si="30"/>
        <v>0</v>
      </c>
      <c r="BX42" s="337">
        <f t="shared" si="30"/>
        <v>0</v>
      </c>
      <c r="BY42" s="337">
        <f t="shared" si="30"/>
        <v>0</v>
      </c>
      <c r="BZ42" s="337">
        <f t="shared" si="30"/>
        <v>0</v>
      </c>
      <c r="CA42" s="337">
        <f t="shared" si="30"/>
        <v>0</v>
      </c>
      <c r="CB42" s="337">
        <f t="shared" si="30"/>
        <v>0</v>
      </c>
      <c r="CC42" s="337">
        <f t="shared" si="30"/>
        <v>0</v>
      </c>
      <c r="CD42" s="338">
        <f t="shared" si="30"/>
        <v>0</v>
      </c>
    </row>
    <row r="43" spans="1:82" s="56" customFormat="1" x14ac:dyDescent="0.4">
      <c r="B43" s="196" t="s">
        <v>675</v>
      </c>
      <c r="C43" s="71"/>
      <c r="D43" s="337">
        <f t="shared" ref="D43:AI43" si="31">D26-D33</f>
        <v>0</v>
      </c>
      <c r="E43" s="337">
        <f t="shared" si="31"/>
        <v>0</v>
      </c>
      <c r="F43" s="337">
        <f t="shared" si="31"/>
        <v>0</v>
      </c>
      <c r="G43" s="337">
        <f t="shared" si="31"/>
        <v>0</v>
      </c>
      <c r="H43" s="337">
        <f t="shared" si="31"/>
        <v>0</v>
      </c>
      <c r="I43" s="337">
        <f t="shared" si="31"/>
        <v>0</v>
      </c>
      <c r="J43" s="337">
        <f t="shared" si="31"/>
        <v>0</v>
      </c>
      <c r="K43" s="337">
        <f t="shared" si="31"/>
        <v>0</v>
      </c>
      <c r="L43" s="337">
        <f t="shared" si="31"/>
        <v>0</v>
      </c>
      <c r="M43" s="337">
        <f t="shared" si="31"/>
        <v>0</v>
      </c>
      <c r="N43" s="337">
        <f t="shared" si="31"/>
        <v>0</v>
      </c>
      <c r="O43" s="337">
        <f t="shared" si="31"/>
        <v>0</v>
      </c>
      <c r="P43" s="337">
        <f t="shared" si="31"/>
        <v>0</v>
      </c>
      <c r="Q43" s="337">
        <f t="shared" si="31"/>
        <v>0</v>
      </c>
      <c r="R43" s="337">
        <f t="shared" si="31"/>
        <v>0</v>
      </c>
      <c r="S43" s="337">
        <f t="shared" si="31"/>
        <v>0</v>
      </c>
      <c r="T43" s="337">
        <f t="shared" si="31"/>
        <v>0</v>
      </c>
      <c r="U43" s="337">
        <f t="shared" si="31"/>
        <v>0</v>
      </c>
      <c r="V43" s="337">
        <f t="shared" si="31"/>
        <v>0</v>
      </c>
      <c r="W43" s="337">
        <f t="shared" si="31"/>
        <v>0</v>
      </c>
      <c r="X43" s="337">
        <f t="shared" si="31"/>
        <v>0</v>
      </c>
      <c r="Y43" s="337">
        <f t="shared" si="31"/>
        <v>0</v>
      </c>
      <c r="Z43" s="337">
        <f t="shared" si="31"/>
        <v>0</v>
      </c>
      <c r="AA43" s="337">
        <f t="shared" si="31"/>
        <v>0</v>
      </c>
      <c r="AB43" s="337">
        <f t="shared" si="31"/>
        <v>0</v>
      </c>
      <c r="AC43" s="337">
        <f t="shared" si="31"/>
        <v>0</v>
      </c>
      <c r="AD43" s="337">
        <f t="shared" si="31"/>
        <v>0</v>
      </c>
      <c r="AE43" s="337">
        <f t="shared" si="31"/>
        <v>0</v>
      </c>
      <c r="AF43" s="337">
        <f t="shared" si="31"/>
        <v>0</v>
      </c>
      <c r="AG43" s="337">
        <f t="shared" si="31"/>
        <v>0</v>
      </c>
      <c r="AH43" s="337">
        <f t="shared" si="31"/>
        <v>151.84914468732393</v>
      </c>
      <c r="AI43" s="337">
        <f t="shared" si="31"/>
        <v>161.396546</v>
      </c>
      <c r="AJ43" s="337">
        <f t="shared" ref="AJ43:BM43" si="32">AJ26-AJ33</f>
        <v>189.91550753846153</v>
      </c>
      <c r="AK43" s="337">
        <f t="shared" si="32"/>
        <v>266.61219299999999</v>
      </c>
      <c r="AL43" s="337">
        <f t="shared" si="32"/>
        <v>407.03757974999996</v>
      </c>
      <c r="AM43" s="337">
        <f t="shared" si="32"/>
        <v>537.33116100000007</v>
      </c>
      <c r="AN43" s="337">
        <f t="shared" si="32"/>
        <v>613.02091249999989</v>
      </c>
      <c r="AO43" s="337">
        <f t="shared" si="32"/>
        <v>753.53722142857146</v>
      </c>
      <c r="AP43" s="337">
        <f t="shared" si="32"/>
        <v>863.89682319999997</v>
      </c>
      <c r="AQ43" s="337">
        <f t="shared" si="32"/>
        <v>908.76331000000005</v>
      </c>
      <c r="AR43" s="337">
        <f t="shared" si="32"/>
        <v>975.37345499999992</v>
      </c>
      <c r="AS43" s="337">
        <f t="shared" si="32"/>
        <v>1015.1541500000002</v>
      </c>
      <c r="AT43" s="337">
        <f t="shared" si="32"/>
        <v>1254.7130353333334</v>
      </c>
      <c r="AU43" s="337">
        <f t="shared" si="32"/>
        <v>1621.8660026666669</v>
      </c>
      <c r="AV43" s="337">
        <f t="shared" si="32"/>
        <v>1951.8019856666667</v>
      </c>
      <c r="AW43" s="337">
        <f t="shared" si="32"/>
        <v>2094.2903453333338</v>
      </c>
      <c r="AX43" s="337">
        <f t="shared" si="32"/>
        <v>2485.806</v>
      </c>
      <c r="AY43" s="337">
        <f t="shared" si="32"/>
        <v>2644.2919999999999</v>
      </c>
      <c r="AZ43" s="337">
        <f t="shared" si="32"/>
        <v>2657.2889999999998</v>
      </c>
      <c r="BA43" s="337">
        <f t="shared" si="32"/>
        <v>2485.8690000000001</v>
      </c>
      <c r="BB43" s="337">
        <f t="shared" si="32"/>
        <v>2337.3530000000001</v>
      </c>
      <c r="BC43" s="337">
        <f t="shared" si="32"/>
        <v>2195.8409999999999</v>
      </c>
      <c r="BD43" s="337">
        <f t="shared" si="32"/>
        <v>2168.2460000000001</v>
      </c>
      <c r="BE43" s="337">
        <f t="shared" si="32"/>
        <v>2109.9670000000001</v>
      </c>
      <c r="BF43" s="337">
        <f t="shared" si="32"/>
        <v>2011.06</v>
      </c>
      <c r="BG43" s="337">
        <f t="shared" si="32"/>
        <v>2161.7719999999999</v>
      </c>
      <c r="BH43" s="337">
        <f t="shared" si="32"/>
        <v>2111.873761896592</v>
      </c>
      <c r="BI43" s="337">
        <f t="shared" si="32"/>
        <v>1989.0132596399378</v>
      </c>
      <c r="BJ43" s="337">
        <f t="shared" si="32"/>
        <v>1974.8361660033015</v>
      </c>
      <c r="BK43" s="337">
        <f t="shared" si="32"/>
        <v>2099.6680910627874</v>
      </c>
      <c r="BL43" s="337">
        <f t="shared" si="32"/>
        <v>2052.3124513141979</v>
      </c>
      <c r="BM43" s="337">
        <f t="shared" si="32"/>
        <v>2236.7174954270272</v>
      </c>
      <c r="BN43" s="337">
        <f t="shared" ref="BN43:CD43" si="33">BN33</f>
        <v>0</v>
      </c>
      <c r="BO43" s="337">
        <f t="shared" si="33"/>
        <v>0</v>
      </c>
      <c r="BP43" s="337">
        <f t="shared" si="33"/>
        <v>0</v>
      </c>
      <c r="BQ43" s="337">
        <f t="shared" si="33"/>
        <v>0</v>
      </c>
      <c r="BR43" s="337">
        <f t="shared" si="33"/>
        <v>0</v>
      </c>
      <c r="BS43" s="337">
        <f t="shared" si="33"/>
        <v>0</v>
      </c>
      <c r="BT43" s="337">
        <f t="shared" si="33"/>
        <v>0</v>
      </c>
      <c r="BU43" s="337">
        <f t="shared" si="33"/>
        <v>0</v>
      </c>
      <c r="BV43" s="337">
        <f t="shared" si="33"/>
        <v>0</v>
      </c>
      <c r="BW43" s="337">
        <f t="shared" si="33"/>
        <v>0</v>
      </c>
      <c r="BX43" s="337">
        <f t="shared" si="33"/>
        <v>0</v>
      </c>
      <c r="BY43" s="337">
        <f t="shared" si="33"/>
        <v>0</v>
      </c>
      <c r="BZ43" s="337">
        <f t="shared" si="33"/>
        <v>0</v>
      </c>
      <c r="CA43" s="337">
        <f t="shared" si="33"/>
        <v>0</v>
      </c>
      <c r="CB43" s="337">
        <f t="shared" si="33"/>
        <v>0</v>
      </c>
      <c r="CC43" s="337">
        <f t="shared" si="33"/>
        <v>0</v>
      </c>
      <c r="CD43" s="338">
        <f t="shared" si="33"/>
        <v>0</v>
      </c>
    </row>
    <row r="44" spans="1:82" s="56" customFormat="1" x14ac:dyDescent="0.4">
      <c r="B44" s="196" t="s">
        <v>676</v>
      </c>
      <c r="C44" s="71"/>
      <c r="D44" s="337">
        <f t="shared" ref="D44:AI44" si="34">D27-D34</f>
        <v>0</v>
      </c>
      <c r="E44" s="337">
        <f t="shared" si="34"/>
        <v>0</v>
      </c>
      <c r="F44" s="337">
        <f t="shared" si="34"/>
        <v>0</v>
      </c>
      <c r="G44" s="337">
        <f t="shared" si="34"/>
        <v>0</v>
      </c>
      <c r="H44" s="337">
        <f t="shared" si="34"/>
        <v>0</v>
      </c>
      <c r="I44" s="337">
        <f t="shared" si="34"/>
        <v>0</v>
      </c>
      <c r="J44" s="337">
        <f t="shared" si="34"/>
        <v>0</v>
      </c>
      <c r="K44" s="337">
        <f t="shared" si="34"/>
        <v>0</v>
      </c>
      <c r="L44" s="337">
        <f t="shared" si="34"/>
        <v>0</v>
      </c>
      <c r="M44" s="337">
        <f t="shared" si="34"/>
        <v>0</v>
      </c>
      <c r="N44" s="337">
        <f t="shared" si="34"/>
        <v>0</v>
      </c>
      <c r="O44" s="337">
        <f t="shared" si="34"/>
        <v>0</v>
      </c>
      <c r="P44" s="337">
        <f t="shared" si="34"/>
        <v>0</v>
      </c>
      <c r="Q44" s="337">
        <f t="shared" si="34"/>
        <v>0</v>
      </c>
      <c r="R44" s="337">
        <f t="shared" si="34"/>
        <v>0</v>
      </c>
      <c r="S44" s="337">
        <f t="shared" si="34"/>
        <v>0</v>
      </c>
      <c r="T44" s="337">
        <f t="shared" si="34"/>
        <v>0</v>
      </c>
      <c r="U44" s="337">
        <f t="shared" si="34"/>
        <v>0</v>
      </c>
      <c r="V44" s="337">
        <f t="shared" si="34"/>
        <v>0</v>
      </c>
      <c r="W44" s="337">
        <f t="shared" si="34"/>
        <v>0</v>
      </c>
      <c r="X44" s="337">
        <f t="shared" si="34"/>
        <v>0</v>
      </c>
      <c r="Y44" s="337">
        <f t="shared" si="34"/>
        <v>0</v>
      </c>
      <c r="Z44" s="337">
        <f t="shared" si="34"/>
        <v>0</v>
      </c>
      <c r="AA44" s="337">
        <f t="shared" si="34"/>
        <v>0</v>
      </c>
      <c r="AB44" s="337">
        <f t="shared" si="34"/>
        <v>0</v>
      </c>
      <c r="AC44" s="337">
        <f t="shared" si="34"/>
        <v>0</v>
      </c>
      <c r="AD44" s="337">
        <f t="shared" si="34"/>
        <v>0</v>
      </c>
      <c r="AE44" s="337">
        <f t="shared" si="34"/>
        <v>0</v>
      </c>
      <c r="AF44" s="337">
        <f t="shared" si="34"/>
        <v>0</v>
      </c>
      <c r="AG44" s="337">
        <f t="shared" si="34"/>
        <v>0</v>
      </c>
      <c r="AH44" s="337">
        <f t="shared" si="34"/>
        <v>28.682352590163934</v>
      </c>
      <c r="AI44" s="337">
        <f t="shared" si="34"/>
        <v>31.458064131147541</v>
      </c>
      <c r="AJ44" s="337">
        <f t="shared" ref="AJ44:BM44" si="35">AJ27-AJ34</f>
        <v>37.967785413333331</v>
      </c>
      <c r="AK44" s="337">
        <f t="shared" si="35"/>
        <v>42.738568057044823</v>
      </c>
      <c r="AL44" s="337">
        <f t="shared" si="35"/>
        <v>55.359052111111112</v>
      </c>
      <c r="AM44" s="337">
        <f t="shared" si="35"/>
        <v>64.756767801242233</v>
      </c>
      <c r="AN44" s="337">
        <f t="shared" si="35"/>
        <v>74.576876948717953</v>
      </c>
      <c r="AO44" s="337">
        <f t="shared" si="35"/>
        <v>90.199773981566821</v>
      </c>
      <c r="AP44" s="337">
        <f t="shared" si="35"/>
        <v>115.59811921111111</v>
      </c>
      <c r="AQ44" s="337">
        <f t="shared" si="35"/>
        <v>126.28601989204546</v>
      </c>
      <c r="AR44" s="337">
        <f t="shared" si="35"/>
        <v>154.39197187311177</v>
      </c>
      <c r="AS44" s="337">
        <f t="shared" si="35"/>
        <v>153.80497495</v>
      </c>
      <c r="AT44" s="337">
        <f t="shared" si="35"/>
        <v>128.6083448189859</v>
      </c>
      <c r="AU44" s="337">
        <f t="shared" si="35"/>
        <v>223.23782629666314</v>
      </c>
      <c r="AV44" s="337">
        <f t="shared" si="35"/>
        <v>200.86834234174069</v>
      </c>
      <c r="AW44" s="337">
        <f t="shared" si="35"/>
        <v>192.80843317810428</v>
      </c>
      <c r="AX44" s="337">
        <f t="shared" si="35"/>
        <v>239.041</v>
      </c>
      <c r="AY44" s="337">
        <f t="shared" si="35"/>
        <v>311.50299999999999</v>
      </c>
      <c r="AZ44" s="337">
        <f t="shared" si="35"/>
        <v>441.04899999999998</v>
      </c>
      <c r="BA44" s="337">
        <f t="shared" si="35"/>
        <v>460.20699999999999</v>
      </c>
      <c r="BB44" s="337">
        <f t="shared" si="35"/>
        <v>403.69499999999999</v>
      </c>
      <c r="BC44" s="337">
        <f t="shared" si="35"/>
        <v>396.09899999999999</v>
      </c>
      <c r="BD44" s="337">
        <f t="shared" si="35"/>
        <v>384.78499999999997</v>
      </c>
      <c r="BE44" s="337">
        <f t="shared" si="35"/>
        <v>372.33699999999999</v>
      </c>
      <c r="BF44" s="337">
        <f t="shared" si="35"/>
        <v>359.63499999999999</v>
      </c>
      <c r="BG44" s="337">
        <f t="shared" si="35"/>
        <v>382.24400000000003</v>
      </c>
      <c r="BH44" s="337">
        <f t="shared" si="35"/>
        <v>374.59165266825556</v>
      </c>
      <c r="BI44" s="337">
        <f t="shared" si="35"/>
        <v>294.59889726305926</v>
      </c>
      <c r="BJ44" s="337">
        <f t="shared" si="35"/>
        <v>291.2232684141797</v>
      </c>
      <c r="BK44" s="337">
        <f t="shared" si="35"/>
        <v>345.46664666673598</v>
      </c>
      <c r="BL44" s="337">
        <f t="shared" si="35"/>
        <v>267</v>
      </c>
      <c r="BM44" s="337">
        <f t="shared" si="35"/>
        <v>75</v>
      </c>
      <c r="BN44" s="337">
        <f t="shared" ref="BN44:CD44" si="36">BN34</f>
        <v>0</v>
      </c>
      <c r="BO44" s="337">
        <f t="shared" si="36"/>
        <v>0</v>
      </c>
      <c r="BP44" s="337">
        <f t="shared" si="36"/>
        <v>0</v>
      </c>
      <c r="BQ44" s="337">
        <f t="shared" si="36"/>
        <v>0</v>
      </c>
      <c r="BR44" s="337">
        <f t="shared" si="36"/>
        <v>0</v>
      </c>
      <c r="BS44" s="337">
        <f t="shared" si="36"/>
        <v>0</v>
      </c>
      <c r="BT44" s="337">
        <f t="shared" si="36"/>
        <v>0</v>
      </c>
      <c r="BU44" s="337">
        <f t="shared" si="36"/>
        <v>0</v>
      </c>
      <c r="BV44" s="337">
        <f t="shared" si="36"/>
        <v>0</v>
      </c>
      <c r="BW44" s="337">
        <f t="shared" si="36"/>
        <v>0</v>
      </c>
      <c r="BX44" s="337">
        <f t="shared" si="36"/>
        <v>0</v>
      </c>
      <c r="BY44" s="337">
        <f t="shared" si="36"/>
        <v>0</v>
      </c>
      <c r="BZ44" s="337">
        <f t="shared" si="36"/>
        <v>0</v>
      </c>
      <c r="CA44" s="337">
        <f t="shared" si="36"/>
        <v>0</v>
      </c>
      <c r="CB44" s="337">
        <f t="shared" si="36"/>
        <v>0</v>
      </c>
      <c r="CC44" s="337">
        <f t="shared" si="36"/>
        <v>0</v>
      </c>
      <c r="CD44" s="338">
        <f t="shared" si="36"/>
        <v>0</v>
      </c>
    </row>
    <row r="45" spans="1:82" s="29" customFormat="1" ht="27" customHeight="1" thickBot="1" x14ac:dyDescent="0.4">
      <c r="B45" s="437" t="s">
        <v>677</v>
      </c>
      <c r="C45" s="438"/>
      <c r="D45" s="439">
        <f t="shared" ref="D45:AI45" si="37">D28-D35</f>
        <v>0</v>
      </c>
      <c r="E45" s="439">
        <f t="shared" si="37"/>
        <v>0</v>
      </c>
      <c r="F45" s="439">
        <f t="shared" si="37"/>
        <v>0</v>
      </c>
      <c r="G45" s="439">
        <f t="shared" si="37"/>
        <v>0</v>
      </c>
      <c r="H45" s="439">
        <f t="shared" si="37"/>
        <v>0</v>
      </c>
      <c r="I45" s="439">
        <f t="shared" si="37"/>
        <v>0</v>
      </c>
      <c r="J45" s="439">
        <f t="shared" si="37"/>
        <v>0</v>
      </c>
      <c r="K45" s="439">
        <f t="shared" si="37"/>
        <v>0</v>
      </c>
      <c r="L45" s="439">
        <f t="shared" si="37"/>
        <v>0</v>
      </c>
      <c r="M45" s="439">
        <f t="shared" si="37"/>
        <v>0</v>
      </c>
      <c r="N45" s="439">
        <f t="shared" si="37"/>
        <v>0</v>
      </c>
      <c r="O45" s="439">
        <f t="shared" si="37"/>
        <v>0</v>
      </c>
      <c r="P45" s="439">
        <f t="shared" si="37"/>
        <v>0</v>
      </c>
      <c r="Q45" s="439">
        <f t="shared" si="37"/>
        <v>0</v>
      </c>
      <c r="R45" s="439">
        <f t="shared" si="37"/>
        <v>0</v>
      </c>
      <c r="S45" s="439">
        <f t="shared" si="37"/>
        <v>0</v>
      </c>
      <c r="T45" s="439">
        <f t="shared" si="37"/>
        <v>0</v>
      </c>
      <c r="U45" s="439">
        <f t="shared" si="37"/>
        <v>0</v>
      </c>
      <c r="V45" s="439">
        <f t="shared" si="37"/>
        <v>0</v>
      </c>
      <c r="W45" s="439">
        <f t="shared" si="37"/>
        <v>0</v>
      </c>
      <c r="X45" s="439">
        <f t="shared" si="37"/>
        <v>0</v>
      </c>
      <c r="Y45" s="439">
        <f t="shared" si="37"/>
        <v>0</v>
      </c>
      <c r="Z45" s="439">
        <f t="shared" si="37"/>
        <v>0</v>
      </c>
      <c r="AA45" s="439">
        <f t="shared" si="37"/>
        <v>0</v>
      </c>
      <c r="AB45" s="439">
        <f t="shared" si="37"/>
        <v>0</v>
      </c>
      <c r="AC45" s="439">
        <f t="shared" si="37"/>
        <v>0</v>
      </c>
      <c r="AD45" s="439">
        <f t="shared" si="37"/>
        <v>0</v>
      </c>
      <c r="AE45" s="439">
        <f t="shared" si="37"/>
        <v>0</v>
      </c>
      <c r="AF45" s="439">
        <f t="shared" si="37"/>
        <v>0</v>
      </c>
      <c r="AG45" s="439">
        <f t="shared" si="37"/>
        <v>0</v>
      </c>
      <c r="AH45" s="439">
        <f t="shared" si="37"/>
        <v>19.429980786885245</v>
      </c>
      <c r="AI45" s="439">
        <f t="shared" si="37"/>
        <v>24.98140386885246</v>
      </c>
      <c r="AJ45" s="439">
        <f t="shared" ref="AJ45:BM45" si="38">AJ28-AJ35</f>
        <v>31.485480586666668</v>
      </c>
      <c r="AK45" s="439">
        <f t="shared" si="38"/>
        <v>42.065662942955178</v>
      </c>
      <c r="AL45" s="439">
        <f t="shared" si="38"/>
        <v>58.989153888888886</v>
      </c>
      <c r="AM45" s="439">
        <f t="shared" si="38"/>
        <v>80.04656019875776</v>
      </c>
      <c r="AN45" s="439">
        <f t="shared" si="38"/>
        <v>100.63385805128205</v>
      </c>
      <c r="AO45" s="439">
        <f t="shared" si="38"/>
        <v>103.59578001843317</v>
      </c>
      <c r="AP45" s="439">
        <f t="shared" si="38"/>
        <v>135.62299025555555</v>
      </c>
      <c r="AQ45" s="439">
        <f t="shared" si="38"/>
        <v>195.83484244128789</v>
      </c>
      <c r="AR45" s="439">
        <f t="shared" si="38"/>
        <v>126.39782312688821</v>
      </c>
      <c r="AS45" s="439">
        <f t="shared" si="38"/>
        <v>125.84043405</v>
      </c>
      <c r="AT45" s="439">
        <f t="shared" si="38"/>
        <v>220.96582318101412</v>
      </c>
      <c r="AU45" s="439">
        <f t="shared" si="38"/>
        <v>356.26081221506735</v>
      </c>
      <c r="AV45" s="439">
        <f t="shared" si="38"/>
        <v>253.07357532492722</v>
      </c>
      <c r="AW45" s="439">
        <f t="shared" si="38"/>
        <v>248.79294115522868</v>
      </c>
      <c r="AX45" s="439">
        <f t="shared" si="38"/>
        <v>369.89999999999884</v>
      </c>
      <c r="AY45" s="439">
        <f t="shared" si="38"/>
        <v>427.30699999999945</v>
      </c>
      <c r="AZ45" s="439">
        <f t="shared" si="38"/>
        <v>378.41800000000001</v>
      </c>
      <c r="BA45" s="439">
        <f t="shared" si="38"/>
        <v>335.34300000000093</v>
      </c>
      <c r="BB45" s="439">
        <f t="shared" si="38"/>
        <v>309.75799999999867</v>
      </c>
      <c r="BC45" s="439">
        <f t="shared" si="38"/>
        <v>230.18900000000011</v>
      </c>
      <c r="BD45" s="439">
        <f t="shared" si="38"/>
        <v>222.10499999999894</v>
      </c>
      <c r="BE45" s="439">
        <f t="shared" si="38"/>
        <v>243.31711941217159</v>
      </c>
      <c r="BF45" s="439">
        <f t="shared" si="38"/>
        <v>261.18071095259984</v>
      </c>
      <c r="BG45" s="439">
        <f t="shared" si="38"/>
        <v>391.25825241992959</v>
      </c>
      <c r="BH45" s="439">
        <f t="shared" si="38"/>
        <v>300.95087435865469</v>
      </c>
      <c r="BI45" s="439">
        <f t="shared" si="38"/>
        <v>198.32631128951041</v>
      </c>
      <c r="BJ45" s="439">
        <f t="shared" si="38"/>
        <v>198.45559320025581</v>
      </c>
      <c r="BK45" s="439">
        <f t="shared" si="38"/>
        <v>181.92271651984206</v>
      </c>
      <c r="BL45" s="439">
        <f t="shared" si="38"/>
        <v>181.6169849299115</v>
      </c>
      <c r="BM45" s="439">
        <f t="shared" si="38"/>
        <v>255.07000040967989</v>
      </c>
      <c r="BN45" s="439">
        <f t="shared" ref="BN45:CD45" si="39">BN35</f>
        <v>0</v>
      </c>
      <c r="BO45" s="439">
        <f t="shared" si="39"/>
        <v>0</v>
      </c>
      <c r="BP45" s="439">
        <f t="shared" si="39"/>
        <v>0</v>
      </c>
      <c r="BQ45" s="439">
        <f t="shared" si="39"/>
        <v>0</v>
      </c>
      <c r="BR45" s="439">
        <f t="shared" si="39"/>
        <v>0</v>
      </c>
      <c r="BS45" s="439">
        <f t="shared" si="39"/>
        <v>0</v>
      </c>
      <c r="BT45" s="439">
        <f t="shared" si="39"/>
        <v>0</v>
      </c>
      <c r="BU45" s="439">
        <f t="shared" si="39"/>
        <v>0</v>
      </c>
      <c r="BV45" s="439">
        <f t="shared" si="39"/>
        <v>0</v>
      </c>
      <c r="BW45" s="439">
        <f t="shared" si="39"/>
        <v>0</v>
      </c>
      <c r="BX45" s="439">
        <f t="shared" si="39"/>
        <v>0</v>
      </c>
      <c r="BY45" s="439">
        <f t="shared" si="39"/>
        <v>0</v>
      </c>
      <c r="BZ45" s="439">
        <f t="shared" si="39"/>
        <v>0</v>
      </c>
      <c r="CA45" s="439">
        <f t="shared" si="39"/>
        <v>0</v>
      </c>
      <c r="CB45" s="439">
        <f t="shared" si="39"/>
        <v>0</v>
      </c>
      <c r="CC45" s="439">
        <f t="shared" si="39"/>
        <v>0</v>
      </c>
      <c r="CD45" s="440">
        <f t="shared" si="39"/>
        <v>0</v>
      </c>
    </row>
    <row r="46" spans="1:82" s="1" customFormat="1" ht="26.25" customHeight="1" x14ac:dyDescent="0.4">
      <c r="A46" s="342"/>
      <c r="B46" s="172" t="s">
        <v>682</v>
      </c>
      <c r="C46" s="378"/>
      <c r="D46" s="49" t="s">
        <v>144</v>
      </c>
      <c r="E46" s="49" t="s">
        <v>145</v>
      </c>
      <c r="F46" s="49" t="s">
        <v>146</v>
      </c>
      <c r="G46" s="49" t="s">
        <v>147</v>
      </c>
      <c r="H46" s="49" t="s">
        <v>148</v>
      </c>
      <c r="I46" s="49" t="s">
        <v>149</v>
      </c>
      <c r="J46" s="49" t="s">
        <v>150</v>
      </c>
      <c r="K46" s="49" t="s">
        <v>151</v>
      </c>
      <c r="L46" s="49" t="s">
        <v>152</v>
      </c>
      <c r="M46" s="49" t="s">
        <v>153</v>
      </c>
      <c r="N46" s="49" t="s">
        <v>154</v>
      </c>
      <c r="O46" s="49" t="s">
        <v>155</v>
      </c>
      <c r="P46" s="49" t="s">
        <v>156</v>
      </c>
      <c r="Q46" s="49" t="s">
        <v>157</v>
      </c>
      <c r="R46" s="49" t="s">
        <v>158</v>
      </c>
      <c r="S46" s="49" t="s">
        <v>159</v>
      </c>
      <c r="T46" s="49" t="s">
        <v>160</v>
      </c>
      <c r="U46" s="49" t="s">
        <v>161</v>
      </c>
      <c r="V46" s="49" t="s">
        <v>162</v>
      </c>
      <c r="W46" s="49" t="s">
        <v>163</v>
      </c>
      <c r="X46" s="49" t="s">
        <v>164</v>
      </c>
      <c r="Y46" s="49" t="s">
        <v>165</v>
      </c>
      <c r="Z46" s="49" t="s">
        <v>166</v>
      </c>
      <c r="AA46" s="49" t="s">
        <v>167</v>
      </c>
      <c r="AB46" s="49" t="s">
        <v>168</v>
      </c>
      <c r="AC46" s="49" t="s">
        <v>169</v>
      </c>
      <c r="AD46" s="49" t="s">
        <v>170</v>
      </c>
      <c r="AE46" s="49" t="s">
        <v>171</v>
      </c>
      <c r="AF46" s="49" t="s">
        <v>172</v>
      </c>
      <c r="AG46" s="49" t="s">
        <v>173</v>
      </c>
      <c r="AH46" s="49" t="s">
        <v>174</v>
      </c>
      <c r="AI46" s="49" t="s">
        <v>175</v>
      </c>
      <c r="AJ46" s="49" t="s">
        <v>176</v>
      </c>
      <c r="AK46" s="49" t="s">
        <v>177</v>
      </c>
      <c r="AL46" s="49" t="s">
        <v>178</v>
      </c>
      <c r="AM46" s="49" t="s">
        <v>179</v>
      </c>
      <c r="AN46" s="49" t="s">
        <v>180</v>
      </c>
      <c r="AO46" s="49" t="s">
        <v>181</v>
      </c>
      <c r="AP46" s="49" t="s">
        <v>182</v>
      </c>
      <c r="AQ46" s="49" t="s">
        <v>183</v>
      </c>
      <c r="AR46" s="49" t="s">
        <v>184</v>
      </c>
      <c r="AS46" s="49" t="s">
        <v>185</v>
      </c>
      <c r="AT46" s="49" t="s">
        <v>186</v>
      </c>
      <c r="AU46" s="49" t="s">
        <v>187</v>
      </c>
      <c r="AV46" s="49" t="s">
        <v>188</v>
      </c>
      <c r="AW46" s="49" t="s">
        <v>189</v>
      </c>
      <c r="AX46" s="49" t="s">
        <v>190</v>
      </c>
      <c r="AY46" s="49" t="s">
        <v>90</v>
      </c>
      <c r="AZ46" s="49" t="s">
        <v>91</v>
      </c>
      <c r="BA46" s="49" t="s">
        <v>92</v>
      </c>
      <c r="BB46" s="49" t="s">
        <v>93</v>
      </c>
      <c r="BC46" s="49" t="s">
        <v>94</v>
      </c>
      <c r="BD46" s="49" t="s">
        <v>95</v>
      </c>
      <c r="BE46" s="49" t="s">
        <v>96</v>
      </c>
      <c r="BF46" s="49" t="s">
        <v>97</v>
      </c>
      <c r="BG46" s="49" t="s">
        <v>98</v>
      </c>
      <c r="BH46" s="49" t="s">
        <v>99</v>
      </c>
      <c r="BI46" s="49" t="s">
        <v>100</v>
      </c>
      <c r="BJ46" s="49" t="s">
        <v>101</v>
      </c>
      <c r="BK46" s="49" t="s">
        <v>102</v>
      </c>
      <c r="BL46" s="49" t="s">
        <v>103</v>
      </c>
      <c r="BM46" s="49" t="s">
        <v>104</v>
      </c>
      <c r="BN46" s="49" t="s">
        <v>105</v>
      </c>
      <c r="BO46" s="49" t="s">
        <v>106</v>
      </c>
      <c r="BP46" s="49" t="s">
        <v>107</v>
      </c>
      <c r="BQ46" s="49" t="s">
        <v>108</v>
      </c>
      <c r="BR46" s="49" t="s">
        <v>109</v>
      </c>
      <c r="BS46" s="49" t="s">
        <v>110</v>
      </c>
      <c r="BT46" s="49" t="s">
        <v>111</v>
      </c>
      <c r="BU46" s="49" t="s">
        <v>112</v>
      </c>
      <c r="BV46" s="49" t="s">
        <v>113</v>
      </c>
      <c r="BW46" s="49" t="s">
        <v>114</v>
      </c>
      <c r="BX46" s="49" t="s">
        <v>115</v>
      </c>
      <c r="BY46" s="49" t="s">
        <v>116</v>
      </c>
      <c r="BZ46" s="49" t="s">
        <v>117</v>
      </c>
      <c r="CA46" s="49" t="s">
        <v>118</v>
      </c>
      <c r="CB46" s="49" t="s">
        <v>119</v>
      </c>
      <c r="CC46" s="49" t="s">
        <v>120</v>
      </c>
      <c r="CD46" s="50" t="s">
        <v>121</v>
      </c>
    </row>
    <row r="47" spans="1:82" s="1" customFormat="1" ht="15" customHeight="1" x14ac:dyDescent="0.4">
      <c r="A47" s="342"/>
      <c r="B47" s="322" t="s">
        <v>304</v>
      </c>
      <c r="C47" s="343"/>
      <c r="D47" s="269" t="s">
        <v>123</v>
      </c>
      <c r="E47" s="269" t="s">
        <v>123</v>
      </c>
      <c r="F47" s="269" t="s">
        <v>123</v>
      </c>
      <c r="G47" s="269" t="s">
        <v>123</v>
      </c>
      <c r="H47" s="269" t="s">
        <v>123</v>
      </c>
      <c r="I47" s="269" t="s">
        <v>123</v>
      </c>
      <c r="J47" s="269" t="s">
        <v>123</v>
      </c>
      <c r="K47" s="269" t="s">
        <v>123</v>
      </c>
      <c r="L47" s="269" t="s">
        <v>123</v>
      </c>
      <c r="M47" s="269" t="s">
        <v>123</v>
      </c>
      <c r="N47" s="269" t="s">
        <v>123</v>
      </c>
      <c r="O47" s="269" t="s">
        <v>123</v>
      </c>
      <c r="P47" s="269" t="s">
        <v>123</v>
      </c>
      <c r="Q47" s="269" t="s">
        <v>123</v>
      </c>
      <c r="R47" s="269" t="s">
        <v>123</v>
      </c>
      <c r="S47" s="269" t="s">
        <v>123</v>
      </c>
      <c r="T47" s="269" t="s">
        <v>123</v>
      </c>
      <c r="U47" s="269" t="s">
        <v>123</v>
      </c>
      <c r="V47" s="269" t="s">
        <v>123</v>
      </c>
      <c r="W47" s="269" t="s">
        <v>123</v>
      </c>
      <c r="X47" s="269" t="s">
        <v>123</v>
      </c>
      <c r="Y47" s="269" t="s">
        <v>123</v>
      </c>
      <c r="Z47" s="269" t="s">
        <v>123</v>
      </c>
      <c r="AA47" s="269" t="s">
        <v>123</v>
      </c>
      <c r="AB47" s="269" t="s">
        <v>123</v>
      </c>
      <c r="AC47" s="269" t="s">
        <v>123</v>
      </c>
      <c r="AD47" s="269" t="s">
        <v>123</v>
      </c>
      <c r="AE47" s="269" t="s">
        <v>123</v>
      </c>
      <c r="AF47" s="269" t="s">
        <v>123</v>
      </c>
      <c r="AG47" s="269" t="s">
        <v>123</v>
      </c>
      <c r="AH47" s="269" t="s">
        <v>123</v>
      </c>
      <c r="AI47" s="269" t="s">
        <v>123</v>
      </c>
      <c r="AJ47" s="269" t="s">
        <v>123</v>
      </c>
      <c r="AK47" s="269" t="s">
        <v>123</v>
      </c>
      <c r="AL47" s="269" t="s">
        <v>123</v>
      </c>
      <c r="AM47" s="269" t="s">
        <v>123</v>
      </c>
      <c r="AN47" s="269" t="s">
        <v>123</v>
      </c>
      <c r="AO47" s="269" t="s">
        <v>123</v>
      </c>
      <c r="AP47" s="269" t="s">
        <v>123</v>
      </c>
      <c r="AQ47" s="269" t="s">
        <v>123</v>
      </c>
      <c r="AR47" s="269" t="s">
        <v>123</v>
      </c>
      <c r="AS47" s="269" t="s">
        <v>123</v>
      </c>
      <c r="AT47" s="269" t="s">
        <v>123</v>
      </c>
      <c r="AU47" s="269" t="s">
        <v>123</v>
      </c>
      <c r="AV47" s="269" t="s">
        <v>123</v>
      </c>
      <c r="AW47" s="269" t="s">
        <v>123</v>
      </c>
      <c r="AX47" s="269" t="s">
        <v>123</v>
      </c>
      <c r="AY47" s="269" t="s">
        <v>123</v>
      </c>
      <c r="AZ47" s="269" t="s">
        <v>123</v>
      </c>
      <c r="BA47" s="269" t="s">
        <v>123</v>
      </c>
      <c r="BB47" s="269" t="s">
        <v>123</v>
      </c>
      <c r="BC47" s="269" t="s">
        <v>123</v>
      </c>
      <c r="BD47" s="269" t="s">
        <v>123</v>
      </c>
      <c r="BE47" s="269" t="s">
        <v>123</v>
      </c>
      <c r="BF47" s="269" t="s">
        <v>123</v>
      </c>
      <c r="BG47" s="269" t="s">
        <v>123</v>
      </c>
      <c r="BH47" s="269" t="s">
        <v>123</v>
      </c>
      <c r="BI47" s="269" t="s">
        <v>123</v>
      </c>
      <c r="BJ47" s="269" t="s">
        <v>123</v>
      </c>
      <c r="BK47" s="269" t="s">
        <v>123</v>
      </c>
      <c r="BL47" s="269" t="s">
        <v>123</v>
      </c>
      <c r="BM47" s="269" t="s">
        <v>123</v>
      </c>
      <c r="BN47" s="269" t="s">
        <v>123</v>
      </c>
      <c r="BO47" s="269" t="s">
        <v>123</v>
      </c>
      <c r="BP47" s="269" t="s">
        <v>123</v>
      </c>
      <c r="BQ47" s="269" t="s">
        <v>123</v>
      </c>
      <c r="BR47" s="269" t="s">
        <v>123</v>
      </c>
      <c r="BS47" s="269" t="s">
        <v>123</v>
      </c>
      <c r="BT47" s="269" t="s">
        <v>123</v>
      </c>
      <c r="BU47" s="269" t="s">
        <v>123</v>
      </c>
      <c r="BV47" s="269" t="s">
        <v>123</v>
      </c>
      <c r="BW47" s="269" t="s">
        <v>123</v>
      </c>
      <c r="BX47" s="269" t="s">
        <v>123</v>
      </c>
      <c r="BY47" s="269" t="s">
        <v>124</v>
      </c>
      <c r="BZ47" s="269" t="s">
        <v>124</v>
      </c>
      <c r="CA47" s="269" t="s">
        <v>124</v>
      </c>
      <c r="CB47" s="269" t="s">
        <v>124</v>
      </c>
      <c r="CC47" s="269" t="s">
        <v>124</v>
      </c>
      <c r="CD47" s="270" t="s">
        <v>124</v>
      </c>
    </row>
    <row r="48" spans="1:82" s="238" customFormat="1" ht="24" customHeight="1" x14ac:dyDescent="0.4">
      <c r="A48" s="336"/>
      <c r="B48" s="106" t="s">
        <v>136</v>
      </c>
      <c r="C48" s="106"/>
      <c r="D48" s="334">
        <v>2327.6278529804326</v>
      </c>
      <c r="E48" s="334">
        <v>2730.5867868884043</v>
      </c>
      <c r="F48" s="334">
        <v>2993.4429617549326</v>
      </c>
      <c r="G48" s="334">
        <v>3122.7455275585471</v>
      </c>
      <c r="H48" s="334">
        <v>3588.7366237252299</v>
      </c>
      <c r="I48" s="334">
        <v>3565.8878686786256</v>
      </c>
      <c r="J48" s="334">
        <v>3642.7189688915519</v>
      </c>
      <c r="K48" s="334">
        <v>3186.9880563008069</v>
      </c>
      <c r="L48" s="334">
        <v>3188.4252240190208</v>
      </c>
      <c r="M48" s="334">
        <v>3005.2757281568279</v>
      </c>
      <c r="N48" s="334">
        <v>3233.6440136697697</v>
      </c>
      <c r="O48" s="334">
        <v>3869.6974169292316</v>
      </c>
      <c r="P48" s="334">
        <v>4294.8419217014098</v>
      </c>
      <c r="Q48" s="334">
        <v>3949.4781648605322</v>
      </c>
      <c r="R48" s="334">
        <v>4471.3865122259158</v>
      </c>
      <c r="S48" s="334">
        <v>4786.0052064301608</v>
      </c>
      <c r="T48" s="334">
        <v>4694.5909607670128</v>
      </c>
      <c r="U48" s="334">
        <v>4905.4341413961301</v>
      </c>
      <c r="V48" s="334">
        <v>5646.6139028383623</v>
      </c>
      <c r="W48" s="334">
        <v>7126.0450794216667</v>
      </c>
      <c r="X48" s="334">
        <v>7530.1471903688025</v>
      </c>
      <c r="Y48" s="334">
        <v>7730.5955418052399</v>
      </c>
      <c r="Z48" s="334">
        <v>7830.1432622906104</v>
      </c>
      <c r="AA48" s="334">
        <v>8914.4708659414991</v>
      </c>
      <c r="AB48" s="334">
        <v>9012.1565059039003</v>
      </c>
      <c r="AC48" s="334">
        <v>8285.9869916358821</v>
      </c>
      <c r="AD48" s="334">
        <v>9391.0142985168823</v>
      </c>
      <c r="AE48" s="334">
        <v>10285.181291232942</v>
      </c>
      <c r="AF48" s="334">
        <v>11838.03024992268</v>
      </c>
      <c r="AG48" s="334">
        <v>8681.2511483152957</v>
      </c>
      <c r="AH48" s="334">
        <f t="shared" ref="AH48:BB48" si="40">SUM(AH67:AH72)</f>
        <v>8511.6361176903156</v>
      </c>
      <c r="AI48" s="334">
        <f t="shared" si="40"/>
        <v>7815.4242154501098</v>
      </c>
      <c r="AJ48" s="334">
        <f t="shared" si="40"/>
        <v>8480.3371688790812</v>
      </c>
      <c r="AK48" s="334">
        <f t="shared" si="40"/>
        <v>11499.587038435135</v>
      </c>
      <c r="AL48" s="334">
        <f t="shared" si="40"/>
        <v>15223.761049188457</v>
      </c>
      <c r="AM48" s="334">
        <f t="shared" si="40"/>
        <v>17617.371088201697</v>
      </c>
      <c r="AN48" s="334">
        <f t="shared" si="40"/>
        <v>19285.796737176042</v>
      </c>
      <c r="AO48" s="334">
        <f t="shared" si="40"/>
        <v>21024.744026583721</v>
      </c>
      <c r="AP48" s="334">
        <f t="shared" si="40"/>
        <v>21591.638982402728</v>
      </c>
      <c r="AQ48" s="334">
        <f t="shared" si="40"/>
        <v>20402.912868355179</v>
      </c>
      <c r="AR48" s="334">
        <f t="shared" si="40"/>
        <v>18220.245250848046</v>
      </c>
      <c r="AS48" s="334">
        <f t="shared" si="40"/>
        <v>17091.32466417097</v>
      </c>
      <c r="AT48" s="334">
        <f t="shared" si="40"/>
        <v>18276.430034198598</v>
      </c>
      <c r="AU48" s="334">
        <f t="shared" si="40"/>
        <v>22586.017454648376</v>
      </c>
      <c r="AV48" s="334">
        <f t="shared" si="40"/>
        <v>27918.139489827226</v>
      </c>
      <c r="AW48" s="334">
        <f t="shared" si="40"/>
        <v>29635.474256006877</v>
      </c>
      <c r="AX48" s="334">
        <f t="shared" si="40"/>
        <v>29725.831573520107</v>
      </c>
      <c r="AY48" s="334">
        <f t="shared" si="40"/>
        <v>29374.647703347367</v>
      </c>
      <c r="AZ48" s="334">
        <f t="shared" si="40"/>
        <v>24542.921234782156</v>
      </c>
      <c r="BA48" s="334">
        <f t="shared" si="40"/>
        <v>20416.548096008857</v>
      </c>
      <c r="BB48" s="334">
        <f t="shared" si="40"/>
        <v>19669.338739168939</v>
      </c>
      <c r="BC48" s="334">
        <f>SUM(BC68:BC72)</f>
        <v>20042.08295356395</v>
      </c>
      <c r="BD48" s="334">
        <f t="shared" ref="BD48:CD48" si="41">SUM(BD50:BD53)</f>
        <v>21341.36551875143</v>
      </c>
      <c r="BE48" s="334">
        <f t="shared" si="41"/>
        <v>22465.784204480482</v>
      </c>
      <c r="BF48" s="334">
        <f t="shared" si="41"/>
        <v>22212.325461764602</v>
      </c>
      <c r="BG48" s="334">
        <f t="shared" si="41"/>
        <v>19564.444579890893</v>
      </c>
      <c r="BH48" s="334">
        <f t="shared" si="41"/>
        <v>14818.669597607153</v>
      </c>
      <c r="BI48" s="334">
        <f t="shared" si="41"/>
        <v>13130.793581359505</v>
      </c>
      <c r="BJ48" s="334">
        <f t="shared" si="41"/>
        <v>12318.806659076437</v>
      </c>
      <c r="BK48" s="334">
        <f t="shared" si="41"/>
        <v>12240.388626713224</v>
      </c>
      <c r="BL48" s="334">
        <f t="shared" si="41"/>
        <v>11436.215668991867</v>
      </c>
      <c r="BM48" s="334">
        <f t="shared" si="41"/>
        <v>10856.134851327382</v>
      </c>
      <c r="BN48" s="334">
        <f t="shared" si="41"/>
        <v>10018.334931296413</v>
      </c>
      <c r="BO48" s="334">
        <f t="shared" si="41"/>
        <v>8789.9500446995226</v>
      </c>
      <c r="BP48" s="334">
        <f t="shared" si="41"/>
        <v>6537.2825089069147</v>
      </c>
      <c r="BQ48" s="334">
        <f t="shared" si="41"/>
        <v>4313.0180855447461</v>
      </c>
      <c r="BR48" s="334">
        <f t="shared" si="41"/>
        <v>3443.5052484025723</v>
      </c>
      <c r="BS48" s="334">
        <f t="shared" si="41"/>
        <v>3003.1481481078645</v>
      </c>
      <c r="BT48" s="334">
        <f t="shared" si="41"/>
        <v>2582.0185819896878</v>
      </c>
      <c r="BU48" s="334">
        <f t="shared" si="41"/>
        <v>2432.3361758019837</v>
      </c>
      <c r="BV48" s="334">
        <f t="shared" si="41"/>
        <v>2051.8480667469971</v>
      </c>
      <c r="BW48" s="334">
        <f t="shared" si="41"/>
        <v>1499.4123352283932</v>
      </c>
      <c r="BX48" s="334">
        <f t="shared" si="41"/>
        <v>1112.9067651804755</v>
      </c>
      <c r="BY48" s="334">
        <f t="shared" si="41"/>
        <v>885.87977815596787</v>
      </c>
      <c r="BZ48" s="334">
        <f t="shared" si="41"/>
        <v>656.93700878930099</v>
      </c>
      <c r="CA48" s="334">
        <f t="shared" si="41"/>
        <v>500.059747654408</v>
      </c>
      <c r="CB48" s="334">
        <f t="shared" si="41"/>
        <v>324.91145701134519</v>
      </c>
      <c r="CC48" s="334">
        <f t="shared" si="41"/>
        <v>140.6255264211446</v>
      </c>
      <c r="CD48" s="335">
        <f t="shared" si="41"/>
        <v>11.838794486057548</v>
      </c>
    </row>
    <row r="49" spans="1:82" s="56" customFormat="1" ht="24.75" customHeight="1" x14ac:dyDescent="0.4">
      <c r="B49" s="71" t="s">
        <v>663</v>
      </c>
      <c r="D49" s="337"/>
      <c r="E49" s="337"/>
      <c r="F49" s="337"/>
      <c r="G49" s="337"/>
      <c r="H49" s="337"/>
      <c r="I49" s="337"/>
      <c r="J49" s="337"/>
      <c r="K49" s="337"/>
      <c r="L49" s="337"/>
      <c r="M49" s="337"/>
      <c r="N49" s="337"/>
      <c r="O49" s="337"/>
      <c r="P49" s="337"/>
      <c r="Q49" s="337"/>
      <c r="R49" s="337"/>
      <c r="S49" s="337"/>
      <c r="T49" s="337"/>
      <c r="U49" s="337"/>
      <c r="V49" s="337"/>
      <c r="W49" s="337"/>
      <c r="X49" s="337"/>
      <c r="Y49" s="337"/>
      <c r="Z49" s="337"/>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c r="BB49" s="337"/>
      <c r="BC49" s="337"/>
      <c r="BD49" s="337"/>
      <c r="BE49" s="337"/>
      <c r="BF49" s="337"/>
      <c r="BG49" s="337"/>
      <c r="BH49" s="337"/>
      <c r="BI49" s="337"/>
      <c r="BJ49" s="337"/>
      <c r="BK49" s="337"/>
      <c r="BL49" s="337"/>
      <c r="BM49" s="337"/>
      <c r="BN49" s="337"/>
      <c r="BO49" s="337"/>
      <c r="BP49" s="337"/>
      <c r="BQ49" s="337"/>
      <c r="BR49" s="337"/>
      <c r="BS49" s="337"/>
      <c r="BT49" s="337"/>
      <c r="BU49" s="337"/>
      <c r="BV49" s="337"/>
      <c r="BW49" s="337"/>
      <c r="BX49" s="337"/>
      <c r="BY49" s="337"/>
      <c r="BZ49" s="337"/>
      <c r="CA49" s="337"/>
      <c r="CB49" s="337"/>
      <c r="CC49" s="337"/>
      <c r="CD49" s="338"/>
    </row>
    <row r="50" spans="1:82" s="56" customFormat="1" x14ac:dyDescent="0.4">
      <c r="A50" s="350"/>
      <c r="B50" s="276" t="s">
        <v>664</v>
      </c>
      <c r="C50" s="382"/>
      <c r="D50" s="337">
        <v>0</v>
      </c>
      <c r="E50" s="337">
        <v>0</v>
      </c>
      <c r="F50" s="337">
        <v>0</v>
      </c>
      <c r="G50" s="337">
        <v>0</v>
      </c>
      <c r="H50" s="337">
        <v>0</v>
      </c>
      <c r="I50" s="337">
        <v>0</v>
      </c>
      <c r="J50" s="337">
        <v>0</v>
      </c>
      <c r="K50" s="337">
        <v>0</v>
      </c>
      <c r="L50" s="337">
        <v>0</v>
      </c>
      <c r="M50" s="337">
        <v>0</v>
      </c>
      <c r="N50" s="337">
        <v>0</v>
      </c>
      <c r="O50" s="337">
        <v>0</v>
      </c>
      <c r="P50" s="337">
        <v>0</v>
      </c>
      <c r="Q50" s="337">
        <v>0</v>
      </c>
      <c r="R50" s="337">
        <v>0</v>
      </c>
      <c r="S50" s="337">
        <v>0</v>
      </c>
      <c r="T50" s="337">
        <v>0</v>
      </c>
      <c r="U50" s="337">
        <v>0</v>
      </c>
      <c r="V50" s="337">
        <v>0</v>
      </c>
      <c r="W50" s="337">
        <v>0</v>
      </c>
      <c r="X50" s="337">
        <v>0</v>
      </c>
      <c r="Y50" s="337">
        <v>0</v>
      </c>
      <c r="Z50" s="337">
        <v>0</v>
      </c>
      <c r="AA50" s="337">
        <v>0</v>
      </c>
      <c r="AB50" s="337">
        <v>0</v>
      </c>
      <c r="AC50" s="337">
        <v>0</v>
      </c>
      <c r="AD50" s="337">
        <v>0</v>
      </c>
      <c r="AE50" s="337">
        <v>0</v>
      </c>
      <c r="AF50" s="337">
        <v>0</v>
      </c>
      <c r="AG50" s="337">
        <v>0</v>
      </c>
      <c r="AH50" s="337">
        <v>0</v>
      </c>
      <c r="AI50" s="337">
        <v>0</v>
      </c>
      <c r="AJ50" s="337">
        <v>0</v>
      </c>
      <c r="AK50" s="337">
        <v>0</v>
      </c>
      <c r="AL50" s="337">
        <v>0</v>
      </c>
      <c r="AM50" s="337">
        <v>0</v>
      </c>
      <c r="AN50" s="337">
        <v>0</v>
      </c>
      <c r="AO50" s="337">
        <v>0</v>
      </c>
      <c r="AP50" s="337">
        <v>0</v>
      </c>
      <c r="AQ50" s="337">
        <v>0</v>
      </c>
      <c r="AR50" s="337">
        <v>0</v>
      </c>
      <c r="AS50" s="337">
        <v>0</v>
      </c>
      <c r="AT50" s="337">
        <v>0</v>
      </c>
      <c r="AU50" s="337">
        <v>0</v>
      </c>
      <c r="AV50" s="337">
        <v>0</v>
      </c>
      <c r="AW50" s="337">
        <v>0</v>
      </c>
      <c r="AX50" s="337">
        <v>0</v>
      </c>
      <c r="AY50" s="337">
        <v>0</v>
      </c>
      <c r="AZ50" s="337">
        <v>0</v>
      </c>
      <c r="BA50" s="337">
        <v>0</v>
      </c>
      <c r="BB50" s="337">
        <v>0</v>
      </c>
      <c r="BC50" s="337">
        <v>0</v>
      </c>
      <c r="BD50" s="337">
        <v>7516.6060564364871</v>
      </c>
      <c r="BE50" s="337">
        <v>8050.3810618473917</v>
      </c>
      <c r="BF50" s="337">
        <v>7860.6522032958947</v>
      </c>
      <c r="BG50" s="337">
        <v>7684.4193237492336</v>
      </c>
      <c r="BH50" s="337">
        <v>6969.2813123337546</v>
      </c>
      <c r="BI50" s="337">
        <v>6503.9648010883993</v>
      </c>
      <c r="BJ50" s="337">
        <v>6375.2432797806368</v>
      </c>
      <c r="BK50" s="337">
        <v>6856.2260734065494</v>
      </c>
      <c r="BL50" s="337">
        <v>6714.1293924056281</v>
      </c>
      <c r="BM50" s="337">
        <v>6462.6839754660623</v>
      </c>
      <c r="BN50" s="337">
        <v>5910.4837844076701</v>
      </c>
      <c r="BO50" s="337">
        <v>5077.9477045979511</v>
      </c>
      <c r="BP50" s="337">
        <v>3065.4054725247283</v>
      </c>
      <c r="BQ50" s="337">
        <v>1193.7513411039383</v>
      </c>
      <c r="BR50" s="337">
        <v>547.25621924959751</v>
      </c>
      <c r="BS50" s="337">
        <v>275.81174750827125</v>
      </c>
      <c r="BT50" s="337">
        <v>115.37499682800495</v>
      </c>
      <c r="BU50" s="337">
        <v>32.936983932792153</v>
      </c>
      <c r="BV50" s="337">
        <v>3.5116948983691203</v>
      </c>
      <c r="BW50" s="337">
        <v>1.7574163956422653</v>
      </c>
      <c r="BX50" s="337">
        <v>1.1643694935854672</v>
      </c>
      <c r="BY50" s="337">
        <v>0.95873434258180223</v>
      </c>
      <c r="BZ50" s="337">
        <v>0.65023896400875858</v>
      </c>
      <c r="CA50" s="337">
        <v>0.4601242334622343</v>
      </c>
      <c r="CB50" s="337">
        <v>0.24219902312486419</v>
      </c>
      <c r="CC50" s="337">
        <v>9.1458954840380385E-2</v>
      </c>
      <c r="CD50" s="338">
        <v>6.8242244379487218E-3</v>
      </c>
    </row>
    <row r="51" spans="1:82" s="56" customFormat="1" x14ac:dyDescent="0.4">
      <c r="B51" s="196" t="s">
        <v>665</v>
      </c>
      <c r="C51" s="71"/>
      <c r="D51" s="337">
        <v>0</v>
      </c>
      <c r="E51" s="337">
        <v>0</v>
      </c>
      <c r="F51" s="337">
        <v>0</v>
      </c>
      <c r="G51" s="337">
        <v>0</v>
      </c>
      <c r="H51" s="337">
        <v>0</v>
      </c>
      <c r="I51" s="337">
        <v>0</v>
      </c>
      <c r="J51" s="337">
        <v>0</v>
      </c>
      <c r="K51" s="337">
        <v>0</v>
      </c>
      <c r="L51" s="337">
        <v>0</v>
      </c>
      <c r="M51" s="337">
        <v>0</v>
      </c>
      <c r="N51" s="337">
        <v>0</v>
      </c>
      <c r="O51" s="337">
        <v>0</v>
      </c>
      <c r="P51" s="337">
        <v>0</v>
      </c>
      <c r="Q51" s="337">
        <v>0</v>
      </c>
      <c r="R51" s="337">
        <v>0</v>
      </c>
      <c r="S51" s="337">
        <v>0</v>
      </c>
      <c r="T51" s="337">
        <v>0</v>
      </c>
      <c r="U51" s="337">
        <v>0</v>
      </c>
      <c r="V51" s="337">
        <v>0</v>
      </c>
      <c r="W51" s="337">
        <v>0</v>
      </c>
      <c r="X51" s="337">
        <v>0</v>
      </c>
      <c r="Y51" s="337">
        <v>0</v>
      </c>
      <c r="Z51" s="337">
        <v>0</v>
      </c>
      <c r="AA51" s="337">
        <v>0</v>
      </c>
      <c r="AB51" s="337">
        <v>0</v>
      </c>
      <c r="AC51" s="337">
        <v>0</v>
      </c>
      <c r="AD51" s="337">
        <v>0</v>
      </c>
      <c r="AE51" s="337">
        <v>0</v>
      </c>
      <c r="AF51" s="337">
        <v>0</v>
      </c>
      <c r="AG51" s="337">
        <v>0</v>
      </c>
      <c r="AH51" s="337">
        <v>0</v>
      </c>
      <c r="AI51" s="337">
        <v>0</v>
      </c>
      <c r="AJ51" s="337">
        <v>0</v>
      </c>
      <c r="AK51" s="337">
        <v>0</v>
      </c>
      <c r="AL51" s="337">
        <v>0</v>
      </c>
      <c r="AM51" s="337">
        <v>0</v>
      </c>
      <c r="AN51" s="337">
        <v>0</v>
      </c>
      <c r="AO51" s="337">
        <v>0</v>
      </c>
      <c r="AP51" s="337">
        <v>0</v>
      </c>
      <c r="AQ51" s="337">
        <v>0</v>
      </c>
      <c r="AR51" s="337">
        <v>0</v>
      </c>
      <c r="AS51" s="337">
        <v>0</v>
      </c>
      <c r="AT51" s="337">
        <v>0</v>
      </c>
      <c r="AU51" s="337">
        <v>0</v>
      </c>
      <c r="AV51" s="337">
        <v>0</v>
      </c>
      <c r="AW51" s="337">
        <v>0</v>
      </c>
      <c r="AX51" s="337">
        <v>0</v>
      </c>
      <c r="AY51" s="337">
        <v>0</v>
      </c>
      <c r="AZ51" s="337">
        <v>0</v>
      </c>
      <c r="BA51" s="337">
        <v>0</v>
      </c>
      <c r="BB51" s="337">
        <v>0</v>
      </c>
      <c r="BC51" s="337">
        <v>0</v>
      </c>
      <c r="BD51" s="337">
        <v>7227.8524005964637</v>
      </c>
      <c r="BE51" s="337">
        <v>7365.6249754836499</v>
      </c>
      <c r="BF51" s="337">
        <v>7469.0516899250415</v>
      </c>
      <c r="BG51" s="337">
        <v>7436.2867457666753</v>
      </c>
      <c r="BH51" s="337">
        <v>6792.1378409642848</v>
      </c>
      <c r="BI51" s="337">
        <v>5658.4539747793206</v>
      </c>
      <c r="BJ51" s="337">
        <v>5023.6310086540016</v>
      </c>
      <c r="BK51" s="337">
        <v>4590.4944294286724</v>
      </c>
      <c r="BL51" s="337">
        <v>4031.2067744695078</v>
      </c>
      <c r="BM51" s="337">
        <v>3684.9235983707672</v>
      </c>
      <c r="BN51" s="337">
        <v>3297.9686085520239</v>
      </c>
      <c r="BO51" s="337">
        <v>2894.787274112919</v>
      </c>
      <c r="BP51" s="337">
        <v>2598.8148471107643</v>
      </c>
      <c r="BQ51" s="337">
        <v>2234.8979832788823</v>
      </c>
      <c r="BR51" s="337">
        <v>2021.7873717662656</v>
      </c>
      <c r="BS51" s="337">
        <v>1843.0951392435818</v>
      </c>
      <c r="BT51" s="337">
        <v>1616.6000553777235</v>
      </c>
      <c r="BU51" s="337">
        <v>1529.025848669932</v>
      </c>
      <c r="BV51" s="337">
        <v>1253.3013054979776</v>
      </c>
      <c r="BW51" s="337">
        <v>919.00328836162316</v>
      </c>
      <c r="BX51" s="337">
        <v>580.97605873514328</v>
      </c>
      <c r="BY51" s="337">
        <v>416.76487685432284</v>
      </c>
      <c r="BZ51" s="337">
        <v>279.60765124864741</v>
      </c>
      <c r="CA51" s="337">
        <v>191.23580509671285</v>
      </c>
      <c r="CB51" s="337">
        <v>111.49838607066052</v>
      </c>
      <c r="CC51" s="337">
        <v>42.44212117904533</v>
      </c>
      <c r="CD51" s="338">
        <v>3.1668690921774258</v>
      </c>
    </row>
    <row r="52" spans="1:82" s="56" customFormat="1" x14ac:dyDescent="0.4">
      <c r="B52" s="276" t="s">
        <v>445</v>
      </c>
      <c r="C52" s="382"/>
      <c r="D52" s="337">
        <v>0</v>
      </c>
      <c r="E52" s="337">
        <v>0</v>
      </c>
      <c r="F52" s="337">
        <v>0</v>
      </c>
      <c r="G52" s="337">
        <v>0</v>
      </c>
      <c r="H52" s="337">
        <v>0</v>
      </c>
      <c r="I52" s="337">
        <v>0</v>
      </c>
      <c r="J52" s="337">
        <v>0</v>
      </c>
      <c r="K52" s="337">
        <v>0</v>
      </c>
      <c r="L52" s="337">
        <v>0</v>
      </c>
      <c r="M52" s="337">
        <v>0</v>
      </c>
      <c r="N52" s="337">
        <v>0</v>
      </c>
      <c r="O52" s="337">
        <v>0</v>
      </c>
      <c r="P52" s="337">
        <v>0</v>
      </c>
      <c r="Q52" s="337">
        <v>0</v>
      </c>
      <c r="R52" s="337">
        <v>0</v>
      </c>
      <c r="S52" s="337">
        <v>0</v>
      </c>
      <c r="T52" s="337">
        <v>0</v>
      </c>
      <c r="U52" s="337">
        <v>0</v>
      </c>
      <c r="V52" s="337">
        <v>0</v>
      </c>
      <c r="W52" s="337">
        <v>0</v>
      </c>
      <c r="X52" s="337">
        <v>0</v>
      </c>
      <c r="Y52" s="337">
        <v>0</v>
      </c>
      <c r="Z52" s="337">
        <v>0</v>
      </c>
      <c r="AA52" s="337">
        <v>0</v>
      </c>
      <c r="AB52" s="337">
        <v>0</v>
      </c>
      <c r="AC52" s="337">
        <v>0</v>
      </c>
      <c r="AD52" s="337">
        <v>0</v>
      </c>
      <c r="AE52" s="337">
        <v>0</v>
      </c>
      <c r="AF52" s="337">
        <v>0</v>
      </c>
      <c r="AG52" s="337">
        <v>0</v>
      </c>
      <c r="AH52" s="337">
        <v>0</v>
      </c>
      <c r="AI52" s="337">
        <v>0</v>
      </c>
      <c r="AJ52" s="337">
        <v>0</v>
      </c>
      <c r="AK52" s="337">
        <v>0</v>
      </c>
      <c r="AL52" s="337">
        <v>0</v>
      </c>
      <c r="AM52" s="337">
        <v>0</v>
      </c>
      <c r="AN52" s="337">
        <v>0</v>
      </c>
      <c r="AO52" s="337">
        <v>0</v>
      </c>
      <c r="AP52" s="337">
        <v>0</v>
      </c>
      <c r="AQ52" s="337">
        <v>0</v>
      </c>
      <c r="AR52" s="337">
        <v>0</v>
      </c>
      <c r="AS52" s="337">
        <v>0</v>
      </c>
      <c r="AT52" s="337">
        <v>0</v>
      </c>
      <c r="AU52" s="337">
        <v>0</v>
      </c>
      <c r="AV52" s="337">
        <v>0</v>
      </c>
      <c r="AW52" s="337">
        <v>0</v>
      </c>
      <c r="AX52" s="337">
        <v>0</v>
      </c>
      <c r="AY52" s="337">
        <v>0</v>
      </c>
      <c r="AZ52" s="337">
        <v>0</v>
      </c>
      <c r="BA52" s="337">
        <v>0</v>
      </c>
      <c r="BB52" s="337">
        <v>0</v>
      </c>
      <c r="BC52" s="337">
        <v>0</v>
      </c>
      <c r="BD52" s="337">
        <v>411.25552723372323</v>
      </c>
      <c r="BE52" s="337">
        <v>532.79503216369869</v>
      </c>
      <c r="BF52" s="337">
        <v>587.10908906425402</v>
      </c>
      <c r="BG52" s="337">
        <v>574.4694829612589</v>
      </c>
      <c r="BH52" s="337">
        <v>485.04969702209166</v>
      </c>
      <c r="BI52" s="337">
        <v>425.21652766104233</v>
      </c>
      <c r="BJ52" s="337">
        <v>404.85658164506037</v>
      </c>
      <c r="BK52" s="337">
        <v>384.67783478019237</v>
      </c>
      <c r="BL52" s="337">
        <v>364.6926918719646</v>
      </c>
      <c r="BM52" s="337">
        <v>394.4895274774567</v>
      </c>
      <c r="BN52" s="337">
        <v>495.08245909857004</v>
      </c>
      <c r="BO52" s="337">
        <v>541.03010536581974</v>
      </c>
      <c r="BP52" s="337">
        <v>625.80799962892354</v>
      </c>
      <c r="BQ52" s="337">
        <v>671.51949960473291</v>
      </c>
      <c r="BR52" s="337">
        <v>696.79905707427713</v>
      </c>
      <c r="BS52" s="337">
        <v>735.82580851072214</v>
      </c>
      <c r="BT52" s="337">
        <v>724.58083150160508</v>
      </c>
      <c r="BU52" s="337">
        <v>767.24329175322282</v>
      </c>
      <c r="BV52" s="337">
        <v>747.06149764262727</v>
      </c>
      <c r="BW52" s="337">
        <v>550.0774023264521</v>
      </c>
      <c r="BX52" s="337">
        <v>516.04058277229967</v>
      </c>
      <c r="BY52" s="337">
        <v>457.68394226050782</v>
      </c>
      <c r="BZ52" s="337">
        <v>371.61869677269698</v>
      </c>
      <c r="CA52" s="337">
        <v>306.29474706045227</v>
      </c>
      <c r="CB52" s="337">
        <v>213.17087191755979</v>
      </c>
      <c r="CC52" s="337">
        <v>98.091946287258892</v>
      </c>
      <c r="CD52" s="338">
        <v>8.665101169442174</v>
      </c>
    </row>
    <row r="53" spans="1:82" s="56" customFormat="1" x14ac:dyDescent="0.4">
      <c r="B53" s="276" t="s">
        <v>666</v>
      </c>
      <c r="C53" s="382"/>
      <c r="D53" s="337">
        <v>0</v>
      </c>
      <c r="E53" s="337">
        <v>0</v>
      </c>
      <c r="F53" s="337">
        <v>0</v>
      </c>
      <c r="G53" s="337">
        <v>0</v>
      </c>
      <c r="H53" s="337">
        <v>0</v>
      </c>
      <c r="I53" s="337">
        <v>0</v>
      </c>
      <c r="J53" s="337">
        <v>0</v>
      </c>
      <c r="K53" s="337">
        <v>0</v>
      </c>
      <c r="L53" s="337">
        <v>0</v>
      </c>
      <c r="M53" s="337">
        <v>0</v>
      </c>
      <c r="N53" s="337">
        <v>0</v>
      </c>
      <c r="O53" s="337">
        <v>0</v>
      </c>
      <c r="P53" s="337">
        <v>0</v>
      </c>
      <c r="Q53" s="337">
        <v>0</v>
      </c>
      <c r="R53" s="337">
        <v>0</v>
      </c>
      <c r="S53" s="337">
        <v>0</v>
      </c>
      <c r="T53" s="337">
        <v>0</v>
      </c>
      <c r="U53" s="337">
        <v>0</v>
      </c>
      <c r="V53" s="337">
        <v>0</v>
      </c>
      <c r="W53" s="337">
        <v>0</v>
      </c>
      <c r="X53" s="337">
        <v>0</v>
      </c>
      <c r="Y53" s="337">
        <v>0</v>
      </c>
      <c r="Z53" s="337">
        <v>0</v>
      </c>
      <c r="AA53" s="337">
        <v>0</v>
      </c>
      <c r="AB53" s="337">
        <v>0</v>
      </c>
      <c r="AC53" s="337">
        <v>0</v>
      </c>
      <c r="AD53" s="337">
        <v>0</v>
      </c>
      <c r="AE53" s="337">
        <v>0</v>
      </c>
      <c r="AF53" s="337">
        <v>0</v>
      </c>
      <c r="AG53" s="337">
        <v>0</v>
      </c>
      <c r="AH53" s="337">
        <v>0</v>
      </c>
      <c r="AI53" s="337">
        <v>0</v>
      </c>
      <c r="AJ53" s="337">
        <v>0</v>
      </c>
      <c r="AK53" s="337">
        <v>0</v>
      </c>
      <c r="AL53" s="337">
        <v>0</v>
      </c>
      <c r="AM53" s="337">
        <v>0</v>
      </c>
      <c r="AN53" s="337">
        <v>0</v>
      </c>
      <c r="AO53" s="337">
        <v>0</v>
      </c>
      <c r="AP53" s="337">
        <v>0</v>
      </c>
      <c r="AQ53" s="337">
        <v>0</v>
      </c>
      <c r="AR53" s="337">
        <v>0</v>
      </c>
      <c r="AS53" s="337">
        <v>0</v>
      </c>
      <c r="AT53" s="337">
        <v>0</v>
      </c>
      <c r="AU53" s="337">
        <v>0</v>
      </c>
      <c r="AV53" s="337">
        <v>0</v>
      </c>
      <c r="AW53" s="337">
        <v>0</v>
      </c>
      <c r="AX53" s="337">
        <v>0</v>
      </c>
      <c r="AY53" s="337">
        <v>0</v>
      </c>
      <c r="AZ53" s="337">
        <v>0</v>
      </c>
      <c r="BA53" s="337">
        <v>0</v>
      </c>
      <c r="BB53" s="337">
        <v>0</v>
      </c>
      <c r="BC53" s="337">
        <v>0</v>
      </c>
      <c r="BD53" s="337">
        <v>6185.6515344847594</v>
      </c>
      <c r="BE53" s="337">
        <v>6516.9831349857432</v>
      </c>
      <c r="BF53" s="337">
        <v>6295.5124794794137</v>
      </c>
      <c r="BG53" s="337">
        <v>3869.2690274137258</v>
      </c>
      <c r="BH53" s="337">
        <v>572.20074728702025</v>
      </c>
      <c r="BI53" s="337">
        <v>543.15827783074178</v>
      </c>
      <c r="BJ53" s="337">
        <v>515.07578899673797</v>
      </c>
      <c r="BK53" s="337">
        <v>408.99028909780941</v>
      </c>
      <c r="BL53" s="337">
        <v>326.18681024476655</v>
      </c>
      <c r="BM53" s="337">
        <v>314.03775001309702</v>
      </c>
      <c r="BN53" s="337">
        <v>314.8000792381481</v>
      </c>
      <c r="BO53" s="337">
        <v>276.18496062283072</v>
      </c>
      <c r="BP53" s="337">
        <v>247.25418964249849</v>
      </c>
      <c r="BQ53" s="337">
        <v>212.84926155719248</v>
      </c>
      <c r="BR53" s="337">
        <v>177.6626003124322</v>
      </c>
      <c r="BS53" s="337">
        <v>148.415452845289</v>
      </c>
      <c r="BT53" s="337">
        <v>125.46269828235422</v>
      </c>
      <c r="BU53" s="337">
        <v>103.13005144603676</v>
      </c>
      <c r="BV53" s="337">
        <v>47.973568708023095</v>
      </c>
      <c r="BW53" s="337">
        <v>28.57422814467548</v>
      </c>
      <c r="BX53" s="337">
        <v>14.725754179447245</v>
      </c>
      <c r="BY53" s="337">
        <v>10.472224698555426</v>
      </c>
      <c r="BZ53" s="337">
        <v>5.0604218039478592</v>
      </c>
      <c r="CA53" s="337">
        <v>2.069071263780645</v>
      </c>
      <c r="CB53" s="337">
        <v>0</v>
      </c>
      <c r="CC53" s="337">
        <v>0</v>
      </c>
      <c r="CD53" s="338">
        <v>0</v>
      </c>
    </row>
    <row r="54" spans="1:82" s="56" customFormat="1" ht="24.75" customHeight="1" x14ac:dyDescent="0.4">
      <c r="B54" s="196" t="s">
        <v>667</v>
      </c>
      <c r="C54" s="71"/>
      <c r="D54" s="337">
        <v>0</v>
      </c>
      <c r="E54" s="337">
        <v>0</v>
      </c>
      <c r="F54" s="337">
        <v>0</v>
      </c>
      <c r="G54" s="337">
        <v>0</v>
      </c>
      <c r="H54" s="337">
        <v>0</v>
      </c>
      <c r="I54" s="337">
        <v>0</v>
      </c>
      <c r="J54" s="337">
        <v>0</v>
      </c>
      <c r="K54" s="337">
        <v>0</v>
      </c>
      <c r="L54" s="337">
        <v>0</v>
      </c>
      <c r="M54" s="337">
        <v>0</v>
      </c>
      <c r="N54" s="337">
        <v>0</v>
      </c>
      <c r="O54" s="337">
        <v>0</v>
      </c>
      <c r="P54" s="337">
        <v>0</v>
      </c>
      <c r="Q54" s="337">
        <v>0</v>
      </c>
      <c r="R54" s="337">
        <v>0</v>
      </c>
      <c r="S54" s="337">
        <v>0</v>
      </c>
      <c r="T54" s="337">
        <v>0</v>
      </c>
      <c r="U54" s="337">
        <v>0</v>
      </c>
      <c r="V54" s="337">
        <v>0</v>
      </c>
      <c r="W54" s="337">
        <v>0</v>
      </c>
      <c r="X54" s="337">
        <v>0</v>
      </c>
      <c r="Y54" s="337">
        <v>0</v>
      </c>
      <c r="Z54" s="337">
        <v>0</v>
      </c>
      <c r="AA54" s="337">
        <v>0</v>
      </c>
      <c r="AB54" s="337">
        <v>0</v>
      </c>
      <c r="AC54" s="337">
        <v>0</v>
      </c>
      <c r="AD54" s="337">
        <v>0</v>
      </c>
      <c r="AE54" s="337">
        <v>0</v>
      </c>
      <c r="AF54" s="337">
        <v>0</v>
      </c>
      <c r="AG54" s="337">
        <v>0</v>
      </c>
      <c r="AH54" s="337">
        <v>0</v>
      </c>
      <c r="AI54" s="337">
        <v>0</v>
      </c>
      <c r="AJ54" s="337">
        <v>0</v>
      </c>
      <c r="AK54" s="337">
        <v>0</v>
      </c>
      <c r="AL54" s="337">
        <v>0</v>
      </c>
      <c r="AM54" s="337">
        <v>0</v>
      </c>
      <c r="AN54" s="337">
        <v>0</v>
      </c>
      <c r="AO54" s="337">
        <v>0</v>
      </c>
      <c r="AP54" s="337">
        <v>0</v>
      </c>
      <c r="AQ54" s="337">
        <v>0</v>
      </c>
      <c r="AR54" s="337">
        <v>0</v>
      </c>
      <c r="AS54" s="337">
        <v>0</v>
      </c>
      <c r="AT54" s="337">
        <v>0</v>
      </c>
      <c r="AU54" s="337">
        <v>0</v>
      </c>
      <c r="AV54" s="337">
        <v>0</v>
      </c>
      <c r="AW54" s="337">
        <v>0</v>
      </c>
      <c r="AX54" s="337">
        <v>0</v>
      </c>
      <c r="AY54" s="337">
        <v>0</v>
      </c>
      <c r="AZ54" s="337">
        <v>0</v>
      </c>
      <c r="BA54" s="337">
        <v>0</v>
      </c>
      <c r="BB54" s="337">
        <v>0</v>
      </c>
      <c r="BC54" s="337">
        <v>0</v>
      </c>
      <c r="BD54" s="337">
        <v>0</v>
      </c>
      <c r="BE54" s="337">
        <v>0</v>
      </c>
      <c r="BF54" s="337">
        <v>0</v>
      </c>
      <c r="BG54" s="337">
        <v>0</v>
      </c>
      <c r="BH54" s="337">
        <v>4843.5557214382297</v>
      </c>
      <c r="BI54" s="337">
        <v>3624.9616469582238</v>
      </c>
      <c r="BJ54" s="337">
        <v>2857.1341064036037</v>
      </c>
      <c r="BK54" s="337">
        <v>2355.7659695842872</v>
      </c>
      <c r="BL54" s="337">
        <v>1916.8793002156124</v>
      </c>
      <c r="BM54" s="337">
        <v>1136.948155121966</v>
      </c>
      <c r="BN54" s="337">
        <v>807.47039427349137</v>
      </c>
      <c r="BO54" s="337">
        <v>566.62179566173825</v>
      </c>
      <c r="BP54" s="337">
        <v>359.90110655353197</v>
      </c>
      <c r="BQ54" s="337">
        <v>207.26447832272618</v>
      </c>
      <c r="BR54" s="337">
        <v>142.2058637204226</v>
      </c>
      <c r="BS54" s="337">
        <v>94.886315878846986</v>
      </c>
      <c r="BT54" s="337">
        <v>68.457779105442626</v>
      </c>
      <c r="BU54" s="337">
        <v>48.457706109733699</v>
      </c>
      <c r="BV54" s="337">
        <v>36.456881726350638</v>
      </c>
      <c r="BW54" s="337">
        <v>19.246756461331202</v>
      </c>
      <c r="BX54" s="337">
        <v>11.100182987215618</v>
      </c>
      <c r="BY54" s="337">
        <v>6.8156139716995439</v>
      </c>
      <c r="BZ54" s="337">
        <v>3.9203635912424146</v>
      </c>
      <c r="CA54" s="337">
        <v>2.2089668076267657</v>
      </c>
      <c r="CB54" s="337">
        <v>1.2691148627174393</v>
      </c>
      <c r="CC54" s="337">
        <v>0.46785891795517703</v>
      </c>
      <c r="CD54" s="338">
        <v>0</v>
      </c>
    </row>
    <row r="55" spans="1:82" s="56" customFormat="1" x14ac:dyDescent="0.4">
      <c r="B55" s="286" t="s">
        <v>664</v>
      </c>
      <c r="C55" s="276"/>
      <c r="D55" s="337">
        <v>0</v>
      </c>
      <c r="E55" s="337">
        <v>0</v>
      </c>
      <c r="F55" s="337">
        <v>0</v>
      </c>
      <c r="G55" s="337">
        <v>0</v>
      </c>
      <c r="H55" s="337">
        <v>0</v>
      </c>
      <c r="I55" s="337">
        <v>0</v>
      </c>
      <c r="J55" s="337">
        <v>0</v>
      </c>
      <c r="K55" s="337">
        <v>0</v>
      </c>
      <c r="L55" s="337">
        <v>0</v>
      </c>
      <c r="M55" s="337">
        <v>0</v>
      </c>
      <c r="N55" s="337">
        <v>0</v>
      </c>
      <c r="O55" s="337">
        <v>0</v>
      </c>
      <c r="P55" s="337">
        <v>0</v>
      </c>
      <c r="Q55" s="337">
        <v>0</v>
      </c>
      <c r="R55" s="337">
        <v>0</v>
      </c>
      <c r="S55" s="337">
        <v>0</v>
      </c>
      <c r="T55" s="337">
        <v>0</v>
      </c>
      <c r="U55" s="337">
        <v>0</v>
      </c>
      <c r="V55" s="337">
        <v>0</v>
      </c>
      <c r="W55" s="337">
        <v>0</v>
      </c>
      <c r="X55" s="337">
        <v>0</v>
      </c>
      <c r="Y55" s="337">
        <v>0</v>
      </c>
      <c r="Z55" s="337">
        <v>0</v>
      </c>
      <c r="AA55" s="337">
        <v>0</v>
      </c>
      <c r="AB55" s="337">
        <v>0</v>
      </c>
      <c r="AC55" s="337">
        <v>0</v>
      </c>
      <c r="AD55" s="337">
        <v>0</v>
      </c>
      <c r="AE55" s="337">
        <v>0</v>
      </c>
      <c r="AF55" s="337">
        <v>0</v>
      </c>
      <c r="AG55" s="337">
        <v>0</v>
      </c>
      <c r="AH55" s="337">
        <v>0</v>
      </c>
      <c r="AI55" s="337">
        <v>0</v>
      </c>
      <c r="AJ55" s="337">
        <v>0</v>
      </c>
      <c r="AK55" s="337">
        <v>0</v>
      </c>
      <c r="AL55" s="337">
        <v>0</v>
      </c>
      <c r="AM55" s="337">
        <v>0</v>
      </c>
      <c r="AN55" s="337">
        <v>0</v>
      </c>
      <c r="AO55" s="337">
        <v>0</v>
      </c>
      <c r="AP55" s="337">
        <v>0</v>
      </c>
      <c r="AQ55" s="337">
        <v>0</v>
      </c>
      <c r="AR55" s="337">
        <v>0</v>
      </c>
      <c r="AS55" s="337">
        <v>0</v>
      </c>
      <c r="AT55" s="337">
        <v>0</v>
      </c>
      <c r="AU55" s="337">
        <v>0</v>
      </c>
      <c r="AV55" s="337">
        <v>0</v>
      </c>
      <c r="AW55" s="337">
        <v>0</v>
      </c>
      <c r="AX55" s="337">
        <v>0</v>
      </c>
      <c r="AY55" s="337">
        <v>0</v>
      </c>
      <c r="AZ55" s="337">
        <v>0</v>
      </c>
      <c r="BA55" s="337">
        <v>0</v>
      </c>
      <c r="BB55" s="337">
        <v>0</v>
      </c>
      <c r="BC55" s="337">
        <v>0</v>
      </c>
      <c r="BD55" s="337" t="s">
        <v>446</v>
      </c>
      <c r="BE55" s="337" t="s">
        <v>446</v>
      </c>
      <c r="BF55" s="337" t="s">
        <v>446</v>
      </c>
      <c r="BG55" s="337" t="s">
        <v>446</v>
      </c>
      <c r="BH55" s="337">
        <v>1127.1902991937443</v>
      </c>
      <c r="BI55" s="337">
        <v>834.98721460949992</v>
      </c>
      <c r="BJ55" s="337">
        <v>660.09167803352955</v>
      </c>
      <c r="BK55" s="337">
        <v>561.24580243362641</v>
      </c>
      <c r="BL55" s="337">
        <v>476.67604822908299</v>
      </c>
      <c r="BM55" s="337">
        <v>333.79032485036703</v>
      </c>
      <c r="BN55" s="337">
        <v>262.18321710153037</v>
      </c>
      <c r="BO55" s="337">
        <v>194.59022257052536</v>
      </c>
      <c r="BP55" s="337">
        <v>93.914507280066985</v>
      </c>
      <c r="BQ55" s="337">
        <v>24.752525042141027</v>
      </c>
      <c r="BR55" s="337">
        <v>7.3114222616010611</v>
      </c>
      <c r="BS55" s="337">
        <v>2.4301516922672484</v>
      </c>
      <c r="BT55" s="337">
        <v>0.60595659336170582</v>
      </c>
      <c r="BU55" s="337">
        <v>0</v>
      </c>
      <c r="BV55" s="337">
        <v>0</v>
      </c>
      <c r="BW55" s="337">
        <v>0</v>
      </c>
      <c r="BX55" s="337">
        <v>0</v>
      </c>
      <c r="BY55" s="337">
        <v>0</v>
      </c>
      <c r="BZ55" s="337">
        <v>0</v>
      </c>
      <c r="CA55" s="337">
        <v>0</v>
      </c>
      <c r="CB55" s="337">
        <v>0</v>
      </c>
      <c r="CC55" s="337">
        <v>0</v>
      </c>
      <c r="CD55" s="338">
        <v>0</v>
      </c>
    </row>
    <row r="56" spans="1:82" s="56" customFormat="1" x14ac:dyDescent="0.4">
      <c r="B56" s="285" t="s">
        <v>665</v>
      </c>
      <c r="C56" s="196"/>
      <c r="D56" s="337">
        <v>0</v>
      </c>
      <c r="E56" s="337">
        <v>0</v>
      </c>
      <c r="F56" s="337">
        <v>0</v>
      </c>
      <c r="G56" s="337">
        <v>0</v>
      </c>
      <c r="H56" s="337">
        <v>0</v>
      </c>
      <c r="I56" s="337">
        <v>0</v>
      </c>
      <c r="J56" s="337">
        <v>0</v>
      </c>
      <c r="K56" s="337">
        <v>0</v>
      </c>
      <c r="L56" s="337">
        <v>0</v>
      </c>
      <c r="M56" s="337">
        <v>0</v>
      </c>
      <c r="N56" s="337">
        <v>0</v>
      </c>
      <c r="O56" s="337">
        <v>0</v>
      </c>
      <c r="P56" s="337">
        <v>0</v>
      </c>
      <c r="Q56" s="337">
        <v>0</v>
      </c>
      <c r="R56" s="337">
        <v>0</v>
      </c>
      <c r="S56" s="337">
        <v>0</v>
      </c>
      <c r="T56" s="337">
        <v>0</v>
      </c>
      <c r="U56" s="337">
        <v>0</v>
      </c>
      <c r="V56" s="337">
        <v>0</v>
      </c>
      <c r="W56" s="337">
        <v>0</v>
      </c>
      <c r="X56" s="337">
        <v>0</v>
      </c>
      <c r="Y56" s="337">
        <v>0</v>
      </c>
      <c r="Z56" s="337">
        <v>0</v>
      </c>
      <c r="AA56" s="337">
        <v>0</v>
      </c>
      <c r="AB56" s="337">
        <v>0</v>
      </c>
      <c r="AC56" s="337">
        <v>0</v>
      </c>
      <c r="AD56" s="337">
        <v>0</v>
      </c>
      <c r="AE56" s="337">
        <v>0</v>
      </c>
      <c r="AF56" s="337">
        <v>0</v>
      </c>
      <c r="AG56" s="337">
        <v>0</v>
      </c>
      <c r="AH56" s="337">
        <v>0</v>
      </c>
      <c r="AI56" s="337">
        <v>0</v>
      </c>
      <c r="AJ56" s="337">
        <v>0</v>
      </c>
      <c r="AK56" s="337">
        <v>0</v>
      </c>
      <c r="AL56" s="337">
        <v>0</v>
      </c>
      <c r="AM56" s="337">
        <v>0</v>
      </c>
      <c r="AN56" s="337">
        <v>0</v>
      </c>
      <c r="AO56" s="337">
        <v>0</v>
      </c>
      <c r="AP56" s="337">
        <v>0</v>
      </c>
      <c r="AQ56" s="337">
        <v>0</v>
      </c>
      <c r="AR56" s="337">
        <v>0</v>
      </c>
      <c r="AS56" s="337">
        <v>0</v>
      </c>
      <c r="AT56" s="337">
        <v>0</v>
      </c>
      <c r="AU56" s="337">
        <v>0</v>
      </c>
      <c r="AV56" s="337">
        <v>0</v>
      </c>
      <c r="AW56" s="337">
        <v>0</v>
      </c>
      <c r="AX56" s="337">
        <v>0</v>
      </c>
      <c r="AY56" s="337">
        <v>0</v>
      </c>
      <c r="AZ56" s="337">
        <v>0</v>
      </c>
      <c r="BA56" s="337">
        <v>0</v>
      </c>
      <c r="BB56" s="337">
        <v>0</v>
      </c>
      <c r="BC56" s="337">
        <v>0</v>
      </c>
      <c r="BD56" s="337" t="s">
        <v>446</v>
      </c>
      <c r="BE56" s="337" t="s">
        <v>446</v>
      </c>
      <c r="BF56" s="337" t="s">
        <v>446</v>
      </c>
      <c r="BG56" s="337" t="s">
        <v>446</v>
      </c>
      <c r="BH56" s="337">
        <v>3516.0735013760764</v>
      </c>
      <c r="BI56" s="337">
        <v>2636.7263500790559</v>
      </c>
      <c r="BJ56" s="337">
        <v>2073.974488397721</v>
      </c>
      <c r="BK56" s="337">
        <v>1681.3272996414435</v>
      </c>
      <c r="BL56" s="337">
        <v>1342.1403435452801</v>
      </c>
      <c r="BM56" s="337">
        <v>743.41459046316572</v>
      </c>
      <c r="BN56" s="337">
        <v>491.69089636801158</v>
      </c>
      <c r="BO56" s="337">
        <v>323.88782707258724</v>
      </c>
      <c r="BP56" s="337">
        <v>223.79812213216593</v>
      </c>
      <c r="BQ56" s="337">
        <v>152.11937067164632</v>
      </c>
      <c r="BR56" s="337">
        <v>111.46171918466678</v>
      </c>
      <c r="BS56" s="337">
        <v>74.298358074590382</v>
      </c>
      <c r="BT56" s="337">
        <v>53.502253797175243</v>
      </c>
      <c r="BU56" s="337">
        <v>37.831112816297534</v>
      </c>
      <c r="BV56" s="337">
        <v>28.219881732039454</v>
      </c>
      <c r="BW56" s="337">
        <v>15.230943925689413</v>
      </c>
      <c r="BX56" s="337">
        <v>8.6736668286466667</v>
      </c>
      <c r="BY56" s="337">
        <v>5.3987567708915938</v>
      </c>
      <c r="BZ56" s="337">
        <v>3.1133546369352243</v>
      </c>
      <c r="CA56" s="337">
        <v>1.7486098248209383</v>
      </c>
      <c r="CB56" s="337">
        <v>1.0681901328045837</v>
      </c>
      <c r="CC56" s="337">
        <v>0.40713843698073582</v>
      </c>
      <c r="CD56" s="338">
        <v>0</v>
      </c>
    </row>
    <row r="57" spans="1:82" s="56" customFormat="1" x14ac:dyDescent="0.4">
      <c r="B57" s="286" t="s">
        <v>445</v>
      </c>
      <c r="C57" s="276"/>
      <c r="D57" s="337">
        <v>0</v>
      </c>
      <c r="E57" s="337">
        <v>0</v>
      </c>
      <c r="F57" s="337">
        <v>0</v>
      </c>
      <c r="G57" s="337">
        <v>0</v>
      </c>
      <c r="H57" s="337">
        <v>0</v>
      </c>
      <c r="I57" s="337">
        <v>0</v>
      </c>
      <c r="J57" s="337">
        <v>0</v>
      </c>
      <c r="K57" s="337">
        <v>0</v>
      </c>
      <c r="L57" s="337">
        <v>0</v>
      </c>
      <c r="M57" s="337">
        <v>0</v>
      </c>
      <c r="N57" s="337">
        <v>0</v>
      </c>
      <c r="O57" s="337">
        <v>0</v>
      </c>
      <c r="P57" s="337">
        <v>0</v>
      </c>
      <c r="Q57" s="337">
        <v>0</v>
      </c>
      <c r="R57" s="337">
        <v>0</v>
      </c>
      <c r="S57" s="337">
        <v>0</v>
      </c>
      <c r="T57" s="337">
        <v>0</v>
      </c>
      <c r="U57" s="337">
        <v>0</v>
      </c>
      <c r="V57" s="337">
        <v>0</v>
      </c>
      <c r="W57" s="337">
        <v>0</v>
      </c>
      <c r="X57" s="337">
        <v>0</v>
      </c>
      <c r="Y57" s="337">
        <v>0</v>
      </c>
      <c r="Z57" s="337">
        <v>0</v>
      </c>
      <c r="AA57" s="337">
        <v>0</v>
      </c>
      <c r="AB57" s="337">
        <v>0</v>
      </c>
      <c r="AC57" s="337">
        <v>0</v>
      </c>
      <c r="AD57" s="337">
        <v>0</v>
      </c>
      <c r="AE57" s="337">
        <v>0</v>
      </c>
      <c r="AF57" s="337">
        <v>0</v>
      </c>
      <c r="AG57" s="337">
        <v>0</v>
      </c>
      <c r="AH57" s="337">
        <v>0</v>
      </c>
      <c r="AI57" s="337">
        <v>0</v>
      </c>
      <c r="AJ57" s="337">
        <v>0</v>
      </c>
      <c r="AK57" s="337">
        <v>0</v>
      </c>
      <c r="AL57" s="337">
        <v>0</v>
      </c>
      <c r="AM57" s="337">
        <v>0</v>
      </c>
      <c r="AN57" s="337">
        <v>0</v>
      </c>
      <c r="AO57" s="337">
        <v>0</v>
      </c>
      <c r="AP57" s="337">
        <v>0</v>
      </c>
      <c r="AQ57" s="337">
        <v>0</v>
      </c>
      <c r="AR57" s="337">
        <v>0</v>
      </c>
      <c r="AS57" s="337">
        <v>0</v>
      </c>
      <c r="AT57" s="337">
        <v>0</v>
      </c>
      <c r="AU57" s="337">
        <v>0</v>
      </c>
      <c r="AV57" s="337">
        <v>0</v>
      </c>
      <c r="AW57" s="337">
        <v>0</v>
      </c>
      <c r="AX57" s="337">
        <v>0</v>
      </c>
      <c r="AY57" s="337">
        <v>0</v>
      </c>
      <c r="AZ57" s="337">
        <v>0</v>
      </c>
      <c r="BA57" s="337">
        <v>0</v>
      </c>
      <c r="BB57" s="337">
        <v>0</v>
      </c>
      <c r="BC57" s="337">
        <v>0</v>
      </c>
      <c r="BD57" s="337" t="s">
        <v>446</v>
      </c>
      <c r="BE57" s="337" t="s">
        <v>446</v>
      </c>
      <c r="BF57" s="337" t="s">
        <v>446</v>
      </c>
      <c r="BG57" s="337" t="s">
        <v>446</v>
      </c>
      <c r="BH57" s="337">
        <v>160.81833062426961</v>
      </c>
      <c r="BI57" s="337">
        <v>121.73913077496998</v>
      </c>
      <c r="BJ57" s="337">
        <v>97.894952250735315</v>
      </c>
      <c r="BK57" s="337">
        <v>92.843779127193741</v>
      </c>
      <c r="BL57" s="337">
        <v>78.779346592316614</v>
      </c>
      <c r="BM57" s="337">
        <v>49.12350371375225</v>
      </c>
      <c r="BN57" s="337">
        <v>44.494514476730537</v>
      </c>
      <c r="BO57" s="337">
        <v>41.257546663536488</v>
      </c>
      <c r="BP57" s="337">
        <v>36.211285111006326</v>
      </c>
      <c r="BQ57" s="337">
        <v>28.711580863993298</v>
      </c>
      <c r="BR57" s="337">
        <v>20.849217785784074</v>
      </c>
      <c r="BS57" s="337">
        <v>16.035613652085143</v>
      </c>
      <c r="BT57" s="337">
        <v>13.01953469013905</v>
      </c>
      <c r="BU57" s="337">
        <v>9.6325895744761176</v>
      </c>
      <c r="BV57" s="337">
        <v>7.7521082989077854</v>
      </c>
      <c r="BW57" s="337">
        <v>3.7676515727396001</v>
      </c>
      <c r="BX57" s="337">
        <v>2.034986540107496</v>
      </c>
      <c r="BY57" s="337">
        <v>1.0119114108351943</v>
      </c>
      <c r="BZ57" s="337">
        <v>0.41555984662169743</v>
      </c>
      <c r="CA57" s="337">
        <v>7.8120619719552753E-2</v>
      </c>
      <c r="CB57" s="337">
        <v>-0.1743527611214914</v>
      </c>
      <c r="CC57" s="337">
        <v>6.0720480974441229E-2</v>
      </c>
      <c r="CD57" s="338">
        <v>0</v>
      </c>
    </row>
    <row r="58" spans="1:82" s="56" customFormat="1" x14ac:dyDescent="0.4">
      <c r="B58" s="286" t="s">
        <v>666</v>
      </c>
      <c r="C58" s="276"/>
      <c r="D58" s="337">
        <v>0</v>
      </c>
      <c r="E58" s="337">
        <v>0</v>
      </c>
      <c r="F58" s="337">
        <v>0</v>
      </c>
      <c r="G58" s="337">
        <v>0</v>
      </c>
      <c r="H58" s="337">
        <v>0</v>
      </c>
      <c r="I58" s="337">
        <v>0</v>
      </c>
      <c r="J58" s="337">
        <v>0</v>
      </c>
      <c r="K58" s="337">
        <v>0</v>
      </c>
      <c r="L58" s="337">
        <v>0</v>
      </c>
      <c r="M58" s="337">
        <v>0</v>
      </c>
      <c r="N58" s="337">
        <v>0</v>
      </c>
      <c r="O58" s="337">
        <v>0</v>
      </c>
      <c r="P58" s="337">
        <v>0</v>
      </c>
      <c r="Q58" s="337">
        <v>0</v>
      </c>
      <c r="R58" s="337">
        <v>0</v>
      </c>
      <c r="S58" s="337">
        <v>0</v>
      </c>
      <c r="T58" s="337">
        <v>0</v>
      </c>
      <c r="U58" s="337">
        <v>0</v>
      </c>
      <c r="V58" s="337">
        <v>0</v>
      </c>
      <c r="W58" s="337">
        <v>0</v>
      </c>
      <c r="X58" s="337">
        <v>0</v>
      </c>
      <c r="Y58" s="337">
        <v>0</v>
      </c>
      <c r="Z58" s="337">
        <v>0</v>
      </c>
      <c r="AA58" s="337">
        <v>0</v>
      </c>
      <c r="AB58" s="337">
        <v>0</v>
      </c>
      <c r="AC58" s="337">
        <v>0</v>
      </c>
      <c r="AD58" s="337">
        <v>0</v>
      </c>
      <c r="AE58" s="337">
        <v>0</v>
      </c>
      <c r="AF58" s="337">
        <v>0</v>
      </c>
      <c r="AG58" s="337">
        <v>0</v>
      </c>
      <c r="AH58" s="337">
        <v>0</v>
      </c>
      <c r="AI58" s="337">
        <v>0</v>
      </c>
      <c r="AJ58" s="337">
        <v>0</v>
      </c>
      <c r="AK58" s="337">
        <v>0</v>
      </c>
      <c r="AL58" s="337">
        <v>0</v>
      </c>
      <c r="AM58" s="337">
        <v>0</v>
      </c>
      <c r="AN58" s="337">
        <v>0</v>
      </c>
      <c r="AO58" s="337">
        <v>0</v>
      </c>
      <c r="AP58" s="337">
        <v>0</v>
      </c>
      <c r="AQ58" s="337">
        <v>0</v>
      </c>
      <c r="AR58" s="337">
        <v>0</v>
      </c>
      <c r="AS58" s="337">
        <v>0</v>
      </c>
      <c r="AT58" s="337">
        <v>0</v>
      </c>
      <c r="AU58" s="337">
        <v>0</v>
      </c>
      <c r="AV58" s="337">
        <v>0</v>
      </c>
      <c r="AW58" s="337">
        <v>0</v>
      </c>
      <c r="AX58" s="337">
        <v>0</v>
      </c>
      <c r="AY58" s="337">
        <v>0</v>
      </c>
      <c r="AZ58" s="337">
        <v>0</v>
      </c>
      <c r="BA58" s="337">
        <v>0</v>
      </c>
      <c r="BB58" s="337">
        <v>0</v>
      </c>
      <c r="BC58" s="337">
        <v>0</v>
      </c>
      <c r="BD58" s="337" t="s">
        <v>446</v>
      </c>
      <c r="BE58" s="337" t="s">
        <v>446</v>
      </c>
      <c r="BF58" s="337" t="s">
        <v>446</v>
      </c>
      <c r="BG58" s="337" t="s">
        <v>446</v>
      </c>
      <c r="BH58" s="337">
        <v>39.473590244138904</v>
      </c>
      <c r="BI58" s="337">
        <v>31.508951494698113</v>
      </c>
      <c r="BJ58" s="337">
        <v>25.172987721617652</v>
      </c>
      <c r="BK58" s="337">
        <v>20.349088382023531</v>
      </c>
      <c r="BL58" s="337">
        <v>19.283561848932585</v>
      </c>
      <c r="BM58" s="337">
        <v>10.619736094681121</v>
      </c>
      <c r="BN58" s="337">
        <v>9.1017663272189164</v>
      </c>
      <c r="BO58" s="337">
        <v>6.8861993550891283</v>
      </c>
      <c r="BP58" s="337">
        <v>5.9771920302928168</v>
      </c>
      <c r="BQ58" s="337">
        <v>1.6810017449455377</v>
      </c>
      <c r="BR58" s="337">
        <v>2.5835044883707008</v>
      </c>
      <c r="BS58" s="337">
        <v>2.1221924599042206</v>
      </c>
      <c r="BT58" s="337">
        <v>1.3300340247666214</v>
      </c>
      <c r="BU58" s="337">
        <v>0.99400371896004958</v>
      </c>
      <c r="BV58" s="337">
        <v>0.48489169540339844</v>
      </c>
      <c r="BW58" s="337">
        <v>0.24816096290219289</v>
      </c>
      <c r="BX58" s="337">
        <v>0.3915296184614549</v>
      </c>
      <c r="BY58" s="337">
        <v>0.40494578997275521</v>
      </c>
      <c r="BZ58" s="337">
        <v>0.39144910768549285</v>
      </c>
      <c r="CA58" s="337">
        <v>0.38223636308627501</v>
      </c>
      <c r="CB58" s="337">
        <v>0.3752774910343471</v>
      </c>
      <c r="CC58" s="337">
        <v>0</v>
      </c>
      <c r="CD58" s="338">
        <v>0</v>
      </c>
    </row>
    <row r="59" spans="1:82" s="56" customFormat="1" ht="24.75" customHeight="1" x14ac:dyDescent="0.4">
      <c r="B59" s="71" t="s">
        <v>668</v>
      </c>
      <c r="C59" s="71"/>
      <c r="D59" s="337">
        <v>0</v>
      </c>
      <c r="E59" s="337">
        <v>0</v>
      </c>
      <c r="F59" s="337">
        <v>0</v>
      </c>
      <c r="G59" s="337">
        <v>0</v>
      </c>
      <c r="H59" s="337">
        <v>0</v>
      </c>
      <c r="I59" s="337">
        <v>0</v>
      </c>
      <c r="J59" s="337">
        <v>0</v>
      </c>
      <c r="K59" s="337">
        <v>0</v>
      </c>
      <c r="L59" s="337">
        <v>0</v>
      </c>
      <c r="M59" s="337">
        <v>0</v>
      </c>
      <c r="N59" s="337">
        <v>0</v>
      </c>
      <c r="O59" s="337">
        <v>0</v>
      </c>
      <c r="P59" s="337">
        <v>0</v>
      </c>
      <c r="Q59" s="337">
        <v>0</v>
      </c>
      <c r="R59" s="337">
        <v>0</v>
      </c>
      <c r="S59" s="337">
        <v>0</v>
      </c>
      <c r="T59" s="337">
        <v>0</v>
      </c>
      <c r="U59" s="337">
        <v>0</v>
      </c>
      <c r="V59" s="337">
        <v>0</v>
      </c>
      <c r="W59" s="337">
        <v>0</v>
      </c>
      <c r="X59" s="337">
        <v>0</v>
      </c>
      <c r="Y59" s="337">
        <v>0</v>
      </c>
      <c r="Z59" s="337">
        <v>0</v>
      </c>
      <c r="AA59" s="337">
        <v>0</v>
      </c>
      <c r="AB59" s="337">
        <v>0</v>
      </c>
      <c r="AC59" s="337">
        <v>0</v>
      </c>
      <c r="AD59" s="337">
        <v>0</v>
      </c>
      <c r="AE59" s="337">
        <v>0</v>
      </c>
      <c r="AF59" s="337">
        <v>0</v>
      </c>
      <c r="AG59" s="337">
        <v>0</v>
      </c>
      <c r="AH59" s="337">
        <v>0</v>
      </c>
      <c r="AI59" s="337">
        <v>0</v>
      </c>
      <c r="AJ59" s="337">
        <v>0</v>
      </c>
      <c r="AK59" s="337">
        <v>0</v>
      </c>
      <c r="AL59" s="337">
        <v>0</v>
      </c>
      <c r="AM59" s="337">
        <v>0</v>
      </c>
      <c r="AN59" s="337">
        <v>0</v>
      </c>
      <c r="AO59" s="337">
        <v>0</v>
      </c>
      <c r="AP59" s="337">
        <v>0</v>
      </c>
      <c r="AQ59" s="337">
        <v>0</v>
      </c>
      <c r="AR59" s="337">
        <v>0</v>
      </c>
      <c r="AS59" s="337">
        <v>0</v>
      </c>
      <c r="AT59" s="337">
        <v>0</v>
      </c>
      <c r="AU59" s="337">
        <v>0</v>
      </c>
      <c r="AV59" s="337">
        <v>0</v>
      </c>
      <c r="AW59" s="337">
        <v>0</v>
      </c>
      <c r="AX59" s="337">
        <v>0</v>
      </c>
      <c r="AY59" s="337">
        <v>0</v>
      </c>
      <c r="AZ59" s="337">
        <v>0</v>
      </c>
      <c r="BA59" s="337">
        <v>0</v>
      </c>
      <c r="BB59" s="337">
        <v>0</v>
      </c>
      <c r="BC59" s="337">
        <v>0</v>
      </c>
      <c r="BD59" s="337">
        <v>0</v>
      </c>
      <c r="BE59" s="337">
        <v>0</v>
      </c>
      <c r="BF59" s="337">
        <v>0</v>
      </c>
      <c r="BG59" s="337">
        <v>0</v>
      </c>
      <c r="BH59" s="337">
        <v>9975.1138761689217</v>
      </c>
      <c r="BI59" s="337">
        <v>9505.8319344012798</v>
      </c>
      <c r="BJ59" s="337">
        <v>9461.6725526728314</v>
      </c>
      <c r="BK59" s="337">
        <v>9884.6226571289353</v>
      </c>
      <c r="BL59" s="337">
        <v>9519.3363687762539</v>
      </c>
      <c r="BM59" s="337">
        <v>9719.1866962054155</v>
      </c>
      <c r="BN59" s="337">
        <v>9210.8645370229206</v>
      </c>
      <c r="BO59" s="337">
        <v>8223.3282490377824</v>
      </c>
      <c r="BP59" s="337">
        <v>6177.3814023533814</v>
      </c>
      <c r="BQ59" s="337">
        <v>4105.75360722202</v>
      </c>
      <c r="BR59" s="337">
        <v>3301.29938468215</v>
      </c>
      <c r="BS59" s="337">
        <v>2908.2618322290168</v>
      </c>
      <c r="BT59" s="337">
        <v>2513.5608028842453</v>
      </c>
      <c r="BU59" s="337">
        <v>2383.8784696922503</v>
      </c>
      <c r="BV59" s="337">
        <v>2015.3911850206466</v>
      </c>
      <c r="BW59" s="337">
        <v>1480.1655787670618</v>
      </c>
      <c r="BX59" s="337">
        <v>1101.8065821932601</v>
      </c>
      <c r="BY59" s="337">
        <v>879.06416418426829</v>
      </c>
      <c r="BZ59" s="337">
        <v>653.01664519805854</v>
      </c>
      <c r="CA59" s="337">
        <v>497.85078084678116</v>
      </c>
      <c r="CB59" s="337">
        <v>323.64234214862768</v>
      </c>
      <c r="CC59" s="337">
        <v>140.15766750318946</v>
      </c>
      <c r="CD59" s="338">
        <v>11.83879448605755</v>
      </c>
    </row>
    <row r="60" spans="1:82" s="56" customFormat="1" x14ac:dyDescent="0.4">
      <c r="B60" s="276" t="s">
        <v>664</v>
      </c>
      <c r="C60" s="276"/>
      <c r="D60" s="337" t="s">
        <v>446</v>
      </c>
      <c r="E60" s="337" t="s">
        <v>446</v>
      </c>
      <c r="F60" s="337" t="s">
        <v>446</v>
      </c>
      <c r="G60" s="337" t="s">
        <v>446</v>
      </c>
      <c r="H60" s="337" t="s">
        <v>446</v>
      </c>
      <c r="I60" s="337" t="s">
        <v>446</v>
      </c>
      <c r="J60" s="337" t="s">
        <v>446</v>
      </c>
      <c r="K60" s="337" t="s">
        <v>446</v>
      </c>
      <c r="L60" s="337" t="s">
        <v>446</v>
      </c>
      <c r="M60" s="337" t="s">
        <v>446</v>
      </c>
      <c r="N60" s="337" t="s">
        <v>446</v>
      </c>
      <c r="O60" s="337" t="s">
        <v>446</v>
      </c>
      <c r="P60" s="337" t="s">
        <v>446</v>
      </c>
      <c r="Q60" s="337" t="s">
        <v>446</v>
      </c>
      <c r="R60" s="337" t="s">
        <v>446</v>
      </c>
      <c r="S60" s="337" t="s">
        <v>446</v>
      </c>
      <c r="T60" s="337" t="s">
        <v>446</v>
      </c>
      <c r="U60" s="337" t="s">
        <v>446</v>
      </c>
      <c r="V60" s="337" t="s">
        <v>446</v>
      </c>
      <c r="W60" s="337" t="s">
        <v>446</v>
      </c>
      <c r="X60" s="337" t="s">
        <v>446</v>
      </c>
      <c r="Y60" s="337" t="s">
        <v>446</v>
      </c>
      <c r="Z60" s="337" t="s">
        <v>446</v>
      </c>
      <c r="AA60" s="337" t="s">
        <v>446</v>
      </c>
      <c r="AB60" s="337" t="s">
        <v>446</v>
      </c>
      <c r="AC60" s="337" t="s">
        <v>446</v>
      </c>
      <c r="AD60" s="337" t="s">
        <v>446</v>
      </c>
      <c r="AE60" s="337" t="s">
        <v>446</v>
      </c>
      <c r="AF60" s="337" t="s">
        <v>446</v>
      </c>
      <c r="AG60" s="337" t="s">
        <v>446</v>
      </c>
      <c r="AH60" s="337" t="s">
        <v>446</v>
      </c>
      <c r="AI60" s="337" t="s">
        <v>446</v>
      </c>
      <c r="AJ60" s="337" t="s">
        <v>446</v>
      </c>
      <c r="AK60" s="337" t="s">
        <v>446</v>
      </c>
      <c r="AL60" s="337" t="s">
        <v>446</v>
      </c>
      <c r="AM60" s="337" t="s">
        <v>446</v>
      </c>
      <c r="AN60" s="337" t="s">
        <v>446</v>
      </c>
      <c r="AO60" s="337" t="s">
        <v>446</v>
      </c>
      <c r="AP60" s="337" t="s">
        <v>446</v>
      </c>
      <c r="AQ60" s="337" t="s">
        <v>446</v>
      </c>
      <c r="AR60" s="337" t="s">
        <v>446</v>
      </c>
      <c r="AS60" s="337" t="s">
        <v>446</v>
      </c>
      <c r="AT60" s="337" t="s">
        <v>446</v>
      </c>
      <c r="AU60" s="337" t="s">
        <v>446</v>
      </c>
      <c r="AV60" s="337" t="s">
        <v>446</v>
      </c>
      <c r="AW60" s="337" t="s">
        <v>446</v>
      </c>
      <c r="AX60" s="337" t="s">
        <v>446</v>
      </c>
      <c r="AY60" s="337" t="s">
        <v>446</v>
      </c>
      <c r="AZ60" s="337" t="s">
        <v>446</v>
      </c>
      <c r="BA60" s="337" t="s">
        <v>446</v>
      </c>
      <c r="BB60" s="337" t="s">
        <v>446</v>
      </c>
      <c r="BC60" s="337" t="s">
        <v>446</v>
      </c>
      <c r="BD60" s="337" t="s">
        <v>446</v>
      </c>
      <c r="BE60" s="337" t="s">
        <v>446</v>
      </c>
      <c r="BF60" s="337" t="s">
        <v>446</v>
      </c>
      <c r="BG60" s="337" t="s">
        <v>446</v>
      </c>
      <c r="BH60" s="337">
        <v>5842.0910131400105</v>
      </c>
      <c r="BI60" s="337">
        <v>5668.977586478899</v>
      </c>
      <c r="BJ60" s="337">
        <v>5715.1516017471067</v>
      </c>
      <c r="BK60" s="337">
        <v>6294.9802709729229</v>
      </c>
      <c r="BL60" s="337">
        <v>6237.4533441765443</v>
      </c>
      <c r="BM60" s="337">
        <v>6128.8936506156952</v>
      </c>
      <c r="BN60" s="337">
        <v>5648.3005673061398</v>
      </c>
      <c r="BO60" s="337">
        <v>4883.3574820274252</v>
      </c>
      <c r="BP60" s="337">
        <v>2971.4909652446609</v>
      </c>
      <c r="BQ60" s="337">
        <v>1168.9988160617972</v>
      </c>
      <c r="BR60" s="337">
        <v>539.94479698799648</v>
      </c>
      <c r="BS60" s="337">
        <v>273.38159581600399</v>
      </c>
      <c r="BT60" s="337">
        <v>114.76904023464324</v>
      </c>
      <c r="BU60" s="337">
        <v>32.936983932792153</v>
      </c>
      <c r="BV60" s="337">
        <v>3.5116948983691203</v>
      </c>
      <c r="BW60" s="337">
        <v>1.7574163956422653</v>
      </c>
      <c r="BX60" s="337">
        <v>1.1643694935854672</v>
      </c>
      <c r="BY60" s="337">
        <v>0.95873434258180223</v>
      </c>
      <c r="BZ60" s="337">
        <v>0.65023896400875858</v>
      </c>
      <c r="CA60" s="337">
        <v>0.4601242334622343</v>
      </c>
      <c r="CB60" s="337">
        <v>0.24219902312486419</v>
      </c>
      <c r="CC60" s="337">
        <v>9.1458954840380385E-2</v>
      </c>
      <c r="CD60" s="338">
        <v>6.8242244379487218E-3</v>
      </c>
    </row>
    <row r="61" spans="1:82" s="56" customFormat="1" x14ac:dyDescent="0.4">
      <c r="B61" s="196" t="s">
        <v>665</v>
      </c>
      <c r="C61" s="196"/>
      <c r="D61" s="337" t="s">
        <v>446</v>
      </c>
      <c r="E61" s="337" t="s">
        <v>446</v>
      </c>
      <c r="F61" s="337" t="s">
        <v>446</v>
      </c>
      <c r="G61" s="337" t="s">
        <v>446</v>
      </c>
      <c r="H61" s="337" t="s">
        <v>446</v>
      </c>
      <c r="I61" s="337" t="s">
        <v>446</v>
      </c>
      <c r="J61" s="337" t="s">
        <v>446</v>
      </c>
      <c r="K61" s="337" t="s">
        <v>446</v>
      </c>
      <c r="L61" s="337" t="s">
        <v>446</v>
      </c>
      <c r="M61" s="337" t="s">
        <v>446</v>
      </c>
      <c r="N61" s="337" t="s">
        <v>446</v>
      </c>
      <c r="O61" s="337" t="s">
        <v>446</v>
      </c>
      <c r="P61" s="337" t="s">
        <v>446</v>
      </c>
      <c r="Q61" s="337" t="s">
        <v>446</v>
      </c>
      <c r="R61" s="337" t="s">
        <v>446</v>
      </c>
      <c r="S61" s="337" t="s">
        <v>446</v>
      </c>
      <c r="T61" s="337" t="s">
        <v>446</v>
      </c>
      <c r="U61" s="337" t="s">
        <v>446</v>
      </c>
      <c r="V61" s="337" t="s">
        <v>446</v>
      </c>
      <c r="W61" s="337" t="s">
        <v>446</v>
      </c>
      <c r="X61" s="337" t="s">
        <v>446</v>
      </c>
      <c r="Y61" s="337" t="s">
        <v>446</v>
      </c>
      <c r="Z61" s="337" t="s">
        <v>446</v>
      </c>
      <c r="AA61" s="337" t="s">
        <v>446</v>
      </c>
      <c r="AB61" s="337" t="s">
        <v>446</v>
      </c>
      <c r="AC61" s="337" t="s">
        <v>446</v>
      </c>
      <c r="AD61" s="337" t="s">
        <v>446</v>
      </c>
      <c r="AE61" s="337" t="s">
        <v>446</v>
      </c>
      <c r="AF61" s="337" t="s">
        <v>446</v>
      </c>
      <c r="AG61" s="337" t="s">
        <v>446</v>
      </c>
      <c r="AH61" s="337" t="s">
        <v>446</v>
      </c>
      <c r="AI61" s="337" t="s">
        <v>446</v>
      </c>
      <c r="AJ61" s="337" t="s">
        <v>446</v>
      </c>
      <c r="AK61" s="337" t="s">
        <v>446</v>
      </c>
      <c r="AL61" s="337" t="s">
        <v>446</v>
      </c>
      <c r="AM61" s="337" t="s">
        <v>446</v>
      </c>
      <c r="AN61" s="337" t="s">
        <v>446</v>
      </c>
      <c r="AO61" s="337" t="s">
        <v>446</v>
      </c>
      <c r="AP61" s="337" t="s">
        <v>446</v>
      </c>
      <c r="AQ61" s="337" t="s">
        <v>446</v>
      </c>
      <c r="AR61" s="337" t="s">
        <v>446</v>
      </c>
      <c r="AS61" s="337" t="s">
        <v>446</v>
      </c>
      <c r="AT61" s="337" t="s">
        <v>446</v>
      </c>
      <c r="AU61" s="337" t="s">
        <v>446</v>
      </c>
      <c r="AV61" s="337" t="s">
        <v>446</v>
      </c>
      <c r="AW61" s="337" t="s">
        <v>446</v>
      </c>
      <c r="AX61" s="337" t="s">
        <v>446</v>
      </c>
      <c r="AY61" s="337" t="s">
        <v>446</v>
      </c>
      <c r="AZ61" s="337" t="s">
        <v>446</v>
      </c>
      <c r="BA61" s="337" t="s">
        <v>446</v>
      </c>
      <c r="BB61" s="337" t="s">
        <v>446</v>
      </c>
      <c r="BC61" s="337" t="s">
        <v>446</v>
      </c>
      <c r="BD61" s="337" t="s">
        <v>446</v>
      </c>
      <c r="BE61" s="337" t="s">
        <v>446</v>
      </c>
      <c r="BF61" s="337" t="s">
        <v>446</v>
      </c>
      <c r="BG61" s="337" t="s">
        <v>446</v>
      </c>
      <c r="BH61" s="337">
        <v>3276.064339588208</v>
      </c>
      <c r="BI61" s="337">
        <v>3021.7276247002646</v>
      </c>
      <c r="BJ61" s="337">
        <v>2949.6565202562801</v>
      </c>
      <c r="BK61" s="337">
        <v>2909.1671297872285</v>
      </c>
      <c r="BL61" s="337">
        <v>2689.0664309242279</v>
      </c>
      <c r="BM61" s="337">
        <v>2941.5090079076012</v>
      </c>
      <c r="BN61" s="337">
        <v>2806.2777121840122</v>
      </c>
      <c r="BO61" s="337">
        <v>2570.8994470403318</v>
      </c>
      <c r="BP61" s="337">
        <v>2375.0167249785986</v>
      </c>
      <c r="BQ61" s="337">
        <v>2082.778612607236</v>
      </c>
      <c r="BR61" s="337">
        <v>1910.3256525815987</v>
      </c>
      <c r="BS61" s="337">
        <v>1768.7967811689914</v>
      </c>
      <c r="BT61" s="337">
        <v>1563.0978015805483</v>
      </c>
      <c r="BU61" s="337">
        <v>1491.1947358536345</v>
      </c>
      <c r="BV61" s="337">
        <v>1225.0814237659383</v>
      </c>
      <c r="BW61" s="337">
        <v>903.77234443593375</v>
      </c>
      <c r="BX61" s="337">
        <v>572.30239190649672</v>
      </c>
      <c r="BY61" s="337">
        <v>411.36612008343127</v>
      </c>
      <c r="BZ61" s="337">
        <v>276.49429661171217</v>
      </c>
      <c r="CA61" s="337">
        <v>189.48719527189189</v>
      </c>
      <c r="CB61" s="337">
        <v>110.43019593785593</v>
      </c>
      <c r="CC61" s="337">
        <v>42.034982742064592</v>
      </c>
      <c r="CD61" s="338">
        <v>3.1668690921774258</v>
      </c>
    </row>
    <row r="62" spans="1:82" s="56" customFormat="1" x14ac:dyDescent="0.4">
      <c r="B62" s="276" t="s">
        <v>445</v>
      </c>
      <c r="C62" s="276"/>
      <c r="D62" s="337" t="s">
        <v>446</v>
      </c>
      <c r="E62" s="337" t="s">
        <v>446</v>
      </c>
      <c r="F62" s="337" t="s">
        <v>446</v>
      </c>
      <c r="G62" s="337" t="s">
        <v>446</v>
      </c>
      <c r="H62" s="337" t="s">
        <v>446</v>
      </c>
      <c r="I62" s="337" t="s">
        <v>446</v>
      </c>
      <c r="J62" s="337" t="s">
        <v>446</v>
      </c>
      <c r="K62" s="337" t="s">
        <v>446</v>
      </c>
      <c r="L62" s="337" t="s">
        <v>446</v>
      </c>
      <c r="M62" s="337" t="s">
        <v>446</v>
      </c>
      <c r="N62" s="337" t="s">
        <v>446</v>
      </c>
      <c r="O62" s="337" t="s">
        <v>446</v>
      </c>
      <c r="P62" s="337" t="s">
        <v>446</v>
      </c>
      <c r="Q62" s="337" t="s">
        <v>446</v>
      </c>
      <c r="R62" s="337" t="s">
        <v>446</v>
      </c>
      <c r="S62" s="337" t="s">
        <v>446</v>
      </c>
      <c r="T62" s="337" t="s">
        <v>446</v>
      </c>
      <c r="U62" s="337" t="s">
        <v>446</v>
      </c>
      <c r="V62" s="337" t="s">
        <v>446</v>
      </c>
      <c r="W62" s="337" t="s">
        <v>446</v>
      </c>
      <c r="X62" s="337" t="s">
        <v>446</v>
      </c>
      <c r="Y62" s="337" t="s">
        <v>446</v>
      </c>
      <c r="Z62" s="337" t="s">
        <v>446</v>
      </c>
      <c r="AA62" s="337" t="s">
        <v>446</v>
      </c>
      <c r="AB62" s="337" t="s">
        <v>446</v>
      </c>
      <c r="AC62" s="337" t="s">
        <v>446</v>
      </c>
      <c r="AD62" s="337" t="s">
        <v>446</v>
      </c>
      <c r="AE62" s="337" t="s">
        <v>446</v>
      </c>
      <c r="AF62" s="337" t="s">
        <v>446</v>
      </c>
      <c r="AG62" s="337" t="s">
        <v>446</v>
      </c>
      <c r="AH62" s="337" t="s">
        <v>446</v>
      </c>
      <c r="AI62" s="337" t="s">
        <v>446</v>
      </c>
      <c r="AJ62" s="337" t="s">
        <v>446</v>
      </c>
      <c r="AK62" s="337" t="s">
        <v>446</v>
      </c>
      <c r="AL62" s="337" t="s">
        <v>446</v>
      </c>
      <c r="AM62" s="337" t="s">
        <v>446</v>
      </c>
      <c r="AN62" s="337" t="s">
        <v>446</v>
      </c>
      <c r="AO62" s="337" t="s">
        <v>446</v>
      </c>
      <c r="AP62" s="337" t="s">
        <v>446</v>
      </c>
      <c r="AQ62" s="337" t="s">
        <v>446</v>
      </c>
      <c r="AR62" s="337" t="s">
        <v>446</v>
      </c>
      <c r="AS62" s="337" t="s">
        <v>446</v>
      </c>
      <c r="AT62" s="337" t="s">
        <v>446</v>
      </c>
      <c r="AU62" s="337" t="s">
        <v>446</v>
      </c>
      <c r="AV62" s="337" t="s">
        <v>446</v>
      </c>
      <c r="AW62" s="337" t="s">
        <v>446</v>
      </c>
      <c r="AX62" s="337" t="s">
        <v>446</v>
      </c>
      <c r="AY62" s="337" t="s">
        <v>446</v>
      </c>
      <c r="AZ62" s="337" t="s">
        <v>446</v>
      </c>
      <c r="BA62" s="337" t="s">
        <v>446</v>
      </c>
      <c r="BB62" s="337" t="s">
        <v>446</v>
      </c>
      <c r="BC62" s="337" t="s">
        <v>446</v>
      </c>
      <c r="BD62" s="337" t="s">
        <v>446</v>
      </c>
      <c r="BE62" s="337" t="s">
        <v>446</v>
      </c>
      <c r="BF62" s="337" t="s">
        <v>446</v>
      </c>
      <c r="BG62" s="337" t="s">
        <v>446</v>
      </c>
      <c r="BH62" s="337">
        <v>324.23136639782206</v>
      </c>
      <c r="BI62" s="337">
        <v>303.47739688607237</v>
      </c>
      <c r="BJ62" s="337">
        <v>306.96162939432503</v>
      </c>
      <c r="BK62" s="337">
        <v>291.83405565299859</v>
      </c>
      <c r="BL62" s="337">
        <v>285.91334527964796</v>
      </c>
      <c r="BM62" s="337">
        <v>345.36602376370445</v>
      </c>
      <c r="BN62" s="337">
        <v>450.58794462183948</v>
      </c>
      <c r="BO62" s="337">
        <v>499.77255870228322</v>
      </c>
      <c r="BP62" s="337">
        <v>589.59671451791723</v>
      </c>
      <c r="BQ62" s="337">
        <v>642.80791874073964</v>
      </c>
      <c r="BR62" s="337">
        <v>675.94983928849308</v>
      </c>
      <c r="BS62" s="337">
        <v>719.79019485863694</v>
      </c>
      <c r="BT62" s="337">
        <v>711.56129681146604</v>
      </c>
      <c r="BU62" s="337">
        <v>757.61070217874669</v>
      </c>
      <c r="BV62" s="337">
        <v>739.30938934371954</v>
      </c>
      <c r="BW62" s="337">
        <v>546.30975075371248</v>
      </c>
      <c r="BX62" s="337">
        <v>514.00559623219226</v>
      </c>
      <c r="BY62" s="337">
        <v>456.67203084967258</v>
      </c>
      <c r="BZ62" s="337">
        <v>371.20313692607527</v>
      </c>
      <c r="CA62" s="337">
        <v>306.21662644073274</v>
      </c>
      <c r="CB62" s="337">
        <v>213.34522467868126</v>
      </c>
      <c r="CC62" s="337">
        <v>98.031225806284453</v>
      </c>
      <c r="CD62" s="338">
        <v>8.665101169442174</v>
      </c>
    </row>
    <row r="63" spans="1:82" s="56" customFormat="1" x14ac:dyDescent="0.4">
      <c r="B63" s="276" t="s">
        <v>666</v>
      </c>
      <c r="C63" s="276"/>
      <c r="D63" s="337" t="s">
        <v>446</v>
      </c>
      <c r="E63" s="337" t="s">
        <v>446</v>
      </c>
      <c r="F63" s="337" t="s">
        <v>446</v>
      </c>
      <c r="G63" s="337" t="s">
        <v>446</v>
      </c>
      <c r="H63" s="337" t="s">
        <v>446</v>
      </c>
      <c r="I63" s="337" t="s">
        <v>446</v>
      </c>
      <c r="J63" s="337" t="s">
        <v>446</v>
      </c>
      <c r="K63" s="337" t="s">
        <v>446</v>
      </c>
      <c r="L63" s="337" t="s">
        <v>446</v>
      </c>
      <c r="M63" s="337" t="s">
        <v>446</v>
      </c>
      <c r="N63" s="337" t="s">
        <v>446</v>
      </c>
      <c r="O63" s="337" t="s">
        <v>446</v>
      </c>
      <c r="P63" s="337" t="s">
        <v>446</v>
      </c>
      <c r="Q63" s="337" t="s">
        <v>446</v>
      </c>
      <c r="R63" s="337" t="s">
        <v>446</v>
      </c>
      <c r="S63" s="337" t="s">
        <v>446</v>
      </c>
      <c r="T63" s="337" t="s">
        <v>446</v>
      </c>
      <c r="U63" s="337" t="s">
        <v>446</v>
      </c>
      <c r="V63" s="337" t="s">
        <v>446</v>
      </c>
      <c r="W63" s="337" t="s">
        <v>446</v>
      </c>
      <c r="X63" s="337" t="s">
        <v>446</v>
      </c>
      <c r="Y63" s="337" t="s">
        <v>446</v>
      </c>
      <c r="Z63" s="337" t="s">
        <v>446</v>
      </c>
      <c r="AA63" s="337" t="s">
        <v>446</v>
      </c>
      <c r="AB63" s="337" t="s">
        <v>446</v>
      </c>
      <c r="AC63" s="337" t="s">
        <v>446</v>
      </c>
      <c r="AD63" s="337" t="s">
        <v>446</v>
      </c>
      <c r="AE63" s="337" t="s">
        <v>446</v>
      </c>
      <c r="AF63" s="337" t="s">
        <v>446</v>
      </c>
      <c r="AG63" s="337" t="s">
        <v>446</v>
      </c>
      <c r="AH63" s="337" t="s">
        <v>446</v>
      </c>
      <c r="AI63" s="337" t="s">
        <v>446</v>
      </c>
      <c r="AJ63" s="337" t="s">
        <v>446</v>
      </c>
      <c r="AK63" s="337" t="s">
        <v>446</v>
      </c>
      <c r="AL63" s="337" t="s">
        <v>446</v>
      </c>
      <c r="AM63" s="337" t="s">
        <v>446</v>
      </c>
      <c r="AN63" s="337" t="s">
        <v>446</v>
      </c>
      <c r="AO63" s="337" t="s">
        <v>446</v>
      </c>
      <c r="AP63" s="337" t="s">
        <v>446</v>
      </c>
      <c r="AQ63" s="337" t="s">
        <v>446</v>
      </c>
      <c r="AR63" s="337" t="s">
        <v>446</v>
      </c>
      <c r="AS63" s="337" t="s">
        <v>446</v>
      </c>
      <c r="AT63" s="337" t="s">
        <v>446</v>
      </c>
      <c r="AU63" s="337" t="s">
        <v>446</v>
      </c>
      <c r="AV63" s="337" t="s">
        <v>446</v>
      </c>
      <c r="AW63" s="337" t="s">
        <v>446</v>
      </c>
      <c r="AX63" s="337" t="s">
        <v>446</v>
      </c>
      <c r="AY63" s="337" t="s">
        <v>446</v>
      </c>
      <c r="AZ63" s="337" t="s">
        <v>446</v>
      </c>
      <c r="BA63" s="337" t="s">
        <v>446</v>
      </c>
      <c r="BB63" s="337" t="s">
        <v>446</v>
      </c>
      <c r="BC63" s="337" t="s">
        <v>446</v>
      </c>
      <c r="BD63" s="337" t="s">
        <v>446</v>
      </c>
      <c r="BE63" s="337" t="s">
        <v>446</v>
      </c>
      <c r="BF63" s="337" t="s">
        <v>446</v>
      </c>
      <c r="BG63" s="337" t="s">
        <v>446</v>
      </c>
      <c r="BH63" s="337">
        <v>532.72715704288134</v>
      </c>
      <c r="BI63" s="337">
        <v>511.64932633604371</v>
      </c>
      <c r="BJ63" s="337">
        <v>489.90280127512034</v>
      </c>
      <c r="BK63" s="337">
        <v>388.64120071578583</v>
      </c>
      <c r="BL63" s="337">
        <v>306.903248395834</v>
      </c>
      <c r="BM63" s="337">
        <v>303.41801391841591</v>
      </c>
      <c r="BN63" s="337">
        <v>305.69831291092919</v>
      </c>
      <c r="BO63" s="337">
        <v>269.29876126774161</v>
      </c>
      <c r="BP63" s="337">
        <v>241.27699761220569</v>
      </c>
      <c r="BQ63" s="337">
        <v>211.16825981224696</v>
      </c>
      <c r="BR63" s="337">
        <v>175.07909582406151</v>
      </c>
      <c r="BS63" s="337">
        <v>146.2932603853848</v>
      </c>
      <c r="BT63" s="337">
        <v>124.13266425758759</v>
      </c>
      <c r="BU63" s="337">
        <v>102.1360477270767</v>
      </c>
      <c r="BV63" s="337">
        <v>47.488677012619696</v>
      </c>
      <c r="BW63" s="337">
        <v>28.32606718177329</v>
      </c>
      <c r="BX63" s="337">
        <v>14.33422456098579</v>
      </c>
      <c r="BY63" s="337">
        <v>10.067278908582669</v>
      </c>
      <c r="BZ63" s="337">
        <v>4.6689726962623661</v>
      </c>
      <c r="CA63" s="337">
        <v>1.6868349006943697</v>
      </c>
      <c r="CB63" s="337">
        <v>-0.3752774910343471</v>
      </c>
      <c r="CC63" s="337">
        <v>0</v>
      </c>
      <c r="CD63" s="338">
        <v>0</v>
      </c>
    </row>
    <row r="64" spans="1:82" s="1" customFormat="1" ht="24.75" customHeight="1" x14ac:dyDescent="0.4">
      <c r="A64" s="350"/>
      <c r="B64" s="71" t="s">
        <v>670</v>
      </c>
      <c r="C64" s="56"/>
      <c r="D64" s="337">
        <v>0</v>
      </c>
      <c r="E64" s="337">
        <v>0</v>
      </c>
      <c r="F64" s="337">
        <v>0</v>
      </c>
      <c r="G64" s="337">
        <v>0</v>
      </c>
      <c r="H64" s="337">
        <v>0</v>
      </c>
      <c r="I64" s="337">
        <v>0</v>
      </c>
      <c r="J64" s="337">
        <v>0</v>
      </c>
      <c r="K64" s="337">
        <v>0</v>
      </c>
      <c r="L64" s="337">
        <v>0</v>
      </c>
      <c r="M64" s="337">
        <v>0</v>
      </c>
      <c r="N64" s="337">
        <v>0</v>
      </c>
      <c r="O64" s="337">
        <v>0</v>
      </c>
      <c r="P64" s="337">
        <v>0</v>
      </c>
      <c r="Q64" s="337">
        <v>0</v>
      </c>
      <c r="R64" s="337">
        <v>0</v>
      </c>
      <c r="S64" s="337">
        <v>0</v>
      </c>
      <c r="T64" s="337">
        <v>0</v>
      </c>
      <c r="U64" s="337">
        <v>0</v>
      </c>
      <c r="V64" s="337">
        <v>0</v>
      </c>
      <c r="W64" s="337">
        <v>0</v>
      </c>
      <c r="X64" s="337">
        <v>0</v>
      </c>
      <c r="Y64" s="337">
        <v>0</v>
      </c>
      <c r="Z64" s="337">
        <v>0</v>
      </c>
      <c r="AA64" s="337">
        <v>0</v>
      </c>
      <c r="AB64" s="337">
        <v>0</v>
      </c>
      <c r="AC64" s="337">
        <v>0</v>
      </c>
      <c r="AD64" s="337">
        <v>0</v>
      </c>
      <c r="AE64" s="337">
        <v>0</v>
      </c>
      <c r="AF64" s="337">
        <v>0</v>
      </c>
      <c r="AG64" s="337">
        <v>0</v>
      </c>
      <c r="AH64" s="337">
        <v>5452.6816897439558</v>
      </c>
      <c r="AI64" s="337">
        <v>4903.8870748883974</v>
      </c>
      <c r="AJ64" s="337">
        <v>5624.833336956287</v>
      </c>
      <c r="AK64" s="337">
        <v>8224.7181242954266</v>
      </c>
      <c r="AL64" s="337">
        <v>12117.612058016224</v>
      </c>
      <c r="AM64" s="337">
        <v>14514.168205176182</v>
      </c>
      <c r="AN64" s="337">
        <v>15741.621726279238</v>
      </c>
      <c r="AO64" s="337">
        <v>17153.548208634988</v>
      </c>
      <c r="AP64" s="337">
        <v>17639.271168674772</v>
      </c>
      <c r="AQ64" s="337">
        <v>16366.439156088834</v>
      </c>
      <c r="AR64" s="337">
        <v>13764.954021471918</v>
      </c>
      <c r="AS64" s="337">
        <v>12526.120484817404</v>
      </c>
      <c r="AT64" s="337">
        <v>13540.097696154577</v>
      </c>
      <c r="AU64" s="337">
        <v>17237.218411626411</v>
      </c>
      <c r="AV64" s="337">
        <v>20881.026003455507</v>
      </c>
      <c r="AW64" s="337">
        <v>22389.238071931617</v>
      </c>
      <c r="AX64" s="337">
        <v>22526.131815802833</v>
      </c>
      <c r="AY64" s="337">
        <v>22532.748378025408</v>
      </c>
      <c r="AZ64" s="337">
        <v>18060.870591920266</v>
      </c>
      <c r="BA64" s="337">
        <v>13978.637928961765</v>
      </c>
      <c r="BB64" s="337">
        <v>13632.08927395084</v>
      </c>
      <c r="BC64" s="337">
        <v>13770.182929096361</v>
      </c>
      <c r="BD64" s="337">
        <v>14680.944827966405</v>
      </c>
      <c r="BE64" s="337">
        <v>15318.619338572144</v>
      </c>
      <c r="BF64" s="337">
        <v>15216.619502274132</v>
      </c>
      <c r="BG64" s="337">
        <v>15737.855221592015</v>
      </c>
      <c r="BH64" s="337">
        <v>14628.506103330867</v>
      </c>
      <c r="BI64" s="337">
        <v>13012.709666426821</v>
      </c>
      <c r="BJ64" s="337">
        <v>12198.694134967183</v>
      </c>
      <c r="BK64" s="337">
        <v>12120.97008030912</v>
      </c>
      <c r="BL64" s="337">
        <v>11317.439977384327</v>
      </c>
      <c r="BM64" s="337">
        <v>10731.36350882485</v>
      </c>
      <c r="BN64" s="337">
        <v>0</v>
      </c>
      <c r="BO64" s="337">
        <v>0</v>
      </c>
      <c r="BP64" s="337">
        <v>0</v>
      </c>
      <c r="BQ64" s="337">
        <v>0</v>
      </c>
      <c r="BR64" s="337">
        <v>0</v>
      </c>
      <c r="BS64" s="337">
        <v>0</v>
      </c>
      <c r="BT64" s="337">
        <v>0</v>
      </c>
      <c r="BU64" s="337">
        <v>0</v>
      </c>
      <c r="BV64" s="337">
        <v>0</v>
      </c>
      <c r="BW64" s="337">
        <v>0</v>
      </c>
      <c r="BX64" s="337">
        <v>0</v>
      </c>
      <c r="BY64" s="337">
        <v>0</v>
      </c>
      <c r="BZ64" s="337">
        <v>0</v>
      </c>
      <c r="CA64" s="337">
        <v>0</v>
      </c>
      <c r="CB64" s="337">
        <v>0</v>
      </c>
      <c r="CC64" s="337">
        <v>0</v>
      </c>
      <c r="CD64" s="338">
        <v>0</v>
      </c>
    </row>
    <row r="65" spans="1:82" s="1" customFormat="1" x14ac:dyDescent="0.4">
      <c r="A65" s="350"/>
      <c r="B65" s="71" t="s">
        <v>671</v>
      </c>
      <c r="C65" s="56"/>
      <c r="D65" s="337">
        <v>0</v>
      </c>
      <c r="E65" s="337">
        <v>0</v>
      </c>
      <c r="F65" s="337">
        <v>0</v>
      </c>
      <c r="G65" s="337">
        <v>0</v>
      </c>
      <c r="H65" s="337">
        <v>0</v>
      </c>
      <c r="I65" s="337">
        <v>0</v>
      </c>
      <c r="J65" s="337">
        <v>0</v>
      </c>
      <c r="K65" s="337">
        <v>0</v>
      </c>
      <c r="L65" s="337">
        <v>0</v>
      </c>
      <c r="M65" s="337">
        <v>0</v>
      </c>
      <c r="N65" s="337">
        <v>0</v>
      </c>
      <c r="O65" s="337">
        <v>0</v>
      </c>
      <c r="P65" s="337">
        <v>0</v>
      </c>
      <c r="Q65" s="337">
        <v>0</v>
      </c>
      <c r="R65" s="337">
        <v>0</v>
      </c>
      <c r="S65" s="337">
        <v>0</v>
      </c>
      <c r="T65" s="337">
        <v>0</v>
      </c>
      <c r="U65" s="337">
        <v>0</v>
      </c>
      <c r="V65" s="337">
        <v>0</v>
      </c>
      <c r="W65" s="337">
        <v>0</v>
      </c>
      <c r="X65" s="337">
        <v>0</v>
      </c>
      <c r="Y65" s="337">
        <v>0</v>
      </c>
      <c r="Z65" s="337">
        <v>0</v>
      </c>
      <c r="AA65" s="337">
        <v>0</v>
      </c>
      <c r="AB65" s="337">
        <v>0</v>
      </c>
      <c r="AC65" s="337">
        <v>0</v>
      </c>
      <c r="AD65" s="337">
        <v>0</v>
      </c>
      <c r="AE65" s="337">
        <v>0</v>
      </c>
      <c r="AF65" s="337">
        <v>0</v>
      </c>
      <c r="AG65" s="337">
        <v>0</v>
      </c>
      <c r="AH65" s="337">
        <v>0</v>
      </c>
      <c r="AI65" s="337">
        <v>0</v>
      </c>
      <c r="AJ65" s="337">
        <v>0</v>
      </c>
      <c r="AK65" s="337">
        <v>0</v>
      </c>
      <c r="AL65" s="337">
        <v>0</v>
      </c>
      <c r="AM65" s="337">
        <v>0</v>
      </c>
      <c r="AN65" s="337">
        <v>0</v>
      </c>
      <c r="AO65" s="337">
        <v>0</v>
      </c>
      <c r="AP65" s="337">
        <v>0</v>
      </c>
      <c r="AQ65" s="337">
        <v>0</v>
      </c>
      <c r="AR65" s="337">
        <v>0</v>
      </c>
      <c r="AS65" s="337">
        <v>0</v>
      </c>
      <c r="AT65" s="337">
        <v>0</v>
      </c>
      <c r="AU65" s="337">
        <v>0</v>
      </c>
      <c r="AV65" s="337">
        <v>0</v>
      </c>
      <c r="AW65" s="337">
        <v>0</v>
      </c>
      <c r="AX65" s="337">
        <v>0</v>
      </c>
      <c r="AY65" s="337">
        <v>0</v>
      </c>
      <c r="AZ65" s="337">
        <v>0</v>
      </c>
      <c r="BA65" s="337">
        <v>0</v>
      </c>
      <c r="BB65" s="337">
        <v>0</v>
      </c>
      <c r="BC65" s="337">
        <v>0</v>
      </c>
      <c r="BD65" s="337">
        <v>13824.759462314943</v>
      </c>
      <c r="BE65" s="337">
        <v>14415.403142633093</v>
      </c>
      <c r="BF65" s="337">
        <v>14351.673258468712</v>
      </c>
      <c r="BG65" s="337">
        <v>11880.02525614166</v>
      </c>
      <c r="BH65" s="337">
        <v>7849.3882852733959</v>
      </c>
      <c r="BI65" s="337">
        <v>6626.8287802711047</v>
      </c>
      <c r="BJ65" s="337">
        <v>5943.5633792957997</v>
      </c>
      <c r="BK65" s="337">
        <v>5384.1625533066745</v>
      </c>
      <c r="BL65" s="337">
        <v>4722.0862765862394</v>
      </c>
      <c r="BM65" s="337">
        <v>4393.4508758613201</v>
      </c>
      <c r="BN65" s="337">
        <v>4107.8511468887418</v>
      </c>
      <c r="BO65" s="337">
        <v>3712.0023401015696</v>
      </c>
      <c r="BP65" s="337">
        <v>3471.8770363821864</v>
      </c>
      <c r="BQ65" s="337">
        <v>3119.2667444408075</v>
      </c>
      <c r="BR65" s="337">
        <v>2896.2490291529748</v>
      </c>
      <c r="BS65" s="337">
        <v>2727.3364005995932</v>
      </c>
      <c r="BT65" s="337">
        <v>2466.6435851616825</v>
      </c>
      <c r="BU65" s="337">
        <v>2399.3991918691913</v>
      </c>
      <c r="BV65" s="337">
        <v>2048.336371848628</v>
      </c>
      <c r="BW65" s="337">
        <v>1497.6549188327506</v>
      </c>
      <c r="BX65" s="337">
        <v>1111.7423956868902</v>
      </c>
      <c r="BY65" s="337">
        <v>884.92104381338595</v>
      </c>
      <c r="BZ65" s="337">
        <v>656.28676982529225</v>
      </c>
      <c r="CA65" s="337">
        <v>499.5996234209457</v>
      </c>
      <c r="CB65" s="337">
        <v>324.66925798822029</v>
      </c>
      <c r="CC65" s="337">
        <v>140.53406746630424</v>
      </c>
      <c r="CD65" s="338">
        <v>11.831970261619601</v>
      </c>
    </row>
    <row r="66" spans="1:82" s="1" customFormat="1" ht="24.75" customHeight="1" x14ac:dyDescent="0.4">
      <c r="A66" s="56"/>
      <c r="B66" s="71" t="s">
        <v>672</v>
      </c>
      <c r="C66" s="56"/>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37"/>
      <c r="AT66" s="337"/>
      <c r="AU66" s="337"/>
      <c r="AV66" s="337"/>
      <c r="AW66" s="337"/>
      <c r="AX66" s="337"/>
      <c r="AY66" s="337"/>
      <c r="AZ66" s="337"/>
      <c r="BA66" s="337"/>
      <c r="BB66" s="337"/>
      <c r="BC66" s="337"/>
      <c r="BD66" s="337"/>
      <c r="BE66" s="337"/>
      <c r="BF66" s="337"/>
      <c r="BG66" s="337"/>
      <c r="BH66" s="337"/>
      <c r="BI66" s="337"/>
      <c r="BJ66" s="337"/>
      <c r="BK66" s="337"/>
      <c r="BL66" s="337"/>
      <c r="BM66" s="337"/>
      <c r="BN66" s="337"/>
      <c r="BO66" s="337"/>
      <c r="BP66" s="337"/>
      <c r="BQ66" s="337"/>
      <c r="BR66" s="337"/>
      <c r="BS66" s="337"/>
      <c r="BT66" s="337"/>
      <c r="BU66" s="337"/>
      <c r="BV66" s="337"/>
      <c r="BW66" s="337"/>
      <c r="BX66" s="337"/>
      <c r="BY66" s="337"/>
      <c r="BZ66" s="337"/>
      <c r="CA66" s="337"/>
      <c r="CB66" s="337"/>
      <c r="CC66" s="337"/>
      <c r="CD66" s="338"/>
    </row>
    <row r="67" spans="1:82" s="1" customFormat="1" x14ac:dyDescent="0.4">
      <c r="A67" s="350"/>
      <c r="B67" s="196" t="s">
        <v>673</v>
      </c>
      <c r="C67" s="71"/>
      <c r="D67" s="337">
        <v>0</v>
      </c>
      <c r="E67" s="337">
        <v>0</v>
      </c>
      <c r="F67" s="337">
        <v>0</v>
      </c>
      <c r="G67" s="337">
        <v>0</v>
      </c>
      <c r="H67" s="337">
        <v>0</v>
      </c>
      <c r="I67" s="337">
        <v>0</v>
      </c>
      <c r="J67" s="337">
        <v>0</v>
      </c>
      <c r="K67" s="337">
        <v>0</v>
      </c>
      <c r="L67" s="337">
        <v>0</v>
      </c>
      <c r="M67" s="337">
        <v>0</v>
      </c>
      <c r="N67" s="337">
        <v>0</v>
      </c>
      <c r="O67" s="337">
        <v>0</v>
      </c>
      <c r="P67" s="337">
        <v>0</v>
      </c>
      <c r="Q67" s="337">
        <v>0</v>
      </c>
      <c r="R67" s="337">
        <v>0</v>
      </c>
      <c r="S67" s="337">
        <v>0</v>
      </c>
      <c r="T67" s="337">
        <v>0</v>
      </c>
      <c r="U67" s="337">
        <v>0</v>
      </c>
      <c r="V67" s="337">
        <v>0</v>
      </c>
      <c r="W67" s="337">
        <v>0</v>
      </c>
      <c r="X67" s="337">
        <v>0</v>
      </c>
      <c r="Y67" s="337">
        <v>0</v>
      </c>
      <c r="Z67" s="337">
        <v>0</v>
      </c>
      <c r="AA67" s="337">
        <v>0</v>
      </c>
      <c r="AB67" s="337">
        <v>0</v>
      </c>
      <c r="AC67" s="337">
        <v>0</v>
      </c>
      <c r="AD67" s="337">
        <v>0</v>
      </c>
      <c r="AE67" s="337">
        <v>0</v>
      </c>
      <c r="AF67" s="337">
        <v>0</v>
      </c>
      <c r="AG67" s="337">
        <v>0</v>
      </c>
      <c r="AH67" s="337">
        <v>2808.1310702181372</v>
      </c>
      <c r="AI67" s="337">
        <v>2440.2787251823329</v>
      </c>
      <c r="AJ67" s="337">
        <v>3110.1097977320974</v>
      </c>
      <c r="AK67" s="337">
        <v>5358.2643058182348</v>
      </c>
      <c r="AL67" s="337">
        <v>8473.4160046111811</v>
      </c>
      <c r="AM67" s="337">
        <v>10261.047502552383</v>
      </c>
      <c r="AN67" s="337">
        <v>11118.395955126218</v>
      </c>
      <c r="AO67" s="337">
        <v>11898.774016656433</v>
      </c>
      <c r="AP67" s="337">
        <v>11754.092483075736</v>
      </c>
      <c r="AQ67" s="337">
        <v>10219.407714981824</v>
      </c>
      <c r="AR67" s="337">
        <v>7317.4380229367998</v>
      </c>
      <c r="AS67" s="337">
        <v>5858.8840880985945</v>
      </c>
      <c r="AT67" s="337">
        <v>6041.6326848851622</v>
      </c>
      <c r="AU67" s="337">
        <v>8145.3792533329397</v>
      </c>
      <c r="AV67" s="337">
        <v>10153.603391414559</v>
      </c>
      <c r="AW67" s="337">
        <v>10553.860621487634</v>
      </c>
      <c r="AX67" s="337">
        <v>9401.8754961573759</v>
      </c>
      <c r="AY67" s="337">
        <v>8487.2634892046863</v>
      </c>
      <c r="AZ67" s="337">
        <v>4008.1670947604712</v>
      </c>
      <c r="BA67" s="337">
        <v>0</v>
      </c>
      <c r="BB67" s="337">
        <v>0</v>
      </c>
      <c r="BC67" s="337">
        <v>0</v>
      </c>
      <c r="BD67" s="337">
        <v>0</v>
      </c>
      <c r="BE67" s="337">
        <v>0</v>
      </c>
      <c r="BF67" s="337">
        <v>0</v>
      </c>
      <c r="BG67" s="337">
        <v>0</v>
      </c>
      <c r="BH67" s="337">
        <v>0</v>
      </c>
      <c r="BI67" s="337">
        <v>0</v>
      </c>
      <c r="BJ67" s="337">
        <v>0</v>
      </c>
      <c r="BK67" s="337">
        <v>0</v>
      </c>
      <c r="BL67" s="337">
        <v>0</v>
      </c>
      <c r="BM67" s="337">
        <v>0</v>
      </c>
      <c r="BN67" s="337">
        <v>0</v>
      </c>
      <c r="BO67" s="337">
        <v>0</v>
      </c>
      <c r="BP67" s="337">
        <v>0</v>
      </c>
      <c r="BQ67" s="337">
        <v>0</v>
      </c>
      <c r="BR67" s="337">
        <v>0</v>
      </c>
      <c r="BS67" s="337">
        <v>0</v>
      </c>
      <c r="BT67" s="337">
        <v>0</v>
      </c>
      <c r="BU67" s="337">
        <v>0</v>
      </c>
      <c r="BV67" s="337">
        <v>0</v>
      </c>
      <c r="BW67" s="337">
        <v>0</v>
      </c>
      <c r="BX67" s="337">
        <v>0</v>
      </c>
      <c r="BY67" s="337">
        <v>0</v>
      </c>
      <c r="BZ67" s="337">
        <v>0</v>
      </c>
      <c r="CA67" s="337">
        <v>0</v>
      </c>
      <c r="CB67" s="337">
        <v>0</v>
      </c>
      <c r="CC67" s="337">
        <v>0</v>
      </c>
      <c r="CD67" s="338">
        <v>0</v>
      </c>
    </row>
    <row r="68" spans="1:82" s="1" customFormat="1" x14ac:dyDescent="0.4">
      <c r="A68" s="350"/>
      <c r="B68" s="196" t="s">
        <v>674</v>
      </c>
      <c r="C68" s="71"/>
      <c r="D68" s="337">
        <v>0</v>
      </c>
      <c r="E68" s="337">
        <v>0</v>
      </c>
      <c r="F68" s="337">
        <v>0</v>
      </c>
      <c r="G68" s="337">
        <v>0</v>
      </c>
      <c r="H68" s="337">
        <v>0</v>
      </c>
      <c r="I68" s="337">
        <v>0</v>
      </c>
      <c r="J68" s="337">
        <v>0</v>
      </c>
      <c r="K68" s="337">
        <v>0</v>
      </c>
      <c r="L68" s="337">
        <v>0</v>
      </c>
      <c r="M68" s="337">
        <v>0</v>
      </c>
      <c r="N68" s="337">
        <v>0</v>
      </c>
      <c r="O68" s="337">
        <v>0</v>
      </c>
      <c r="P68" s="337">
        <v>0</v>
      </c>
      <c r="Q68" s="337">
        <v>0</v>
      </c>
      <c r="R68" s="337">
        <v>0</v>
      </c>
      <c r="S68" s="337">
        <v>0</v>
      </c>
      <c r="T68" s="337">
        <v>0</v>
      </c>
      <c r="U68" s="337">
        <v>0</v>
      </c>
      <c r="V68" s="337">
        <v>0</v>
      </c>
      <c r="W68" s="337">
        <v>0</v>
      </c>
      <c r="X68" s="337">
        <v>0</v>
      </c>
      <c r="Y68" s="337">
        <v>0</v>
      </c>
      <c r="Z68" s="337">
        <v>0</v>
      </c>
      <c r="AA68" s="337">
        <v>0</v>
      </c>
      <c r="AB68" s="337">
        <v>0</v>
      </c>
      <c r="AC68" s="337">
        <v>0</v>
      </c>
      <c r="AD68" s="337">
        <v>0</v>
      </c>
      <c r="AE68" s="337">
        <v>0</v>
      </c>
      <c r="AF68" s="337">
        <v>0</v>
      </c>
      <c r="AG68" s="337">
        <v>0</v>
      </c>
      <c r="AH68" s="337">
        <v>3058.9544279463589</v>
      </c>
      <c r="AI68" s="337">
        <v>2911.5371405617129</v>
      </c>
      <c r="AJ68" s="337">
        <v>2855.5038319227947</v>
      </c>
      <c r="AK68" s="337">
        <v>3274.8689141397085</v>
      </c>
      <c r="AL68" s="337">
        <v>3106.1489911722329</v>
      </c>
      <c r="AM68" s="337">
        <v>3103.2028830255131</v>
      </c>
      <c r="AN68" s="337">
        <v>3544.1750108968026</v>
      </c>
      <c r="AO68" s="337">
        <v>3871.1958179487351</v>
      </c>
      <c r="AP68" s="337">
        <v>3952.3678137279571</v>
      </c>
      <c r="AQ68" s="337">
        <v>4036.4737122663469</v>
      </c>
      <c r="AR68" s="337">
        <v>4455.2912293761246</v>
      </c>
      <c r="AS68" s="337">
        <v>4565.2041793535645</v>
      </c>
      <c r="AT68" s="337">
        <v>4736.3323380440197</v>
      </c>
      <c r="AU68" s="337">
        <v>5348.7990430219643</v>
      </c>
      <c r="AV68" s="337">
        <v>7037.1134863717189</v>
      </c>
      <c r="AW68" s="337">
        <v>7246.2361840752646</v>
      </c>
      <c r="AX68" s="337">
        <v>7199.6997577172724</v>
      </c>
      <c r="AY68" s="337">
        <v>6841.8993253219614</v>
      </c>
      <c r="AZ68" s="337">
        <v>6482.0506428618901</v>
      </c>
      <c r="BA68" s="337">
        <v>6437.9101670470927</v>
      </c>
      <c r="BB68" s="337">
        <v>6037.2494652180994</v>
      </c>
      <c r="BC68" s="337">
        <v>6271.9000244675899</v>
      </c>
      <c r="BD68" s="337">
        <v>6660.4206907850239</v>
      </c>
      <c r="BE68" s="337">
        <v>7147.1648659083394</v>
      </c>
      <c r="BF68" s="337">
        <v>6995.7059594904731</v>
      </c>
      <c r="BG68" s="337">
        <v>3826.5893582988788</v>
      </c>
      <c r="BH68" s="337">
        <v>190.1634942762835</v>
      </c>
      <c r="BI68" s="337">
        <v>118.08391493268307</v>
      </c>
      <c r="BJ68" s="337">
        <v>120.11252410925316</v>
      </c>
      <c r="BK68" s="337">
        <v>119.41854640410112</v>
      </c>
      <c r="BL68" s="337">
        <v>118.77569160753902</v>
      </c>
      <c r="BM68" s="337">
        <v>124.77134250253496</v>
      </c>
      <c r="BN68" s="337">
        <v>0</v>
      </c>
      <c r="BO68" s="337">
        <v>0</v>
      </c>
      <c r="BP68" s="337">
        <v>0</v>
      </c>
      <c r="BQ68" s="337">
        <v>0</v>
      </c>
      <c r="BR68" s="337">
        <v>0</v>
      </c>
      <c r="BS68" s="337">
        <v>0</v>
      </c>
      <c r="BT68" s="337">
        <v>0</v>
      </c>
      <c r="BU68" s="337">
        <v>0</v>
      </c>
      <c r="BV68" s="337">
        <v>0</v>
      </c>
      <c r="BW68" s="337">
        <v>0</v>
      </c>
      <c r="BX68" s="337">
        <v>0</v>
      </c>
      <c r="BY68" s="337">
        <v>0</v>
      </c>
      <c r="BZ68" s="337">
        <v>0</v>
      </c>
      <c r="CA68" s="337">
        <v>0</v>
      </c>
      <c r="CB68" s="337">
        <v>0</v>
      </c>
      <c r="CC68" s="337">
        <v>0</v>
      </c>
      <c r="CD68" s="338">
        <v>0</v>
      </c>
    </row>
    <row r="69" spans="1:82" s="56" customFormat="1" x14ac:dyDescent="0.4">
      <c r="B69" s="196" t="s">
        <v>659</v>
      </c>
      <c r="C69" s="71"/>
      <c r="D69" s="337">
        <v>0</v>
      </c>
      <c r="E69" s="337">
        <v>0</v>
      </c>
      <c r="F69" s="337">
        <v>0</v>
      </c>
      <c r="G69" s="337">
        <v>0</v>
      </c>
      <c r="H69" s="337">
        <v>0</v>
      </c>
      <c r="I69" s="337">
        <v>0</v>
      </c>
      <c r="J69" s="337">
        <v>0</v>
      </c>
      <c r="K69" s="337">
        <v>0</v>
      </c>
      <c r="L69" s="337">
        <v>0</v>
      </c>
      <c r="M69" s="337">
        <v>0</v>
      </c>
      <c r="N69" s="337">
        <v>0</v>
      </c>
      <c r="O69" s="337">
        <v>0</v>
      </c>
      <c r="P69" s="337">
        <v>0</v>
      </c>
      <c r="Q69" s="337">
        <v>0</v>
      </c>
      <c r="R69" s="337">
        <v>0</v>
      </c>
      <c r="S69" s="337">
        <v>0</v>
      </c>
      <c r="T69" s="337">
        <v>0</v>
      </c>
      <c r="U69" s="337">
        <v>0</v>
      </c>
      <c r="V69" s="337">
        <v>0</v>
      </c>
      <c r="W69" s="337">
        <v>0</v>
      </c>
      <c r="X69" s="337">
        <v>0</v>
      </c>
      <c r="Y69" s="337">
        <v>0</v>
      </c>
      <c r="Z69" s="337">
        <v>0</v>
      </c>
      <c r="AA69" s="337">
        <v>0</v>
      </c>
      <c r="AB69" s="337">
        <v>0</v>
      </c>
      <c r="AC69" s="337">
        <v>0</v>
      </c>
      <c r="AD69" s="337">
        <v>0</v>
      </c>
      <c r="AE69" s="337">
        <v>0</v>
      </c>
      <c r="AF69" s="337">
        <v>0</v>
      </c>
      <c r="AG69" s="337">
        <v>0</v>
      </c>
      <c r="AH69" s="337">
        <v>539.81548728465157</v>
      </c>
      <c r="AI69" s="337">
        <v>522.58358933158945</v>
      </c>
      <c r="AJ69" s="337">
        <v>513.12894647720998</v>
      </c>
      <c r="AK69" s="337">
        <v>535.10350928451192</v>
      </c>
      <c r="AL69" s="337">
        <v>653.57864001286089</v>
      </c>
      <c r="AM69" s="337">
        <v>734.05712867507066</v>
      </c>
      <c r="AN69" s="337">
        <v>804.81686538447161</v>
      </c>
      <c r="AO69" s="337">
        <v>934.62130980381573</v>
      </c>
      <c r="AP69" s="337">
        <v>1116.8556510671594</v>
      </c>
      <c r="AQ69" s="337">
        <v>1151.4464401572998</v>
      </c>
      <c r="AR69" s="337">
        <v>1417.8287138038463</v>
      </c>
      <c r="AS69" s="337">
        <v>1567.7135682331473</v>
      </c>
      <c r="AT69" s="337">
        <v>1886.9821220107233</v>
      </c>
      <c r="AU69" s="337">
        <v>2191.4948943491004</v>
      </c>
      <c r="AV69" s="337">
        <v>3080.6247880253877</v>
      </c>
      <c r="AW69" s="337">
        <v>3852.149928777254</v>
      </c>
      <c r="AX69" s="337">
        <v>4485.9807258339169</v>
      </c>
      <c r="AY69" s="337">
        <v>5029.3591233976767</v>
      </c>
      <c r="AZ69" s="337">
        <v>5114.2784888635097</v>
      </c>
      <c r="BA69" s="337">
        <v>5397.0606568698522</v>
      </c>
      <c r="BB69" s="337">
        <v>5665.2387907932207</v>
      </c>
      <c r="BC69" s="337">
        <v>5978.2934906588716</v>
      </c>
      <c r="BD69" s="337">
        <v>6427.8345714242778</v>
      </c>
      <c r="BE69" s="337">
        <v>6901.8096743457263</v>
      </c>
      <c r="BF69" s="337">
        <v>6780.4054638594107</v>
      </c>
      <c r="BG69" s="337">
        <v>6948.4945617482772</v>
      </c>
      <c r="BH69" s="337">
        <v>6884.1141263516511</v>
      </c>
      <c r="BI69" s="337">
        <v>6773.483362487259</v>
      </c>
      <c r="BJ69" s="337">
        <v>6675.9377413040302</v>
      </c>
      <c r="BK69" s="337">
        <v>6845.5714343457676</v>
      </c>
      <c r="BL69" s="337">
        <v>6656.5163812914752</v>
      </c>
      <c r="BM69" s="337">
        <v>6658.5510862628153</v>
      </c>
      <c r="BN69" s="337">
        <v>0</v>
      </c>
      <c r="BO69" s="337">
        <v>0</v>
      </c>
      <c r="BP69" s="337">
        <v>0</v>
      </c>
      <c r="BQ69" s="337">
        <v>0</v>
      </c>
      <c r="BR69" s="337">
        <v>0</v>
      </c>
      <c r="BS69" s="337">
        <v>0</v>
      </c>
      <c r="BT69" s="337">
        <v>0</v>
      </c>
      <c r="BU69" s="337">
        <v>0</v>
      </c>
      <c r="BV69" s="337">
        <v>0</v>
      </c>
      <c r="BW69" s="337">
        <v>0</v>
      </c>
      <c r="BX69" s="337">
        <v>0</v>
      </c>
      <c r="BY69" s="337">
        <v>0</v>
      </c>
      <c r="BZ69" s="337">
        <v>0</v>
      </c>
      <c r="CA69" s="337">
        <v>0</v>
      </c>
      <c r="CB69" s="337">
        <v>0</v>
      </c>
      <c r="CC69" s="337">
        <v>0</v>
      </c>
      <c r="CD69" s="338">
        <v>0</v>
      </c>
    </row>
    <row r="70" spans="1:82" s="56" customFormat="1" x14ac:dyDescent="0.4">
      <c r="B70" s="196" t="s">
        <v>675</v>
      </c>
      <c r="C70" s="71"/>
      <c r="D70" s="337">
        <v>0</v>
      </c>
      <c r="E70" s="337">
        <v>0</v>
      </c>
      <c r="F70" s="337">
        <v>0</v>
      </c>
      <c r="G70" s="337">
        <v>0</v>
      </c>
      <c r="H70" s="337">
        <v>0</v>
      </c>
      <c r="I70" s="337">
        <v>0</v>
      </c>
      <c r="J70" s="337">
        <v>0</v>
      </c>
      <c r="K70" s="337">
        <v>0</v>
      </c>
      <c r="L70" s="337">
        <v>0</v>
      </c>
      <c r="M70" s="337">
        <v>0</v>
      </c>
      <c r="N70" s="337">
        <v>0</v>
      </c>
      <c r="O70" s="337">
        <v>0</v>
      </c>
      <c r="P70" s="337">
        <v>0</v>
      </c>
      <c r="Q70" s="337">
        <v>0</v>
      </c>
      <c r="R70" s="337">
        <v>0</v>
      </c>
      <c r="S70" s="337">
        <v>0</v>
      </c>
      <c r="T70" s="337">
        <v>0</v>
      </c>
      <c r="U70" s="337">
        <v>0</v>
      </c>
      <c r="V70" s="337">
        <v>0</v>
      </c>
      <c r="W70" s="337">
        <v>0</v>
      </c>
      <c r="X70" s="337">
        <v>0</v>
      </c>
      <c r="Y70" s="337">
        <v>0</v>
      </c>
      <c r="Z70" s="337">
        <v>0</v>
      </c>
      <c r="AA70" s="337">
        <v>0</v>
      </c>
      <c r="AB70" s="337">
        <v>0</v>
      </c>
      <c r="AC70" s="337">
        <v>0</v>
      </c>
      <c r="AD70" s="337">
        <v>0</v>
      </c>
      <c r="AE70" s="337">
        <v>0</v>
      </c>
      <c r="AF70" s="337">
        <v>0</v>
      </c>
      <c r="AG70" s="337">
        <v>0</v>
      </c>
      <c r="AH70" s="337">
        <v>1821.1956843744811</v>
      </c>
      <c r="AI70" s="337">
        <v>1656.4033411849489</v>
      </c>
      <c r="AJ70" s="337">
        <v>1707.8184783516301</v>
      </c>
      <c r="AK70" s="337">
        <v>2000.8618769021266</v>
      </c>
      <c r="AL70" s="337">
        <v>2574.7037333839976</v>
      </c>
      <c r="AM70" s="337">
        <v>3011.8395494135943</v>
      </c>
      <c r="AN70" s="337">
        <v>3237.1522807686524</v>
      </c>
      <c r="AO70" s="337">
        <v>3707.425316532961</v>
      </c>
      <c r="AP70" s="337">
        <v>4020.1381809043623</v>
      </c>
      <c r="AQ70" s="337">
        <v>4092.892023365368</v>
      </c>
      <c r="AR70" s="337">
        <v>4234.2613452921651</v>
      </c>
      <c r="AS70" s="337">
        <v>4297.8511174573496</v>
      </c>
      <c r="AT70" s="337">
        <v>4697.8509283700778</v>
      </c>
      <c r="AU70" s="337">
        <v>5546.6153963171928</v>
      </c>
      <c r="AV70" s="337">
        <v>6508.5749197987352</v>
      </c>
      <c r="AW70" s="337">
        <v>6870.9551021886555</v>
      </c>
      <c r="AX70" s="337">
        <v>7348.4463891440337</v>
      </c>
      <c r="AY70" s="337">
        <v>7505.3242341816267</v>
      </c>
      <c r="AZ70" s="337">
        <v>7328.200372913062</v>
      </c>
      <c r="BA70" s="337">
        <v>7006.1116209635202</v>
      </c>
      <c r="BB70" s="337">
        <v>6574.412860575997</v>
      </c>
      <c r="BC70" s="337">
        <v>6573.8005281579108</v>
      </c>
      <c r="BD70" s="337">
        <v>7049.1485406257134</v>
      </c>
      <c r="BE70" s="337">
        <v>7201.3341939156699</v>
      </c>
      <c r="BF70" s="337">
        <v>7217.2470491977983</v>
      </c>
      <c r="BG70" s="337">
        <v>7385.1527485715205</v>
      </c>
      <c r="BH70" s="337">
        <v>6578.2520048331289</v>
      </c>
      <c r="BI70" s="337">
        <v>5433.1372903340598</v>
      </c>
      <c r="BJ70" s="337">
        <v>4759.5673040821011</v>
      </c>
      <c r="BK70" s="337">
        <v>4491.8554489973321</v>
      </c>
      <c r="BL70" s="337">
        <v>4029.4639222061155</v>
      </c>
      <c r="BM70" s="337">
        <v>3606.7151717256916</v>
      </c>
      <c r="BN70" s="337">
        <v>0</v>
      </c>
      <c r="BO70" s="337">
        <v>0</v>
      </c>
      <c r="BP70" s="337">
        <v>0</v>
      </c>
      <c r="BQ70" s="337">
        <v>0</v>
      </c>
      <c r="BR70" s="337">
        <v>0</v>
      </c>
      <c r="BS70" s="337">
        <v>0</v>
      </c>
      <c r="BT70" s="337">
        <v>0</v>
      </c>
      <c r="BU70" s="337">
        <v>0</v>
      </c>
      <c r="BV70" s="337">
        <v>0</v>
      </c>
      <c r="BW70" s="337">
        <v>0</v>
      </c>
      <c r="BX70" s="337">
        <v>0</v>
      </c>
      <c r="BY70" s="337">
        <v>0</v>
      </c>
      <c r="BZ70" s="337">
        <v>0</v>
      </c>
      <c r="CA70" s="337">
        <v>0</v>
      </c>
      <c r="CB70" s="337">
        <v>0</v>
      </c>
      <c r="CC70" s="337">
        <v>0</v>
      </c>
      <c r="CD70" s="338">
        <v>0</v>
      </c>
    </row>
    <row r="71" spans="1:82" s="56" customFormat="1" x14ac:dyDescent="0.4">
      <c r="B71" s="196" t="s">
        <v>676</v>
      </c>
      <c r="C71" s="71"/>
      <c r="D71" s="337">
        <v>0</v>
      </c>
      <c r="E71" s="337">
        <v>0</v>
      </c>
      <c r="F71" s="337">
        <v>0</v>
      </c>
      <c r="G71" s="337">
        <v>0</v>
      </c>
      <c r="H71" s="337">
        <v>0</v>
      </c>
      <c r="I71" s="337">
        <v>0</v>
      </c>
      <c r="J71" s="337">
        <v>0</v>
      </c>
      <c r="K71" s="337">
        <v>0</v>
      </c>
      <c r="L71" s="337">
        <v>0</v>
      </c>
      <c r="M71" s="337">
        <v>0</v>
      </c>
      <c r="N71" s="337">
        <v>0</v>
      </c>
      <c r="O71" s="337">
        <v>0</v>
      </c>
      <c r="P71" s="337">
        <v>0</v>
      </c>
      <c r="Q71" s="337">
        <v>0</v>
      </c>
      <c r="R71" s="337">
        <v>0</v>
      </c>
      <c r="S71" s="337">
        <v>0</v>
      </c>
      <c r="T71" s="337">
        <v>0</v>
      </c>
      <c r="U71" s="337">
        <v>0</v>
      </c>
      <c r="V71" s="337">
        <v>0</v>
      </c>
      <c r="W71" s="337">
        <v>0</v>
      </c>
      <c r="X71" s="337">
        <v>0</v>
      </c>
      <c r="Y71" s="337">
        <v>0</v>
      </c>
      <c r="Z71" s="337">
        <v>0</v>
      </c>
      <c r="AA71" s="337">
        <v>0</v>
      </c>
      <c r="AB71" s="337">
        <v>0</v>
      </c>
      <c r="AC71" s="337">
        <v>0</v>
      </c>
      <c r="AD71" s="337">
        <v>0</v>
      </c>
      <c r="AE71" s="337">
        <v>0</v>
      </c>
      <c r="AF71" s="337">
        <v>0</v>
      </c>
      <c r="AG71" s="337">
        <v>0</v>
      </c>
      <c r="AH71" s="337">
        <v>169.03313238206263</v>
      </c>
      <c r="AI71" s="337">
        <v>158.64144676137539</v>
      </c>
      <c r="AJ71" s="337">
        <v>160.59760920279092</v>
      </c>
      <c r="AK71" s="337">
        <v>166.55539692961631</v>
      </c>
      <c r="AL71" s="337">
        <v>201.35503555951775</v>
      </c>
      <c r="AM71" s="337">
        <v>226.83310413993598</v>
      </c>
      <c r="AN71" s="337">
        <v>247.40666602559682</v>
      </c>
      <c r="AO71" s="337">
        <v>285.18656281022777</v>
      </c>
      <c r="AP71" s="337">
        <v>344.27346525613893</v>
      </c>
      <c r="AQ71" s="337">
        <v>353.89667871204313</v>
      </c>
      <c r="AR71" s="337">
        <v>437.36411171576276</v>
      </c>
      <c r="AS71" s="337">
        <v>440.91944106557264</v>
      </c>
      <c r="AT71" s="337">
        <v>336.12522039560173</v>
      </c>
      <c r="AU71" s="337">
        <v>521.69214741584778</v>
      </c>
      <c r="AV71" s="337">
        <v>503.99927598209467</v>
      </c>
      <c r="AW71" s="337">
        <v>485.65787067678849</v>
      </c>
      <c r="AX71" s="337">
        <v>516.98524337350034</v>
      </c>
      <c r="AY71" s="337">
        <v>640.5481878645046</v>
      </c>
      <c r="AZ71" s="337">
        <v>844.45063420769577</v>
      </c>
      <c r="BA71" s="337">
        <v>880.45630696959972</v>
      </c>
      <c r="BB71" s="337">
        <v>754.03060466387979</v>
      </c>
      <c r="BC71" s="337">
        <v>741.48090741523743</v>
      </c>
      <c r="BD71" s="337">
        <v>728.66140890639588</v>
      </c>
      <c r="BE71" s="337">
        <v>696.23518644715659</v>
      </c>
      <c r="BF71" s="337">
        <v>666.18341764104196</v>
      </c>
      <c r="BG71" s="337">
        <v>666.39820846195425</v>
      </c>
      <c r="BH71" s="337">
        <v>601.3810795074312</v>
      </c>
      <c r="BI71" s="337">
        <v>441.99849060298214</v>
      </c>
      <c r="BJ71" s="337">
        <v>423.69208212033931</v>
      </c>
      <c r="BK71" s="337">
        <v>471.82785881408739</v>
      </c>
      <c r="BL71" s="337">
        <v>351.59047948661203</v>
      </c>
      <c r="BM71" s="337">
        <v>97.233514694258403</v>
      </c>
      <c r="BN71" s="337">
        <v>0</v>
      </c>
      <c r="BO71" s="337">
        <v>0</v>
      </c>
      <c r="BP71" s="337">
        <v>0</v>
      </c>
      <c r="BQ71" s="337">
        <v>0</v>
      </c>
      <c r="BR71" s="337">
        <v>0</v>
      </c>
      <c r="BS71" s="337">
        <v>0</v>
      </c>
      <c r="BT71" s="337">
        <v>0</v>
      </c>
      <c r="BU71" s="337">
        <v>0</v>
      </c>
      <c r="BV71" s="337">
        <v>0</v>
      </c>
      <c r="BW71" s="337">
        <v>0</v>
      </c>
      <c r="BX71" s="337">
        <v>0</v>
      </c>
      <c r="BY71" s="337">
        <v>0</v>
      </c>
      <c r="BZ71" s="337">
        <v>0</v>
      </c>
      <c r="CA71" s="337">
        <v>0</v>
      </c>
      <c r="CB71" s="337">
        <v>0</v>
      </c>
      <c r="CC71" s="337">
        <v>0</v>
      </c>
      <c r="CD71" s="338">
        <v>0</v>
      </c>
    </row>
    <row r="72" spans="1:82" s="56" customFormat="1" x14ac:dyDescent="0.4">
      <c r="B72" s="276" t="s">
        <v>677</v>
      </c>
      <c r="C72" s="382"/>
      <c r="D72" s="337">
        <v>0</v>
      </c>
      <c r="E72" s="337">
        <v>0</v>
      </c>
      <c r="F72" s="337">
        <v>0</v>
      </c>
      <c r="G72" s="337">
        <v>0</v>
      </c>
      <c r="H72" s="337">
        <v>0</v>
      </c>
      <c r="I72" s="337">
        <v>0</v>
      </c>
      <c r="J72" s="337">
        <v>0</v>
      </c>
      <c r="K72" s="337">
        <v>0</v>
      </c>
      <c r="L72" s="337">
        <v>0</v>
      </c>
      <c r="M72" s="337">
        <v>0</v>
      </c>
      <c r="N72" s="337">
        <v>0</v>
      </c>
      <c r="O72" s="337">
        <v>0</v>
      </c>
      <c r="P72" s="337">
        <v>0</v>
      </c>
      <c r="Q72" s="337">
        <v>0</v>
      </c>
      <c r="R72" s="337">
        <v>0</v>
      </c>
      <c r="S72" s="337">
        <v>0</v>
      </c>
      <c r="T72" s="337">
        <v>0</v>
      </c>
      <c r="U72" s="337">
        <v>0</v>
      </c>
      <c r="V72" s="337">
        <v>0</v>
      </c>
      <c r="W72" s="337">
        <v>0</v>
      </c>
      <c r="X72" s="337">
        <v>0</v>
      </c>
      <c r="Y72" s="337">
        <v>0</v>
      </c>
      <c r="Z72" s="337">
        <v>0</v>
      </c>
      <c r="AA72" s="337">
        <v>0</v>
      </c>
      <c r="AB72" s="337">
        <v>0</v>
      </c>
      <c r="AC72" s="337">
        <v>0</v>
      </c>
      <c r="AD72" s="337">
        <v>0</v>
      </c>
      <c r="AE72" s="337">
        <v>0</v>
      </c>
      <c r="AF72" s="337">
        <v>0</v>
      </c>
      <c r="AG72" s="337">
        <v>0</v>
      </c>
      <c r="AH72" s="337">
        <v>114.50631548462307</v>
      </c>
      <c r="AI72" s="337">
        <v>125.97997242815103</v>
      </c>
      <c r="AJ72" s="337">
        <v>133.1785051925583</v>
      </c>
      <c r="AK72" s="337">
        <v>163.93303536093723</v>
      </c>
      <c r="AL72" s="337">
        <v>214.55864444866646</v>
      </c>
      <c r="AM72" s="337">
        <v>280.39092039519863</v>
      </c>
      <c r="AN72" s="337">
        <v>333.84995897429934</v>
      </c>
      <c r="AO72" s="337">
        <v>327.54100283154872</v>
      </c>
      <c r="AP72" s="337">
        <v>403.91138837137561</v>
      </c>
      <c r="AQ72" s="337">
        <v>548.79629887229873</v>
      </c>
      <c r="AR72" s="337">
        <v>358.06182772334427</v>
      </c>
      <c r="AS72" s="337">
        <v>360.75226996274125</v>
      </c>
      <c r="AT72" s="337">
        <v>577.50674049301244</v>
      </c>
      <c r="AU72" s="337">
        <v>832.03672021133139</v>
      </c>
      <c r="AV72" s="337">
        <v>634.22362823472895</v>
      </c>
      <c r="AW72" s="337">
        <v>626.61454880128611</v>
      </c>
      <c r="AX72" s="337">
        <v>772.84396129400864</v>
      </c>
      <c r="AY72" s="337">
        <v>870.25334337691402</v>
      </c>
      <c r="AZ72" s="337">
        <v>765.77400117552804</v>
      </c>
      <c r="BA72" s="337">
        <v>695.00934415879317</v>
      </c>
      <c r="BB72" s="337">
        <v>638.40701791774154</v>
      </c>
      <c r="BC72" s="337">
        <v>476.60800286434215</v>
      </c>
      <c r="BD72" s="337">
        <v>475.30030701001914</v>
      </c>
      <c r="BE72" s="337">
        <v>519.24028386359043</v>
      </c>
      <c r="BF72" s="337">
        <v>552.78357157588027</v>
      </c>
      <c r="BG72" s="337">
        <v>737.80970281026282</v>
      </c>
      <c r="BH72" s="337">
        <v>564.75889263865554</v>
      </c>
      <c r="BI72" s="337">
        <v>364.09052300252057</v>
      </c>
      <c r="BJ72" s="337">
        <v>339.49700746071301</v>
      </c>
      <c r="BK72" s="337">
        <v>311.71533815193357</v>
      </c>
      <c r="BL72" s="337">
        <v>279.86919440012531</v>
      </c>
      <c r="BM72" s="337">
        <v>368.86373614208486</v>
      </c>
      <c r="BN72" s="337">
        <v>0</v>
      </c>
      <c r="BO72" s="337">
        <v>0</v>
      </c>
      <c r="BP72" s="337">
        <v>0</v>
      </c>
      <c r="BQ72" s="337">
        <v>0</v>
      </c>
      <c r="BR72" s="337">
        <v>0</v>
      </c>
      <c r="BS72" s="337">
        <v>0</v>
      </c>
      <c r="BT72" s="337">
        <v>0</v>
      </c>
      <c r="BU72" s="337">
        <v>0</v>
      </c>
      <c r="BV72" s="337">
        <v>0</v>
      </c>
      <c r="BW72" s="337">
        <v>0</v>
      </c>
      <c r="BX72" s="337">
        <v>0</v>
      </c>
      <c r="BY72" s="337">
        <v>0</v>
      </c>
      <c r="BZ72" s="337">
        <v>0</v>
      </c>
      <c r="CA72" s="337">
        <v>0</v>
      </c>
      <c r="CB72" s="337">
        <v>0</v>
      </c>
      <c r="CC72" s="337">
        <v>0</v>
      </c>
      <c r="CD72" s="338">
        <v>0</v>
      </c>
    </row>
    <row r="73" spans="1:82" s="56" customFormat="1" ht="24.75" customHeight="1" x14ac:dyDescent="0.4">
      <c r="B73" s="71" t="s">
        <v>667</v>
      </c>
      <c r="C73" s="73"/>
      <c r="D73" s="337">
        <v>0</v>
      </c>
      <c r="E73" s="337">
        <v>0</v>
      </c>
      <c r="F73" s="337">
        <v>0</v>
      </c>
      <c r="G73" s="337">
        <v>0</v>
      </c>
      <c r="H73" s="337">
        <v>0</v>
      </c>
      <c r="I73" s="337">
        <v>0</v>
      </c>
      <c r="J73" s="337">
        <v>0</v>
      </c>
      <c r="K73" s="337">
        <v>0</v>
      </c>
      <c r="L73" s="337">
        <v>0</v>
      </c>
      <c r="M73" s="337">
        <v>0</v>
      </c>
      <c r="N73" s="337">
        <v>0</v>
      </c>
      <c r="O73" s="337">
        <v>0</v>
      </c>
      <c r="P73" s="337">
        <v>0</v>
      </c>
      <c r="Q73" s="337">
        <v>0</v>
      </c>
      <c r="R73" s="337">
        <v>0</v>
      </c>
      <c r="S73" s="337">
        <v>0</v>
      </c>
      <c r="T73" s="337">
        <v>0</v>
      </c>
      <c r="U73" s="337">
        <v>0</v>
      </c>
      <c r="V73" s="337">
        <v>0</v>
      </c>
      <c r="W73" s="337">
        <v>0</v>
      </c>
      <c r="X73" s="337">
        <v>0</v>
      </c>
      <c r="Y73" s="337">
        <v>0</v>
      </c>
      <c r="Z73" s="337">
        <v>0</v>
      </c>
      <c r="AA73" s="337">
        <v>0</v>
      </c>
      <c r="AB73" s="337">
        <v>0</v>
      </c>
      <c r="AC73" s="337">
        <v>0</v>
      </c>
      <c r="AD73" s="337">
        <v>0</v>
      </c>
      <c r="AE73" s="337">
        <v>0</v>
      </c>
      <c r="AF73" s="337">
        <v>0</v>
      </c>
      <c r="AG73" s="337">
        <v>0</v>
      </c>
      <c r="AH73" s="337">
        <v>1567.6801402890148</v>
      </c>
      <c r="AI73" s="337">
        <v>1409.4847228875294</v>
      </c>
      <c r="AJ73" s="337">
        <v>1550.6899582929207</v>
      </c>
      <c r="AK73" s="337">
        <v>1999.956561498384</v>
      </c>
      <c r="AL73" s="337">
        <v>2493.7213977839256</v>
      </c>
      <c r="AM73" s="337">
        <v>2781.7380496073129</v>
      </c>
      <c r="AN73" s="337">
        <v>3042.7162694732897</v>
      </c>
      <c r="AO73" s="337">
        <v>3309.6316046643442</v>
      </c>
      <c r="AP73" s="337">
        <v>3376.5245247778021</v>
      </c>
      <c r="AQ73" s="337">
        <v>3311.474393265737</v>
      </c>
      <c r="AR73" s="337">
        <v>3177.7697717058577</v>
      </c>
      <c r="AS73" s="337">
        <v>3156.0307303850495</v>
      </c>
      <c r="AT73" s="337">
        <v>3290.1299629369346</v>
      </c>
      <c r="AU73" s="337">
        <v>4041.7685161232894</v>
      </c>
      <c r="AV73" s="337">
        <v>4887.0223923338881</v>
      </c>
      <c r="AW73" s="337">
        <v>5283.1438285789336</v>
      </c>
      <c r="AX73" s="337">
        <v>5053.6069412749885</v>
      </c>
      <c r="AY73" s="337">
        <v>4829.3637894669046</v>
      </c>
      <c r="AZ73" s="337">
        <v>4142.8076634498902</v>
      </c>
      <c r="BA73" s="337">
        <v>3676.2139238297873</v>
      </c>
      <c r="BB73" s="337">
        <v>3604.2112393863681</v>
      </c>
      <c r="BC73" s="337">
        <v>3954.5747923117906</v>
      </c>
      <c r="BD73" s="337">
        <v>4789.1010864155396</v>
      </c>
      <c r="BE73" s="337">
        <v>5297.5483814514591</v>
      </c>
      <c r="BF73" s="337">
        <v>5702.3537582246636</v>
      </c>
      <c r="BG73" s="337">
        <v>5709.7074573875088</v>
      </c>
      <c r="BH73" s="337">
        <v>4843.5557214382297</v>
      </c>
      <c r="BI73" s="337">
        <v>3624.9616469582229</v>
      </c>
      <c r="BJ73" s="337">
        <v>2857.1341064036037</v>
      </c>
      <c r="BK73" s="337">
        <v>2355.7659695842872</v>
      </c>
      <c r="BL73" s="337">
        <v>1916.8793002156124</v>
      </c>
      <c r="BM73" s="337">
        <v>1137.1764250358888</v>
      </c>
      <c r="BN73" s="337">
        <v>0</v>
      </c>
      <c r="BO73" s="337">
        <v>0</v>
      </c>
      <c r="BP73" s="337">
        <v>0</v>
      </c>
      <c r="BQ73" s="337">
        <v>0</v>
      </c>
      <c r="BR73" s="337">
        <v>0</v>
      </c>
      <c r="BS73" s="337">
        <v>0</v>
      </c>
      <c r="BT73" s="337">
        <v>0</v>
      </c>
      <c r="BU73" s="337">
        <v>0</v>
      </c>
      <c r="BV73" s="337">
        <v>0</v>
      </c>
      <c r="BW73" s="337">
        <v>0</v>
      </c>
      <c r="BX73" s="337">
        <v>0</v>
      </c>
      <c r="BY73" s="337">
        <v>0</v>
      </c>
      <c r="BZ73" s="337">
        <v>0</v>
      </c>
      <c r="CA73" s="337">
        <v>0</v>
      </c>
      <c r="CB73" s="337">
        <v>0</v>
      </c>
      <c r="CC73" s="337">
        <v>0</v>
      </c>
      <c r="CD73" s="338">
        <v>0</v>
      </c>
    </row>
    <row r="74" spans="1:82" s="56" customFormat="1" x14ac:dyDescent="0.4">
      <c r="B74" s="196" t="s">
        <v>673</v>
      </c>
      <c r="C74" s="71"/>
      <c r="D74" s="337">
        <v>0</v>
      </c>
      <c r="E74" s="337">
        <v>0</v>
      </c>
      <c r="F74" s="337">
        <v>0</v>
      </c>
      <c r="G74" s="337">
        <v>0</v>
      </c>
      <c r="H74" s="337">
        <v>0</v>
      </c>
      <c r="I74" s="337">
        <v>0</v>
      </c>
      <c r="J74" s="337">
        <v>0</v>
      </c>
      <c r="K74" s="337">
        <v>0</v>
      </c>
      <c r="L74" s="337">
        <v>0</v>
      </c>
      <c r="M74" s="337">
        <v>0</v>
      </c>
      <c r="N74" s="337">
        <v>0</v>
      </c>
      <c r="O74" s="337">
        <v>0</v>
      </c>
      <c r="P74" s="337">
        <v>0</v>
      </c>
      <c r="Q74" s="337">
        <v>0</v>
      </c>
      <c r="R74" s="337">
        <v>0</v>
      </c>
      <c r="S74" s="337">
        <v>0</v>
      </c>
      <c r="T74" s="337">
        <v>0</v>
      </c>
      <c r="U74" s="337">
        <v>0</v>
      </c>
      <c r="V74" s="337">
        <v>0</v>
      </c>
      <c r="W74" s="337">
        <v>0</v>
      </c>
      <c r="X74" s="337">
        <v>0</v>
      </c>
      <c r="Y74" s="337">
        <v>0</v>
      </c>
      <c r="Z74" s="337">
        <v>0</v>
      </c>
      <c r="AA74" s="337">
        <v>0</v>
      </c>
      <c r="AB74" s="337">
        <v>0</v>
      </c>
      <c r="AC74" s="337">
        <v>0</v>
      </c>
      <c r="AD74" s="337">
        <v>0</v>
      </c>
      <c r="AE74" s="337">
        <v>0</v>
      </c>
      <c r="AF74" s="337">
        <v>0</v>
      </c>
      <c r="AG74" s="337">
        <v>0</v>
      </c>
      <c r="AH74" s="337">
        <v>509.66906154242935</v>
      </c>
      <c r="AI74" s="337">
        <v>442.90474221668774</v>
      </c>
      <c r="AJ74" s="337">
        <v>522.48173603360556</v>
      </c>
      <c r="AK74" s="337">
        <v>875.56722425199632</v>
      </c>
      <c r="AL74" s="337">
        <v>1180.3681072526492</v>
      </c>
      <c r="AM74" s="337">
        <v>1359.1991003285827</v>
      </c>
      <c r="AN74" s="337">
        <v>1518.5419191886908</v>
      </c>
      <c r="AO74" s="337">
        <v>1604.1692421118385</v>
      </c>
      <c r="AP74" s="337">
        <v>1556.7408208042541</v>
      </c>
      <c r="AQ74" s="337">
        <v>1374.9965899919603</v>
      </c>
      <c r="AR74" s="337">
        <v>1041.9216036562659</v>
      </c>
      <c r="AS74" s="337">
        <v>789.83752898534601</v>
      </c>
      <c r="AT74" s="337">
        <v>773.64727663866972</v>
      </c>
      <c r="AU74" s="337">
        <v>1093.2154993463826</v>
      </c>
      <c r="AV74" s="337">
        <v>1350.9692154959359</v>
      </c>
      <c r="AW74" s="337">
        <v>1415.995444290402</v>
      </c>
      <c r="AX74" s="337">
        <v>1487.466314267615</v>
      </c>
      <c r="AY74" s="337">
        <v>1161.4335274466293</v>
      </c>
      <c r="AZ74" s="337">
        <v>468.46702634472729</v>
      </c>
      <c r="BA74" s="337">
        <v>0</v>
      </c>
      <c r="BB74" s="337">
        <v>0</v>
      </c>
      <c r="BC74" s="337">
        <v>0</v>
      </c>
      <c r="BD74" s="337">
        <v>0</v>
      </c>
      <c r="BE74" s="337">
        <v>0</v>
      </c>
      <c r="BF74" s="337">
        <v>0</v>
      </c>
      <c r="BG74" s="337">
        <v>0</v>
      </c>
      <c r="BH74" s="337">
        <v>0</v>
      </c>
      <c r="BI74" s="337">
        <v>0</v>
      </c>
      <c r="BJ74" s="337">
        <v>0</v>
      </c>
      <c r="BK74" s="337">
        <v>0</v>
      </c>
      <c r="BL74" s="337">
        <v>0</v>
      </c>
      <c r="BM74" s="337">
        <v>0</v>
      </c>
      <c r="BN74" s="337">
        <v>0</v>
      </c>
      <c r="BO74" s="337">
        <v>0</v>
      </c>
      <c r="BP74" s="337">
        <v>0</v>
      </c>
      <c r="BQ74" s="337">
        <v>0</v>
      </c>
      <c r="BR74" s="337">
        <v>0</v>
      </c>
      <c r="BS74" s="337">
        <v>0</v>
      </c>
      <c r="BT74" s="337">
        <v>0</v>
      </c>
      <c r="BU74" s="337">
        <v>0</v>
      </c>
      <c r="BV74" s="337">
        <v>0</v>
      </c>
      <c r="BW74" s="337">
        <v>0</v>
      </c>
      <c r="BX74" s="337">
        <v>0</v>
      </c>
      <c r="BY74" s="337">
        <v>0</v>
      </c>
      <c r="BZ74" s="337">
        <v>0</v>
      </c>
      <c r="CA74" s="337">
        <v>0</v>
      </c>
      <c r="CB74" s="337">
        <v>0</v>
      </c>
      <c r="CC74" s="337">
        <v>0</v>
      </c>
      <c r="CD74" s="338">
        <v>0</v>
      </c>
    </row>
    <row r="75" spans="1:82" s="56" customFormat="1" x14ac:dyDescent="0.4">
      <c r="B75" s="196" t="s">
        <v>674</v>
      </c>
      <c r="C75" s="71"/>
      <c r="D75" s="337">
        <v>0</v>
      </c>
      <c r="E75" s="337">
        <v>0</v>
      </c>
      <c r="F75" s="337">
        <v>0</v>
      </c>
      <c r="G75" s="337">
        <v>0</v>
      </c>
      <c r="H75" s="337">
        <v>0</v>
      </c>
      <c r="I75" s="337">
        <v>0</v>
      </c>
      <c r="J75" s="337">
        <v>0</v>
      </c>
      <c r="K75" s="337">
        <v>0</v>
      </c>
      <c r="L75" s="337">
        <v>0</v>
      </c>
      <c r="M75" s="337">
        <v>0</v>
      </c>
      <c r="N75" s="337">
        <v>0</v>
      </c>
      <c r="O75" s="337">
        <v>0</v>
      </c>
      <c r="P75" s="337">
        <v>0</v>
      </c>
      <c r="Q75" s="337">
        <v>0</v>
      </c>
      <c r="R75" s="337">
        <v>0</v>
      </c>
      <c r="S75" s="337">
        <v>0</v>
      </c>
      <c r="T75" s="337">
        <v>0</v>
      </c>
      <c r="U75" s="337">
        <v>0</v>
      </c>
      <c r="V75" s="337">
        <v>0</v>
      </c>
      <c r="W75" s="337">
        <v>0</v>
      </c>
      <c r="X75" s="337">
        <v>0</v>
      </c>
      <c r="Y75" s="337">
        <v>0</v>
      </c>
      <c r="Z75" s="337">
        <v>0</v>
      </c>
      <c r="AA75" s="337">
        <v>0</v>
      </c>
      <c r="AB75" s="337">
        <v>0</v>
      </c>
      <c r="AC75" s="337">
        <v>0</v>
      </c>
      <c r="AD75" s="337">
        <v>0</v>
      </c>
      <c r="AE75" s="337">
        <v>0</v>
      </c>
      <c r="AF75" s="337">
        <v>0</v>
      </c>
      <c r="AG75" s="337">
        <v>0</v>
      </c>
      <c r="AH75" s="337">
        <v>15.283766766829972</v>
      </c>
      <c r="AI75" s="337">
        <v>14.547210701397409</v>
      </c>
      <c r="AJ75" s="337">
        <v>17.302385674757776</v>
      </c>
      <c r="AK75" s="337">
        <v>10.817347782756631</v>
      </c>
      <c r="AL75" s="337">
        <v>17.026030556241697</v>
      </c>
      <c r="AM75" s="337">
        <v>15.187672709270062</v>
      </c>
      <c r="AN75" s="337">
        <v>17.816913552950023</v>
      </c>
      <c r="AO75" s="337">
        <v>16.971115130818959</v>
      </c>
      <c r="AP75" s="337">
        <v>16.856161985829015</v>
      </c>
      <c r="AQ75" s="337">
        <v>28.683025766774794</v>
      </c>
      <c r="AR75" s="337">
        <v>48.964162719360573</v>
      </c>
      <c r="AS75" s="337">
        <v>51.715794571964771</v>
      </c>
      <c r="AT75" s="337">
        <v>56.346672074767554</v>
      </c>
      <c r="AU75" s="337">
        <v>64.335764097806845</v>
      </c>
      <c r="AV75" s="337">
        <v>73.229189544508387</v>
      </c>
      <c r="AW75" s="337">
        <v>79.738135466712535</v>
      </c>
      <c r="AX75" s="337">
        <v>78.842970589423913</v>
      </c>
      <c r="AY75" s="337">
        <v>82.463540196479542</v>
      </c>
      <c r="AZ75" s="337">
        <v>86.150955647619725</v>
      </c>
      <c r="BA75" s="337">
        <v>88.100232638477479</v>
      </c>
      <c r="BB75" s="337">
        <v>88.638633071262376</v>
      </c>
      <c r="BC75" s="337">
        <v>91.29338528077183</v>
      </c>
      <c r="BD75" s="337">
        <v>102.69897027046349</v>
      </c>
      <c r="BE75" s="337">
        <v>111.4231212800191</v>
      </c>
      <c r="BF75" s="337">
        <v>123.10039859983873</v>
      </c>
      <c r="BG75" s="337">
        <v>67.33969111079017</v>
      </c>
      <c r="BH75" s="337">
        <v>0</v>
      </c>
      <c r="BI75" s="337">
        <v>0</v>
      </c>
      <c r="BJ75" s="337">
        <v>0</v>
      </c>
      <c r="BK75" s="337">
        <v>0</v>
      </c>
      <c r="BL75" s="337">
        <v>0</v>
      </c>
      <c r="BM75" s="337">
        <v>0</v>
      </c>
      <c r="BN75" s="337">
        <v>0</v>
      </c>
      <c r="BO75" s="337">
        <v>0</v>
      </c>
      <c r="BP75" s="337">
        <v>0</v>
      </c>
      <c r="BQ75" s="337">
        <v>0</v>
      </c>
      <c r="BR75" s="337">
        <v>0</v>
      </c>
      <c r="BS75" s="337">
        <v>0</v>
      </c>
      <c r="BT75" s="337">
        <v>0</v>
      </c>
      <c r="BU75" s="337">
        <v>0</v>
      </c>
      <c r="BV75" s="337">
        <v>0</v>
      </c>
      <c r="BW75" s="337">
        <v>0</v>
      </c>
      <c r="BX75" s="337">
        <v>0</v>
      </c>
      <c r="BY75" s="337">
        <v>0</v>
      </c>
      <c r="BZ75" s="337">
        <v>0</v>
      </c>
      <c r="CA75" s="337">
        <v>0</v>
      </c>
      <c r="CB75" s="337">
        <v>0</v>
      </c>
      <c r="CC75" s="337">
        <v>0</v>
      </c>
      <c r="CD75" s="338">
        <v>0</v>
      </c>
    </row>
    <row r="76" spans="1:82" s="56" customFormat="1" x14ac:dyDescent="0.4">
      <c r="B76" s="196" t="s">
        <v>659</v>
      </c>
      <c r="C76" s="71"/>
      <c r="D76" s="337">
        <v>0</v>
      </c>
      <c r="E76" s="337">
        <v>0</v>
      </c>
      <c r="F76" s="337">
        <v>0</v>
      </c>
      <c r="G76" s="337">
        <v>0</v>
      </c>
      <c r="H76" s="337">
        <v>0</v>
      </c>
      <c r="I76" s="337">
        <v>0</v>
      </c>
      <c r="J76" s="337">
        <v>0</v>
      </c>
      <c r="K76" s="337">
        <v>0</v>
      </c>
      <c r="L76" s="337">
        <v>0</v>
      </c>
      <c r="M76" s="337">
        <v>0</v>
      </c>
      <c r="N76" s="337">
        <v>0</v>
      </c>
      <c r="O76" s="337">
        <v>0</v>
      </c>
      <c r="P76" s="337">
        <v>0</v>
      </c>
      <c r="Q76" s="337">
        <v>0</v>
      </c>
      <c r="R76" s="337">
        <v>0</v>
      </c>
      <c r="S76" s="337">
        <v>0</v>
      </c>
      <c r="T76" s="337">
        <v>0</v>
      </c>
      <c r="U76" s="337">
        <v>0</v>
      </c>
      <c r="V76" s="337">
        <v>0</v>
      </c>
      <c r="W76" s="337">
        <v>0</v>
      </c>
      <c r="X76" s="337">
        <v>0</v>
      </c>
      <c r="Y76" s="337">
        <v>0</v>
      </c>
      <c r="Z76" s="337">
        <v>0</v>
      </c>
      <c r="AA76" s="337">
        <v>0</v>
      </c>
      <c r="AB76" s="337">
        <v>0</v>
      </c>
      <c r="AC76" s="337">
        <v>0</v>
      </c>
      <c r="AD76" s="337">
        <v>0</v>
      </c>
      <c r="AE76" s="337">
        <v>0</v>
      </c>
      <c r="AF76" s="337">
        <v>0</v>
      </c>
      <c r="AG76" s="337">
        <v>0</v>
      </c>
      <c r="AH76" s="337">
        <v>28.318469834333722</v>
      </c>
      <c r="AI76" s="337">
        <v>27.414492468240137</v>
      </c>
      <c r="AJ76" s="337">
        <v>25.262583645798081</v>
      </c>
      <c r="AK76" s="337">
        <v>27.547254460447334</v>
      </c>
      <c r="AL76" s="337">
        <v>26.753345433973106</v>
      </c>
      <c r="AM76" s="337">
        <v>37.32497457599532</v>
      </c>
      <c r="AN76" s="337">
        <v>37.511952214166058</v>
      </c>
      <c r="AO76" s="337">
        <v>43.254979721678659</v>
      </c>
      <c r="AP76" s="337">
        <v>57.482577128401644</v>
      </c>
      <c r="AQ76" s="337">
        <v>68.773692991993954</v>
      </c>
      <c r="AR76" s="337">
        <v>75.882017336517279</v>
      </c>
      <c r="AS76" s="337">
        <v>98.299516959398872</v>
      </c>
      <c r="AT76" s="337">
        <v>144.89067668315712</v>
      </c>
      <c r="AU76" s="337">
        <v>253.14676903835434</v>
      </c>
      <c r="AV76" s="337">
        <v>357.19914259750664</v>
      </c>
      <c r="AW76" s="337">
        <v>469.24247276195604</v>
      </c>
      <c r="AX76" s="337">
        <v>462.8414695341591</v>
      </c>
      <c r="AY76" s="337">
        <v>522.74715272157698</v>
      </c>
      <c r="AZ76" s="337">
        <v>557.10634154236641</v>
      </c>
      <c r="BA76" s="337">
        <v>605.65667948675662</v>
      </c>
      <c r="BB76" s="337">
        <v>638.10507203401778</v>
      </c>
      <c r="BC76" s="337">
        <v>752.72255419276121</v>
      </c>
      <c r="BD76" s="337">
        <v>946.98495707361553</v>
      </c>
      <c r="BE76" s="337">
        <v>1111.8174912728055</v>
      </c>
      <c r="BF76" s="337">
        <v>1249.1563140177161</v>
      </c>
      <c r="BG76" s="337">
        <v>1318.900949257509</v>
      </c>
      <c r="BH76" s="337">
        <v>1217.835530378949</v>
      </c>
      <c r="BI76" s="337">
        <v>947.46604662439472</v>
      </c>
      <c r="BJ76" s="337">
        <v>769.23134257013635</v>
      </c>
      <c r="BK76" s="337">
        <v>642.20322482801839</v>
      </c>
      <c r="BL76" s="337">
        <v>549.22529083155632</v>
      </c>
      <c r="BM76" s="337">
        <v>392.06759838688316</v>
      </c>
      <c r="BN76" s="337">
        <v>0</v>
      </c>
      <c r="BO76" s="337">
        <v>0</v>
      </c>
      <c r="BP76" s="337">
        <v>0</v>
      </c>
      <c r="BQ76" s="337">
        <v>0</v>
      </c>
      <c r="BR76" s="337">
        <v>0</v>
      </c>
      <c r="BS76" s="337">
        <v>0</v>
      </c>
      <c r="BT76" s="337">
        <v>0</v>
      </c>
      <c r="BU76" s="337">
        <v>0</v>
      </c>
      <c r="BV76" s="337">
        <v>0</v>
      </c>
      <c r="BW76" s="337">
        <v>0</v>
      </c>
      <c r="BX76" s="337">
        <v>0</v>
      </c>
      <c r="BY76" s="337">
        <v>0</v>
      </c>
      <c r="BZ76" s="337">
        <v>0</v>
      </c>
      <c r="CA76" s="337">
        <v>0</v>
      </c>
      <c r="CB76" s="337">
        <v>0</v>
      </c>
      <c r="CC76" s="337">
        <v>0</v>
      </c>
      <c r="CD76" s="338">
        <v>0</v>
      </c>
    </row>
    <row r="77" spans="1:82" s="56" customFormat="1" x14ac:dyDescent="0.4">
      <c r="B77" s="196" t="s">
        <v>675</v>
      </c>
      <c r="C77" s="71"/>
      <c r="D77" s="337">
        <v>0</v>
      </c>
      <c r="E77" s="337">
        <v>0</v>
      </c>
      <c r="F77" s="337">
        <v>0</v>
      </c>
      <c r="G77" s="337">
        <v>0</v>
      </c>
      <c r="H77" s="337">
        <v>0</v>
      </c>
      <c r="I77" s="337">
        <v>0</v>
      </c>
      <c r="J77" s="337">
        <v>0</v>
      </c>
      <c r="K77" s="337">
        <v>0</v>
      </c>
      <c r="L77" s="337">
        <v>0</v>
      </c>
      <c r="M77" s="337">
        <v>0</v>
      </c>
      <c r="N77" s="337">
        <v>0</v>
      </c>
      <c r="O77" s="337">
        <v>0</v>
      </c>
      <c r="P77" s="337">
        <v>0</v>
      </c>
      <c r="Q77" s="337">
        <v>0</v>
      </c>
      <c r="R77" s="337">
        <v>0</v>
      </c>
      <c r="S77" s="337">
        <v>0</v>
      </c>
      <c r="T77" s="337">
        <v>0</v>
      </c>
      <c r="U77" s="337">
        <v>0</v>
      </c>
      <c r="V77" s="337">
        <v>0</v>
      </c>
      <c r="W77" s="337">
        <v>0</v>
      </c>
      <c r="X77" s="337">
        <v>0</v>
      </c>
      <c r="Y77" s="337">
        <v>0</v>
      </c>
      <c r="Z77" s="337">
        <v>0</v>
      </c>
      <c r="AA77" s="337">
        <v>0</v>
      </c>
      <c r="AB77" s="337">
        <v>0</v>
      </c>
      <c r="AC77" s="337">
        <v>0</v>
      </c>
      <c r="AD77" s="337">
        <v>0</v>
      </c>
      <c r="AE77" s="337">
        <v>0</v>
      </c>
      <c r="AF77" s="337">
        <v>0</v>
      </c>
      <c r="AG77" s="337">
        <v>0</v>
      </c>
      <c r="AH77" s="337">
        <v>993.21063353462932</v>
      </c>
      <c r="AI77" s="337">
        <v>903.33917766351135</v>
      </c>
      <c r="AJ77" s="337">
        <v>963.91661344403178</v>
      </c>
      <c r="AK77" s="337">
        <v>1056.0597570853083</v>
      </c>
      <c r="AL77" s="337">
        <v>1231.112481832829</v>
      </c>
      <c r="AM77" s="337">
        <v>1318.9993382921264</v>
      </c>
      <c r="AN77" s="337">
        <v>1409.8575799783621</v>
      </c>
      <c r="AO77" s="337">
        <v>1579.7155132776757</v>
      </c>
      <c r="AP77" s="337">
        <v>1678.2739844725988</v>
      </c>
      <c r="AQ77" s="337">
        <v>1762.3969715946228</v>
      </c>
      <c r="AR77" s="337">
        <v>1890.3418687140909</v>
      </c>
      <c r="AS77" s="337">
        <v>2037.2389941573667</v>
      </c>
      <c r="AT77" s="337">
        <v>2119.8635112149964</v>
      </c>
      <c r="AU77" s="337">
        <v>2401.2073749345509</v>
      </c>
      <c r="AV77" s="337">
        <v>2824.2798350181561</v>
      </c>
      <c r="AW77" s="337">
        <v>3018.2710503191747</v>
      </c>
      <c r="AX77" s="337">
        <v>2839.2357930412013</v>
      </c>
      <c r="AY77" s="337">
        <v>2852.0372869711691</v>
      </c>
      <c r="AZ77" s="337">
        <v>2813.211678097904</v>
      </c>
      <c r="BA77" s="337">
        <v>2764.4468160212487</v>
      </c>
      <c r="BB77" s="337">
        <v>2675.2188430916308</v>
      </c>
      <c r="BC77" s="337">
        <v>2931.3527044004554</v>
      </c>
      <c r="BD77" s="337">
        <v>3522.5476807693353</v>
      </c>
      <c r="BE77" s="337">
        <v>3839.7020025144166</v>
      </c>
      <c r="BF77" s="337">
        <v>4079.6947684455886</v>
      </c>
      <c r="BG77" s="337">
        <v>4096.1093971943155</v>
      </c>
      <c r="BH77" s="337">
        <v>3457.7583372341314</v>
      </c>
      <c r="BI77" s="337">
        <v>2578.7838534828588</v>
      </c>
      <c r="BJ77" s="337">
        <v>2007.1908336199731</v>
      </c>
      <c r="BK77" s="337">
        <v>1645.0683811053286</v>
      </c>
      <c r="BL77" s="337">
        <v>1326.941379831947</v>
      </c>
      <c r="BM77" s="337">
        <v>706.92979227890885</v>
      </c>
      <c r="BN77" s="337">
        <v>0</v>
      </c>
      <c r="BO77" s="337">
        <v>0</v>
      </c>
      <c r="BP77" s="337">
        <v>0</v>
      </c>
      <c r="BQ77" s="337">
        <v>0</v>
      </c>
      <c r="BR77" s="337">
        <v>0</v>
      </c>
      <c r="BS77" s="337">
        <v>0</v>
      </c>
      <c r="BT77" s="337">
        <v>0</v>
      </c>
      <c r="BU77" s="337">
        <v>0</v>
      </c>
      <c r="BV77" s="337">
        <v>0</v>
      </c>
      <c r="BW77" s="337">
        <v>0</v>
      </c>
      <c r="BX77" s="337">
        <v>0</v>
      </c>
      <c r="BY77" s="337">
        <v>0</v>
      </c>
      <c r="BZ77" s="337">
        <v>0</v>
      </c>
      <c r="CA77" s="337">
        <v>0</v>
      </c>
      <c r="CB77" s="337">
        <v>0</v>
      </c>
      <c r="CC77" s="337">
        <v>0</v>
      </c>
      <c r="CD77" s="338">
        <v>0</v>
      </c>
    </row>
    <row r="78" spans="1:82" s="56" customFormat="1" x14ac:dyDescent="0.4">
      <c r="B78" s="196" t="s">
        <v>676</v>
      </c>
      <c r="C78" s="71"/>
      <c r="D78" s="337">
        <v>0</v>
      </c>
      <c r="E78" s="337">
        <v>0</v>
      </c>
      <c r="F78" s="337">
        <v>0</v>
      </c>
      <c r="G78" s="337">
        <v>0</v>
      </c>
      <c r="H78" s="337">
        <v>0</v>
      </c>
      <c r="I78" s="337">
        <v>0</v>
      </c>
      <c r="J78" s="337">
        <v>0</v>
      </c>
      <c r="K78" s="337">
        <v>0</v>
      </c>
      <c r="L78" s="337">
        <v>0</v>
      </c>
      <c r="M78" s="337">
        <v>0</v>
      </c>
      <c r="N78" s="337">
        <v>0</v>
      </c>
      <c r="O78" s="337">
        <v>0</v>
      </c>
      <c r="P78" s="337">
        <v>0</v>
      </c>
      <c r="Q78" s="337">
        <v>0</v>
      </c>
      <c r="R78" s="337">
        <v>0</v>
      </c>
      <c r="S78" s="337">
        <v>0</v>
      </c>
      <c r="T78" s="337">
        <v>0</v>
      </c>
      <c r="U78" s="337">
        <v>0</v>
      </c>
      <c r="V78" s="337">
        <v>0</v>
      </c>
      <c r="W78" s="337">
        <v>0</v>
      </c>
      <c r="X78" s="337">
        <v>0</v>
      </c>
      <c r="Y78" s="337">
        <v>0</v>
      </c>
      <c r="Z78" s="337">
        <v>0</v>
      </c>
      <c r="AA78" s="337">
        <v>0</v>
      </c>
      <c r="AB78" s="337">
        <v>0</v>
      </c>
      <c r="AC78" s="337">
        <v>0</v>
      </c>
      <c r="AD78" s="337">
        <v>0</v>
      </c>
      <c r="AE78" s="337">
        <v>0</v>
      </c>
      <c r="AF78" s="337">
        <v>0</v>
      </c>
      <c r="AG78" s="337">
        <v>0</v>
      </c>
      <c r="AH78" s="337">
        <v>12.63739359489562</v>
      </c>
      <c r="AI78" s="337">
        <v>11.8604818767467</v>
      </c>
      <c r="AJ78" s="337">
        <v>11.877229590451112</v>
      </c>
      <c r="AK78" s="337">
        <v>15.101372101009485</v>
      </c>
      <c r="AL78" s="337">
        <v>18.620217422239492</v>
      </c>
      <c r="AM78" s="337">
        <v>22.819511717368858</v>
      </c>
      <c r="AN78" s="337">
        <v>25.107672188446323</v>
      </c>
      <c r="AO78" s="337">
        <v>30.495835007629211</v>
      </c>
      <c r="AP78" s="337">
        <v>30.908385902584072</v>
      </c>
      <c r="AQ78" s="337">
        <v>30.040135179014879</v>
      </c>
      <c r="AR78" s="337">
        <v>66.344838999671751</v>
      </c>
      <c r="AS78" s="337">
        <v>98.416392641035245</v>
      </c>
      <c r="AT78" s="337">
        <v>71.880978606557093</v>
      </c>
      <c r="AU78" s="337">
        <v>88.75006196918531</v>
      </c>
      <c r="AV78" s="337">
        <v>124.83261265639868</v>
      </c>
      <c r="AW78" s="337">
        <v>130.9649422457052</v>
      </c>
      <c r="AX78" s="337">
        <v>83.368858948079648</v>
      </c>
      <c r="AY78" s="337">
        <v>92.381478621766206</v>
      </c>
      <c r="AZ78" s="337">
        <v>95.066111538339612</v>
      </c>
      <c r="BA78" s="337">
        <v>95.200191346424191</v>
      </c>
      <c r="BB78" s="337">
        <v>80.582850350196267</v>
      </c>
      <c r="BC78" s="337">
        <v>84.434272188686805</v>
      </c>
      <c r="BD78" s="337">
        <v>102.81770304468262</v>
      </c>
      <c r="BE78" s="337">
        <v>103.02209579229404</v>
      </c>
      <c r="BF78" s="337">
        <v>105.09940498685899</v>
      </c>
      <c r="BG78" s="337">
        <v>84.830361897271061</v>
      </c>
      <c r="BH78" s="337">
        <v>47.886405168098896</v>
      </c>
      <c r="BI78" s="337">
        <v>19.231386955010727</v>
      </c>
      <c r="BJ78" s="337">
        <v>17.807236869371383</v>
      </c>
      <c r="BK78" s="337">
        <v>3.4347893070502931</v>
      </c>
      <c r="BL78" s="337">
        <v>0</v>
      </c>
      <c r="BM78" s="337">
        <v>0</v>
      </c>
      <c r="BN78" s="337">
        <v>0</v>
      </c>
      <c r="BO78" s="337">
        <v>0</v>
      </c>
      <c r="BP78" s="337">
        <v>0</v>
      </c>
      <c r="BQ78" s="337">
        <v>0</v>
      </c>
      <c r="BR78" s="337">
        <v>0</v>
      </c>
      <c r="BS78" s="337">
        <v>0</v>
      </c>
      <c r="BT78" s="337">
        <v>0</v>
      </c>
      <c r="BU78" s="337">
        <v>0</v>
      </c>
      <c r="BV78" s="337">
        <v>0</v>
      </c>
      <c r="BW78" s="337">
        <v>0</v>
      </c>
      <c r="BX78" s="337">
        <v>0</v>
      </c>
      <c r="BY78" s="337">
        <v>0</v>
      </c>
      <c r="BZ78" s="337">
        <v>0</v>
      </c>
      <c r="CA78" s="337">
        <v>0</v>
      </c>
      <c r="CB78" s="337">
        <v>0</v>
      </c>
      <c r="CC78" s="337">
        <v>0</v>
      </c>
      <c r="CD78" s="338">
        <v>0</v>
      </c>
    </row>
    <row r="79" spans="1:82" s="56" customFormat="1" x14ac:dyDescent="0.4">
      <c r="B79" s="276" t="s">
        <v>677</v>
      </c>
      <c r="C79" s="382"/>
      <c r="D79" s="337">
        <v>0</v>
      </c>
      <c r="E79" s="337">
        <v>0</v>
      </c>
      <c r="F79" s="337">
        <v>0</v>
      </c>
      <c r="G79" s="337">
        <v>0</v>
      </c>
      <c r="H79" s="337">
        <v>0</v>
      </c>
      <c r="I79" s="337">
        <v>0</v>
      </c>
      <c r="J79" s="337">
        <v>0</v>
      </c>
      <c r="K79" s="337">
        <v>0</v>
      </c>
      <c r="L79" s="337">
        <v>0</v>
      </c>
      <c r="M79" s="337">
        <v>0</v>
      </c>
      <c r="N79" s="337">
        <v>0</v>
      </c>
      <c r="O79" s="337">
        <v>0</v>
      </c>
      <c r="P79" s="337">
        <v>0</v>
      </c>
      <c r="Q79" s="337">
        <v>0</v>
      </c>
      <c r="R79" s="337">
        <v>0</v>
      </c>
      <c r="S79" s="337">
        <v>0</v>
      </c>
      <c r="T79" s="337">
        <v>0</v>
      </c>
      <c r="U79" s="337">
        <v>0</v>
      </c>
      <c r="V79" s="337">
        <v>0</v>
      </c>
      <c r="W79" s="337">
        <v>0</v>
      </c>
      <c r="X79" s="337">
        <v>0</v>
      </c>
      <c r="Y79" s="337">
        <v>0</v>
      </c>
      <c r="Z79" s="337">
        <v>0</v>
      </c>
      <c r="AA79" s="337">
        <v>0</v>
      </c>
      <c r="AB79" s="337">
        <v>0</v>
      </c>
      <c r="AC79" s="337">
        <v>0</v>
      </c>
      <c r="AD79" s="337">
        <v>0</v>
      </c>
      <c r="AE79" s="337">
        <v>0</v>
      </c>
      <c r="AF79" s="337">
        <v>0</v>
      </c>
      <c r="AG79" s="337">
        <v>0</v>
      </c>
      <c r="AH79" s="337">
        <v>8.5608150158970329</v>
      </c>
      <c r="AI79" s="337">
        <v>9.4186179609459089</v>
      </c>
      <c r="AJ79" s="337">
        <v>9.8494099042765324</v>
      </c>
      <c r="AK79" s="337">
        <v>14.863605816865933</v>
      </c>
      <c r="AL79" s="337">
        <v>19.841215285992899</v>
      </c>
      <c r="AM79" s="337">
        <v>28.20745198396984</v>
      </c>
      <c r="AN79" s="337">
        <v>33.880232350674554</v>
      </c>
      <c r="AO79" s="337">
        <v>35.02491941470285</v>
      </c>
      <c r="AP79" s="337">
        <v>36.26259448413407</v>
      </c>
      <c r="AQ79" s="337">
        <v>46.583977741370894</v>
      </c>
      <c r="AR79" s="337">
        <v>54.315280279951054</v>
      </c>
      <c r="AS79" s="337">
        <v>80.522503069937926</v>
      </c>
      <c r="AT79" s="337">
        <v>123.50084771878645</v>
      </c>
      <c r="AU79" s="337">
        <v>141.11304673700948</v>
      </c>
      <c r="AV79" s="337">
        <v>156.51239702138284</v>
      </c>
      <c r="AW79" s="337">
        <v>168.93178349498345</v>
      </c>
      <c r="AX79" s="337">
        <v>101.85153489450981</v>
      </c>
      <c r="AY79" s="337">
        <v>118.30080350928348</v>
      </c>
      <c r="AZ79" s="337">
        <v>122.80555027893284</v>
      </c>
      <c r="BA79" s="337">
        <v>122.81000433687979</v>
      </c>
      <c r="BB79" s="337">
        <v>121.66584083926125</v>
      </c>
      <c r="BC79" s="337">
        <v>94.771876249115806</v>
      </c>
      <c r="BD79" s="337">
        <v>114.05177525744263</v>
      </c>
      <c r="BE79" s="337">
        <v>131.58367059192372</v>
      </c>
      <c r="BF79" s="337">
        <v>145.3028721746623</v>
      </c>
      <c r="BG79" s="337">
        <v>142.52705792762319</v>
      </c>
      <c r="BH79" s="337">
        <v>120.07544865705097</v>
      </c>
      <c r="BI79" s="337">
        <v>79.480359895959623</v>
      </c>
      <c r="BJ79" s="337">
        <v>62.904693344122776</v>
      </c>
      <c r="BK79" s="337">
        <v>65.059574343889665</v>
      </c>
      <c r="BL79" s="337">
        <v>40.712629552108922</v>
      </c>
      <c r="BM79" s="337">
        <v>38.179034370096787</v>
      </c>
      <c r="BN79" s="337">
        <v>0</v>
      </c>
      <c r="BO79" s="337">
        <v>0</v>
      </c>
      <c r="BP79" s="337">
        <v>0</v>
      </c>
      <c r="BQ79" s="337">
        <v>0</v>
      </c>
      <c r="BR79" s="337">
        <v>0</v>
      </c>
      <c r="BS79" s="337">
        <v>0</v>
      </c>
      <c r="BT79" s="337">
        <v>0</v>
      </c>
      <c r="BU79" s="337">
        <v>0</v>
      </c>
      <c r="BV79" s="337">
        <v>0</v>
      </c>
      <c r="BW79" s="337">
        <v>0</v>
      </c>
      <c r="BX79" s="337">
        <v>0</v>
      </c>
      <c r="BY79" s="337">
        <v>0</v>
      </c>
      <c r="BZ79" s="337">
        <v>0</v>
      </c>
      <c r="CA79" s="337">
        <v>0</v>
      </c>
      <c r="CB79" s="337">
        <v>0</v>
      </c>
      <c r="CC79" s="337">
        <v>0</v>
      </c>
      <c r="CD79" s="338">
        <v>0</v>
      </c>
    </row>
    <row r="80" spans="1:82" s="56" customFormat="1" ht="25.5" customHeight="1" x14ac:dyDescent="0.4">
      <c r="B80" s="382" t="s">
        <v>678</v>
      </c>
      <c r="C80" s="382"/>
      <c r="D80" s="337">
        <v>0</v>
      </c>
      <c r="E80" s="337">
        <v>0</v>
      </c>
      <c r="F80" s="337">
        <v>0</v>
      </c>
      <c r="G80" s="337">
        <v>0</v>
      </c>
      <c r="H80" s="337">
        <v>0</v>
      </c>
      <c r="I80" s="337">
        <v>0</v>
      </c>
      <c r="J80" s="337">
        <v>0</v>
      </c>
      <c r="K80" s="337">
        <v>0</v>
      </c>
      <c r="L80" s="337">
        <v>0</v>
      </c>
      <c r="M80" s="337">
        <v>0</v>
      </c>
      <c r="N80" s="337">
        <v>0</v>
      </c>
      <c r="O80" s="337">
        <v>0</v>
      </c>
      <c r="P80" s="337">
        <v>0</v>
      </c>
      <c r="Q80" s="337">
        <v>0</v>
      </c>
      <c r="R80" s="337">
        <v>0</v>
      </c>
      <c r="S80" s="337">
        <v>0</v>
      </c>
      <c r="T80" s="337">
        <v>0</v>
      </c>
      <c r="U80" s="337">
        <v>0</v>
      </c>
      <c r="V80" s="337">
        <v>0</v>
      </c>
      <c r="W80" s="337">
        <v>0</v>
      </c>
      <c r="X80" s="337">
        <v>0</v>
      </c>
      <c r="Y80" s="337">
        <v>0</v>
      </c>
      <c r="Z80" s="337">
        <v>0</v>
      </c>
      <c r="AA80" s="337">
        <v>0</v>
      </c>
      <c r="AB80" s="337">
        <v>0</v>
      </c>
      <c r="AC80" s="337">
        <v>0</v>
      </c>
      <c r="AD80" s="337">
        <v>0</v>
      </c>
      <c r="AE80" s="337">
        <v>0</v>
      </c>
      <c r="AF80" s="337">
        <v>0</v>
      </c>
      <c r="AG80" s="337">
        <v>0</v>
      </c>
      <c r="AH80" s="337">
        <v>0</v>
      </c>
      <c r="AI80" s="337">
        <v>0</v>
      </c>
      <c r="AJ80" s="337">
        <v>0</v>
      </c>
      <c r="AK80" s="337">
        <v>0</v>
      </c>
      <c r="AL80" s="337">
        <v>0</v>
      </c>
      <c r="AM80" s="337">
        <v>0</v>
      </c>
      <c r="AN80" s="337">
        <v>0</v>
      </c>
      <c r="AO80" s="337">
        <v>0</v>
      </c>
      <c r="AP80" s="337">
        <v>0</v>
      </c>
      <c r="AQ80" s="337">
        <v>0</v>
      </c>
      <c r="AR80" s="337">
        <v>0</v>
      </c>
      <c r="AS80" s="337">
        <v>0</v>
      </c>
      <c r="AT80" s="337">
        <v>0</v>
      </c>
      <c r="AU80" s="337">
        <v>0</v>
      </c>
      <c r="AV80" s="337">
        <v>0</v>
      </c>
      <c r="AW80" s="337">
        <v>0</v>
      </c>
      <c r="AX80" s="337">
        <v>0</v>
      </c>
      <c r="AY80" s="337">
        <v>0</v>
      </c>
      <c r="AZ80" s="337">
        <v>0</v>
      </c>
      <c r="BA80" s="337">
        <v>0</v>
      </c>
      <c r="BB80" s="337">
        <v>0</v>
      </c>
      <c r="BC80" s="337">
        <v>0</v>
      </c>
      <c r="BD80" s="337">
        <v>0</v>
      </c>
      <c r="BE80" s="337">
        <v>0</v>
      </c>
      <c r="BF80" s="337">
        <v>0</v>
      </c>
      <c r="BG80" s="337">
        <v>0</v>
      </c>
      <c r="BH80" s="337">
        <v>0</v>
      </c>
      <c r="BI80" s="337">
        <v>0</v>
      </c>
      <c r="BJ80" s="337">
        <v>0</v>
      </c>
      <c r="BK80" s="337">
        <v>0</v>
      </c>
      <c r="BL80" s="337">
        <v>0</v>
      </c>
      <c r="BM80" s="337">
        <v>0</v>
      </c>
      <c r="BN80" s="337">
        <v>0</v>
      </c>
      <c r="BO80" s="337">
        <v>0</v>
      </c>
      <c r="BP80" s="337">
        <v>0</v>
      </c>
      <c r="BQ80" s="337">
        <v>0</v>
      </c>
      <c r="BR80" s="337">
        <v>0</v>
      </c>
      <c r="BS80" s="337">
        <v>0</v>
      </c>
      <c r="BT80" s="337">
        <v>0</v>
      </c>
      <c r="BU80" s="337">
        <v>0</v>
      </c>
      <c r="BV80" s="337">
        <v>0</v>
      </c>
      <c r="BW80" s="337">
        <v>0</v>
      </c>
      <c r="BX80" s="337">
        <v>0</v>
      </c>
      <c r="BY80" s="337">
        <v>0</v>
      </c>
      <c r="BZ80" s="337">
        <v>0</v>
      </c>
      <c r="CA80" s="337">
        <v>0</v>
      </c>
      <c r="CB80" s="337">
        <v>0</v>
      </c>
      <c r="CC80" s="337">
        <v>0</v>
      </c>
      <c r="CD80" s="338">
        <v>0</v>
      </c>
    </row>
    <row r="81" spans="1:82" s="56" customFormat="1" x14ac:dyDescent="0.4">
      <c r="B81" s="276" t="s">
        <v>679</v>
      </c>
      <c r="C81" s="382"/>
      <c r="D81" s="337">
        <v>0</v>
      </c>
      <c r="E81" s="337">
        <v>0</v>
      </c>
      <c r="F81" s="337">
        <v>0</v>
      </c>
      <c r="G81" s="337">
        <v>0</v>
      </c>
      <c r="H81" s="337">
        <v>0</v>
      </c>
      <c r="I81" s="337">
        <v>0</v>
      </c>
      <c r="J81" s="337">
        <v>0</v>
      </c>
      <c r="K81" s="337">
        <v>0</v>
      </c>
      <c r="L81" s="337">
        <v>0</v>
      </c>
      <c r="M81" s="337">
        <v>0</v>
      </c>
      <c r="N81" s="337">
        <v>0</v>
      </c>
      <c r="O81" s="337">
        <v>0</v>
      </c>
      <c r="P81" s="337">
        <v>0</v>
      </c>
      <c r="Q81" s="337">
        <v>0</v>
      </c>
      <c r="R81" s="337">
        <v>0</v>
      </c>
      <c r="S81" s="337">
        <v>0</v>
      </c>
      <c r="T81" s="337">
        <v>0</v>
      </c>
      <c r="U81" s="337">
        <v>0</v>
      </c>
      <c r="V81" s="337">
        <v>0</v>
      </c>
      <c r="W81" s="337">
        <v>0</v>
      </c>
      <c r="X81" s="337">
        <v>0</v>
      </c>
      <c r="Y81" s="337">
        <v>0</v>
      </c>
      <c r="Z81" s="337">
        <v>0</v>
      </c>
      <c r="AA81" s="337">
        <v>0</v>
      </c>
      <c r="AB81" s="337">
        <v>0</v>
      </c>
      <c r="AC81" s="337">
        <v>0</v>
      </c>
      <c r="AD81" s="337">
        <v>0</v>
      </c>
      <c r="AE81" s="337">
        <v>0</v>
      </c>
      <c r="AF81" s="337">
        <v>0</v>
      </c>
      <c r="AG81" s="337">
        <v>0</v>
      </c>
      <c r="AH81" s="337">
        <v>0</v>
      </c>
      <c r="AI81" s="337">
        <v>36.958110855974745</v>
      </c>
      <c r="AJ81" s="337">
        <v>55.846986435377815</v>
      </c>
      <c r="AK81" s="337">
        <v>64.559581560314953</v>
      </c>
      <c r="AL81" s="337">
        <v>101.96926433910431</v>
      </c>
      <c r="AM81" s="337">
        <v>259.52505865343176</v>
      </c>
      <c r="AN81" s="337">
        <v>472.21015144452912</v>
      </c>
      <c r="AO81" s="337">
        <v>778.32135790772816</v>
      </c>
      <c r="AP81" s="337">
        <v>1073.5983943110059</v>
      </c>
      <c r="AQ81" s="337">
        <v>1362.9877092620018</v>
      </c>
      <c r="AR81" s="337">
        <v>1671.2379567468927</v>
      </c>
      <c r="AS81" s="337">
        <v>1949.0741201790024</v>
      </c>
      <c r="AT81" s="337">
        <v>2080.8769057484283</v>
      </c>
      <c r="AU81" s="337">
        <v>2491.967453845567</v>
      </c>
      <c r="AV81" s="337">
        <v>2924.6902557095282</v>
      </c>
      <c r="AW81" s="337">
        <v>3117.1606373804289</v>
      </c>
      <c r="AX81" s="337">
        <v>3089.9759153458735</v>
      </c>
      <c r="AY81" s="337">
        <v>2639.8530144761826</v>
      </c>
      <c r="AZ81" s="337">
        <v>2415.2984364384733</v>
      </c>
      <c r="BA81" s="337">
        <v>2218.1111286498262</v>
      </c>
      <c r="BB81" s="337">
        <v>1971.5130188357916</v>
      </c>
      <c r="BC81" s="337">
        <v>1845.7606996008308</v>
      </c>
      <c r="BD81" s="337">
        <v>1753.0437923180946</v>
      </c>
      <c r="BE81" s="337">
        <v>1684.0190607484519</v>
      </c>
      <c r="BF81" s="337">
        <v>948.44669700028874</v>
      </c>
      <c r="BG81" s="337">
        <v>364.02888844762282</v>
      </c>
      <c r="BH81" s="337">
        <v>0</v>
      </c>
      <c r="BI81" s="337">
        <v>0</v>
      </c>
      <c r="BJ81" s="337">
        <v>0</v>
      </c>
      <c r="BK81" s="337">
        <v>0</v>
      </c>
      <c r="BL81" s="337">
        <v>0</v>
      </c>
      <c r="BM81" s="337">
        <v>0</v>
      </c>
      <c r="BN81" s="337">
        <v>0</v>
      </c>
      <c r="BO81" s="337">
        <v>0</v>
      </c>
      <c r="BP81" s="337">
        <v>0</v>
      </c>
      <c r="BQ81" s="337">
        <v>0</v>
      </c>
      <c r="BR81" s="337">
        <v>0</v>
      </c>
      <c r="BS81" s="337">
        <v>0</v>
      </c>
      <c r="BT81" s="337">
        <v>0</v>
      </c>
      <c r="BU81" s="337">
        <v>0</v>
      </c>
      <c r="BV81" s="337">
        <v>0</v>
      </c>
      <c r="BW81" s="337">
        <v>0</v>
      </c>
      <c r="BX81" s="337">
        <v>0</v>
      </c>
      <c r="BY81" s="337">
        <v>0</v>
      </c>
      <c r="BZ81" s="337">
        <v>0</v>
      </c>
      <c r="CA81" s="337">
        <v>0</v>
      </c>
      <c r="CB81" s="337">
        <v>0</v>
      </c>
      <c r="CC81" s="337">
        <v>0</v>
      </c>
      <c r="CD81" s="338">
        <v>0</v>
      </c>
    </row>
    <row r="82" spans="1:82" s="56" customFormat="1" x14ac:dyDescent="0.4">
      <c r="B82" s="276" t="s">
        <v>680</v>
      </c>
      <c r="C82" s="382"/>
      <c r="D82" s="337">
        <v>0</v>
      </c>
      <c r="E82" s="337">
        <v>0</v>
      </c>
      <c r="F82" s="337">
        <v>0</v>
      </c>
      <c r="G82" s="337">
        <v>0</v>
      </c>
      <c r="H82" s="337">
        <v>0</v>
      </c>
      <c r="I82" s="337">
        <v>0</v>
      </c>
      <c r="J82" s="337">
        <v>0</v>
      </c>
      <c r="K82" s="337">
        <v>0</v>
      </c>
      <c r="L82" s="337">
        <v>0</v>
      </c>
      <c r="M82" s="337">
        <v>0</v>
      </c>
      <c r="N82" s="337">
        <v>0</v>
      </c>
      <c r="O82" s="337">
        <v>0</v>
      </c>
      <c r="P82" s="337">
        <v>0</v>
      </c>
      <c r="Q82" s="337">
        <v>0</v>
      </c>
      <c r="R82" s="337">
        <v>0</v>
      </c>
      <c r="S82" s="337">
        <v>0</v>
      </c>
      <c r="T82" s="337">
        <v>0</v>
      </c>
      <c r="U82" s="337">
        <v>0</v>
      </c>
      <c r="V82" s="337">
        <v>0</v>
      </c>
      <c r="W82" s="337">
        <v>0</v>
      </c>
      <c r="X82" s="337">
        <v>0</v>
      </c>
      <c r="Y82" s="337">
        <v>0</v>
      </c>
      <c r="Z82" s="337">
        <v>0</v>
      </c>
      <c r="AA82" s="337">
        <v>0</v>
      </c>
      <c r="AB82" s="337">
        <v>0</v>
      </c>
      <c r="AC82" s="337">
        <v>0</v>
      </c>
      <c r="AD82" s="337">
        <v>0</v>
      </c>
      <c r="AE82" s="337">
        <v>0</v>
      </c>
      <c r="AF82" s="337">
        <v>0</v>
      </c>
      <c r="AG82" s="337">
        <v>0</v>
      </c>
      <c r="AH82" s="337">
        <v>0</v>
      </c>
      <c r="AI82" s="337">
        <v>9.7011381914885995</v>
      </c>
      <c r="AJ82" s="337">
        <v>14.659281019506004</v>
      </c>
      <c r="AK82" s="337">
        <v>16.946250979710044</v>
      </c>
      <c r="AL82" s="337">
        <v>26.765922330095556</v>
      </c>
      <c r="AM82" s="337">
        <v>68.12275843758691</v>
      </c>
      <c r="AN82" s="337">
        <v>123.95048958100534</v>
      </c>
      <c r="AO82" s="337">
        <v>204.30165058691804</v>
      </c>
      <c r="AP82" s="337">
        <v>281.80894921710012</v>
      </c>
      <c r="AQ82" s="337">
        <v>357.77077925814973</v>
      </c>
      <c r="AR82" s="337">
        <v>438.68341735442448</v>
      </c>
      <c r="AS82" s="337">
        <v>511.61265950512762</v>
      </c>
      <c r="AT82" s="337">
        <v>517.59310793359703</v>
      </c>
      <c r="AU82" s="337">
        <v>625.3896531269221</v>
      </c>
      <c r="AV82" s="337">
        <v>735.67638263408799</v>
      </c>
      <c r="AW82" s="337">
        <v>851.23797285266221</v>
      </c>
      <c r="AX82" s="337">
        <v>868.53610121885754</v>
      </c>
      <c r="AY82" s="337">
        <v>846.02372919068239</v>
      </c>
      <c r="AZ82" s="337">
        <v>827.76719045603681</v>
      </c>
      <c r="BA82" s="337">
        <v>842.8035759366004</v>
      </c>
      <c r="BB82" s="337">
        <v>827.85986304709684</v>
      </c>
      <c r="BC82" s="337">
        <v>823.61240278150922</v>
      </c>
      <c r="BD82" s="337">
        <v>789.25532340933114</v>
      </c>
      <c r="BE82" s="337">
        <v>779.15964963664408</v>
      </c>
      <c r="BF82" s="337">
        <v>229.53573048384831</v>
      </c>
      <c r="BG82" s="337">
        <v>98.857812253256228</v>
      </c>
      <c r="BH82" s="337">
        <v>0</v>
      </c>
      <c r="BI82" s="337">
        <v>0</v>
      </c>
      <c r="BJ82" s="337">
        <v>0</v>
      </c>
      <c r="BK82" s="337">
        <v>0</v>
      </c>
      <c r="BL82" s="337">
        <v>0</v>
      </c>
      <c r="BM82" s="337">
        <v>0</v>
      </c>
      <c r="BN82" s="337">
        <v>0</v>
      </c>
      <c r="BO82" s="337">
        <v>0</v>
      </c>
      <c r="BP82" s="337">
        <v>0</v>
      </c>
      <c r="BQ82" s="337">
        <v>0</v>
      </c>
      <c r="BR82" s="337">
        <v>0</v>
      </c>
      <c r="BS82" s="337">
        <v>0</v>
      </c>
      <c r="BT82" s="337">
        <v>0</v>
      </c>
      <c r="BU82" s="337">
        <v>0</v>
      </c>
      <c r="BV82" s="337">
        <v>0</v>
      </c>
      <c r="BW82" s="337">
        <v>0</v>
      </c>
      <c r="BX82" s="337">
        <v>0</v>
      </c>
      <c r="BY82" s="337">
        <v>0</v>
      </c>
      <c r="BZ82" s="337">
        <v>0</v>
      </c>
      <c r="CA82" s="337">
        <v>0</v>
      </c>
      <c r="CB82" s="337">
        <v>0</v>
      </c>
      <c r="CC82" s="337">
        <v>0</v>
      </c>
      <c r="CD82" s="338">
        <v>0</v>
      </c>
    </row>
    <row r="83" spans="1:82" s="56" customFormat="1" ht="25.5" customHeight="1" x14ac:dyDescent="0.4">
      <c r="B83" s="71" t="s">
        <v>668</v>
      </c>
      <c r="C83" s="73"/>
      <c r="D83" s="337">
        <v>0</v>
      </c>
      <c r="E83" s="337">
        <v>0</v>
      </c>
      <c r="F83" s="337">
        <v>0</v>
      </c>
      <c r="G83" s="337">
        <v>0</v>
      </c>
      <c r="H83" s="337">
        <v>0</v>
      </c>
      <c r="I83" s="337">
        <v>0</v>
      </c>
      <c r="J83" s="337">
        <v>0</v>
      </c>
      <c r="K83" s="337">
        <v>0</v>
      </c>
      <c r="L83" s="337">
        <v>0</v>
      </c>
      <c r="M83" s="337">
        <v>0</v>
      </c>
      <c r="N83" s="337">
        <v>0</v>
      </c>
      <c r="O83" s="337">
        <v>0</v>
      </c>
      <c r="P83" s="337">
        <v>0</v>
      </c>
      <c r="Q83" s="337">
        <v>0</v>
      </c>
      <c r="R83" s="337">
        <v>0</v>
      </c>
      <c r="S83" s="337">
        <v>0</v>
      </c>
      <c r="T83" s="337">
        <v>0</v>
      </c>
      <c r="U83" s="337">
        <v>0</v>
      </c>
      <c r="V83" s="337">
        <v>0</v>
      </c>
      <c r="W83" s="337">
        <v>0</v>
      </c>
      <c r="X83" s="337">
        <v>0</v>
      </c>
      <c r="Y83" s="337">
        <v>0</v>
      </c>
      <c r="Z83" s="337">
        <v>0</v>
      </c>
      <c r="AA83" s="337">
        <v>0</v>
      </c>
      <c r="AB83" s="337">
        <v>0</v>
      </c>
      <c r="AC83" s="337">
        <v>0</v>
      </c>
      <c r="AD83" s="337">
        <v>0</v>
      </c>
      <c r="AE83" s="337">
        <v>0</v>
      </c>
      <c r="AF83" s="337">
        <v>0</v>
      </c>
      <c r="AG83" s="337">
        <v>0</v>
      </c>
      <c r="AH83" s="337">
        <v>6943.9559774012987</v>
      </c>
      <c r="AI83" s="337">
        <v>6359.2802435151179</v>
      </c>
      <c r="AJ83" s="337">
        <v>6859.1409431312768</v>
      </c>
      <c r="AK83" s="337">
        <v>9418.1246443967229</v>
      </c>
      <c r="AL83" s="337">
        <v>12601.304464735331</v>
      </c>
      <c r="AM83" s="337">
        <v>14507.985221503362</v>
      </c>
      <c r="AN83" s="337">
        <v>15646.919826677216</v>
      </c>
      <c r="AO83" s="337">
        <v>16732.489413424733</v>
      </c>
      <c r="AP83" s="337">
        <v>16859.707114096818</v>
      </c>
      <c r="AQ83" s="337">
        <v>15370.67998656929</v>
      </c>
      <c r="AR83" s="337">
        <v>12932.55410504087</v>
      </c>
      <c r="AS83" s="337">
        <v>11474.607154101788</v>
      </c>
      <c r="AT83" s="337">
        <v>12387.830057579637</v>
      </c>
      <c r="AU83" s="337">
        <v>15426.891831552599</v>
      </c>
      <c r="AV83" s="337">
        <v>19370.750459149716</v>
      </c>
      <c r="AW83" s="337">
        <v>20383.931817194858</v>
      </c>
      <c r="AX83" s="337">
        <v>20713.71261568039</v>
      </c>
      <c r="AY83" s="337">
        <v>21059.407170213599</v>
      </c>
      <c r="AZ83" s="337">
        <v>17157.047944437752</v>
      </c>
      <c r="BA83" s="337">
        <v>13679.419467592646</v>
      </c>
      <c r="BB83" s="337">
        <v>13265.754617899684</v>
      </c>
      <c r="BC83" s="337">
        <v>13418.135058869821</v>
      </c>
      <c r="BD83" s="337">
        <v>14009.965316608466</v>
      </c>
      <c r="BE83" s="337">
        <v>14705.057112643926</v>
      </c>
      <c r="BF83" s="337">
        <v>15331.989276055801</v>
      </c>
      <c r="BG83" s="337">
        <v>13391.850421802505</v>
      </c>
      <c r="BH83" s="337">
        <v>9975.1138761689199</v>
      </c>
      <c r="BI83" s="337">
        <v>9505.8319344012798</v>
      </c>
      <c r="BJ83" s="337">
        <v>9461.6725526728314</v>
      </c>
      <c r="BK83" s="337">
        <v>9884.6226571289353</v>
      </c>
      <c r="BL83" s="337">
        <v>9519.3363687762539</v>
      </c>
      <c r="BM83" s="337">
        <v>9718.9584262914941</v>
      </c>
      <c r="BN83" s="337">
        <v>0</v>
      </c>
      <c r="BO83" s="337">
        <v>0</v>
      </c>
      <c r="BP83" s="337">
        <v>0</v>
      </c>
      <c r="BQ83" s="337">
        <v>0</v>
      </c>
      <c r="BR83" s="337">
        <v>0</v>
      </c>
      <c r="BS83" s="337">
        <v>0</v>
      </c>
      <c r="BT83" s="337">
        <v>0</v>
      </c>
      <c r="BU83" s="337">
        <v>0</v>
      </c>
      <c r="BV83" s="337">
        <v>0</v>
      </c>
      <c r="BW83" s="337">
        <v>0</v>
      </c>
      <c r="BX83" s="337">
        <v>0</v>
      </c>
      <c r="BY83" s="337">
        <v>0</v>
      </c>
      <c r="BZ83" s="337">
        <v>0</v>
      </c>
      <c r="CA83" s="337">
        <v>0</v>
      </c>
      <c r="CB83" s="337">
        <v>0</v>
      </c>
      <c r="CC83" s="337">
        <v>0</v>
      </c>
      <c r="CD83" s="338">
        <v>0</v>
      </c>
    </row>
    <row r="84" spans="1:82" s="56" customFormat="1" x14ac:dyDescent="0.4">
      <c r="B84" s="196" t="s">
        <v>673</v>
      </c>
      <c r="C84" s="71"/>
      <c r="D84" s="337">
        <v>0</v>
      </c>
      <c r="E84" s="337">
        <v>0</v>
      </c>
      <c r="F84" s="337">
        <v>0</v>
      </c>
      <c r="G84" s="337">
        <v>0</v>
      </c>
      <c r="H84" s="337">
        <v>0</v>
      </c>
      <c r="I84" s="337">
        <v>0</v>
      </c>
      <c r="J84" s="337">
        <v>0</v>
      </c>
      <c r="K84" s="337">
        <v>0</v>
      </c>
      <c r="L84" s="337">
        <v>0</v>
      </c>
      <c r="M84" s="337">
        <v>0</v>
      </c>
      <c r="N84" s="337">
        <v>0</v>
      </c>
      <c r="O84" s="337">
        <v>0</v>
      </c>
      <c r="P84" s="337">
        <v>0</v>
      </c>
      <c r="Q84" s="337">
        <v>0</v>
      </c>
      <c r="R84" s="337">
        <v>0</v>
      </c>
      <c r="S84" s="337">
        <v>0</v>
      </c>
      <c r="T84" s="337">
        <v>0</v>
      </c>
      <c r="U84" s="337">
        <v>0</v>
      </c>
      <c r="V84" s="337">
        <v>0</v>
      </c>
      <c r="W84" s="337">
        <v>0</v>
      </c>
      <c r="X84" s="337">
        <v>0</v>
      </c>
      <c r="Y84" s="337">
        <v>0</v>
      </c>
      <c r="Z84" s="337">
        <v>0</v>
      </c>
      <c r="AA84" s="337">
        <v>0</v>
      </c>
      <c r="AB84" s="337">
        <v>0</v>
      </c>
      <c r="AC84" s="337">
        <v>0</v>
      </c>
      <c r="AD84" s="337">
        <v>0</v>
      </c>
      <c r="AE84" s="337">
        <v>0</v>
      </c>
      <c r="AF84" s="337">
        <v>0</v>
      </c>
      <c r="AG84" s="337">
        <v>0</v>
      </c>
      <c r="AH84" s="337">
        <v>2298.4620086757077</v>
      </c>
      <c r="AI84" s="337">
        <v>1997.3739829656452</v>
      </c>
      <c r="AJ84" s="337">
        <v>2587.6280616984918</v>
      </c>
      <c r="AK84" s="337">
        <v>4482.697081566238</v>
      </c>
      <c r="AL84" s="337">
        <v>7293.0478973585323</v>
      </c>
      <c r="AM84" s="337">
        <v>8901.8484022238008</v>
      </c>
      <c r="AN84" s="337">
        <v>9599.8540359375274</v>
      </c>
      <c r="AO84" s="337">
        <v>10294.604774544596</v>
      </c>
      <c r="AP84" s="337">
        <v>10197.351662271481</v>
      </c>
      <c r="AQ84" s="337">
        <v>8844.4111249898651</v>
      </c>
      <c r="AR84" s="337">
        <v>6275.5164192805341</v>
      </c>
      <c r="AS84" s="337">
        <v>5069.0465591132479</v>
      </c>
      <c r="AT84" s="337">
        <v>5267.9854082464926</v>
      </c>
      <c r="AU84" s="337">
        <v>7052.1637539865578</v>
      </c>
      <c r="AV84" s="337">
        <v>8802.6341759186234</v>
      </c>
      <c r="AW84" s="337">
        <v>9137.8651771972327</v>
      </c>
      <c r="AX84" s="337">
        <v>7914.4091818897605</v>
      </c>
      <c r="AY84" s="337">
        <v>7325.8299617580569</v>
      </c>
      <c r="AZ84" s="337">
        <v>3539.7000684157438</v>
      </c>
      <c r="BA84" s="337">
        <v>0</v>
      </c>
      <c r="BB84" s="337">
        <v>0</v>
      </c>
      <c r="BC84" s="337">
        <v>0</v>
      </c>
      <c r="BD84" s="337">
        <v>0</v>
      </c>
      <c r="BE84" s="337">
        <v>0</v>
      </c>
      <c r="BF84" s="337">
        <v>0</v>
      </c>
      <c r="BG84" s="337">
        <v>0</v>
      </c>
      <c r="BH84" s="337">
        <v>0</v>
      </c>
      <c r="BI84" s="337">
        <v>0</v>
      </c>
      <c r="BJ84" s="337">
        <v>0</v>
      </c>
      <c r="BK84" s="337">
        <v>0</v>
      </c>
      <c r="BL84" s="337">
        <v>0</v>
      </c>
      <c r="BM84" s="337">
        <v>0</v>
      </c>
      <c r="BN84" s="337">
        <v>0</v>
      </c>
      <c r="BO84" s="337">
        <v>0</v>
      </c>
      <c r="BP84" s="337">
        <v>0</v>
      </c>
      <c r="BQ84" s="337">
        <v>0</v>
      </c>
      <c r="BR84" s="337">
        <v>0</v>
      </c>
      <c r="BS84" s="337">
        <v>0</v>
      </c>
      <c r="BT84" s="337">
        <v>0</v>
      </c>
      <c r="BU84" s="337">
        <v>0</v>
      </c>
      <c r="BV84" s="337">
        <v>0</v>
      </c>
      <c r="BW84" s="337">
        <v>0</v>
      </c>
      <c r="BX84" s="337">
        <v>0</v>
      </c>
      <c r="BY84" s="337">
        <v>0</v>
      </c>
      <c r="BZ84" s="337">
        <v>0</v>
      </c>
      <c r="CA84" s="337">
        <v>0</v>
      </c>
      <c r="CB84" s="337">
        <v>0</v>
      </c>
      <c r="CC84" s="337">
        <v>0</v>
      </c>
      <c r="CD84" s="338">
        <v>0</v>
      </c>
    </row>
    <row r="85" spans="1:82" s="56" customFormat="1" x14ac:dyDescent="0.4">
      <c r="B85" s="196" t="s">
        <v>674</v>
      </c>
      <c r="C85" s="71"/>
      <c r="D85" s="337">
        <v>0</v>
      </c>
      <c r="E85" s="337">
        <v>0</v>
      </c>
      <c r="F85" s="337">
        <v>0</v>
      </c>
      <c r="G85" s="337">
        <v>0</v>
      </c>
      <c r="H85" s="337">
        <v>0</v>
      </c>
      <c r="I85" s="337">
        <v>0</v>
      </c>
      <c r="J85" s="337">
        <v>0</v>
      </c>
      <c r="K85" s="337">
        <v>0</v>
      </c>
      <c r="L85" s="337">
        <v>0</v>
      </c>
      <c r="M85" s="337">
        <v>0</v>
      </c>
      <c r="N85" s="337">
        <v>0</v>
      </c>
      <c r="O85" s="337">
        <v>0</v>
      </c>
      <c r="P85" s="337">
        <v>0</v>
      </c>
      <c r="Q85" s="337">
        <v>0</v>
      </c>
      <c r="R85" s="337">
        <v>0</v>
      </c>
      <c r="S85" s="337">
        <v>0</v>
      </c>
      <c r="T85" s="337">
        <v>0</v>
      </c>
      <c r="U85" s="337">
        <v>0</v>
      </c>
      <c r="V85" s="337">
        <v>0</v>
      </c>
      <c r="W85" s="337">
        <v>0</v>
      </c>
      <c r="X85" s="337">
        <v>0</v>
      </c>
      <c r="Y85" s="337">
        <v>0</v>
      </c>
      <c r="Z85" s="337">
        <v>0</v>
      </c>
      <c r="AA85" s="337">
        <v>0</v>
      </c>
      <c r="AB85" s="337">
        <v>0</v>
      </c>
      <c r="AC85" s="337">
        <v>0</v>
      </c>
      <c r="AD85" s="337">
        <v>0</v>
      </c>
      <c r="AE85" s="337">
        <v>0</v>
      </c>
      <c r="AF85" s="337">
        <v>0</v>
      </c>
      <c r="AG85" s="337">
        <v>0</v>
      </c>
      <c r="AH85" s="337">
        <v>3043.6706611795294</v>
      </c>
      <c r="AI85" s="337">
        <v>2860.0318190043408</v>
      </c>
      <c r="AJ85" s="337">
        <v>2782.3544598126591</v>
      </c>
      <c r="AK85" s="337">
        <v>3199.4919847966366</v>
      </c>
      <c r="AL85" s="337">
        <v>2987.1536962768869</v>
      </c>
      <c r="AM85" s="337">
        <v>2828.4901516628111</v>
      </c>
      <c r="AN85" s="337">
        <v>3054.1479458993235</v>
      </c>
      <c r="AO85" s="337">
        <v>3075.903344910188</v>
      </c>
      <c r="AP85" s="337">
        <v>2861.913257431122</v>
      </c>
      <c r="AQ85" s="337">
        <v>2644.8029772375708</v>
      </c>
      <c r="AR85" s="337">
        <v>2735.0891099098721</v>
      </c>
      <c r="AS85" s="337">
        <v>2564.4142646025971</v>
      </c>
      <c r="AT85" s="337">
        <v>2599.1087602208231</v>
      </c>
      <c r="AU85" s="337">
        <v>2792.4958250785899</v>
      </c>
      <c r="AV85" s="337">
        <v>4039.1940411176824</v>
      </c>
      <c r="AW85" s="337">
        <v>4049.3374112281222</v>
      </c>
      <c r="AX85" s="337">
        <v>4030.8808717819747</v>
      </c>
      <c r="AY85" s="337">
        <v>4119.5827706492992</v>
      </c>
      <c r="AZ85" s="337">
        <v>3980.6012507757964</v>
      </c>
      <c r="BA85" s="337">
        <v>4131.6988057587887</v>
      </c>
      <c r="BB85" s="337">
        <v>3977.0978133110457</v>
      </c>
      <c r="BC85" s="337">
        <v>4334.8459395859882</v>
      </c>
      <c r="BD85" s="337">
        <v>4804.6779281964664</v>
      </c>
      <c r="BE85" s="337">
        <v>5351.7226838798688</v>
      </c>
      <c r="BF85" s="337">
        <v>5924.1588638903459</v>
      </c>
      <c r="BG85" s="337">
        <v>3395.2207787404654</v>
      </c>
      <c r="BH85" s="337">
        <v>190.1634942762835</v>
      </c>
      <c r="BI85" s="337">
        <v>118.08391493268307</v>
      </c>
      <c r="BJ85" s="337">
        <v>120.11252410925316</v>
      </c>
      <c r="BK85" s="337">
        <v>119.41854640410112</v>
      </c>
      <c r="BL85" s="337">
        <v>118.77569160753902</v>
      </c>
      <c r="BM85" s="337">
        <v>124.77134250253496</v>
      </c>
      <c r="BN85" s="337">
        <v>0</v>
      </c>
      <c r="BO85" s="337">
        <v>0</v>
      </c>
      <c r="BP85" s="337">
        <v>0</v>
      </c>
      <c r="BQ85" s="337">
        <v>0</v>
      </c>
      <c r="BR85" s="337">
        <v>0</v>
      </c>
      <c r="BS85" s="337">
        <v>0</v>
      </c>
      <c r="BT85" s="337">
        <v>0</v>
      </c>
      <c r="BU85" s="337">
        <v>0</v>
      </c>
      <c r="BV85" s="337">
        <v>0</v>
      </c>
      <c r="BW85" s="337">
        <v>0</v>
      </c>
      <c r="BX85" s="337">
        <v>0</v>
      </c>
      <c r="BY85" s="337">
        <v>0</v>
      </c>
      <c r="BZ85" s="337">
        <v>0</v>
      </c>
      <c r="CA85" s="337">
        <v>0</v>
      </c>
      <c r="CB85" s="337">
        <v>0</v>
      </c>
      <c r="CC85" s="337">
        <v>0</v>
      </c>
      <c r="CD85" s="338">
        <v>0</v>
      </c>
    </row>
    <row r="86" spans="1:82" s="56" customFormat="1" x14ac:dyDescent="0.4">
      <c r="B86" s="196" t="s">
        <v>659</v>
      </c>
      <c r="C86" s="71"/>
      <c r="D86" s="337">
        <v>0</v>
      </c>
      <c r="E86" s="337">
        <v>0</v>
      </c>
      <c r="F86" s="337">
        <v>0</v>
      </c>
      <c r="G86" s="337">
        <v>0</v>
      </c>
      <c r="H86" s="337">
        <v>0</v>
      </c>
      <c r="I86" s="337">
        <v>0</v>
      </c>
      <c r="J86" s="337">
        <v>0</v>
      </c>
      <c r="K86" s="337">
        <v>0</v>
      </c>
      <c r="L86" s="337">
        <v>0</v>
      </c>
      <c r="M86" s="337">
        <v>0</v>
      </c>
      <c r="N86" s="337">
        <v>0</v>
      </c>
      <c r="O86" s="337">
        <v>0</v>
      </c>
      <c r="P86" s="337">
        <v>0</v>
      </c>
      <c r="Q86" s="337">
        <v>0</v>
      </c>
      <c r="R86" s="337">
        <v>0</v>
      </c>
      <c r="S86" s="337">
        <v>0</v>
      </c>
      <c r="T86" s="337">
        <v>0</v>
      </c>
      <c r="U86" s="337">
        <v>0</v>
      </c>
      <c r="V86" s="337">
        <v>0</v>
      </c>
      <c r="W86" s="337">
        <v>0</v>
      </c>
      <c r="X86" s="337">
        <v>0</v>
      </c>
      <c r="Y86" s="337">
        <v>0</v>
      </c>
      <c r="Z86" s="337">
        <v>0</v>
      </c>
      <c r="AA86" s="337">
        <v>0</v>
      </c>
      <c r="AB86" s="337">
        <v>0</v>
      </c>
      <c r="AC86" s="337">
        <v>0</v>
      </c>
      <c r="AD86" s="337">
        <v>0</v>
      </c>
      <c r="AE86" s="337">
        <v>0</v>
      </c>
      <c r="AF86" s="337">
        <v>0</v>
      </c>
      <c r="AG86" s="337">
        <v>0</v>
      </c>
      <c r="AH86" s="337">
        <v>511.49701745031791</v>
      </c>
      <c r="AI86" s="337">
        <v>485.46795867186074</v>
      </c>
      <c r="AJ86" s="337">
        <v>473.20708181190588</v>
      </c>
      <c r="AK86" s="337">
        <v>490.61000384435454</v>
      </c>
      <c r="AL86" s="337">
        <v>600.05937224879222</v>
      </c>
      <c r="AM86" s="337">
        <v>628.60939566148841</v>
      </c>
      <c r="AN86" s="337">
        <v>643.35442358930015</v>
      </c>
      <c r="AO86" s="337">
        <v>687.06467949521902</v>
      </c>
      <c r="AP86" s="337">
        <v>777.56412472165755</v>
      </c>
      <c r="AQ86" s="337">
        <v>724.90196790715606</v>
      </c>
      <c r="AR86" s="337">
        <v>903.26327911290457</v>
      </c>
      <c r="AS86" s="337">
        <v>957.80139176862053</v>
      </c>
      <c r="AT86" s="337">
        <v>1224.4983373939692</v>
      </c>
      <c r="AU86" s="337">
        <v>1312.9584721838244</v>
      </c>
      <c r="AV86" s="337">
        <v>1987.7492627937932</v>
      </c>
      <c r="AW86" s="337">
        <v>2531.6694831626355</v>
      </c>
      <c r="AX86" s="337">
        <v>3154.6031550808998</v>
      </c>
      <c r="AY86" s="337">
        <v>3660.5882414854173</v>
      </c>
      <c r="AZ86" s="337">
        <v>3729.4049568651062</v>
      </c>
      <c r="BA86" s="337">
        <v>3948.6004014464957</v>
      </c>
      <c r="BB86" s="337">
        <v>4199.2738557121065</v>
      </c>
      <c r="BC86" s="337">
        <v>4401.9585336846012</v>
      </c>
      <c r="BD86" s="337">
        <v>4691.5942909413307</v>
      </c>
      <c r="BE86" s="337">
        <v>5010.8325334362753</v>
      </c>
      <c r="BF86" s="337">
        <v>5301.7134193578468</v>
      </c>
      <c r="BG86" s="337">
        <v>5530.7358002375113</v>
      </c>
      <c r="BH86" s="337">
        <v>5666.2785959727016</v>
      </c>
      <c r="BI86" s="337">
        <v>5826.0173158628641</v>
      </c>
      <c r="BJ86" s="337">
        <v>5906.7063987338934</v>
      </c>
      <c r="BK86" s="337">
        <v>6203.3682095177492</v>
      </c>
      <c r="BL86" s="337">
        <v>6107.2910904599175</v>
      </c>
      <c r="BM86" s="337">
        <v>6266.4834878759311</v>
      </c>
      <c r="BN86" s="337">
        <v>0</v>
      </c>
      <c r="BO86" s="337">
        <v>0</v>
      </c>
      <c r="BP86" s="337">
        <v>0</v>
      </c>
      <c r="BQ86" s="337">
        <v>0</v>
      </c>
      <c r="BR86" s="337">
        <v>0</v>
      </c>
      <c r="BS86" s="337">
        <v>0</v>
      </c>
      <c r="BT86" s="337">
        <v>0</v>
      </c>
      <c r="BU86" s="337">
        <v>0</v>
      </c>
      <c r="BV86" s="337">
        <v>0</v>
      </c>
      <c r="BW86" s="337">
        <v>0</v>
      </c>
      <c r="BX86" s="337">
        <v>0</v>
      </c>
      <c r="BY86" s="337">
        <v>0</v>
      </c>
      <c r="BZ86" s="337">
        <v>0</v>
      </c>
      <c r="CA86" s="337">
        <v>0</v>
      </c>
      <c r="CB86" s="337">
        <v>0</v>
      </c>
      <c r="CC86" s="337">
        <v>0</v>
      </c>
      <c r="CD86" s="338">
        <v>0</v>
      </c>
    </row>
    <row r="87" spans="1:82" s="56" customFormat="1" x14ac:dyDescent="0.4">
      <c r="B87" s="196" t="s">
        <v>675</v>
      </c>
      <c r="C87" s="71"/>
      <c r="D87" s="337">
        <v>0</v>
      </c>
      <c r="E87" s="337">
        <v>0</v>
      </c>
      <c r="F87" s="337">
        <v>0</v>
      </c>
      <c r="G87" s="337">
        <v>0</v>
      </c>
      <c r="H87" s="337">
        <v>0</v>
      </c>
      <c r="I87" s="337">
        <v>0</v>
      </c>
      <c r="J87" s="337">
        <v>0</v>
      </c>
      <c r="K87" s="337">
        <v>0</v>
      </c>
      <c r="L87" s="337">
        <v>0</v>
      </c>
      <c r="M87" s="337">
        <v>0</v>
      </c>
      <c r="N87" s="337">
        <v>0</v>
      </c>
      <c r="O87" s="337">
        <v>0</v>
      </c>
      <c r="P87" s="337">
        <v>0</v>
      </c>
      <c r="Q87" s="337">
        <v>0</v>
      </c>
      <c r="R87" s="337">
        <v>0</v>
      </c>
      <c r="S87" s="337">
        <v>0</v>
      </c>
      <c r="T87" s="337">
        <v>0</v>
      </c>
      <c r="U87" s="337">
        <v>0</v>
      </c>
      <c r="V87" s="337">
        <v>0</v>
      </c>
      <c r="W87" s="337">
        <v>0</v>
      </c>
      <c r="X87" s="337">
        <v>0</v>
      </c>
      <c r="Y87" s="337">
        <v>0</v>
      </c>
      <c r="Z87" s="337">
        <v>0</v>
      </c>
      <c r="AA87" s="337">
        <v>0</v>
      </c>
      <c r="AB87" s="337">
        <v>0</v>
      </c>
      <c r="AC87" s="337">
        <v>0</v>
      </c>
      <c r="AD87" s="337">
        <v>0</v>
      </c>
      <c r="AE87" s="337">
        <v>0</v>
      </c>
      <c r="AF87" s="337">
        <v>0</v>
      </c>
      <c r="AG87" s="337">
        <v>0</v>
      </c>
      <c r="AH87" s="337">
        <v>827.98505083985185</v>
      </c>
      <c r="AI87" s="337">
        <v>753.06416352143742</v>
      </c>
      <c r="AJ87" s="337">
        <v>743.90186490759845</v>
      </c>
      <c r="AK87" s="337">
        <v>944.80211981681839</v>
      </c>
      <c r="AL87" s="337">
        <v>1343.5912515511686</v>
      </c>
      <c r="AM87" s="337">
        <v>1692.8402111214684</v>
      </c>
      <c r="AN87" s="337">
        <v>1827.2947007902901</v>
      </c>
      <c r="AO87" s="337">
        <v>2127.7098032552849</v>
      </c>
      <c r="AP87" s="337">
        <v>2341.8641964317635</v>
      </c>
      <c r="AQ87" s="337">
        <v>2330.4950517707452</v>
      </c>
      <c r="AR87" s="337">
        <v>2343.919476578074</v>
      </c>
      <c r="AS87" s="337">
        <v>2260.6121232999826</v>
      </c>
      <c r="AT87" s="337">
        <v>2577.9874171550809</v>
      </c>
      <c r="AU87" s="337">
        <v>3145.4080213826414</v>
      </c>
      <c r="AV87" s="337">
        <v>3684.2950847805796</v>
      </c>
      <c r="AW87" s="337">
        <v>3852.6840518694808</v>
      </c>
      <c r="AX87" s="337">
        <v>4509.2105961028328</v>
      </c>
      <c r="AY87" s="337">
        <v>4653.2869472104576</v>
      </c>
      <c r="AZ87" s="337">
        <v>4514.9886948151579</v>
      </c>
      <c r="BA87" s="337">
        <v>4241.6648049422711</v>
      </c>
      <c r="BB87" s="337">
        <v>3899.1940174843662</v>
      </c>
      <c r="BC87" s="337">
        <v>3642.4478237574549</v>
      </c>
      <c r="BD87" s="337">
        <v>3526.6008598563776</v>
      </c>
      <c r="BE87" s="337">
        <v>3361.6321914012533</v>
      </c>
      <c r="BF87" s="337">
        <v>3137.5522807522102</v>
      </c>
      <c r="BG87" s="337">
        <v>3289.043351377205</v>
      </c>
      <c r="BH87" s="337">
        <v>3120.4936675989979</v>
      </c>
      <c r="BI87" s="337">
        <v>2854.353436851201</v>
      </c>
      <c r="BJ87" s="337">
        <v>2752.3764704621276</v>
      </c>
      <c r="BK87" s="337">
        <v>2846.7870678920035</v>
      </c>
      <c r="BL87" s="337">
        <v>2702.5225423741681</v>
      </c>
      <c r="BM87" s="337">
        <v>2899.7853794467828</v>
      </c>
      <c r="BN87" s="337">
        <v>0</v>
      </c>
      <c r="BO87" s="337">
        <v>0</v>
      </c>
      <c r="BP87" s="337">
        <v>0</v>
      </c>
      <c r="BQ87" s="337">
        <v>0</v>
      </c>
      <c r="BR87" s="337">
        <v>0</v>
      </c>
      <c r="BS87" s="337">
        <v>0</v>
      </c>
      <c r="BT87" s="337">
        <v>0</v>
      </c>
      <c r="BU87" s="337">
        <v>0</v>
      </c>
      <c r="BV87" s="337">
        <v>0</v>
      </c>
      <c r="BW87" s="337">
        <v>0</v>
      </c>
      <c r="BX87" s="337">
        <v>0</v>
      </c>
      <c r="BY87" s="337">
        <v>0</v>
      </c>
      <c r="BZ87" s="337">
        <v>0</v>
      </c>
      <c r="CA87" s="337">
        <v>0</v>
      </c>
      <c r="CB87" s="337">
        <v>0</v>
      </c>
      <c r="CC87" s="337">
        <v>0</v>
      </c>
      <c r="CD87" s="338">
        <v>0</v>
      </c>
    </row>
    <row r="88" spans="1:82" s="56" customFormat="1" x14ac:dyDescent="0.4">
      <c r="B88" s="196" t="s">
        <v>676</v>
      </c>
      <c r="C88" s="71"/>
      <c r="D88" s="337">
        <v>0</v>
      </c>
      <c r="E88" s="337">
        <v>0</v>
      </c>
      <c r="F88" s="337">
        <v>0</v>
      </c>
      <c r="G88" s="337">
        <v>0</v>
      </c>
      <c r="H88" s="337">
        <v>0</v>
      </c>
      <c r="I88" s="337">
        <v>0</v>
      </c>
      <c r="J88" s="337">
        <v>0</v>
      </c>
      <c r="K88" s="337">
        <v>0</v>
      </c>
      <c r="L88" s="337">
        <v>0</v>
      </c>
      <c r="M88" s="337">
        <v>0</v>
      </c>
      <c r="N88" s="337">
        <v>0</v>
      </c>
      <c r="O88" s="337">
        <v>0</v>
      </c>
      <c r="P88" s="337">
        <v>0</v>
      </c>
      <c r="Q88" s="337">
        <v>0</v>
      </c>
      <c r="R88" s="337">
        <v>0</v>
      </c>
      <c r="S88" s="337">
        <v>0</v>
      </c>
      <c r="T88" s="337">
        <v>0</v>
      </c>
      <c r="U88" s="337">
        <v>0</v>
      </c>
      <c r="V88" s="337">
        <v>0</v>
      </c>
      <c r="W88" s="337">
        <v>0</v>
      </c>
      <c r="X88" s="337">
        <v>0</v>
      </c>
      <c r="Y88" s="337">
        <v>0</v>
      </c>
      <c r="Z88" s="337">
        <v>0</v>
      </c>
      <c r="AA88" s="337">
        <v>0</v>
      </c>
      <c r="AB88" s="337">
        <v>0</v>
      </c>
      <c r="AC88" s="337">
        <v>0</v>
      </c>
      <c r="AD88" s="337">
        <v>0</v>
      </c>
      <c r="AE88" s="337">
        <v>0</v>
      </c>
      <c r="AF88" s="337">
        <v>0</v>
      </c>
      <c r="AG88" s="337">
        <v>0</v>
      </c>
      <c r="AH88" s="337">
        <v>156.39573878716701</v>
      </c>
      <c r="AI88" s="337">
        <v>146.78096488462867</v>
      </c>
      <c r="AJ88" s="337">
        <v>148.7203796123398</v>
      </c>
      <c r="AK88" s="337">
        <v>151.4540248286068</v>
      </c>
      <c r="AL88" s="337">
        <v>182.73481813727827</v>
      </c>
      <c r="AM88" s="337">
        <v>204.01359242256711</v>
      </c>
      <c r="AN88" s="337">
        <v>222.2989938371505</v>
      </c>
      <c r="AO88" s="337">
        <v>254.69072780259856</v>
      </c>
      <c r="AP88" s="337">
        <v>313.36507935355485</v>
      </c>
      <c r="AQ88" s="337">
        <v>323.85654353302823</v>
      </c>
      <c r="AR88" s="337">
        <v>371.019272716091</v>
      </c>
      <c r="AS88" s="337">
        <v>342.50304842453738</v>
      </c>
      <c r="AT88" s="337">
        <v>264.24424178904468</v>
      </c>
      <c r="AU88" s="337">
        <v>432.94208544666253</v>
      </c>
      <c r="AV88" s="337">
        <v>379.16666332569599</v>
      </c>
      <c r="AW88" s="337">
        <v>354.69292843108326</v>
      </c>
      <c r="AX88" s="337">
        <v>433.61638442542062</v>
      </c>
      <c r="AY88" s="337">
        <v>548.16670924273842</v>
      </c>
      <c r="AZ88" s="337">
        <v>749.3845226693561</v>
      </c>
      <c r="BA88" s="337">
        <v>785.25611562317556</v>
      </c>
      <c r="BB88" s="337">
        <v>673.4477543136835</v>
      </c>
      <c r="BC88" s="337">
        <v>657.04663522655062</v>
      </c>
      <c r="BD88" s="337">
        <v>625.84370586171315</v>
      </c>
      <c r="BE88" s="337">
        <v>593.21309065486253</v>
      </c>
      <c r="BF88" s="337">
        <v>561.08401265418297</v>
      </c>
      <c r="BG88" s="337">
        <v>581.56784656468324</v>
      </c>
      <c r="BH88" s="337">
        <v>553.49467433933228</v>
      </c>
      <c r="BI88" s="337">
        <v>422.76710364797145</v>
      </c>
      <c r="BJ88" s="337">
        <v>405.88484525096789</v>
      </c>
      <c r="BK88" s="337">
        <v>468.39306950703713</v>
      </c>
      <c r="BL88" s="337">
        <v>351.59047948661203</v>
      </c>
      <c r="BM88" s="337">
        <v>97.233514694258403</v>
      </c>
      <c r="BN88" s="337">
        <v>0</v>
      </c>
      <c r="BO88" s="337">
        <v>0</v>
      </c>
      <c r="BP88" s="337">
        <v>0</v>
      </c>
      <c r="BQ88" s="337">
        <v>0</v>
      </c>
      <c r="BR88" s="337">
        <v>0</v>
      </c>
      <c r="BS88" s="337">
        <v>0</v>
      </c>
      <c r="BT88" s="337">
        <v>0</v>
      </c>
      <c r="BU88" s="337">
        <v>0</v>
      </c>
      <c r="BV88" s="337">
        <v>0</v>
      </c>
      <c r="BW88" s="337">
        <v>0</v>
      </c>
      <c r="BX88" s="337">
        <v>0</v>
      </c>
      <c r="BY88" s="337">
        <v>0</v>
      </c>
      <c r="BZ88" s="337">
        <v>0</v>
      </c>
      <c r="CA88" s="337">
        <v>0</v>
      </c>
      <c r="CB88" s="337">
        <v>0</v>
      </c>
      <c r="CC88" s="337">
        <v>0</v>
      </c>
      <c r="CD88" s="338">
        <v>0</v>
      </c>
    </row>
    <row r="89" spans="1:82" s="29" customFormat="1" ht="27" customHeight="1" thickBot="1" x14ac:dyDescent="0.4">
      <c r="B89" s="386" t="s">
        <v>677</v>
      </c>
      <c r="C89" s="438"/>
      <c r="D89" s="439">
        <v>0</v>
      </c>
      <c r="E89" s="439">
        <v>0</v>
      </c>
      <c r="F89" s="439">
        <v>0</v>
      </c>
      <c r="G89" s="439">
        <v>0</v>
      </c>
      <c r="H89" s="439">
        <v>0</v>
      </c>
      <c r="I89" s="439">
        <v>0</v>
      </c>
      <c r="J89" s="439">
        <v>0</v>
      </c>
      <c r="K89" s="439">
        <v>0</v>
      </c>
      <c r="L89" s="439">
        <v>0</v>
      </c>
      <c r="M89" s="439">
        <v>0</v>
      </c>
      <c r="N89" s="439">
        <v>0</v>
      </c>
      <c r="O89" s="439">
        <v>0</v>
      </c>
      <c r="P89" s="439">
        <v>0</v>
      </c>
      <c r="Q89" s="439">
        <v>0</v>
      </c>
      <c r="R89" s="439">
        <v>0</v>
      </c>
      <c r="S89" s="439">
        <v>0</v>
      </c>
      <c r="T89" s="439">
        <v>0</v>
      </c>
      <c r="U89" s="439">
        <v>0</v>
      </c>
      <c r="V89" s="439">
        <v>0</v>
      </c>
      <c r="W89" s="439">
        <v>0</v>
      </c>
      <c r="X89" s="439">
        <v>0</v>
      </c>
      <c r="Y89" s="439">
        <v>0</v>
      </c>
      <c r="Z89" s="439">
        <v>0</v>
      </c>
      <c r="AA89" s="439">
        <v>0</v>
      </c>
      <c r="AB89" s="439">
        <v>0</v>
      </c>
      <c r="AC89" s="439">
        <v>0</v>
      </c>
      <c r="AD89" s="439">
        <v>0</v>
      </c>
      <c r="AE89" s="439">
        <v>0</v>
      </c>
      <c r="AF89" s="439">
        <v>0</v>
      </c>
      <c r="AG89" s="439">
        <v>0</v>
      </c>
      <c r="AH89" s="439">
        <v>105.94550046872602</v>
      </c>
      <c r="AI89" s="439">
        <v>116.56135446720513</v>
      </c>
      <c r="AJ89" s="439">
        <v>123.32909528828179</v>
      </c>
      <c r="AK89" s="439">
        <v>149.06942954407128</v>
      </c>
      <c r="AL89" s="439">
        <v>194.71742916267354</v>
      </c>
      <c r="AM89" s="439">
        <v>252.1834684112288</v>
      </c>
      <c r="AN89" s="439">
        <v>299.96972662362475</v>
      </c>
      <c r="AO89" s="439">
        <v>292.51608341684585</v>
      </c>
      <c r="AP89" s="439">
        <v>367.64879388724154</v>
      </c>
      <c r="AQ89" s="439">
        <v>502.21232113092788</v>
      </c>
      <c r="AR89" s="439">
        <v>303.74654744339318</v>
      </c>
      <c r="AS89" s="439">
        <v>280.2297668928033</v>
      </c>
      <c r="AT89" s="439">
        <v>454.00589277422591</v>
      </c>
      <c r="AU89" s="439">
        <v>690.92367347432196</v>
      </c>
      <c r="AV89" s="439">
        <v>477.71123121334614</v>
      </c>
      <c r="AW89" s="439">
        <v>457.6827653063026</v>
      </c>
      <c r="AX89" s="439">
        <v>670.99242639949875</v>
      </c>
      <c r="AY89" s="439">
        <v>751.95253986763055</v>
      </c>
      <c r="AZ89" s="439">
        <v>642.96845089659519</v>
      </c>
      <c r="BA89" s="439">
        <v>572.19933982191333</v>
      </c>
      <c r="BB89" s="439">
        <v>516.74117707848029</v>
      </c>
      <c r="BC89" s="439">
        <v>381.83612661522636</v>
      </c>
      <c r="BD89" s="439">
        <v>361.24853175257653</v>
      </c>
      <c r="BE89" s="439">
        <v>387.65661327166669</v>
      </c>
      <c r="BF89" s="439">
        <v>407.48069940121798</v>
      </c>
      <c r="BG89" s="439">
        <v>595.2826448826396</v>
      </c>
      <c r="BH89" s="439">
        <v>444.68344398160451</v>
      </c>
      <c r="BI89" s="439">
        <v>284.610163106561</v>
      </c>
      <c r="BJ89" s="439">
        <v>276.59231411659022</v>
      </c>
      <c r="BK89" s="439">
        <v>246.6557638080439</v>
      </c>
      <c r="BL89" s="439">
        <v>239.15656484801639</v>
      </c>
      <c r="BM89" s="439">
        <v>330.6847017719881</v>
      </c>
      <c r="BN89" s="439">
        <v>0</v>
      </c>
      <c r="BO89" s="439">
        <v>0</v>
      </c>
      <c r="BP89" s="439">
        <v>0</v>
      </c>
      <c r="BQ89" s="439">
        <v>0</v>
      </c>
      <c r="BR89" s="439">
        <v>0</v>
      </c>
      <c r="BS89" s="439">
        <v>0</v>
      </c>
      <c r="BT89" s="439">
        <v>0</v>
      </c>
      <c r="BU89" s="439">
        <v>0</v>
      </c>
      <c r="BV89" s="439">
        <v>0</v>
      </c>
      <c r="BW89" s="439">
        <v>0</v>
      </c>
      <c r="BX89" s="439">
        <v>0</v>
      </c>
      <c r="BY89" s="439">
        <v>0</v>
      </c>
      <c r="BZ89" s="439">
        <v>0</v>
      </c>
      <c r="CA89" s="439">
        <v>0</v>
      </c>
      <c r="CB89" s="439">
        <v>0</v>
      </c>
      <c r="CC89" s="439">
        <v>0</v>
      </c>
      <c r="CD89" s="440">
        <v>0</v>
      </c>
    </row>
    <row r="90" spans="1:82" s="1" customFormat="1" ht="39.75" customHeight="1" x14ac:dyDescent="0.4">
      <c r="A90" s="344"/>
      <c r="B90" s="345" t="s">
        <v>683</v>
      </c>
      <c r="C90" s="441"/>
      <c r="D90" s="347" t="s">
        <v>482</v>
      </c>
      <c r="E90" s="347" t="s">
        <v>483</v>
      </c>
      <c r="F90" s="347" t="s">
        <v>484</v>
      </c>
      <c r="G90" s="347" t="s">
        <v>485</v>
      </c>
      <c r="H90" s="347" t="s">
        <v>486</v>
      </c>
      <c r="I90" s="347" t="s">
        <v>487</v>
      </c>
      <c r="J90" s="347" t="s">
        <v>488</v>
      </c>
      <c r="K90" s="347" t="s">
        <v>489</v>
      </c>
      <c r="L90" s="347" t="s">
        <v>490</v>
      </c>
      <c r="M90" s="347" t="s">
        <v>491</v>
      </c>
      <c r="N90" s="347" t="s">
        <v>492</v>
      </c>
      <c r="O90" s="347" t="s">
        <v>493</v>
      </c>
      <c r="P90" s="347" t="s">
        <v>494</v>
      </c>
      <c r="Q90" s="347" t="s">
        <v>495</v>
      </c>
      <c r="R90" s="347" t="s">
        <v>496</v>
      </c>
      <c r="S90" s="347" t="s">
        <v>497</v>
      </c>
      <c r="T90" s="347" t="s">
        <v>498</v>
      </c>
      <c r="U90" s="347" t="s">
        <v>499</v>
      </c>
      <c r="V90" s="347" t="s">
        <v>500</v>
      </c>
      <c r="W90" s="347" t="s">
        <v>501</v>
      </c>
      <c r="X90" s="347" t="s">
        <v>502</v>
      </c>
      <c r="Y90" s="347" t="s">
        <v>503</v>
      </c>
      <c r="Z90" s="347" t="s">
        <v>504</v>
      </c>
      <c r="AA90" s="347" t="s">
        <v>505</v>
      </c>
      <c r="AB90" s="347" t="s">
        <v>506</v>
      </c>
      <c r="AC90" s="347" t="s">
        <v>507</v>
      </c>
      <c r="AD90" s="347" t="s">
        <v>508</v>
      </c>
      <c r="AE90" s="347" t="s">
        <v>509</v>
      </c>
      <c r="AF90" s="347" t="s">
        <v>510</v>
      </c>
      <c r="AG90" s="347" t="s">
        <v>511</v>
      </c>
      <c r="AH90" s="347" t="s">
        <v>512</v>
      </c>
      <c r="AI90" s="347" t="s">
        <v>513</v>
      </c>
      <c r="AJ90" s="347" t="s">
        <v>514</v>
      </c>
      <c r="AK90" s="347" t="s">
        <v>515</v>
      </c>
      <c r="AL90" s="347" t="s">
        <v>516</v>
      </c>
      <c r="AM90" s="347" t="s">
        <v>517</v>
      </c>
      <c r="AN90" s="347" t="s">
        <v>518</v>
      </c>
      <c r="AO90" s="347" t="s">
        <v>519</v>
      </c>
      <c r="AP90" s="347" t="s">
        <v>520</v>
      </c>
      <c r="AQ90" s="347" t="s">
        <v>521</v>
      </c>
      <c r="AR90" s="347" t="s">
        <v>522</v>
      </c>
      <c r="AS90" s="347" t="s">
        <v>523</v>
      </c>
      <c r="AT90" s="347" t="s">
        <v>524</v>
      </c>
      <c r="AU90" s="347" t="s">
        <v>525</v>
      </c>
      <c r="AV90" s="347" t="s">
        <v>526</v>
      </c>
      <c r="AW90" s="347" t="s">
        <v>527</v>
      </c>
      <c r="AX90" s="347" t="s">
        <v>528</v>
      </c>
      <c r="AY90" s="347" t="s">
        <v>529</v>
      </c>
      <c r="AZ90" s="347" t="s">
        <v>530</v>
      </c>
      <c r="BA90" s="347" t="s">
        <v>531</v>
      </c>
      <c r="BB90" s="347" t="s">
        <v>532</v>
      </c>
      <c r="BC90" s="347" t="s">
        <v>533</v>
      </c>
      <c r="BD90" s="347" t="s">
        <v>534</v>
      </c>
      <c r="BE90" s="347" t="s">
        <v>535</v>
      </c>
      <c r="BF90" s="347" t="s">
        <v>536</v>
      </c>
      <c r="BG90" s="347" t="s">
        <v>537</v>
      </c>
      <c r="BH90" s="347" t="s">
        <v>538</v>
      </c>
      <c r="BI90" s="347" t="s">
        <v>539</v>
      </c>
      <c r="BJ90" s="347" t="s">
        <v>540</v>
      </c>
      <c r="BK90" s="347" t="s">
        <v>541</v>
      </c>
      <c r="BL90" s="347" t="s">
        <v>542</v>
      </c>
      <c r="BM90" s="347" t="s">
        <v>543</v>
      </c>
      <c r="BN90" s="347" t="s">
        <v>544</v>
      </c>
      <c r="BO90" s="347" t="s">
        <v>545</v>
      </c>
      <c r="BP90" s="347" t="s">
        <v>546</v>
      </c>
      <c r="BQ90" s="347" t="s">
        <v>547</v>
      </c>
      <c r="BR90" s="347" t="s">
        <v>548</v>
      </c>
      <c r="BS90" s="347" t="s">
        <v>549</v>
      </c>
      <c r="BT90" s="347" t="s">
        <v>550</v>
      </c>
      <c r="BU90" s="347" t="s">
        <v>551</v>
      </c>
      <c r="BV90" s="347" t="s">
        <v>552</v>
      </c>
      <c r="BW90" s="347" t="s">
        <v>553</v>
      </c>
      <c r="BX90" s="347" t="s">
        <v>554</v>
      </c>
      <c r="BY90" s="347" t="s">
        <v>555</v>
      </c>
      <c r="BZ90" s="347" t="s">
        <v>556</v>
      </c>
      <c r="CA90" s="347" t="s">
        <v>557</v>
      </c>
      <c r="CB90" s="347" t="s">
        <v>558</v>
      </c>
      <c r="CC90" s="347" t="s">
        <v>559</v>
      </c>
      <c r="CD90" s="348" t="s">
        <v>560</v>
      </c>
    </row>
    <row r="91" spans="1:82" s="1" customFormat="1" ht="26.25" customHeight="1" x14ac:dyDescent="0.4">
      <c r="A91" s="336"/>
      <c r="B91" s="106" t="s">
        <v>136</v>
      </c>
      <c r="C91" s="56"/>
      <c r="D91" s="334">
        <v>0</v>
      </c>
      <c r="E91" s="334">
        <v>0</v>
      </c>
      <c r="F91" s="334">
        <v>0</v>
      </c>
      <c r="G91" s="334">
        <v>0</v>
      </c>
      <c r="H91" s="334">
        <v>0</v>
      </c>
      <c r="I91" s="334">
        <v>0</v>
      </c>
      <c r="J91" s="334">
        <v>0</v>
      </c>
      <c r="K91" s="334">
        <v>0</v>
      </c>
      <c r="L91" s="334">
        <v>0</v>
      </c>
      <c r="M91" s="334">
        <v>0</v>
      </c>
      <c r="N91" s="334">
        <v>0</v>
      </c>
      <c r="O91" s="334">
        <v>0</v>
      </c>
      <c r="P91" s="334">
        <v>0</v>
      </c>
      <c r="Q91" s="334">
        <v>0</v>
      </c>
      <c r="R91" s="334">
        <v>0</v>
      </c>
      <c r="S91" s="334">
        <v>0</v>
      </c>
      <c r="T91" s="334">
        <v>0</v>
      </c>
      <c r="U91" s="334">
        <v>0</v>
      </c>
      <c r="V91" s="334">
        <v>0</v>
      </c>
      <c r="W91" s="334">
        <v>0</v>
      </c>
      <c r="X91" s="334">
        <v>0</v>
      </c>
      <c r="Y91" s="334">
        <v>0</v>
      </c>
      <c r="Z91" s="334">
        <v>0</v>
      </c>
      <c r="AA91" s="334">
        <v>0</v>
      </c>
      <c r="AB91" s="334">
        <v>0</v>
      </c>
      <c r="AC91" s="334">
        <v>0</v>
      </c>
      <c r="AD91" s="334">
        <v>0</v>
      </c>
      <c r="AE91" s="334">
        <v>0</v>
      </c>
      <c r="AF91" s="334">
        <v>0</v>
      </c>
      <c r="AG91" s="334">
        <v>0</v>
      </c>
      <c r="AH91" s="334">
        <v>0</v>
      </c>
      <c r="AI91" s="334">
        <v>2838</v>
      </c>
      <c r="AJ91" s="334">
        <v>3010</v>
      </c>
      <c r="AK91" s="334">
        <v>3584</v>
      </c>
      <c r="AL91" s="334">
        <v>4157</v>
      </c>
      <c r="AM91" s="334">
        <v>4336</v>
      </c>
      <c r="AN91" s="334">
        <v>4541</v>
      </c>
      <c r="AO91" s="334">
        <v>4709</v>
      </c>
      <c r="AP91" s="334">
        <v>4710</v>
      </c>
      <c r="AQ91" s="334">
        <v>4517</v>
      </c>
      <c r="AR91" s="334">
        <v>4089</v>
      </c>
      <c r="AS91" s="334">
        <v>3977</v>
      </c>
      <c r="AT91" s="334">
        <v>4124</v>
      </c>
      <c r="AU91" s="334">
        <v>4593</v>
      </c>
      <c r="AV91" s="334">
        <v>5179</v>
      </c>
      <c r="AW91" s="334">
        <v>5512</v>
      </c>
      <c r="AX91" s="334">
        <v>5647</v>
      </c>
      <c r="AY91" s="334">
        <v>5657</v>
      </c>
      <c r="AZ91" s="334">
        <v>5514</v>
      </c>
      <c r="BA91" s="334">
        <v>3943</v>
      </c>
      <c r="BB91" s="334">
        <v>3834</v>
      </c>
      <c r="BC91" s="334">
        <v>3822</v>
      </c>
      <c r="BD91" s="334">
        <v>3901</v>
      </c>
      <c r="BE91" s="334">
        <v>3986</v>
      </c>
      <c r="BF91" s="334">
        <v>3989</v>
      </c>
      <c r="BG91" s="334">
        <v>3129</v>
      </c>
      <c r="BH91" s="334">
        <v>2187</v>
      </c>
      <c r="BI91" s="334">
        <v>2142</v>
      </c>
      <c r="BJ91" s="334">
        <v>2135</v>
      </c>
      <c r="BK91" s="334">
        <v>2117</v>
      </c>
      <c r="BL91" s="334">
        <v>2087</v>
      </c>
      <c r="BM91" s="334">
        <v>1935</v>
      </c>
      <c r="BN91" s="334">
        <v>1803</v>
      </c>
      <c r="BO91" s="334">
        <v>1619</v>
      </c>
      <c r="BP91" s="334">
        <v>1254</v>
      </c>
      <c r="BQ91" s="334">
        <v>939</v>
      </c>
      <c r="BR91" s="334">
        <v>799</v>
      </c>
      <c r="BS91" s="334">
        <v>706</v>
      </c>
      <c r="BT91" s="334">
        <v>625</v>
      </c>
      <c r="BU91" s="334">
        <v>588</v>
      </c>
      <c r="BV91" s="334">
        <v>494</v>
      </c>
      <c r="BW91" s="334">
        <v>360</v>
      </c>
      <c r="BX91" s="334">
        <v>272</v>
      </c>
      <c r="BY91" s="334">
        <v>209</v>
      </c>
      <c r="BZ91" s="334">
        <v>153</v>
      </c>
      <c r="CA91" s="334">
        <v>110</v>
      </c>
      <c r="CB91" s="334">
        <v>70</v>
      </c>
      <c r="CC91" s="334">
        <v>30</v>
      </c>
      <c r="CD91" s="335">
        <v>2</v>
      </c>
    </row>
    <row r="92" spans="1:82" s="1" customFormat="1" ht="26.25" customHeight="1" x14ac:dyDescent="0.4">
      <c r="A92" s="56"/>
      <c r="B92" s="71" t="s">
        <v>663</v>
      </c>
      <c r="C92" s="38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c r="AG92" s="442"/>
      <c r="AH92" s="442"/>
      <c r="AI92" s="442"/>
      <c r="AJ92" s="442"/>
      <c r="AK92" s="442"/>
      <c r="AL92" s="442"/>
      <c r="AM92" s="442"/>
      <c r="AN92" s="442"/>
      <c r="AO92" s="442"/>
      <c r="AP92" s="442"/>
      <c r="AQ92" s="442"/>
      <c r="AR92" s="442"/>
      <c r="AS92" s="442"/>
      <c r="AT92" s="44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215"/>
    </row>
    <row r="93" spans="1:82" s="1" customFormat="1" x14ac:dyDescent="0.4">
      <c r="A93" s="350"/>
      <c r="B93" s="276" t="s">
        <v>664</v>
      </c>
      <c r="C93" s="350"/>
      <c r="D93" s="337">
        <v>0</v>
      </c>
      <c r="E93" s="337">
        <v>0</v>
      </c>
      <c r="F93" s="337">
        <v>0</v>
      </c>
      <c r="G93" s="337">
        <v>0</v>
      </c>
      <c r="H93" s="337">
        <v>0</v>
      </c>
      <c r="I93" s="337">
        <v>0</v>
      </c>
      <c r="J93" s="337">
        <v>0</v>
      </c>
      <c r="K93" s="337">
        <v>0</v>
      </c>
      <c r="L93" s="337">
        <v>0</v>
      </c>
      <c r="M93" s="337">
        <v>0</v>
      </c>
      <c r="N93" s="337">
        <v>0</v>
      </c>
      <c r="O93" s="337">
        <v>0</v>
      </c>
      <c r="P93" s="337">
        <v>0</v>
      </c>
      <c r="Q93" s="337">
        <v>0</v>
      </c>
      <c r="R93" s="337">
        <v>0</v>
      </c>
      <c r="S93" s="337">
        <v>0</v>
      </c>
      <c r="T93" s="337">
        <v>0</v>
      </c>
      <c r="U93" s="337">
        <v>0</v>
      </c>
      <c r="V93" s="337">
        <v>0</v>
      </c>
      <c r="W93" s="337">
        <v>0</v>
      </c>
      <c r="X93" s="337">
        <v>0</v>
      </c>
      <c r="Y93" s="337">
        <v>0</v>
      </c>
      <c r="Z93" s="337">
        <v>0</v>
      </c>
      <c r="AA93" s="337">
        <v>0</v>
      </c>
      <c r="AB93" s="337">
        <v>0</v>
      </c>
      <c r="AC93" s="337">
        <v>0</v>
      </c>
      <c r="AD93" s="337">
        <v>0</v>
      </c>
      <c r="AE93" s="337">
        <v>0</v>
      </c>
      <c r="AF93" s="337">
        <v>0</v>
      </c>
      <c r="AG93" s="337">
        <v>0</v>
      </c>
      <c r="AH93" s="337">
        <v>0</v>
      </c>
      <c r="AI93" s="337">
        <v>0</v>
      </c>
      <c r="AJ93" s="337">
        <v>0</v>
      </c>
      <c r="AK93" s="337">
        <v>0</v>
      </c>
      <c r="AL93" s="337">
        <v>0</v>
      </c>
      <c r="AM93" s="337">
        <v>0</v>
      </c>
      <c r="AN93" s="337">
        <v>0</v>
      </c>
      <c r="AO93" s="337">
        <v>0</v>
      </c>
      <c r="AP93" s="337">
        <v>0</v>
      </c>
      <c r="AQ93" s="337">
        <v>0</v>
      </c>
      <c r="AR93" s="337">
        <v>0</v>
      </c>
      <c r="AS93" s="337">
        <v>0</v>
      </c>
      <c r="AT93" s="337">
        <v>0</v>
      </c>
      <c r="AU93" s="337">
        <v>0</v>
      </c>
      <c r="AV93" s="337">
        <v>0</v>
      </c>
      <c r="AW93" s="337">
        <v>0</v>
      </c>
      <c r="AX93" s="337">
        <v>0</v>
      </c>
      <c r="AY93" s="337">
        <v>0</v>
      </c>
      <c r="AZ93" s="337">
        <v>0</v>
      </c>
      <c r="BA93" s="337">
        <v>0</v>
      </c>
      <c r="BB93" s="337">
        <v>0</v>
      </c>
      <c r="BC93" s="337">
        <v>0</v>
      </c>
      <c r="BD93" s="337">
        <v>1268</v>
      </c>
      <c r="BE93" s="337">
        <v>1322</v>
      </c>
      <c r="BF93" s="337">
        <v>1345</v>
      </c>
      <c r="BG93" s="337">
        <v>1297</v>
      </c>
      <c r="BH93" s="337">
        <v>1213</v>
      </c>
      <c r="BI93" s="337">
        <v>1198</v>
      </c>
      <c r="BJ93" s="337">
        <v>1196</v>
      </c>
      <c r="BK93" s="337">
        <v>1196</v>
      </c>
      <c r="BL93" s="337">
        <v>1176</v>
      </c>
      <c r="BM93" s="337">
        <v>1055</v>
      </c>
      <c r="BN93" s="337">
        <v>969</v>
      </c>
      <c r="BO93" s="337">
        <v>847</v>
      </c>
      <c r="BP93" s="337">
        <v>530</v>
      </c>
      <c r="BQ93" s="337">
        <v>252</v>
      </c>
      <c r="BR93" s="337">
        <v>138</v>
      </c>
      <c r="BS93" s="337">
        <v>73</v>
      </c>
      <c r="BT93" s="337">
        <v>28</v>
      </c>
      <c r="BU93" s="337">
        <v>6</v>
      </c>
      <c r="BV93" s="337">
        <v>0</v>
      </c>
      <c r="BW93" s="337">
        <v>0</v>
      </c>
      <c r="BX93" s="337">
        <v>0</v>
      </c>
      <c r="BY93" s="337">
        <v>0</v>
      </c>
      <c r="BZ93" s="337">
        <v>0</v>
      </c>
      <c r="CA93" s="337">
        <v>0</v>
      </c>
      <c r="CB93" s="337">
        <v>0</v>
      </c>
      <c r="CC93" s="337">
        <v>0</v>
      </c>
      <c r="CD93" s="338">
        <v>0</v>
      </c>
    </row>
    <row r="94" spans="1:82" s="1" customFormat="1" x14ac:dyDescent="0.4">
      <c r="A94" s="56"/>
      <c r="B94" s="196" t="s">
        <v>665</v>
      </c>
      <c r="C94" s="382"/>
      <c r="D94" s="337">
        <v>0</v>
      </c>
      <c r="E94" s="337">
        <v>0</v>
      </c>
      <c r="F94" s="337">
        <v>0</v>
      </c>
      <c r="G94" s="337">
        <v>0</v>
      </c>
      <c r="H94" s="337">
        <v>0</v>
      </c>
      <c r="I94" s="337">
        <v>0</v>
      </c>
      <c r="J94" s="337">
        <v>0</v>
      </c>
      <c r="K94" s="337">
        <v>0</v>
      </c>
      <c r="L94" s="337">
        <v>0</v>
      </c>
      <c r="M94" s="337">
        <v>0</v>
      </c>
      <c r="N94" s="337">
        <v>0</v>
      </c>
      <c r="O94" s="337">
        <v>0</v>
      </c>
      <c r="P94" s="337">
        <v>0</v>
      </c>
      <c r="Q94" s="337">
        <v>0</v>
      </c>
      <c r="R94" s="337">
        <v>0</v>
      </c>
      <c r="S94" s="337">
        <v>0</v>
      </c>
      <c r="T94" s="337">
        <v>0</v>
      </c>
      <c r="U94" s="337">
        <v>0</v>
      </c>
      <c r="V94" s="337">
        <v>0</v>
      </c>
      <c r="W94" s="337">
        <v>0</v>
      </c>
      <c r="X94" s="337">
        <v>0</v>
      </c>
      <c r="Y94" s="337">
        <v>0</v>
      </c>
      <c r="Z94" s="337">
        <v>0</v>
      </c>
      <c r="AA94" s="337">
        <v>0</v>
      </c>
      <c r="AB94" s="337">
        <v>0</v>
      </c>
      <c r="AC94" s="337">
        <v>0</v>
      </c>
      <c r="AD94" s="337">
        <v>0</v>
      </c>
      <c r="AE94" s="337">
        <v>0</v>
      </c>
      <c r="AF94" s="337">
        <v>0</v>
      </c>
      <c r="AG94" s="337">
        <v>0</v>
      </c>
      <c r="AH94" s="337">
        <v>0</v>
      </c>
      <c r="AI94" s="337">
        <v>0</v>
      </c>
      <c r="AJ94" s="337">
        <v>0</v>
      </c>
      <c r="AK94" s="337">
        <v>0</v>
      </c>
      <c r="AL94" s="337">
        <v>0</v>
      </c>
      <c r="AM94" s="337">
        <v>0</v>
      </c>
      <c r="AN94" s="337">
        <v>0</v>
      </c>
      <c r="AO94" s="337">
        <v>0</v>
      </c>
      <c r="AP94" s="337">
        <v>0</v>
      </c>
      <c r="AQ94" s="337">
        <v>0</v>
      </c>
      <c r="AR94" s="337">
        <v>0</v>
      </c>
      <c r="AS94" s="337">
        <v>0</v>
      </c>
      <c r="AT94" s="337">
        <v>0</v>
      </c>
      <c r="AU94" s="337">
        <v>0</v>
      </c>
      <c r="AV94" s="337">
        <v>0</v>
      </c>
      <c r="AW94" s="337">
        <v>0</v>
      </c>
      <c r="AX94" s="337">
        <v>0</v>
      </c>
      <c r="AY94" s="337">
        <v>0</v>
      </c>
      <c r="AZ94" s="337">
        <v>0</v>
      </c>
      <c r="BA94" s="337">
        <v>0</v>
      </c>
      <c r="BB94" s="337">
        <v>0</v>
      </c>
      <c r="BC94" s="337">
        <v>0</v>
      </c>
      <c r="BD94" s="337">
        <v>913</v>
      </c>
      <c r="BE94" s="337">
        <v>889</v>
      </c>
      <c r="BF94" s="337">
        <v>863</v>
      </c>
      <c r="BG94" s="337">
        <v>842</v>
      </c>
      <c r="BH94" s="337">
        <v>808</v>
      </c>
      <c r="BI94" s="337">
        <v>784</v>
      </c>
      <c r="BJ94" s="337">
        <v>776</v>
      </c>
      <c r="BK94" s="337">
        <v>753</v>
      </c>
      <c r="BL94" s="337">
        <v>737</v>
      </c>
      <c r="BM94" s="337">
        <v>706</v>
      </c>
      <c r="BN94" s="337">
        <v>653</v>
      </c>
      <c r="BO94" s="337">
        <v>589</v>
      </c>
      <c r="BP94" s="337">
        <v>534</v>
      </c>
      <c r="BQ94" s="337">
        <v>491</v>
      </c>
      <c r="BR94" s="337">
        <v>462</v>
      </c>
      <c r="BS94" s="337">
        <v>431</v>
      </c>
      <c r="BT94" s="337">
        <v>395</v>
      </c>
      <c r="BU94" s="337">
        <v>379</v>
      </c>
      <c r="BV94" s="337">
        <v>314</v>
      </c>
      <c r="BW94" s="337">
        <v>225</v>
      </c>
      <c r="BX94" s="337">
        <v>154</v>
      </c>
      <c r="BY94" s="337">
        <v>109</v>
      </c>
      <c r="BZ94" s="337">
        <v>73</v>
      </c>
      <c r="CA94" s="337">
        <v>48</v>
      </c>
      <c r="CB94" s="337">
        <v>27</v>
      </c>
      <c r="CC94" s="337">
        <v>10</v>
      </c>
      <c r="CD94" s="338">
        <v>1</v>
      </c>
    </row>
    <row r="95" spans="1:82" s="1" customFormat="1" x14ac:dyDescent="0.4">
      <c r="A95" s="56"/>
      <c r="B95" s="276" t="s">
        <v>445</v>
      </c>
      <c r="C95" s="56"/>
      <c r="D95" s="337">
        <v>0</v>
      </c>
      <c r="E95" s="337">
        <v>0</v>
      </c>
      <c r="F95" s="337">
        <v>0</v>
      </c>
      <c r="G95" s="337">
        <v>0</v>
      </c>
      <c r="H95" s="337">
        <v>0</v>
      </c>
      <c r="I95" s="337">
        <v>0</v>
      </c>
      <c r="J95" s="337">
        <v>0</v>
      </c>
      <c r="K95" s="337">
        <v>0</v>
      </c>
      <c r="L95" s="337">
        <v>0</v>
      </c>
      <c r="M95" s="337">
        <v>0</v>
      </c>
      <c r="N95" s="337">
        <v>0</v>
      </c>
      <c r="O95" s="337">
        <v>0</v>
      </c>
      <c r="P95" s="337">
        <v>0</v>
      </c>
      <c r="Q95" s="337">
        <v>0</v>
      </c>
      <c r="R95" s="337">
        <v>0</v>
      </c>
      <c r="S95" s="337">
        <v>0</v>
      </c>
      <c r="T95" s="337">
        <v>0</v>
      </c>
      <c r="U95" s="337">
        <v>0</v>
      </c>
      <c r="V95" s="337">
        <v>0</v>
      </c>
      <c r="W95" s="337">
        <v>0</v>
      </c>
      <c r="X95" s="337">
        <v>0</v>
      </c>
      <c r="Y95" s="337">
        <v>0</v>
      </c>
      <c r="Z95" s="337">
        <v>0</v>
      </c>
      <c r="AA95" s="337">
        <v>0</v>
      </c>
      <c r="AB95" s="337">
        <v>0</v>
      </c>
      <c r="AC95" s="337">
        <v>0</v>
      </c>
      <c r="AD95" s="337">
        <v>0</v>
      </c>
      <c r="AE95" s="337">
        <v>0</v>
      </c>
      <c r="AF95" s="337">
        <v>0</v>
      </c>
      <c r="AG95" s="337">
        <v>0</v>
      </c>
      <c r="AH95" s="337">
        <v>0</v>
      </c>
      <c r="AI95" s="337">
        <v>0</v>
      </c>
      <c r="AJ95" s="337">
        <v>0</v>
      </c>
      <c r="AK95" s="337">
        <v>0</v>
      </c>
      <c r="AL95" s="337">
        <v>0</v>
      </c>
      <c r="AM95" s="337">
        <v>0</v>
      </c>
      <c r="AN95" s="337">
        <v>0</v>
      </c>
      <c r="AO95" s="337">
        <v>0</v>
      </c>
      <c r="AP95" s="337">
        <v>0</v>
      </c>
      <c r="AQ95" s="337">
        <v>0</v>
      </c>
      <c r="AR95" s="337">
        <v>0</v>
      </c>
      <c r="AS95" s="337">
        <v>0</v>
      </c>
      <c r="AT95" s="337">
        <v>0</v>
      </c>
      <c r="AU95" s="337">
        <v>0</v>
      </c>
      <c r="AV95" s="337">
        <v>0</v>
      </c>
      <c r="AW95" s="337">
        <v>0</v>
      </c>
      <c r="AX95" s="337">
        <v>0</v>
      </c>
      <c r="AY95" s="337">
        <v>0</v>
      </c>
      <c r="AZ95" s="337">
        <v>0</v>
      </c>
      <c r="BA95" s="337">
        <v>0</v>
      </c>
      <c r="BB95" s="337">
        <v>0</v>
      </c>
      <c r="BC95" s="337">
        <v>0</v>
      </c>
      <c r="BD95" s="337">
        <v>92</v>
      </c>
      <c r="BE95" s="337">
        <v>97</v>
      </c>
      <c r="BF95" s="337">
        <v>106</v>
      </c>
      <c r="BG95" s="337">
        <v>100</v>
      </c>
      <c r="BH95" s="337">
        <v>80</v>
      </c>
      <c r="BI95" s="337">
        <v>81</v>
      </c>
      <c r="BJ95" s="337">
        <v>83</v>
      </c>
      <c r="BK95" s="337">
        <v>85</v>
      </c>
      <c r="BL95" s="337">
        <v>89</v>
      </c>
      <c r="BM95" s="337">
        <v>97</v>
      </c>
      <c r="BN95" s="337">
        <v>109</v>
      </c>
      <c r="BO95" s="337">
        <v>121</v>
      </c>
      <c r="BP95" s="337">
        <v>136</v>
      </c>
      <c r="BQ95" s="337">
        <v>150</v>
      </c>
      <c r="BR95" s="337">
        <v>160</v>
      </c>
      <c r="BS95" s="337">
        <v>169</v>
      </c>
      <c r="BT95" s="337">
        <v>173</v>
      </c>
      <c r="BU95" s="337">
        <v>180</v>
      </c>
      <c r="BV95" s="337">
        <v>165</v>
      </c>
      <c r="BW95" s="337">
        <v>128</v>
      </c>
      <c r="BX95" s="337">
        <v>115</v>
      </c>
      <c r="BY95" s="337">
        <v>98</v>
      </c>
      <c r="BZ95" s="337">
        <v>79</v>
      </c>
      <c r="CA95" s="337">
        <v>62</v>
      </c>
      <c r="CB95" s="337">
        <v>42</v>
      </c>
      <c r="CC95" s="337">
        <v>19</v>
      </c>
      <c r="CD95" s="338">
        <v>2</v>
      </c>
    </row>
    <row r="96" spans="1:82" s="1" customFormat="1" x14ac:dyDescent="0.4">
      <c r="A96" s="56"/>
      <c r="B96" s="276" t="s">
        <v>666</v>
      </c>
      <c r="C96" s="71"/>
      <c r="D96" s="337">
        <v>0</v>
      </c>
      <c r="E96" s="337">
        <v>0</v>
      </c>
      <c r="F96" s="337">
        <v>0</v>
      </c>
      <c r="G96" s="337">
        <v>0</v>
      </c>
      <c r="H96" s="337">
        <v>0</v>
      </c>
      <c r="I96" s="337">
        <v>0</v>
      </c>
      <c r="J96" s="337">
        <v>0</v>
      </c>
      <c r="K96" s="337">
        <v>0</v>
      </c>
      <c r="L96" s="337">
        <v>0</v>
      </c>
      <c r="M96" s="337">
        <v>0</v>
      </c>
      <c r="N96" s="337">
        <v>0</v>
      </c>
      <c r="O96" s="337">
        <v>0</v>
      </c>
      <c r="P96" s="337">
        <v>0</v>
      </c>
      <c r="Q96" s="337">
        <v>0</v>
      </c>
      <c r="R96" s="337">
        <v>0</v>
      </c>
      <c r="S96" s="337">
        <v>0</v>
      </c>
      <c r="T96" s="337">
        <v>0</v>
      </c>
      <c r="U96" s="337">
        <v>0</v>
      </c>
      <c r="V96" s="337">
        <v>0</v>
      </c>
      <c r="W96" s="337">
        <v>0</v>
      </c>
      <c r="X96" s="337">
        <v>0</v>
      </c>
      <c r="Y96" s="337">
        <v>0</v>
      </c>
      <c r="Z96" s="337">
        <v>0</v>
      </c>
      <c r="AA96" s="337">
        <v>0</v>
      </c>
      <c r="AB96" s="337">
        <v>0</v>
      </c>
      <c r="AC96" s="337">
        <v>0</v>
      </c>
      <c r="AD96" s="337">
        <v>0</v>
      </c>
      <c r="AE96" s="337">
        <v>0</v>
      </c>
      <c r="AF96" s="337">
        <v>0</v>
      </c>
      <c r="AG96" s="337">
        <v>0</v>
      </c>
      <c r="AH96" s="337">
        <v>0</v>
      </c>
      <c r="AI96" s="337">
        <v>0</v>
      </c>
      <c r="AJ96" s="337">
        <v>0</v>
      </c>
      <c r="AK96" s="337">
        <v>0</v>
      </c>
      <c r="AL96" s="337">
        <v>0</v>
      </c>
      <c r="AM96" s="337">
        <v>0</v>
      </c>
      <c r="AN96" s="337">
        <v>0</v>
      </c>
      <c r="AO96" s="337">
        <v>0</v>
      </c>
      <c r="AP96" s="337">
        <v>0</v>
      </c>
      <c r="AQ96" s="337">
        <v>0</v>
      </c>
      <c r="AR96" s="337">
        <v>0</v>
      </c>
      <c r="AS96" s="337">
        <v>0</v>
      </c>
      <c r="AT96" s="337">
        <v>0</v>
      </c>
      <c r="AU96" s="337">
        <v>0</v>
      </c>
      <c r="AV96" s="337">
        <v>0</v>
      </c>
      <c r="AW96" s="337">
        <v>0</v>
      </c>
      <c r="AX96" s="337">
        <v>0</v>
      </c>
      <c r="AY96" s="337">
        <v>0</v>
      </c>
      <c r="AZ96" s="337">
        <v>0</v>
      </c>
      <c r="BA96" s="337">
        <v>0</v>
      </c>
      <c r="BB96" s="337">
        <v>0</v>
      </c>
      <c r="BC96" s="337">
        <v>0</v>
      </c>
      <c r="BD96" s="337">
        <v>1628</v>
      </c>
      <c r="BE96" s="337">
        <v>1677</v>
      </c>
      <c r="BF96" s="337">
        <v>1675</v>
      </c>
      <c r="BG96" s="337">
        <v>890</v>
      </c>
      <c r="BH96" s="337">
        <v>86</v>
      </c>
      <c r="BI96" s="337">
        <v>79</v>
      </c>
      <c r="BJ96" s="337">
        <v>79</v>
      </c>
      <c r="BK96" s="337">
        <v>83</v>
      </c>
      <c r="BL96" s="337">
        <v>85</v>
      </c>
      <c r="BM96" s="337">
        <v>76</v>
      </c>
      <c r="BN96" s="337">
        <v>71</v>
      </c>
      <c r="BO96" s="337">
        <v>62</v>
      </c>
      <c r="BP96" s="337">
        <v>53</v>
      </c>
      <c r="BQ96" s="337">
        <v>46</v>
      </c>
      <c r="BR96" s="337">
        <v>39</v>
      </c>
      <c r="BS96" s="337">
        <v>33</v>
      </c>
      <c r="BT96" s="337">
        <v>29</v>
      </c>
      <c r="BU96" s="337">
        <v>24</v>
      </c>
      <c r="BV96" s="337">
        <v>14</v>
      </c>
      <c r="BW96" s="337">
        <v>6</v>
      </c>
      <c r="BX96" s="337">
        <v>3</v>
      </c>
      <c r="BY96" s="337">
        <v>2</v>
      </c>
      <c r="BZ96" s="337">
        <v>1</v>
      </c>
      <c r="CA96" s="337">
        <v>0</v>
      </c>
      <c r="CB96" s="337">
        <v>0</v>
      </c>
      <c r="CC96" s="337">
        <v>0</v>
      </c>
      <c r="CD96" s="338">
        <v>0</v>
      </c>
    </row>
    <row r="97" spans="1:82" s="1" customFormat="1" ht="26.25" customHeight="1" x14ac:dyDescent="0.4">
      <c r="A97" s="350"/>
      <c r="B97" s="71" t="s">
        <v>670</v>
      </c>
      <c r="C97" s="314"/>
      <c r="D97" s="337">
        <v>0</v>
      </c>
      <c r="E97" s="337">
        <v>0</v>
      </c>
      <c r="F97" s="337">
        <v>0</v>
      </c>
      <c r="G97" s="337">
        <v>0</v>
      </c>
      <c r="H97" s="337">
        <v>0</v>
      </c>
      <c r="I97" s="337">
        <v>0</v>
      </c>
      <c r="J97" s="337">
        <v>0</v>
      </c>
      <c r="K97" s="337">
        <v>0</v>
      </c>
      <c r="L97" s="337">
        <v>0</v>
      </c>
      <c r="M97" s="337">
        <v>0</v>
      </c>
      <c r="N97" s="337">
        <v>0</v>
      </c>
      <c r="O97" s="337">
        <v>0</v>
      </c>
      <c r="P97" s="337">
        <v>0</v>
      </c>
      <c r="Q97" s="337">
        <v>0</v>
      </c>
      <c r="R97" s="337">
        <v>0</v>
      </c>
      <c r="S97" s="337">
        <v>0</v>
      </c>
      <c r="T97" s="337">
        <v>0</v>
      </c>
      <c r="U97" s="337">
        <v>0</v>
      </c>
      <c r="V97" s="337">
        <v>0</v>
      </c>
      <c r="W97" s="337">
        <v>0</v>
      </c>
      <c r="X97" s="337">
        <v>0</v>
      </c>
      <c r="Y97" s="337">
        <v>0</v>
      </c>
      <c r="Z97" s="337">
        <v>0</v>
      </c>
      <c r="AA97" s="337">
        <v>0</v>
      </c>
      <c r="AB97" s="337">
        <v>0</v>
      </c>
      <c r="AC97" s="337">
        <v>0</v>
      </c>
      <c r="AD97" s="337">
        <v>0</v>
      </c>
      <c r="AE97" s="337">
        <v>0</v>
      </c>
      <c r="AF97" s="337">
        <v>0</v>
      </c>
      <c r="AG97" s="337">
        <v>0</v>
      </c>
      <c r="AH97" s="337">
        <v>0</v>
      </c>
      <c r="AI97" s="337">
        <v>1115</v>
      </c>
      <c r="AJ97" s="337">
        <v>1316</v>
      </c>
      <c r="AK97" s="337">
        <v>1846</v>
      </c>
      <c r="AL97" s="337">
        <v>2376</v>
      </c>
      <c r="AM97" s="337">
        <v>2685</v>
      </c>
      <c r="AN97" s="337">
        <v>2858</v>
      </c>
      <c r="AO97" s="337">
        <v>2992</v>
      </c>
      <c r="AP97" s="337">
        <v>2988</v>
      </c>
      <c r="AQ97" s="337">
        <v>2790</v>
      </c>
      <c r="AR97" s="337">
        <v>2370</v>
      </c>
      <c r="AS97" s="337">
        <v>2370</v>
      </c>
      <c r="AT97" s="337">
        <v>2449</v>
      </c>
      <c r="AU97" s="337">
        <v>3018</v>
      </c>
      <c r="AV97" s="337">
        <v>3536</v>
      </c>
      <c r="AW97" s="337">
        <v>3776</v>
      </c>
      <c r="AX97" s="337">
        <v>3882</v>
      </c>
      <c r="AY97" s="337">
        <v>3876</v>
      </c>
      <c r="AZ97" s="337">
        <v>3750</v>
      </c>
      <c r="BA97" s="337">
        <v>2238</v>
      </c>
      <c r="BB97" s="337">
        <v>2192</v>
      </c>
      <c r="BC97" s="337">
        <v>2202</v>
      </c>
      <c r="BD97" s="337">
        <v>2230</v>
      </c>
      <c r="BE97" s="337">
        <v>2235</v>
      </c>
      <c r="BF97" s="337">
        <v>2213</v>
      </c>
      <c r="BG97" s="337">
        <v>2218</v>
      </c>
      <c r="BH97" s="337">
        <v>2175</v>
      </c>
      <c r="BI97" s="337">
        <v>2131</v>
      </c>
      <c r="BJ97" s="337">
        <v>2123</v>
      </c>
      <c r="BK97" s="337">
        <v>2105</v>
      </c>
      <c r="BL97" s="337">
        <v>2076</v>
      </c>
      <c r="BM97" s="337">
        <v>1925</v>
      </c>
      <c r="BN97" s="337">
        <v>0</v>
      </c>
      <c r="BO97" s="337">
        <v>0</v>
      </c>
      <c r="BP97" s="337">
        <v>0</v>
      </c>
      <c r="BQ97" s="337">
        <v>0</v>
      </c>
      <c r="BR97" s="337">
        <v>0</v>
      </c>
      <c r="BS97" s="337">
        <v>0</v>
      </c>
      <c r="BT97" s="337">
        <v>0</v>
      </c>
      <c r="BU97" s="337">
        <v>0</v>
      </c>
      <c r="BV97" s="337">
        <v>0</v>
      </c>
      <c r="BW97" s="337">
        <v>0</v>
      </c>
      <c r="BX97" s="337">
        <v>0</v>
      </c>
      <c r="BY97" s="337">
        <v>0</v>
      </c>
      <c r="BZ97" s="337">
        <v>0</v>
      </c>
      <c r="CA97" s="337">
        <v>0</v>
      </c>
      <c r="CB97" s="337">
        <v>0</v>
      </c>
      <c r="CC97" s="337">
        <v>0</v>
      </c>
      <c r="CD97" s="338">
        <v>0</v>
      </c>
    </row>
    <row r="98" spans="1:82" s="1" customFormat="1" x14ac:dyDescent="0.4">
      <c r="A98" s="350"/>
      <c r="B98" s="71" t="s">
        <v>671</v>
      </c>
      <c r="C98" s="314"/>
      <c r="D98" s="337">
        <v>0</v>
      </c>
      <c r="E98" s="337">
        <v>0</v>
      </c>
      <c r="F98" s="337">
        <v>0</v>
      </c>
      <c r="G98" s="337">
        <v>0</v>
      </c>
      <c r="H98" s="337">
        <v>0</v>
      </c>
      <c r="I98" s="337">
        <v>0</v>
      </c>
      <c r="J98" s="337">
        <v>0</v>
      </c>
      <c r="K98" s="337">
        <v>0</v>
      </c>
      <c r="L98" s="337">
        <v>0</v>
      </c>
      <c r="M98" s="337">
        <v>0</v>
      </c>
      <c r="N98" s="337">
        <v>0</v>
      </c>
      <c r="O98" s="337">
        <v>0</v>
      </c>
      <c r="P98" s="337">
        <v>0</v>
      </c>
      <c r="Q98" s="337">
        <v>0</v>
      </c>
      <c r="R98" s="337">
        <v>0</v>
      </c>
      <c r="S98" s="337">
        <v>0</v>
      </c>
      <c r="T98" s="337">
        <v>0</v>
      </c>
      <c r="U98" s="337">
        <v>0</v>
      </c>
      <c r="V98" s="337">
        <v>0</v>
      </c>
      <c r="W98" s="337">
        <v>0</v>
      </c>
      <c r="X98" s="337">
        <v>0</v>
      </c>
      <c r="Y98" s="337">
        <v>0</v>
      </c>
      <c r="Z98" s="337">
        <v>0</v>
      </c>
      <c r="AA98" s="337">
        <v>0</v>
      </c>
      <c r="AB98" s="337">
        <v>0</v>
      </c>
      <c r="AC98" s="337">
        <v>0</v>
      </c>
      <c r="AD98" s="337">
        <v>0</v>
      </c>
      <c r="AE98" s="337">
        <v>0</v>
      </c>
      <c r="AF98" s="337">
        <v>0</v>
      </c>
      <c r="AG98" s="337">
        <v>0</v>
      </c>
      <c r="AH98" s="337">
        <v>0</v>
      </c>
      <c r="AI98" s="337">
        <v>0</v>
      </c>
      <c r="AJ98" s="337">
        <v>0</v>
      </c>
      <c r="AK98" s="337">
        <v>0</v>
      </c>
      <c r="AL98" s="337">
        <v>0</v>
      </c>
      <c r="AM98" s="337">
        <v>0</v>
      </c>
      <c r="AN98" s="337">
        <v>0</v>
      </c>
      <c r="AO98" s="337">
        <v>0</v>
      </c>
      <c r="AP98" s="337">
        <v>0</v>
      </c>
      <c r="AQ98" s="337">
        <v>0</v>
      </c>
      <c r="AR98" s="337">
        <v>0</v>
      </c>
      <c r="AS98" s="337">
        <v>0</v>
      </c>
      <c r="AT98" s="337">
        <v>0</v>
      </c>
      <c r="AU98" s="337">
        <v>0</v>
      </c>
      <c r="AV98" s="337">
        <v>0</v>
      </c>
      <c r="AW98" s="337">
        <v>0</v>
      </c>
      <c r="AX98" s="337">
        <v>0</v>
      </c>
      <c r="AY98" s="337">
        <v>0</v>
      </c>
      <c r="AZ98" s="337">
        <v>0</v>
      </c>
      <c r="BA98" s="337">
        <v>0</v>
      </c>
      <c r="BB98" s="337">
        <v>0</v>
      </c>
      <c r="BC98" s="337">
        <v>0</v>
      </c>
      <c r="BD98" s="337">
        <v>2633</v>
      </c>
      <c r="BE98" s="337">
        <v>2663</v>
      </c>
      <c r="BF98" s="337">
        <v>2644</v>
      </c>
      <c r="BG98" s="337">
        <v>1832</v>
      </c>
      <c r="BH98" s="337">
        <v>974</v>
      </c>
      <c r="BI98" s="337">
        <v>944</v>
      </c>
      <c r="BJ98" s="337">
        <v>938</v>
      </c>
      <c r="BK98" s="337">
        <v>922</v>
      </c>
      <c r="BL98" s="337">
        <v>911</v>
      </c>
      <c r="BM98" s="337">
        <v>880</v>
      </c>
      <c r="BN98" s="337">
        <v>833</v>
      </c>
      <c r="BO98" s="337">
        <v>771</v>
      </c>
      <c r="BP98" s="337">
        <v>723</v>
      </c>
      <c r="BQ98" s="337">
        <v>687</v>
      </c>
      <c r="BR98" s="337">
        <v>661</v>
      </c>
      <c r="BS98" s="337">
        <v>633</v>
      </c>
      <c r="BT98" s="337">
        <v>598</v>
      </c>
      <c r="BU98" s="337">
        <v>582</v>
      </c>
      <c r="BV98" s="337">
        <v>493</v>
      </c>
      <c r="BW98" s="337">
        <v>359</v>
      </c>
      <c r="BX98" s="337">
        <v>272</v>
      </c>
      <c r="BY98" s="337">
        <v>208</v>
      </c>
      <c r="BZ98" s="337">
        <v>153</v>
      </c>
      <c r="CA98" s="337">
        <v>110</v>
      </c>
      <c r="CB98" s="337">
        <v>70</v>
      </c>
      <c r="CC98" s="337">
        <v>30</v>
      </c>
      <c r="CD98" s="338">
        <v>2</v>
      </c>
    </row>
    <row r="99" spans="1:82" s="1" customFormat="1" ht="24.75" customHeight="1" x14ac:dyDescent="0.4">
      <c r="A99" s="56"/>
      <c r="B99" s="71" t="s">
        <v>672</v>
      </c>
      <c r="C99" s="314"/>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215"/>
    </row>
    <row r="100" spans="1:82" s="1" customFormat="1" x14ac:dyDescent="0.4">
      <c r="A100" s="350"/>
      <c r="B100" s="196" t="s">
        <v>673</v>
      </c>
      <c r="C100" s="314"/>
      <c r="D100" s="337">
        <v>0</v>
      </c>
      <c r="E100" s="337">
        <v>0</v>
      </c>
      <c r="F100" s="337">
        <v>0</v>
      </c>
      <c r="G100" s="337">
        <v>0</v>
      </c>
      <c r="H100" s="337">
        <v>0</v>
      </c>
      <c r="I100" s="337">
        <v>0</v>
      </c>
      <c r="J100" s="337">
        <v>0</v>
      </c>
      <c r="K100" s="337">
        <v>0</v>
      </c>
      <c r="L100" s="337">
        <v>0</v>
      </c>
      <c r="M100" s="337">
        <v>0</v>
      </c>
      <c r="N100" s="337">
        <v>0</v>
      </c>
      <c r="O100" s="337">
        <v>0</v>
      </c>
      <c r="P100" s="337">
        <v>0</v>
      </c>
      <c r="Q100" s="337">
        <v>0</v>
      </c>
      <c r="R100" s="337">
        <v>0</v>
      </c>
      <c r="S100" s="337">
        <v>0</v>
      </c>
      <c r="T100" s="337">
        <v>0</v>
      </c>
      <c r="U100" s="337">
        <v>0</v>
      </c>
      <c r="V100" s="337">
        <v>0</v>
      </c>
      <c r="W100" s="337">
        <v>0</v>
      </c>
      <c r="X100" s="337">
        <v>0</v>
      </c>
      <c r="Y100" s="337">
        <v>0</v>
      </c>
      <c r="Z100" s="337">
        <v>0</v>
      </c>
      <c r="AA100" s="337">
        <v>0</v>
      </c>
      <c r="AB100" s="337">
        <v>0</v>
      </c>
      <c r="AC100" s="337">
        <v>0</v>
      </c>
      <c r="AD100" s="337">
        <v>0</v>
      </c>
      <c r="AE100" s="337">
        <v>0</v>
      </c>
      <c r="AF100" s="337">
        <v>0</v>
      </c>
      <c r="AG100" s="337">
        <v>0</v>
      </c>
      <c r="AH100" s="337">
        <v>0</v>
      </c>
      <c r="AI100" s="337">
        <v>551</v>
      </c>
      <c r="AJ100" s="337">
        <v>746</v>
      </c>
      <c r="AK100" s="337">
        <v>1179</v>
      </c>
      <c r="AL100" s="337">
        <v>1611</v>
      </c>
      <c r="AM100" s="337">
        <v>1813</v>
      </c>
      <c r="AN100" s="337">
        <v>1885</v>
      </c>
      <c r="AO100" s="337">
        <v>1892</v>
      </c>
      <c r="AP100" s="337">
        <v>1832</v>
      </c>
      <c r="AQ100" s="337">
        <v>1578</v>
      </c>
      <c r="AR100" s="337">
        <v>1249</v>
      </c>
      <c r="AS100" s="337">
        <v>1031</v>
      </c>
      <c r="AT100" s="337">
        <v>1007</v>
      </c>
      <c r="AU100" s="337">
        <v>1441</v>
      </c>
      <c r="AV100" s="337">
        <v>1753</v>
      </c>
      <c r="AW100" s="337">
        <v>1790</v>
      </c>
      <c r="AX100" s="337">
        <v>1800</v>
      </c>
      <c r="AY100" s="337">
        <v>1659</v>
      </c>
      <c r="AZ100" s="337">
        <v>1461</v>
      </c>
      <c r="BA100" s="337">
        <v>0</v>
      </c>
      <c r="BB100" s="337">
        <v>0</v>
      </c>
      <c r="BC100" s="337">
        <v>0</v>
      </c>
      <c r="BD100" s="337">
        <v>0</v>
      </c>
      <c r="BE100" s="337">
        <v>0</v>
      </c>
      <c r="BF100" s="337">
        <v>0</v>
      </c>
      <c r="BG100" s="337">
        <v>0</v>
      </c>
      <c r="BH100" s="337">
        <v>0</v>
      </c>
      <c r="BI100" s="337">
        <v>0</v>
      </c>
      <c r="BJ100" s="337">
        <v>0</v>
      </c>
      <c r="BK100" s="337">
        <v>0</v>
      </c>
      <c r="BL100" s="337">
        <v>0</v>
      </c>
      <c r="BM100" s="337">
        <v>0</v>
      </c>
      <c r="BN100" s="337">
        <v>0</v>
      </c>
      <c r="BO100" s="337">
        <v>0</v>
      </c>
      <c r="BP100" s="337">
        <v>0</v>
      </c>
      <c r="BQ100" s="337">
        <v>0</v>
      </c>
      <c r="BR100" s="337">
        <v>0</v>
      </c>
      <c r="BS100" s="337">
        <v>0</v>
      </c>
      <c r="BT100" s="337">
        <v>0</v>
      </c>
      <c r="BU100" s="337">
        <v>0</v>
      </c>
      <c r="BV100" s="337">
        <v>0</v>
      </c>
      <c r="BW100" s="337">
        <v>0</v>
      </c>
      <c r="BX100" s="337">
        <v>0</v>
      </c>
      <c r="BY100" s="337">
        <v>0</v>
      </c>
      <c r="BZ100" s="337">
        <v>0</v>
      </c>
      <c r="CA100" s="337">
        <v>0</v>
      </c>
      <c r="CB100" s="337">
        <v>0</v>
      </c>
      <c r="CC100" s="337">
        <v>0</v>
      </c>
      <c r="CD100" s="338">
        <v>0</v>
      </c>
    </row>
    <row r="101" spans="1:82" s="1" customFormat="1" x14ac:dyDescent="0.4">
      <c r="A101" s="350"/>
      <c r="B101" s="196" t="s">
        <v>674</v>
      </c>
      <c r="C101" s="314"/>
      <c r="D101" s="337">
        <v>0</v>
      </c>
      <c r="E101" s="337">
        <v>0</v>
      </c>
      <c r="F101" s="337">
        <v>0</v>
      </c>
      <c r="G101" s="337">
        <v>0</v>
      </c>
      <c r="H101" s="337">
        <v>0</v>
      </c>
      <c r="I101" s="337">
        <v>0</v>
      </c>
      <c r="J101" s="337">
        <v>0</v>
      </c>
      <c r="K101" s="337">
        <v>0</v>
      </c>
      <c r="L101" s="337">
        <v>0</v>
      </c>
      <c r="M101" s="337">
        <v>0</v>
      </c>
      <c r="N101" s="337">
        <v>0</v>
      </c>
      <c r="O101" s="337">
        <v>0</v>
      </c>
      <c r="P101" s="337">
        <v>0</v>
      </c>
      <c r="Q101" s="337">
        <v>0</v>
      </c>
      <c r="R101" s="337">
        <v>0</v>
      </c>
      <c r="S101" s="337">
        <v>0</v>
      </c>
      <c r="T101" s="337">
        <v>0</v>
      </c>
      <c r="U101" s="337">
        <v>0</v>
      </c>
      <c r="V101" s="337">
        <v>0</v>
      </c>
      <c r="W101" s="337">
        <v>0</v>
      </c>
      <c r="X101" s="337">
        <v>0</v>
      </c>
      <c r="Y101" s="337">
        <v>0</v>
      </c>
      <c r="Z101" s="337">
        <v>0</v>
      </c>
      <c r="AA101" s="337">
        <v>0</v>
      </c>
      <c r="AB101" s="337">
        <v>0</v>
      </c>
      <c r="AC101" s="337">
        <v>0</v>
      </c>
      <c r="AD101" s="337">
        <v>0</v>
      </c>
      <c r="AE101" s="337">
        <v>0</v>
      </c>
      <c r="AF101" s="337">
        <v>0</v>
      </c>
      <c r="AG101" s="337">
        <v>0</v>
      </c>
      <c r="AH101" s="337">
        <v>0</v>
      </c>
      <c r="AI101" s="337">
        <v>1723</v>
      </c>
      <c r="AJ101" s="337">
        <v>1694</v>
      </c>
      <c r="AK101" s="337">
        <v>1738</v>
      </c>
      <c r="AL101" s="337">
        <v>1781</v>
      </c>
      <c r="AM101" s="337">
        <v>1651</v>
      </c>
      <c r="AN101" s="337">
        <v>1683</v>
      </c>
      <c r="AO101" s="337">
        <v>1717</v>
      </c>
      <c r="AP101" s="337">
        <v>1722</v>
      </c>
      <c r="AQ101" s="337">
        <v>1727</v>
      </c>
      <c r="AR101" s="337">
        <v>1719</v>
      </c>
      <c r="AS101" s="337">
        <v>1607</v>
      </c>
      <c r="AT101" s="337">
        <v>1675</v>
      </c>
      <c r="AU101" s="337">
        <v>1575</v>
      </c>
      <c r="AV101" s="337">
        <v>1643</v>
      </c>
      <c r="AW101" s="337">
        <v>1736</v>
      </c>
      <c r="AX101" s="337">
        <v>1765</v>
      </c>
      <c r="AY101" s="337">
        <v>1781</v>
      </c>
      <c r="AZ101" s="337">
        <v>1764</v>
      </c>
      <c r="BA101" s="337">
        <v>1705</v>
      </c>
      <c r="BB101" s="337">
        <v>1643</v>
      </c>
      <c r="BC101" s="337">
        <v>1620</v>
      </c>
      <c r="BD101" s="337">
        <v>1671</v>
      </c>
      <c r="BE101" s="337">
        <v>1750</v>
      </c>
      <c r="BF101" s="337">
        <v>1776</v>
      </c>
      <c r="BG101" s="337">
        <v>911</v>
      </c>
      <c r="BH101" s="337">
        <v>12</v>
      </c>
      <c r="BI101" s="337">
        <v>11</v>
      </c>
      <c r="BJ101" s="337">
        <v>12</v>
      </c>
      <c r="BK101" s="337">
        <v>12</v>
      </c>
      <c r="BL101" s="337">
        <v>11</v>
      </c>
      <c r="BM101" s="337">
        <v>10</v>
      </c>
      <c r="BN101" s="337">
        <v>0</v>
      </c>
      <c r="BO101" s="337">
        <v>0</v>
      </c>
      <c r="BP101" s="337">
        <v>0</v>
      </c>
      <c r="BQ101" s="337">
        <v>0</v>
      </c>
      <c r="BR101" s="337">
        <v>0</v>
      </c>
      <c r="BS101" s="337">
        <v>0</v>
      </c>
      <c r="BT101" s="337">
        <v>0</v>
      </c>
      <c r="BU101" s="337">
        <v>0</v>
      </c>
      <c r="BV101" s="337">
        <v>0</v>
      </c>
      <c r="BW101" s="337">
        <v>0</v>
      </c>
      <c r="BX101" s="337">
        <v>0</v>
      </c>
      <c r="BY101" s="337">
        <v>0</v>
      </c>
      <c r="BZ101" s="337">
        <v>0</v>
      </c>
      <c r="CA101" s="337">
        <v>0</v>
      </c>
      <c r="CB101" s="337">
        <v>0</v>
      </c>
      <c r="CC101" s="337">
        <v>0</v>
      </c>
      <c r="CD101" s="338">
        <v>0</v>
      </c>
    </row>
    <row r="102" spans="1:82" s="1" customFormat="1" x14ac:dyDescent="0.4">
      <c r="A102" s="56"/>
      <c r="B102" s="196" t="s">
        <v>659</v>
      </c>
      <c r="C102" s="314"/>
      <c r="D102" s="337">
        <v>0</v>
      </c>
      <c r="E102" s="337">
        <v>0</v>
      </c>
      <c r="F102" s="337">
        <v>0</v>
      </c>
      <c r="G102" s="337">
        <v>0</v>
      </c>
      <c r="H102" s="337">
        <v>0</v>
      </c>
      <c r="I102" s="337">
        <v>0</v>
      </c>
      <c r="J102" s="337">
        <v>0</v>
      </c>
      <c r="K102" s="337">
        <v>0</v>
      </c>
      <c r="L102" s="337">
        <v>0</v>
      </c>
      <c r="M102" s="337">
        <v>0</v>
      </c>
      <c r="N102" s="337">
        <v>0</v>
      </c>
      <c r="O102" s="337">
        <v>0</v>
      </c>
      <c r="P102" s="337">
        <v>0</v>
      </c>
      <c r="Q102" s="337">
        <v>0</v>
      </c>
      <c r="R102" s="337">
        <v>0</v>
      </c>
      <c r="S102" s="337">
        <v>0</v>
      </c>
      <c r="T102" s="337">
        <v>0</v>
      </c>
      <c r="U102" s="337">
        <v>0</v>
      </c>
      <c r="V102" s="337">
        <v>0</v>
      </c>
      <c r="W102" s="337">
        <v>0</v>
      </c>
      <c r="X102" s="337">
        <v>0</v>
      </c>
      <c r="Y102" s="337">
        <v>0</v>
      </c>
      <c r="Z102" s="337">
        <v>0</v>
      </c>
      <c r="AA102" s="337">
        <v>0</v>
      </c>
      <c r="AB102" s="337">
        <v>0</v>
      </c>
      <c r="AC102" s="337">
        <v>0</v>
      </c>
      <c r="AD102" s="337">
        <v>0</v>
      </c>
      <c r="AE102" s="337">
        <v>0</v>
      </c>
      <c r="AF102" s="337">
        <v>0</v>
      </c>
      <c r="AG102" s="337">
        <v>0</v>
      </c>
      <c r="AH102" s="337">
        <v>0</v>
      </c>
      <c r="AI102" s="337">
        <v>207</v>
      </c>
      <c r="AJ102" s="337">
        <v>205</v>
      </c>
      <c r="AK102" s="337">
        <v>221</v>
      </c>
      <c r="AL102" s="337">
        <v>240</v>
      </c>
      <c r="AM102" s="337">
        <v>241</v>
      </c>
      <c r="AN102" s="337">
        <v>273</v>
      </c>
      <c r="AO102" s="337">
        <v>301</v>
      </c>
      <c r="AP102" s="337">
        <v>327</v>
      </c>
      <c r="AQ102" s="337">
        <v>352</v>
      </c>
      <c r="AR102" s="337">
        <v>247</v>
      </c>
      <c r="AS102" s="337">
        <v>290</v>
      </c>
      <c r="AT102" s="337">
        <v>330</v>
      </c>
      <c r="AU102" s="337">
        <v>375</v>
      </c>
      <c r="AV102" s="337">
        <v>425</v>
      </c>
      <c r="AW102" s="337">
        <v>527</v>
      </c>
      <c r="AX102" s="337">
        <v>618</v>
      </c>
      <c r="AY102" s="337">
        <v>739</v>
      </c>
      <c r="AZ102" s="337">
        <v>786</v>
      </c>
      <c r="BA102" s="337">
        <v>849</v>
      </c>
      <c r="BB102" s="337">
        <v>898</v>
      </c>
      <c r="BC102" s="337">
        <v>932</v>
      </c>
      <c r="BD102" s="337">
        <v>994</v>
      </c>
      <c r="BE102" s="337">
        <v>1048</v>
      </c>
      <c r="BF102" s="337">
        <v>1091</v>
      </c>
      <c r="BG102" s="337">
        <v>1121</v>
      </c>
      <c r="BH102" s="337">
        <v>1137</v>
      </c>
      <c r="BI102" s="337">
        <v>1139</v>
      </c>
      <c r="BJ102" s="337">
        <v>1142</v>
      </c>
      <c r="BK102" s="337">
        <v>1133</v>
      </c>
      <c r="BL102" s="337">
        <v>1128</v>
      </c>
      <c r="BM102" s="337">
        <v>1099</v>
      </c>
      <c r="BN102" s="337">
        <v>0</v>
      </c>
      <c r="BO102" s="337">
        <v>0</v>
      </c>
      <c r="BP102" s="337">
        <v>0</v>
      </c>
      <c r="BQ102" s="337">
        <v>0</v>
      </c>
      <c r="BR102" s="337">
        <v>0</v>
      </c>
      <c r="BS102" s="337">
        <v>0</v>
      </c>
      <c r="BT102" s="337">
        <v>0</v>
      </c>
      <c r="BU102" s="337">
        <v>0</v>
      </c>
      <c r="BV102" s="337">
        <v>0</v>
      </c>
      <c r="BW102" s="337">
        <v>0</v>
      </c>
      <c r="BX102" s="337">
        <v>0</v>
      </c>
      <c r="BY102" s="337">
        <v>0</v>
      </c>
      <c r="BZ102" s="337">
        <v>0</v>
      </c>
      <c r="CA102" s="337">
        <v>0</v>
      </c>
      <c r="CB102" s="337">
        <v>0</v>
      </c>
      <c r="CC102" s="337">
        <v>0</v>
      </c>
      <c r="CD102" s="338">
        <v>0</v>
      </c>
    </row>
    <row r="103" spans="1:82" s="1" customFormat="1" x14ac:dyDescent="0.4">
      <c r="A103" s="56"/>
      <c r="B103" s="196" t="s">
        <v>675</v>
      </c>
      <c r="C103" s="314"/>
      <c r="D103" s="337">
        <v>0</v>
      </c>
      <c r="E103" s="337">
        <v>0</v>
      </c>
      <c r="F103" s="337">
        <v>0</v>
      </c>
      <c r="G103" s="337">
        <v>0</v>
      </c>
      <c r="H103" s="337">
        <v>0</v>
      </c>
      <c r="I103" s="337">
        <v>0</v>
      </c>
      <c r="J103" s="337">
        <v>0</v>
      </c>
      <c r="K103" s="337">
        <v>0</v>
      </c>
      <c r="L103" s="337">
        <v>0</v>
      </c>
      <c r="M103" s="337">
        <v>0</v>
      </c>
      <c r="N103" s="337">
        <v>0</v>
      </c>
      <c r="O103" s="337">
        <v>0</v>
      </c>
      <c r="P103" s="337">
        <v>0</v>
      </c>
      <c r="Q103" s="337">
        <v>0</v>
      </c>
      <c r="R103" s="337">
        <v>0</v>
      </c>
      <c r="S103" s="337">
        <v>0</v>
      </c>
      <c r="T103" s="337">
        <v>0</v>
      </c>
      <c r="U103" s="337">
        <v>0</v>
      </c>
      <c r="V103" s="337">
        <v>0</v>
      </c>
      <c r="W103" s="337">
        <v>0</v>
      </c>
      <c r="X103" s="337">
        <v>0</v>
      </c>
      <c r="Y103" s="337">
        <v>0</v>
      </c>
      <c r="Z103" s="337">
        <v>0</v>
      </c>
      <c r="AA103" s="337">
        <v>0</v>
      </c>
      <c r="AB103" s="337">
        <v>0</v>
      </c>
      <c r="AC103" s="337">
        <v>0</v>
      </c>
      <c r="AD103" s="337">
        <v>0</v>
      </c>
      <c r="AE103" s="337">
        <v>0</v>
      </c>
      <c r="AF103" s="337">
        <v>0</v>
      </c>
      <c r="AG103" s="337">
        <v>0</v>
      </c>
      <c r="AH103" s="337">
        <v>0</v>
      </c>
      <c r="AI103" s="337">
        <v>306</v>
      </c>
      <c r="AJ103" s="337">
        <v>316</v>
      </c>
      <c r="AK103" s="337">
        <v>369</v>
      </c>
      <c r="AL103" s="337">
        <v>415</v>
      </c>
      <c r="AM103" s="337">
        <v>449</v>
      </c>
      <c r="AN103" s="337">
        <v>492</v>
      </c>
      <c r="AO103" s="337">
        <v>575</v>
      </c>
      <c r="AP103" s="337">
        <v>602</v>
      </c>
      <c r="AQ103" s="337">
        <v>629</v>
      </c>
      <c r="AR103" s="337">
        <v>694</v>
      </c>
      <c r="AS103" s="337">
        <v>756</v>
      </c>
      <c r="AT103" s="337">
        <v>793</v>
      </c>
      <c r="AU103" s="337">
        <v>871</v>
      </c>
      <c r="AV103" s="337">
        <v>957</v>
      </c>
      <c r="AW103" s="337">
        <v>1013</v>
      </c>
      <c r="AX103" s="337">
        <v>1039</v>
      </c>
      <c r="AY103" s="337">
        <v>1056</v>
      </c>
      <c r="AZ103" s="337">
        <v>1059</v>
      </c>
      <c r="BA103" s="337">
        <v>995</v>
      </c>
      <c r="BB103" s="337">
        <v>949</v>
      </c>
      <c r="BC103" s="337">
        <v>931</v>
      </c>
      <c r="BD103" s="337">
        <v>913</v>
      </c>
      <c r="BE103" s="337">
        <v>886</v>
      </c>
      <c r="BF103" s="337">
        <v>857</v>
      </c>
      <c r="BG103" s="337">
        <v>841</v>
      </c>
      <c r="BH103" s="337">
        <v>805</v>
      </c>
      <c r="BI103" s="337">
        <v>780</v>
      </c>
      <c r="BJ103" s="337">
        <v>771</v>
      </c>
      <c r="BK103" s="337">
        <v>750</v>
      </c>
      <c r="BL103" s="337">
        <v>735</v>
      </c>
      <c r="BM103" s="337">
        <v>693</v>
      </c>
      <c r="BN103" s="337">
        <v>0</v>
      </c>
      <c r="BO103" s="337">
        <v>0</v>
      </c>
      <c r="BP103" s="337">
        <v>0</v>
      </c>
      <c r="BQ103" s="337">
        <v>0</v>
      </c>
      <c r="BR103" s="337">
        <v>0</v>
      </c>
      <c r="BS103" s="337">
        <v>0</v>
      </c>
      <c r="BT103" s="337">
        <v>0</v>
      </c>
      <c r="BU103" s="337">
        <v>0</v>
      </c>
      <c r="BV103" s="337">
        <v>0</v>
      </c>
      <c r="BW103" s="337">
        <v>0</v>
      </c>
      <c r="BX103" s="337">
        <v>0</v>
      </c>
      <c r="BY103" s="337">
        <v>0</v>
      </c>
      <c r="BZ103" s="337">
        <v>0</v>
      </c>
      <c r="CA103" s="337">
        <v>0</v>
      </c>
      <c r="CB103" s="337">
        <v>0</v>
      </c>
      <c r="CC103" s="337">
        <v>0</v>
      </c>
      <c r="CD103" s="338">
        <v>0</v>
      </c>
    </row>
    <row r="104" spans="1:82" s="1" customFormat="1" x14ac:dyDescent="0.4">
      <c r="A104" s="56"/>
      <c r="B104" s="196" t="s">
        <v>684</v>
      </c>
      <c r="C104" s="314"/>
      <c r="D104" s="337">
        <v>0</v>
      </c>
      <c r="E104" s="337">
        <v>0</v>
      </c>
      <c r="F104" s="337">
        <v>0</v>
      </c>
      <c r="G104" s="337">
        <v>0</v>
      </c>
      <c r="H104" s="337">
        <v>0</v>
      </c>
      <c r="I104" s="337">
        <v>0</v>
      </c>
      <c r="J104" s="337">
        <v>0</v>
      </c>
      <c r="K104" s="337">
        <v>0</v>
      </c>
      <c r="L104" s="337">
        <v>0</v>
      </c>
      <c r="M104" s="337">
        <v>0</v>
      </c>
      <c r="N104" s="337">
        <v>0</v>
      </c>
      <c r="O104" s="337">
        <v>0</v>
      </c>
      <c r="P104" s="337">
        <v>0</v>
      </c>
      <c r="Q104" s="337">
        <v>0</v>
      </c>
      <c r="R104" s="337">
        <v>0</v>
      </c>
      <c r="S104" s="337">
        <v>0</v>
      </c>
      <c r="T104" s="337">
        <v>0</v>
      </c>
      <c r="U104" s="337">
        <v>0</v>
      </c>
      <c r="V104" s="337">
        <v>0</v>
      </c>
      <c r="W104" s="337">
        <v>0</v>
      </c>
      <c r="X104" s="337">
        <v>0</v>
      </c>
      <c r="Y104" s="337">
        <v>0</v>
      </c>
      <c r="Z104" s="337">
        <v>0</v>
      </c>
      <c r="AA104" s="337">
        <v>0</v>
      </c>
      <c r="AB104" s="337">
        <v>0</v>
      </c>
      <c r="AC104" s="337">
        <v>0</v>
      </c>
      <c r="AD104" s="337">
        <v>0</v>
      </c>
      <c r="AE104" s="337">
        <v>0</v>
      </c>
      <c r="AF104" s="337">
        <v>0</v>
      </c>
      <c r="AG104" s="337">
        <v>0</v>
      </c>
      <c r="AH104" s="337">
        <v>0</v>
      </c>
      <c r="AI104" s="337">
        <v>51</v>
      </c>
      <c r="AJ104" s="337">
        <v>49</v>
      </c>
      <c r="AK104" s="337">
        <v>77</v>
      </c>
      <c r="AL104" s="337">
        <v>110</v>
      </c>
      <c r="AM104" s="337">
        <v>182</v>
      </c>
      <c r="AN104" s="337">
        <v>208</v>
      </c>
      <c r="AO104" s="337">
        <v>224</v>
      </c>
      <c r="AP104" s="337">
        <v>228</v>
      </c>
      <c r="AQ104" s="337">
        <v>231</v>
      </c>
      <c r="AR104" s="337">
        <v>180</v>
      </c>
      <c r="AS104" s="337">
        <v>293</v>
      </c>
      <c r="AT104" s="337">
        <v>319</v>
      </c>
      <c r="AU104" s="337">
        <v>331</v>
      </c>
      <c r="AV104" s="337">
        <v>401</v>
      </c>
      <c r="AW104" s="337">
        <v>446</v>
      </c>
      <c r="AX104" s="337">
        <v>425</v>
      </c>
      <c r="AY104" s="337">
        <v>422</v>
      </c>
      <c r="AZ104" s="337">
        <v>444</v>
      </c>
      <c r="BA104" s="337">
        <v>394</v>
      </c>
      <c r="BB104" s="337">
        <v>345</v>
      </c>
      <c r="BC104" s="337">
        <v>339</v>
      </c>
      <c r="BD104" s="337">
        <v>323</v>
      </c>
      <c r="BE104" s="337">
        <v>301</v>
      </c>
      <c r="BF104" s="337">
        <v>265</v>
      </c>
      <c r="BG104" s="337">
        <v>256</v>
      </c>
      <c r="BH104" s="337">
        <v>233</v>
      </c>
      <c r="BI104" s="337">
        <v>212</v>
      </c>
      <c r="BJ104" s="337">
        <v>211</v>
      </c>
      <c r="BK104" s="337">
        <v>222</v>
      </c>
      <c r="BL104" s="337">
        <v>214</v>
      </c>
      <c r="BM104" s="337">
        <v>133</v>
      </c>
      <c r="BN104" s="337">
        <v>0</v>
      </c>
      <c r="BO104" s="337">
        <v>0</v>
      </c>
      <c r="BP104" s="337">
        <v>0</v>
      </c>
      <c r="BQ104" s="337">
        <v>0</v>
      </c>
      <c r="BR104" s="337">
        <v>0</v>
      </c>
      <c r="BS104" s="337">
        <v>0</v>
      </c>
      <c r="BT104" s="337">
        <v>0</v>
      </c>
      <c r="BU104" s="337">
        <v>0</v>
      </c>
      <c r="BV104" s="337">
        <v>0</v>
      </c>
      <c r="BW104" s="337">
        <v>0</v>
      </c>
      <c r="BX104" s="337">
        <v>0</v>
      </c>
      <c r="BY104" s="337">
        <v>0</v>
      </c>
      <c r="BZ104" s="337">
        <v>0</v>
      </c>
      <c r="CA104" s="337">
        <v>0</v>
      </c>
      <c r="CB104" s="337">
        <v>0</v>
      </c>
      <c r="CC104" s="337">
        <v>0</v>
      </c>
      <c r="CD104" s="338">
        <v>0</v>
      </c>
    </row>
    <row r="105" spans="1:82" s="1" customFormat="1" ht="15.4" thickBot="1" x14ac:dyDescent="0.45">
      <c r="A105" s="119"/>
      <c r="B105" s="416"/>
      <c r="C105" s="353"/>
      <c r="D105" s="365"/>
      <c r="E105" s="365"/>
      <c r="F105" s="365"/>
      <c r="G105" s="365"/>
      <c r="H105" s="365"/>
      <c r="I105" s="365"/>
      <c r="J105" s="365"/>
      <c r="K105" s="365"/>
      <c r="L105" s="365"/>
      <c r="M105" s="365"/>
      <c r="N105" s="365"/>
      <c r="O105" s="365"/>
      <c r="P105" s="365"/>
      <c r="Q105" s="365"/>
      <c r="R105" s="365"/>
      <c r="S105" s="365"/>
      <c r="T105" s="365"/>
      <c r="U105" s="365"/>
      <c r="V105" s="365"/>
      <c r="W105" s="365"/>
      <c r="X105" s="365"/>
      <c r="Y105" s="365"/>
      <c r="Z105" s="365"/>
      <c r="AA105" s="365"/>
      <c r="AB105" s="365"/>
      <c r="AC105" s="365"/>
      <c r="AD105" s="365"/>
      <c r="AE105" s="365"/>
      <c r="AF105" s="365"/>
      <c r="AG105" s="365"/>
      <c r="AH105" s="365"/>
      <c r="AI105" s="365"/>
      <c r="AJ105" s="365"/>
      <c r="AK105" s="365"/>
      <c r="AL105" s="365"/>
      <c r="AM105" s="365"/>
      <c r="AN105" s="365"/>
      <c r="AO105" s="365"/>
      <c r="AP105" s="365"/>
      <c r="AQ105" s="365"/>
      <c r="AR105" s="365"/>
      <c r="AS105" s="365"/>
      <c r="AT105" s="365"/>
      <c r="AU105" s="365"/>
      <c r="AV105" s="365"/>
      <c r="AW105" s="365"/>
      <c r="AX105" s="365"/>
      <c r="AY105" s="365"/>
      <c r="AZ105" s="365"/>
      <c r="BA105" s="365"/>
      <c r="BB105" s="365"/>
      <c r="BC105" s="365"/>
      <c r="BD105" s="365"/>
      <c r="BE105" s="365"/>
      <c r="BF105" s="365"/>
      <c r="BG105" s="365"/>
      <c r="BH105" s="365"/>
      <c r="BI105" s="365"/>
      <c r="BJ105" s="365"/>
      <c r="BK105" s="365"/>
      <c r="BL105" s="365"/>
      <c r="BM105" s="365"/>
      <c r="BN105" s="365"/>
      <c r="BO105" s="365"/>
      <c r="BP105" s="365"/>
      <c r="BQ105" s="365"/>
      <c r="BR105" s="365"/>
      <c r="BS105" s="365"/>
      <c r="BT105" s="365"/>
      <c r="BU105" s="365"/>
      <c r="BV105" s="365"/>
      <c r="BW105" s="365"/>
      <c r="BX105" s="365"/>
      <c r="BY105" s="365"/>
      <c r="BZ105" s="365"/>
      <c r="CA105" s="365"/>
      <c r="CB105" s="365"/>
      <c r="CC105" s="365"/>
      <c r="CD105" s="366"/>
    </row>
  </sheetData>
  <hyperlinks>
    <hyperlink ref="A1" location="Contents!A1" display="Contents page" xr:uid="{00000000-0004-0000-1600-000000000000}"/>
    <hyperlink ref="B1" location="Notes!A1" display="Information relating to this table can be found in the 'Notes' tab" xr:uid="{00000000-0004-0000-16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9C9C9"/>
  </sheetPr>
  <dimension ref="A1:CD41"/>
  <sheetViews>
    <sheetView zoomScale="70" zoomScaleNormal="70" workbookViewId="0">
      <pane xSplit="3" ySplit="3" topLeftCell="BW4" activePane="bottomRight" state="frozen"/>
      <selection pane="topRight" activeCell="D1" sqref="D1"/>
      <selection pane="bottomLeft" activeCell="A4" sqref="A4"/>
      <selection pane="bottomRight" activeCell="A4" sqref="A4"/>
    </sheetView>
  </sheetViews>
  <sheetFormatPr defaultColWidth="9.1328125" defaultRowHeight="15" x14ac:dyDescent="0.4"/>
  <cols>
    <col min="1" max="1" width="23.1328125" style="314" bestFit="1" customWidth="1"/>
    <col min="2" max="2" width="75.86328125" style="314" customWidth="1"/>
    <col min="3" max="3" width="25.86328125" style="314" customWidth="1"/>
    <col min="4" max="75" width="12.86328125" style="192" customWidth="1"/>
    <col min="76" max="82" width="12.86328125" style="314" customWidth="1"/>
    <col min="83" max="83" width="9.1328125" style="314" customWidth="1"/>
    <col min="84" max="16384" width="9.1328125" style="314"/>
  </cols>
  <sheetData>
    <row r="1" spans="1:82" s="296" customFormat="1" ht="25.5" customHeight="1" thickBot="1" x14ac:dyDescent="0.4">
      <c r="A1" s="43" t="s">
        <v>44</v>
      </c>
      <c r="B1" s="44" t="s">
        <v>88</v>
      </c>
      <c r="C1" s="108"/>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356"/>
      <c r="BW1" s="356"/>
    </row>
    <row r="2" spans="1:82" s="1" customFormat="1" ht="15.75" customHeight="1" x14ac:dyDescent="0.4">
      <c r="A2" s="46" t="s">
        <v>45</v>
      </c>
      <c r="B2" s="18" t="s">
        <v>685</v>
      </c>
      <c r="C2" s="378"/>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1" customFormat="1" x14ac:dyDescent="0.4">
      <c r="A3" s="110">
        <v>2022</v>
      </c>
      <c r="B3" s="298" t="s">
        <v>218</v>
      </c>
      <c r="C3" s="343"/>
      <c r="D3" s="269" t="s">
        <v>123</v>
      </c>
      <c r="E3" s="269" t="s">
        <v>123</v>
      </c>
      <c r="F3" s="269" t="s">
        <v>123</v>
      </c>
      <c r="G3" s="269" t="s">
        <v>123</v>
      </c>
      <c r="H3" s="269" t="s">
        <v>123</v>
      </c>
      <c r="I3" s="269" t="s">
        <v>123</v>
      </c>
      <c r="J3" s="269" t="s">
        <v>123</v>
      </c>
      <c r="K3" s="269" t="s">
        <v>123</v>
      </c>
      <c r="L3" s="269" t="s">
        <v>123</v>
      </c>
      <c r="M3" s="269" t="s">
        <v>123</v>
      </c>
      <c r="N3" s="269" t="s">
        <v>123</v>
      </c>
      <c r="O3" s="269" t="s">
        <v>123</v>
      </c>
      <c r="P3" s="269" t="s">
        <v>123</v>
      </c>
      <c r="Q3" s="269" t="s">
        <v>123</v>
      </c>
      <c r="R3" s="269" t="s">
        <v>123</v>
      </c>
      <c r="S3" s="269" t="s">
        <v>123</v>
      </c>
      <c r="T3" s="269" t="s">
        <v>123</v>
      </c>
      <c r="U3" s="269" t="s">
        <v>123</v>
      </c>
      <c r="V3" s="269" t="s">
        <v>123</v>
      </c>
      <c r="W3" s="269" t="s">
        <v>123</v>
      </c>
      <c r="X3" s="269" t="s">
        <v>123</v>
      </c>
      <c r="Y3" s="269" t="s">
        <v>123</v>
      </c>
      <c r="Z3" s="269" t="s">
        <v>123</v>
      </c>
      <c r="AA3" s="269" t="s">
        <v>123</v>
      </c>
      <c r="AB3" s="269" t="s">
        <v>123</v>
      </c>
      <c r="AC3" s="269" t="s">
        <v>123</v>
      </c>
      <c r="AD3" s="269" t="s">
        <v>123</v>
      </c>
      <c r="AE3" s="269" t="s">
        <v>123</v>
      </c>
      <c r="AF3" s="269" t="s">
        <v>123</v>
      </c>
      <c r="AG3" s="269" t="s">
        <v>123</v>
      </c>
      <c r="AH3" s="269" t="s">
        <v>123</v>
      </c>
      <c r="AI3" s="269" t="s">
        <v>123</v>
      </c>
      <c r="AJ3" s="269" t="s">
        <v>123</v>
      </c>
      <c r="AK3" s="269" t="s">
        <v>123</v>
      </c>
      <c r="AL3" s="269" t="s">
        <v>123</v>
      </c>
      <c r="AM3" s="269" t="s">
        <v>123</v>
      </c>
      <c r="AN3" s="269" t="s">
        <v>123</v>
      </c>
      <c r="AO3" s="269" t="s">
        <v>123</v>
      </c>
      <c r="AP3" s="269" t="s">
        <v>123</v>
      </c>
      <c r="AQ3" s="269" t="s">
        <v>123</v>
      </c>
      <c r="AR3" s="269" t="s">
        <v>123</v>
      </c>
      <c r="AS3" s="269" t="s">
        <v>123</v>
      </c>
      <c r="AT3" s="269" t="s">
        <v>123</v>
      </c>
      <c r="AU3" s="269" t="s">
        <v>123</v>
      </c>
      <c r="AV3" s="269" t="s">
        <v>123</v>
      </c>
      <c r="AW3" s="269" t="s">
        <v>123</v>
      </c>
      <c r="AX3" s="269" t="s">
        <v>123</v>
      </c>
      <c r="AY3" s="269" t="s">
        <v>123</v>
      </c>
      <c r="AZ3" s="269" t="s">
        <v>123</v>
      </c>
      <c r="BA3" s="269" t="s">
        <v>123</v>
      </c>
      <c r="BB3" s="269" t="s">
        <v>123</v>
      </c>
      <c r="BC3" s="269" t="s">
        <v>123</v>
      </c>
      <c r="BD3" s="269" t="s">
        <v>123</v>
      </c>
      <c r="BE3" s="269" t="s">
        <v>123</v>
      </c>
      <c r="BF3" s="269" t="s">
        <v>123</v>
      </c>
      <c r="BG3" s="269" t="s">
        <v>123</v>
      </c>
      <c r="BH3" s="269" t="s">
        <v>123</v>
      </c>
      <c r="BI3" s="269" t="s">
        <v>123</v>
      </c>
      <c r="BJ3" s="269" t="s">
        <v>123</v>
      </c>
      <c r="BK3" s="269" t="s">
        <v>123</v>
      </c>
      <c r="BL3" s="269" t="s">
        <v>123</v>
      </c>
      <c r="BM3" s="269" t="s">
        <v>123</v>
      </c>
      <c r="BN3" s="269" t="s">
        <v>123</v>
      </c>
      <c r="BO3" s="269" t="s">
        <v>123</v>
      </c>
      <c r="BP3" s="269" t="s">
        <v>123</v>
      </c>
      <c r="BQ3" s="269" t="s">
        <v>123</v>
      </c>
      <c r="BR3" s="269" t="s">
        <v>123</v>
      </c>
      <c r="BS3" s="269" t="s">
        <v>123</v>
      </c>
      <c r="BT3" s="269" t="s">
        <v>123</v>
      </c>
      <c r="BU3" s="269" t="s">
        <v>123</v>
      </c>
      <c r="BV3" s="269" t="s">
        <v>123</v>
      </c>
      <c r="BW3" s="269" t="s">
        <v>123</v>
      </c>
      <c r="BX3" s="269" t="s">
        <v>123</v>
      </c>
      <c r="BY3" s="269" t="s">
        <v>124</v>
      </c>
      <c r="BZ3" s="269" t="s">
        <v>124</v>
      </c>
      <c r="CA3" s="269" t="s">
        <v>124</v>
      </c>
      <c r="CB3" s="269" t="s">
        <v>124</v>
      </c>
      <c r="CC3" s="269" t="s">
        <v>124</v>
      </c>
      <c r="CD3" s="270" t="s">
        <v>124</v>
      </c>
    </row>
    <row r="4" spans="1:82" s="238" customFormat="1" ht="26.25" customHeight="1" x14ac:dyDescent="0.4">
      <c r="A4" s="398"/>
      <c r="B4" s="106" t="s">
        <v>136</v>
      </c>
      <c r="C4" s="379"/>
      <c r="D4" s="334">
        <f t="shared" ref="D4:Y4" si="0">SUM(D6,D10,D13)</f>
        <v>0</v>
      </c>
      <c r="E4" s="334">
        <f t="shared" si="0"/>
        <v>0</v>
      </c>
      <c r="F4" s="334">
        <f t="shared" si="0"/>
        <v>0</v>
      </c>
      <c r="G4" s="334">
        <f t="shared" si="0"/>
        <v>0</v>
      </c>
      <c r="H4" s="334">
        <f t="shared" si="0"/>
        <v>0</v>
      </c>
      <c r="I4" s="334">
        <f t="shared" si="0"/>
        <v>0</v>
      </c>
      <c r="J4" s="334">
        <f t="shared" si="0"/>
        <v>0</v>
      </c>
      <c r="K4" s="334">
        <f t="shared" si="0"/>
        <v>0</v>
      </c>
      <c r="L4" s="334">
        <f t="shared" si="0"/>
        <v>0</v>
      </c>
      <c r="M4" s="334">
        <f t="shared" si="0"/>
        <v>0</v>
      </c>
      <c r="N4" s="334">
        <f t="shared" si="0"/>
        <v>0</v>
      </c>
      <c r="O4" s="334">
        <f t="shared" si="0"/>
        <v>0</v>
      </c>
      <c r="P4" s="334">
        <f t="shared" si="0"/>
        <v>0</v>
      </c>
      <c r="Q4" s="334">
        <f t="shared" si="0"/>
        <v>0</v>
      </c>
      <c r="R4" s="334">
        <f t="shared" si="0"/>
        <v>0</v>
      </c>
      <c r="S4" s="334">
        <f t="shared" si="0"/>
        <v>0</v>
      </c>
      <c r="T4" s="334">
        <f t="shared" si="0"/>
        <v>0</v>
      </c>
      <c r="U4" s="334">
        <f t="shared" si="0"/>
        <v>0</v>
      </c>
      <c r="V4" s="334">
        <f t="shared" si="0"/>
        <v>0</v>
      </c>
      <c r="W4" s="334">
        <f t="shared" si="0"/>
        <v>0</v>
      </c>
      <c r="X4" s="334">
        <f t="shared" si="0"/>
        <v>0</v>
      </c>
      <c r="Y4" s="334">
        <f t="shared" si="0"/>
        <v>0</v>
      </c>
      <c r="Z4" s="334">
        <f t="shared" ref="Z4:BK4" si="1">SUM(Z6,Z10,Z13,Z16,Z18)</f>
        <v>76.699999999999989</v>
      </c>
      <c r="AA4" s="334">
        <f t="shared" si="1"/>
        <v>83.800000000000011</v>
      </c>
      <c r="AB4" s="334">
        <f t="shared" si="1"/>
        <v>92.7</v>
      </c>
      <c r="AC4" s="334">
        <f t="shared" si="1"/>
        <v>103.7</v>
      </c>
      <c r="AD4" s="334">
        <f t="shared" si="1"/>
        <v>130.80000000000001</v>
      </c>
      <c r="AE4" s="334">
        <f t="shared" si="1"/>
        <v>171.1</v>
      </c>
      <c r="AF4" s="334">
        <f t="shared" si="1"/>
        <v>196.7</v>
      </c>
      <c r="AG4" s="334">
        <f t="shared" si="1"/>
        <v>224.6</v>
      </c>
      <c r="AH4" s="334">
        <f t="shared" si="1"/>
        <v>253</v>
      </c>
      <c r="AI4" s="334">
        <f t="shared" si="1"/>
        <v>285</v>
      </c>
      <c r="AJ4" s="334">
        <f t="shared" si="1"/>
        <v>329</v>
      </c>
      <c r="AK4" s="334">
        <f t="shared" si="1"/>
        <v>367</v>
      </c>
      <c r="AL4" s="334">
        <f t="shared" si="1"/>
        <v>399</v>
      </c>
      <c r="AM4" s="334">
        <f t="shared" si="1"/>
        <v>428</v>
      </c>
      <c r="AN4" s="334">
        <f t="shared" si="1"/>
        <v>441</v>
      </c>
      <c r="AO4" s="334">
        <f t="shared" si="1"/>
        <v>470</v>
      </c>
      <c r="AP4" s="334">
        <f t="shared" si="1"/>
        <v>505</v>
      </c>
      <c r="AQ4" s="334">
        <f t="shared" si="1"/>
        <v>514.10200000000009</v>
      </c>
      <c r="AR4" s="334">
        <f t="shared" si="1"/>
        <v>513.58300000000008</v>
      </c>
      <c r="AS4" s="334">
        <f t="shared" si="1"/>
        <v>533.13800000000003</v>
      </c>
      <c r="AT4" s="334">
        <f t="shared" si="1"/>
        <v>584.37099999999998</v>
      </c>
      <c r="AU4" s="334">
        <f t="shared" si="1"/>
        <v>654.65499413448993</v>
      </c>
      <c r="AV4" s="334">
        <f t="shared" si="1"/>
        <v>667.50399999999991</v>
      </c>
      <c r="AW4" s="334">
        <f t="shared" si="1"/>
        <v>686.28399999999988</v>
      </c>
      <c r="AX4" s="334">
        <f t="shared" si="1"/>
        <v>710.02199999999993</v>
      </c>
      <c r="AY4" s="334">
        <f t="shared" si="1"/>
        <v>734.97559504132221</v>
      </c>
      <c r="AZ4" s="334">
        <f t="shared" si="1"/>
        <v>748.39700000000005</v>
      </c>
      <c r="BA4" s="334">
        <f t="shared" si="1"/>
        <v>751.94600000000003</v>
      </c>
      <c r="BB4" s="334">
        <f t="shared" si="1"/>
        <v>769.20972503840244</v>
      </c>
      <c r="BC4" s="334">
        <f t="shared" si="1"/>
        <v>763.73799999999994</v>
      </c>
      <c r="BD4" s="334">
        <f t="shared" si="1"/>
        <v>770.87267336961202</v>
      </c>
      <c r="BE4" s="334">
        <f t="shared" si="1"/>
        <v>792.85709700000007</v>
      </c>
      <c r="BF4" s="334">
        <f t="shared" si="1"/>
        <v>802.21727761258762</v>
      </c>
      <c r="BG4" s="334">
        <f t="shared" si="1"/>
        <v>802.82745841250244</v>
      </c>
      <c r="BH4" s="334">
        <f t="shared" si="1"/>
        <v>815.19508900000005</v>
      </c>
      <c r="BI4" s="334">
        <f t="shared" si="1"/>
        <v>834.12734177900018</v>
      </c>
      <c r="BJ4" s="334">
        <f t="shared" si="1"/>
        <v>823.13039853999976</v>
      </c>
      <c r="BK4" s="334">
        <f t="shared" si="1"/>
        <v>822.24543098380013</v>
      </c>
      <c r="BL4" s="334">
        <f t="shared" ref="BL4:CD4" si="2">SUM(BL6,BL10,BL13,BL15,BL18)</f>
        <v>853.28739183000016</v>
      </c>
      <c r="BM4" s="334">
        <f t="shared" si="2"/>
        <v>886.07535800000016</v>
      </c>
      <c r="BN4" s="334">
        <f t="shared" si="2"/>
        <v>935.91351682000004</v>
      </c>
      <c r="BO4" s="334">
        <f t="shared" si="2"/>
        <v>934.84436764999998</v>
      </c>
      <c r="BP4" s="334">
        <f t="shared" si="2"/>
        <v>956.67538677023606</v>
      </c>
      <c r="BQ4" s="334">
        <f t="shared" si="2"/>
        <v>955.36992824000004</v>
      </c>
      <c r="BR4" s="334">
        <f t="shared" si="2"/>
        <v>990.27274720504909</v>
      </c>
      <c r="BS4" s="334">
        <f t="shared" si="2"/>
        <v>981.8956384411166</v>
      </c>
      <c r="BT4" s="334">
        <f t="shared" si="2"/>
        <v>944.54616344999977</v>
      </c>
      <c r="BU4" s="334">
        <f t="shared" si="2"/>
        <v>930.13222866000035</v>
      </c>
      <c r="BV4" s="334">
        <f t="shared" si="2"/>
        <v>923.82389724765915</v>
      </c>
      <c r="BW4" s="334">
        <f t="shared" si="2"/>
        <v>916.44816290999984</v>
      </c>
      <c r="BX4" s="334">
        <f t="shared" si="2"/>
        <v>799.90204354096522</v>
      </c>
      <c r="BY4" s="334">
        <f t="shared" si="2"/>
        <v>784.26839455420679</v>
      </c>
      <c r="BZ4" s="334">
        <f t="shared" si="2"/>
        <v>792.19495682509216</v>
      </c>
      <c r="CA4" s="334">
        <f t="shared" si="2"/>
        <v>823.57843554765407</v>
      </c>
      <c r="CB4" s="334">
        <f t="shared" si="2"/>
        <v>820.16944224986537</v>
      </c>
      <c r="CC4" s="334">
        <f t="shared" si="2"/>
        <v>804.60531554132547</v>
      </c>
      <c r="CD4" s="335">
        <f t="shared" si="2"/>
        <v>792.63379173797375</v>
      </c>
    </row>
    <row r="5" spans="1:82" s="238" customFormat="1" ht="26.25" customHeight="1" x14ac:dyDescent="0.4">
      <c r="A5" s="398"/>
      <c r="B5" s="228" t="s">
        <v>686</v>
      </c>
      <c r="C5" s="379"/>
      <c r="D5" s="334"/>
      <c r="E5" s="334"/>
      <c r="F5" s="334"/>
      <c r="G5" s="334"/>
      <c r="H5" s="334"/>
      <c r="I5" s="334"/>
      <c r="J5" s="334"/>
      <c r="K5" s="334"/>
      <c r="L5" s="334"/>
      <c r="M5" s="334"/>
      <c r="N5" s="334"/>
      <c r="O5" s="334"/>
      <c r="P5" s="334"/>
      <c r="Q5" s="334"/>
      <c r="R5" s="334"/>
      <c r="S5" s="334"/>
      <c r="T5" s="334"/>
      <c r="U5" s="334"/>
      <c r="V5" s="334"/>
      <c r="W5" s="334"/>
      <c r="X5" s="334"/>
      <c r="Y5" s="334"/>
      <c r="Z5" s="334">
        <f t="shared" ref="Z5:BE5" si="3">Z6+Z10+Z13</f>
        <v>76.699999999999989</v>
      </c>
      <c r="AA5" s="334">
        <f t="shared" si="3"/>
        <v>83.800000000000011</v>
      </c>
      <c r="AB5" s="334">
        <f t="shared" si="3"/>
        <v>92.7</v>
      </c>
      <c r="AC5" s="334">
        <f t="shared" si="3"/>
        <v>103.7</v>
      </c>
      <c r="AD5" s="334">
        <f t="shared" si="3"/>
        <v>130.80000000000001</v>
      </c>
      <c r="AE5" s="334">
        <f t="shared" si="3"/>
        <v>171.1</v>
      </c>
      <c r="AF5" s="334">
        <f t="shared" si="3"/>
        <v>196.7</v>
      </c>
      <c r="AG5" s="334">
        <f t="shared" si="3"/>
        <v>224.6</v>
      </c>
      <c r="AH5" s="334">
        <f t="shared" si="3"/>
        <v>253</v>
      </c>
      <c r="AI5" s="334">
        <f t="shared" si="3"/>
        <v>285</v>
      </c>
      <c r="AJ5" s="334">
        <f t="shared" si="3"/>
        <v>329</v>
      </c>
      <c r="AK5" s="334">
        <f t="shared" si="3"/>
        <v>367</v>
      </c>
      <c r="AL5" s="334">
        <f t="shared" si="3"/>
        <v>399</v>
      </c>
      <c r="AM5" s="334">
        <f t="shared" si="3"/>
        <v>428</v>
      </c>
      <c r="AN5" s="334">
        <f t="shared" si="3"/>
        <v>441</v>
      </c>
      <c r="AO5" s="334">
        <f t="shared" si="3"/>
        <v>470</v>
      </c>
      <c r="AP5" s="334">
        <f t="shared" si="3"/>
        <v>505</v>
      </c>
      <c r="AQ5" s="334">
        <f t="shared" si="3"/>
        <v>514.10200000000009</v>
      </c>
      <c r="AR5" s="334">
        <f t="shared" si="3"/>
        <v>513.58300000000008</v>
      </c>
      <c r="AS5" s="334">
        <f t="shared" si="3"/>
        <v>533.13800000000003</v>
      </c>
      <c r="AT5" s="334">
        <f t="shared" si="3"/>
        <v>584.37099999999998</v>
      </c>
      <c r="AU5" s="334">
        <f t="shared" si="3"/>
        <v>654.65499413448993</v>
      </c>
      <c r="AV5" s="334">
        <f t="shared" si="3"/>
        <v>667.50399999999991</v>
      </c>
      <c r="AW5" s="334">
        <f t="shared" si="3"/>
        <v>686.28399999999988</v>
      </c>
      <c r="AX5" s="334">
        <f t="shared" si="3"/>
        <v>706.56499999999994</v>
      </c>
      <c r="AY5" s="334">
        <f t="shared" si="3"/>
        <v>730.84699999999987</v>
      </c>
      <c r="AZ5" s="334">
        <f t="shared" si="3"/>
        <v>742.93900000000008</v>
      </c>
      <c r="BA5" s="334">
        <f t="shared" si="3"/>
        <v>746.97900000000004</v>
      </c>
      <c r="BB5" s="334">
        <f t="shared" si="3"/>
        <v>760.91300000000001</v>
      </c>
      <c r="BC5" s="334">
        <f t="shared" si="3"/>
        <v>753.17499999999995</v>
      </c>
      <c r="BD5" s="334">
        <f t="shared" si="3"/>
        <v>759</v>
      </c>
      <c r="BE5" s="334">
        <f t="shared" si="3"/>
        <v>778.45800000000008</v>
      </c>
      <c r="BF5" s="334">
        <f t="shared" ref="BF5:CD5" si="4">BF6+BF10+BF13</f>
        <v>782.50758261258761</v>
      </c>
      <c r="BG5" s="334">
        <f t="shared" si="4"/>
        <v>783.48695761035617</v>
      </c>
      <c r="BH5" s="334">
        <f t="shared" si="4"/>
        <v>794.55200000000002</v>
      </c>
      <c r="BI5" s="334">
        <f t="shared" si="4"/>
        <v>787.58934177900016</v>
      </c>
      <c r="BJ5" s="334">
        <f t="shared" si="4"/>
        <v>790.4603985399998</v>
      </c>
      <c r="BK5" s="334">
        <f t="shared" si="4"/>
        <v>794.80543098380008</v>
      </c>
      <c r="BL5" s="334">
        <f t="shared" si="4"/>
        <v>816.22339083000008</v>
      </c>
      <c r="BM5" s="334">
        <f t="shared" si="4"/>
        <v>843.82698400000015</v>
      </c>
      <c r="BN5" s="334">
        <f t="shared" si="4"/>
        <v>888.44639182000003</v>
      </c>
      <c r="BO5" s="334">
        <f t="shared" si="4"/>
        <v>887.63814664999995</v>
      </c>
      <c r="BP5" s="334">
        <f t="shared" si="4"/>
        <v>905.24794301000009</v>
      </c>
      <c r="BQ5" s="334">
        <f t="shared" si="4"/>
        <v>900.69442791999995</v>
      </c>
      <c r="BR5" s="334">
        <f t="shared" si="4"/>
        <v>907.95083237504912</v>
      </c>
      <c r="BS5" s="334">
        <f t="shared" si="4"/>
        <v>892.04744098111667</v>
      </c>
      <c r="BT5" s="334">
        <f t="shared" si="4"/>
        <v>861.11320264999983</v>
      </c>
      <c r="BU5" s="334">
        <f t="shared" si="4"/>
        <v>840.41455076000034</v>
      </c>
      <c r="BV5" s="334">
        <f t="shared" si="4"/>
        <v>837.99864539999999</v>
      </c>
      <c r="BW5" s="334">
        <f t="shared" si="4"/>
        <v>830.78183790999981</v>
      </c>
      <c r="BX5" s="334">
        <f t="shared" si="4"/>
        <v>723.50203594999948</v>
      </c>
      <c r="BY5" s="334">
        <f t="shared" si="4"/>
        <v>704.08150367441283</v>
      </c>
      <c r="BZ5" s="334">
        <f t="shared" si="4"/>
        <v>707.74044181686543</v>
      </c>
      <c r="CA5" s="334">
        <f t="shared" si="4"/>
        <v>740.20249847225989</v>
      </c>
      <c r="CB5" s="334">
        <f t="shared" si="4"/>
        <v>736.67157209982372</v>
      </c>
      <c r="CC5" s="334">
        <f t="shared" si="4"/>
        <v>722.07442701667696</v>
      </c>
      <c r="CD5" s="335">
        <f t="shared" si="4"/>
        <v>711.08461141190344</v>
      </c>
    </row>
    <row r="6" spans="1:82" s="1" customFormat="1" ht="15" customHeight="1" x14ac:dyDescent="0.4">
      <c r="A6" s="443"/>
      <c r="B6" s="196" t="s">
        <v>687</v>
      </c>
      <c r="C6" s="56"/>
      <c r="D6" s="337">
        <v>0</v>
      </c>
      <c r="E6" s="337">
        <v>0</v>
      </c>
      <c r="F6" s="337">
        <v>0</v>
      </c>
      <c r="G6" s="337">
        <v>0</v>
      </c>
      <c r="H6" s="337">
        <v>0</v>
      </c>
      <c r="I6" s="337">
        <v>0</v>
      </c>
      <c r="J6" s="337">
        <v>0</v>
      </c>
      <c r="K6" s="337">
        <v>0</v>
      </c>
      <c r="L6" s="337">
        <v>0</v>
      </c>
      <c r="M6" s="337">
        <v>0</v>
      </c>
      <c r="N6" s="337">
        <v>0</v>
      </c>
      <c r="O6" s="337">
        <v>0</v>
      </c>
      <c r="P6" s="337">
        <v>0</v>
      </c>
      <c r="Q6" s="337">
        <v>0</v>
      </c>
      <c r="R6" s="337">
        <v>0</v>
      </c>
      <c r="S6" s="337">
        <v>0</v>
      </c>
      <c r="T6" s="337">
        <v>0</v>
      </c>
      <c r="U6" s="337">
        <v>0</v>
      </c>
      <c r="V6" s="337">
        <v>0</v>
      </c>
      <c r="W6" s="337">
        <v>0</v>
      </c>
      <c r="X6" s="337">
        <v>0</v>
      </c>
      <c r="Y6" s="337">
        <v>0</v>
      </c>
      <c r="Z6" s="337">
        <v>64.599999999999994</v>
      </c>
      <c r="AA6" s="337">
        <v>70.7</v>
      </c>
      <c r="AB6" s="337">
        <v>78.099999999999994</v>
      </c>
      <c r="AC6" s="337">
        <v>87.3</v>
      </c>
      <c r="AD6" s="337">
        <v>110.1</v>
      </c>
      <c r="AE6" s="337">
        <v>144.6</v>
      </c>
      <c r="AF6" s="337">
        <v>167.2</v>
      </c>
      <c r="AG6" s="337">
        <v>191.1</v>
      </c>
      <c r="AH6" s="337">
        <v>216</v>
      </c>
      <c r="AI6" s="337">
        <v>244</v>
      </c>
      <c r="AJ6" s="337">
        <v>282</v>
      </c>
      <c r="AK6" s="337">
        <v>315</v>
      </c>
      <c r="AL6" s="337">
        <v>343</v>
      </c>
      <c r="AM6" s="337">
        <v>369</v>
      </c>
      <c r="AN6" s="337">
        <v>381</v>
      </c>
      <c r="AO6" s="337">
        <v>407</v>
      </c>
      <c r="AP6" s="337">
        <v>440</v>
      </c>
      <c r="AQ6" s="337">
        <v>453.38600000000002</v>
      </c>
      <c r="AR6" s="337">
        <v>451.27800000000002</v>
      </c>
      <c r="AS6" s="337">
        <v>469.52100000000002</v>
      </c>
      <c r="AT6" s="337">
        <v>520.06299999999999</v>
      </c>
      <c r="AU6" s="337">
        <v>586.55099413448988</v>
      </c>
      <c r="AV6" s="337">
        <f t="shared" ref="AV6:CD6" si="5">SUM(AV7:AV8)</f>
        <v>600.92999999999995</v>
      </c>
      <c r="AW6" s="337">
        <f t="shared" si="5"/>
        <v>616.15499999999997</v>
      </c>
      <c r="AX6" s="337">
        <f t="shared" si="5"/>
        <v>645.43899999999996</v>
      </c>
      <c r="AY6" s="337">
        <f t="shared" si="5"/>
        <v>669.97299999999996</v>
      </c>
      <c r="AZ6" s="337">
        <f t="shared" si="5"/>
        <v>684.82</v>
      </c>
      <c r="BA6" s="337">
        <f t="shared" si="5"/>
        <v>689.89800000000002</v>
      </c>
      <c r="BB6" s="337">
        <f t="shared" si="5"/>
        <v>709.66099999999994</v>
      </c>
      <c r="BC6" s="337">
        <f t="shared" si="5"/>
        <v>699.61199999999997</v>
      </c>
      <c r="BD6" s="337">
        <f t="shared" si="5"/>
        <v>708</v>
      </c>
      <c r="BE6" s="337">
        <f t="shared" si="5"/>
        <v>727.45800000000008</v>
      </c>
      <c r="BF6" s="337">
        <f t="shared" si="5"/>
        <v>732.7211213525876</v>
      </c>
      <c r="BG6" s="337">
        <f t="shared" si="5"/>
        <v>736.5558877814442</v>
      </c>
      <c r="BH6" s="337">
        <f t="shared" si="5"/>
        <v>749.94100000000003</v>
      </c>
      <c r="BI6" s="337">
        <f t="shared" si="5"/>
        <v>745.66237929900012</v>
      </c>
      <c r="BJ6" s="337">
        <f t="shared" si="5"/>
        <v>750.09489891999988</v>
      </c>
      <c r="BK6" s="337">
        <f t="shared" si="5"/>
        <v>755.76206665380005</v>
      </c>
      <c r="BL6" s="337">
        <f t="shared" si="5"/>
        <v>778.67019714000014</v>
      </c>
      <c r="BM6" s="337">
        <f t="shared" si="5"/>
        <v>807.08740407000005</v>
      </c>
      <c r="BN6" s="337">
        <f t="shared" si="5"/>
        <v>853.62603838000007</v>
      </c>
      <c r="BO6" s="337">
        <f t="shared" si="5"/>
        <v>854.15397472999996</v>
      </c>
      <c r="BP6" s="337">
        <f t="shared" si="5"/>
        <v>873.08095759619198</v>
      </c>
      <c r="BQ6" s="337">
        <f t="shared" si="5"/>
        <v>870.57572770000002</v>
      </c>
      <c r="BR6" s="337">
        <f t="shared" si="5"/>
        <v>879.197</v>
      </c>
      <c r="BS6" s="337">
        <f t="shared" si="5"/>
        <v>865.05799890795549</v>
      </c>
      <c r="BT6" s="337">
        <f t="shared" si="5"/>
        <v>835.61493410366666</v>
      </c>
      <c r="BU6" s="337">
        <f t="shared" si="5"/>
        <v>816.60546981378729</v>
      </c>
      <c r="BV6" s="337">
        <f t="shared" si="5"/>
        <v>815.68788701622077</v>
      </c>
      <c r="BW6" s="337">
        <f t="shared" si="5"/>
        <v>809.83314456049766</v>
      </c>
      <c r="BX6" s="337">
        <f t="shared" si="5"/>
        <v>706.71967707671729</v>
      </c>
      <c r="BY6" s="337">
        <f t="shared" si="5"/>
        <v>688.50024530441715</v>
      </c>
      <c r="BZ6" s="337">
        <f t="shared" si="5"/>
        <v>693.16755218717549</v>
      </c>
      <c r="CA6" s="337">
        <f t="shared" si="5"/>
        <v>725.90927132785669</v>
      </c>
      <c r="CB6" s="337">
        <f t="shared" si="5"/>
        <v>723.25888853013396</v>
      </c>
      <c r="CC6" s="337">
        <f t="shared" si="5"/>
        <v>709.54766850391445</v>
      </c>
      <c r="CD6" s="338">
        <f t="shared" si="5"/>
        <v>699.34541991706931</v>
      </c>
    </row>
    <row r="7" spans="1:82" s="1" customFormat="1" x14ac:dyDescent="0.4">
      <c r="A7" s="312"/>
      <c r="B7" s="286" t="s">
        <v>411</v>
      </c>
      <c r="C7" s="382"/>
      <c r="D7" s="337">
        <v>0</v>
      </c>
      <c r="E7" s="337">
        <v>0</v>
      </c>
      <c r="F7" s="337">
        <v>0</v>
      </c>
      <c r="G7" s="337">
        <v>0</v>
      </c>
      <c r="H7" s="337">
        <v>0</v>
      </c>
      <c r="I7" s="337">
        <v>0</v>
      </c>
      <c r="J7" s="337">
        <v>0</v>
      </c>
      <c r="K7" s="337">
        <v>0</v>
      </c>
      <c r="L7" s="337">
        <v>0</v>
      </c>
      <c r="M7" s="337">
        <v>0</v>
      </c>
      <c r="N7" s="337">
        <v>0</v>
      </c>
      <c r="O7" s="337">
        <v>0</v>
      </c>
      <c r="P7" s="337">
        <v>0</v>
      </c>
      <c r="Q7" s="337">
        <v>0</v>
      </c>
      <c r="R7" s="337">
        <v>0</v>
      </c>
      <c r="S7" s="337">
        <v>0</v>
      </c>
      <c r="T7" s="337">
        <v>0</v>
      </c>
      <c r="U7" s="337">
        <v>0</v>
      </c>
      <c r="V7" s="337">
        <v>0</v>
      </c>
      <c r="W7" s="337">
        <v>0</v>
      </c>
      <c r="X7" s="337">
        <v>0</v>
      </c>
      <c r="Y7" s="337">
        <v>0</v>
      </c>
      <c r="Z7" s="337">
        <v>0</v>
      </c>
      <c r="AA7" s="337">
        <v>0</v>
      </c>
      <c r="AB7" s="337">
        <v>0</v>
      </c>
      <c r="AC7" s="337">
        <v>0</v>
      </c>
      <c r="AD7" s="337">
        <v>0</v>
      </c>
      <c r="AE7" s="337">
        <v>0</v>
      </c>
      <c r="AF7" s="337">
        <v>0</v>
      </c>
      <c r="AG7" s="337">
        <v>0</v>
      </c>
      <c r="AH7" s="337">
        <v>150.86192021876099</v>
      </c>
      <c r="AI7" s="337">
        <v>169.58927529545215</v>
      </c>
      <c r="AJ7" s="337">
        <v>194.52703018605663</v>
      </c>
      <c r="AK7" s="337">
        <v>215.59324696900481</v>
      </c>
      <c r="AL7" s="337">
        <v>223.46081816684327</v>
      </c>
      <c r="AM7" s="337">
        <v>248.3824459728107</v>
      </c>
      <c r="AN7" s="337">
        <v>264.93793790353891</v>
      </c>
      <c r="AO7" s="337">
        <v>287.54597527130755</v>
      </c>
      <c r="AP7" s="337">
        <v>283.61457487886878</v>
      </c>
      <c r="AQ7" s="337">
        <v>292.24290374097916</v>
      </c>
      <c r="AR7" s="337">
        <v>287.73943877592222</v>
      </c>
      <c r="AS7" s="337">
        <v>302.68487699282929</v>
      </c>
      <c r="AT7" s="337">
        <v>333.52147044155834</v>
      </c>
      <c r="AU7" s="337">
        <v>380.80942158251628</v>
      </c>
      <c r="AV7" s="337">
        <v>384.88923407703078</v>
      </c>
      <c r="AW7" s="337">
        <v>387.87665524354281</v>
      </c>
      <c r="AX7" s="337">
        <v>409.33011150143244</v>
      </c>
      <c r="AY7" s="337">
        <v>424.97262513563601</v>
      </c>
      <c r="AZ7" s="337">
        <v>448.46025849279948</v>
      </c>
      <c r="BA7" s="337">
        <v>451.93083260759454</v>
      </c>
      <c r="BB7" s="337">
        <v>464.56368155140774</v>
      </c>
      <c r="BC7" s="337">
        <v>457.40530309547091</v>
      </c>
      <c r="BD7" s="337">
        <v>449.27100000000002</v>
      </c>
      <c r="BE7" s="337">
        <v>458.60217196123631</v>
      </c>
      <c r="BF7" s="337">
        <v>453.35111210171794</v>
      </c>
      <c r="BG7" s="337">
        <v>469.02827967669646</v>
      </c>
      <c r="BH7" s="337">
        <v>459.91899999999998</v>
      </c>
      <c r="BI7" s="337">
        <v>449.75794596037161</v>
      </c>
      <c r="BJ7" s="337">
        <v>443.13462537454694</v>
      </c>
      <c r="BK7" s="337">
        <v>416.31119045700922</v>
      </c>
      <c r="BL7" s="337">
        <v>348.6831197044811</v>
      </c>
      <c r="BM7" s="337">
        <v>354.05537931399999</v>
      </c>
      <c r="BN7" s="337">
        <v>401.20840422019995</v>
      </c>
      <c r="BO7" s="337">
        <v>390.79752025713873</v>
      </c>
      <c r="BP7" s="337">
        <v>387.51426097503168</v>
      </c>
      <c r="BQ7" s="337">
        <v>373.41078429999999</v>
      </c>
      <c r="BR7" s="337">
        <v>366.75900000000001</v>
      </c>
      <c r="BS7" s="337">
        <v>346.02319956318229</v>
      </c>
      <c r="BT7" s="337">
        <v>354.33784172217963</v>
      </c>
      <c r="BU7" s="337">
        <v>338.69333340869139</v>
      </c>
      <c r="BV7" s="337">
        <v>330.58593021450383</v>
      </c>
      <c r="BW7" s="337">
        <v>327.84507374401733</v>
      </c>
      <c r="BX7" s="337">
        <v>286.85889589780504</v>
      </c>
      <c r="BY7" s="337">
        <v>271.67900523282611</v>
      </c>
      <c r="BZ7" s="337">
        <v>264.89714231375837</v>
      </c>
      <c r="CA7" s="337">
        <v>267.86346525228976</v>
      </c>
      <c r="CB7" s="337">
        <v>257.38956349172832</v>
      </c>
      <c r="CC7" s="337">
        <v>243.55379834999067</v>
      </c>
      <c r="CD7" s="338">
        <v>237.21246061663183</v>
      </c>
    </row>
    <row r="8" spans="1:82" s="1" customFormat="1" x14ac:dyDescent="0.4">
      <c r="A8" s="312"/>
      <c r="B8" s="286" t="s">
        <v>410</v>
      </c>
      <c r="C8" s="382"/>
      <c r="D8" s="337">
        <v>0</v>
      </c>
      <c r="E8" s="337">
        <v>0</v>
      </c>
      <c r="F8" s="337">
        <v>0</v>
      </c>
      <c r="G8" s="337">
        <v>0</v>
      </c>
      <c r="H8" s="337">
        <v>0</v>
      </c>
      <c r="I8" s="337">
        <v>0</v>
      </c>
      <c r="J8" s="337">
        <v>0</v>
      </c>
      <c r="K8" s="337">
        <v>0</v>
      </c>
      <c r="L8" s="337">
        <v>0</v>
      </c>
      <c r="M8" s="337">
        <v>0</v>
      </c>
      <c r="N8" s="337">
        <v>0</v>
      </c>
      <c r="O8" s="337">
        <v>0</v>
      </c>
      <c r="P8" s="337">
        <v>0</v>
      </c>
      <c r="Q8" s="337">
        <v>0</v>
      </c>
      <c r="R8" s="337">
        <v>0</v>
      </c>
      <c r="S8" s="337">
        <v>0</v>
      </c>
      <c r="T8" s="337">
        <v>0</v>
      </c>
      <c r="U8" s="337">
        <v>0</v>
      </c>
      <c r="V8" s="337">
        <v>0</v>
      </c>
      <c r="W8" s="337">
        <v>0</v>
      </c>
      <c r="X8" s="337">
        <v>0</v>
      </c>
      <c r="Y8" s="337">
        <v>0</v>
      </c>
      <c r="Z8" s="337">
        <v>0</v>
      </c>
      <c r="AA8" s="337">
        <v>0</v>
      </c>
      <c r="AB8" s="337">
        <v>0</v>
      </c>
      <c r="AC8" s="337">
        <v>0</v>
      </c>
      <c r="AD8" s="337">
        <v>0</v>
      </c>
      <c r="AE8" s="337">
        <v>0</v>
      </c>
      <c r="AF8" s="337">
        <v>0</v>
      </c>
      <c r="AG8" s="337">
        <v>0</v>
      </c>
      <c r="AH8" s="337">
        <v>65.138079781239014</v>
      </c>
      <c r="AI8" s="337">
        <v>74.410724704547846</v>
      </c>
      <c r="AJ8" s="337">
        <v>87.472969813943365</v>
      </c>
      <c r="AK8" s="337">
        <v>99.406753030995191</v>
      </c>
      <c r="AL8" s="337">
        <v>119.53918183315673</v>
      </c>
      <c r="AM8" s="337">
        <v>120.6175540271893</v>
      </c>
      <c r="AN8" s="337">
        <v>116.06206209646109</v>
      </c>
      <c r="AO8" s="337">
        <v>119.45402472869245</v>
      </c>
      <c r="AP8" s="337">
        <v>156.38542512113122</v>
      </c>
      <c r="AQ8" s="337">
        <v>161.14309625902087</v>
      </c>
      <c r="AR8" s="337">
        <v>163.5385612240778</v>
      </c>
      <c r="AS8" s="337">
        <v>166.83612300717073</v>
      </c>
      <c r="AT8" s="337">
        <v>186.54152955844165</v>
      </c>
      <c r="AU8" s="337">
        <v>205.7415725519736</v>
      </c>
      <c r="AV8" s="337">
        <v>216.04076592296917</v>
      </c>
      <c r="AW8" s="337">
        <v>228.27834475645716</v>
      </c>
      <c r="AX8" s="337">
        <v>236.10888849856752</v>
      </c>
      <c r="AY8" s="337">
        <v>245.00037486436395</v>
      </c>
      <c r="AZ8" s="337">
        <v>236.35974150720057</v>
      </c>
      <c r="BA8" s="337">
        <v>237.96716739240549</v>
      </c>
      <c r="BB8" s="337">
        <v>245.0973184485922</v>
      </c>
      <c r="BC8" s="337">
        <v>242.20669690452905</v>
      </c>
      <c r="BD8" s="337">
        <v>258.72899999999998</v>
      </c>
      <c r="BE8" s="337">
        <v>268.85582803876378</v>
      </c>
      <c r="BF8" s="337">
        <v>279.37000925086966</v>
      </c>
      <c r="BG8" s="337">
        <v>267.52760810474769</v>
      </c>
      <c r="BH8" s="337">
        <v>290.02199999999999</v>
      </c>
      <c r="BI8" s="337">
        <v>295.90443333862845</v>
      </c>
      <c r="BJ8" s="337">
        <v>306.96027354545299</v>
      </c>
      <c r="BK8" s="337">
        <v>339.45087619679083</v>
      </c>
      <c r="BL8" s="337">
        <v>429.98707743551904</v>
      </c>
      <c r="BM8" s="337">
        <v>453.03202475600006</v>
      </c>
      <c r="BN8" s="337">
        <v>452.41763415980012</v>
      </c>
      <c r="BO8" s="337">
        <v>463.35645447286123</v>
      </c>
      <c r="BP8" s="337">
        <v>485.5666966211603</v>
      </c>
      <c r="BQ8" s="337">
        <v>497.16494340000003</v>
      </c>
      <c r="BR8" s="337">
        <v>512.43799999999999</v>
      </c>
      <c r="BS8" s="337">
        <v>519.03479934477321</v>
      </c>
      <c r="BT8" s="337">
        <v>481.27709238148697</v>
      </c>
      <c r="BU8" s="337">
        <v>477.91213640509585</v>
      </c>
      <c r="BV8" s="337">
        <v>485.10195680171694</v>
      </c>
      <c r="BW8" s="337">
        <v>481.98807081648027</v>
      </c>
      <c r="BX8" s="337">
        <v>419.86078117891225</v>
      </c>
      <c r="BY8" s="337">
        <v>416.82124007159103</v>
      </c>
      <c r="BZ8" s="337">
        <v>428.27040987341718</v>
      </c>
      <c r="CA8" s="337">
        <v>458.04580607556693</v>
      </c>
      <c r="CB8" s="337">
        <v>465.86932503840563</v>
      </c>
      <c r="CC8" s="337">
        <v>465.99387015392375</v>
      </c>
      <c r="CD8" s="338">
        <v>462.13295930043751</v>
      </c>
    </row>
    <row r="9" spans="1:82" s="1" customFormat="1" ht="21.75" customHeight="1" x14ac:dyDescent="0.4">
      <c r="A9" s="312"/>
      <c r="B9" s="393" t="s">
        <v>598</v>
      </c>
      <c r="C9" s="382"/>
      <c r="D9" s="337">
        <v>0</v>
      </c>
      <c r="E9" s="337">
        <v>0</v>
      </c>
      <c r="F9" s="337">
        <v>0</v>
      </c>
      <c r="G9" s="337">
        <v>0</v>
      </c>
      <c r="H9" s="337">
        <v>0</v>
      </c>
      <c r="I9" s="337">
        <v>0</v>
      </c>
      <c r="J9" s="337">
        <v>0</v>
      </c>
      <c r="K9" s="337">
        <v>0</v>
      </c>
      <c r="L9" s="337">
        <v>0</v>
      </c>
      <c r="M9" s="337">
        <v>0</v>
      </c>
      <c r="N9" s="337">
        <v>0</v>
      </c>
      <c r="O9" s="337">
        <v>0</v>
      </c>
      <c r="P9" s="337">
        <v>0</v>
      </c>
      <c r="Q9" s="337">
        <v>0</v>
      </c>
      <c r="R9" s="337">
        <v>0</v>
      </c>
      <c r="S9" s="337">
        <v>0</v>
      </c>
      <c r="T9" s="337">
        <v>0</v>
      </c>
      <c r="U9" s="337">
        <v>0</v>
      </c>
      <c r="V9" s="337">
        <v>0</v>
      </c>
      <c r="W9" s="337">
        <v>0</v>
      </c>
      <c r="X9" s="337">
        <v>0</v>
      </c>
      <c r="Y9" s="337">
        <v>0</v>
      </c>
      <c r="Z9" s="337">
        <v>0</v>
      </c>
      <c r="AA9" s="337">
        <v>0</v>
      </c>
      <c r="AB9" s="337">
        <v>0</v>
      </c>
      <c r="AC9" s="337">
        <v>0</v>
      </c>
      <c r="AD9" s="337">
        <v>0</v>
      </c>
      <c r="AE9" s="337">
        <v>0</v>
      </c>
      <c r="AF9" s="337">
        <v>0</v>
      </c>
      <c r="AG9" s="337">
        <v>0</v>
      </c>
      <c r="AH9" s="337">
        <v>0</v>
      </c>
      <c r="AI9" s="337">
        <v>0</v>
      </c>
      <c r="AJ9" s="337">
        <v>0</v>
      </c>
      <c r="AK9" s="337">
        <v>0</v>
      </c>
      <c r="AL9" s="337">
        <v>0</v>
      </c>
      <c r="AM9" s="337">
        <v>0</v>
      </c>
      <c r="AN9" s="337">
        <v>0</v>
      </c>
      <c r="AO9" s="337">
        <v>0</v>
      </c>
      <c r="AP9" s="337">
        <v>0</v>
      </c>
      <c r="AQ9" s="337">
        <v>0</v>
      </c>
      <c r="AR9" s="337">
        <v>0</v>
      </c>
      <c r="AS9" s="337">
        <v>0</v>
      </c>
      <c r="AT9" s="337">
        <v>0</v>
      </c>
      <c r="AU9" s="337">
        <v>8.5689234733107629</v>
      </c>
      <c r="AV9" s="337">
        <v>8.5689234733107629</v>
      </c>
      <c r="AW9" s="337">
        <v>8.5689234733107629</v>
      </c>
      <c r="AX9" s="337">
        <v>8.5689234733107629</v>
      </c>
      <c r="AY9" s="337">
        <v>8.5689234733107629</v>
      </c>
      <c r="AZ9" s="337">
        <v>8.5689234733107629</v>
      </c>
      <c r="BA9" s="337">
        <v>8.5689234733107629</v>
      </c>
      <c r="BB9" s="337">
        <v>8.5689234733107629</v>
      </c>
      <c r="BC9" s="337">
        <v>8.5689234733107629</v>
      </c>
      <c r="BD9" s="337">
        <v>10.031442333804979</v>
      </c>
      <c r="BE9" s="337">
        <v>11.300390135446513</v>
      </c>
      <c r="BF9" s="337">
        <v>13.048991239095871</v>
      </c>
      <c r="BG9" s="337">
        <v>13.117562070944141</v>
      </c>
      <c r="BH9" s="337">
        <v>11.495379362478616</v>
      </c>
      <c r="BI9" s="337">
        <v>11.459261914883713</v>
      </c>
      <c r="BJ9" s="337">
        <v>15.020734931035486</v>
      </c>
      <c r="BK9" s="337">
        <v>15.280651014211305</v>
      </c>
      <c r="BL9" s="337">
        <v>15.887440978603943</v>
      </c>
      <c r="BM9" s="337">
        <v>16.554241335234778</v>
      </c>
      <c r="BN9" s="337">
        <v>17.326090727748223</v>
      </c>
      <c r="BO9" s="337">
        <v>17.444311718611427</v>
      </c>
      <c r="BP9" s="337">
        <v>18.097163159146831</v>
      </c>
      <c r="BQ9" s="337">
        <v>18.292431275019226</v>
      </c>
      <c r="BR9" s="337">
        <v>18.795417115847687</v>
      </c>
      <c r="BS9" s="337">
        <v>20.331115810503317</v>
      </c>
      <c r="BT9" s="337">
        <v>20.122202182521193</v>
      </c>
      <c r="BU9" s="337">
        <v>20.241163335307711</v>
      </c>
      <c r="BV9" s="337">
        <v>20.801179865672964</v>
      </c>
      <c r="BW9" s="337">
        <v>21.229464545320976</v>
      </c>
      <c r="BX9" s="337">
        <v>14.864257425877264</v>
      </c>
      <c r="BY9" s="337">
        <v>14.497929291880027</v>
      </c>
      <c r="BZ9" s="337">
        <v>14.951066990389746</v>
      </c>
      <c r="CA9" s="337">
        <v>16.12493001874661</v>
      </c>
      <c r="CB9" s="337">
        <v>16.594445921275927</v>
      </c>
      <c r="CC9" s="337">
        <v>16.820782447138427</v>
      </c>
      <c r="CD9" s="338">
        <v>17.132935641749441</v>
      </c>
    </row>
    <row r="10" spans="1:82" s="1" customFormat="1" ht="26.25" customHeight="1" x14ac:dyDescent="0.4">
      <c r="A10" s="443"/>
      <c r="B10" s="196" t="s">
        <v>688</v>
      </c>
      <c r="C10" s="56"/>
      <c r="D10" s="337">
        <v>0</v>
      </c>
      <c r="E10" s="337">
        <v>0</v>
      </c>
      <c r="F10" s="337">
        <v>0</v>
      </c>
      <c r="G10" s="337">
        <v>0</v>
      </c>
      <c r="H10" s="337">
        <v>0</v>
      </c>
      <c r="I10" s="337">
        <v>0</v>
      </c>
      <c r="J10" s="337">
        <v>0</v>
      </c>
      <c r="K10" s="337">
        <v>0</v>
      </c>
      <c r="L10" s="337">
        <v>0</v>
      </c>
      <c r="M10" s="337">
        <v>0</v>
      </c>
      <c r="N10" s="337">
        <v>0</v>
      </c>
      <c r="O10" s="337">
        <v>0</v>
      </c>
      <c r="P10" s="337">
        <v>0</v>
      </c>
      <c r="Q10" s="337">
        <v>0</v>
      </c>
      <c r="R10" s="337">
        <v>0</v>
      </c>
      <c r="S10" s="337">
        <v>0</v>
      </c>
      <c r="T10" s="337">
        <v>0</v>
      </c>
      <c r="U10" s="337">
        <v>0</v>
      </c>
      <c r="V10" s="337">
        <v>0</v>
      </c>
      <c r="W10" s="337">
        <v>0</v>
      </c>
      <c r="X10" s="337">
        <v>0</v>
      </c>
      <c r="Y10" s="337">
        <v>0</v>
      </c>
      <c r="Z10" s="337">
        <v>9.3000000000000007</v>
      </c>
      <c r="AA10" s="337">
        <v>10.199999999999999</v>
      </c>
      <c r="AB10" s="337">
        <v>11.7</v>
      </c>
      <c r="AC10" s="337">
        <v>13.4</v>
      </c>
      <c r="AD10" s="337">
        <v>17.2</v>
      </c>
      <c r="AE10" s="337">
        <v>22.5</v>
      </c>
      <c r="AF10" s="337">
        <v>25.5</v>
      </c>
      <c r="AG10" s="337">
        <v>29</v>
      </c>
      <c r="AH10" s="337">
        <f t="shared" ref="AH10:BM10" si="6">SUM(AH11:AH12)</f>
        <v>32</v>
      </c>
      <c r="AI10" s="337">
        <f t="shared" si="6"/>
        <v>36</v>
      </c>
      <c r="AJ10" s="337">
        <f t="shared" si="6"/>
        <v>42</v>
      </c>
      <c r="AK10" s="337">
        <f t="shared" si="6"/>
        <v>47</v>
      </c>
      <c r="AL10" s="337">
        <f t="shared" si="6"/>
        <v>51</v>
      </c>
      <c r="AM10" s="337">
        <f t="shared" si="6"/>
        <v>54</v>
      </c>
      <c r="AN10" s="337">
        <f t="shared" si="6"/>
        <v>55</v>
      </c>
      <c r="AO10" s="337">
        <f t="shared" si="6"/>
        <v>58</v>
      </c>
      <c r="AP10" s="337">
        <f t="shared" si="6"/>
        <v>61</v>
      </c>
      <c r="AQ10" s="337">
        <f t="shared" si="6"/>
        <v>56.491999999999997</v>
      </c>
      <c r="AR10" s="337">
        <f t="shared" si="6"/>
        <v>58.61</v>
      </c>
      <c r="AS10" s="337">
        <f t="shared" si="6"/>
        <v>59.338999999999999</v>
      </c>
      <c r="AT10" s="337">
        <f t="shared" si="6"/>
        <v>60.216000000000001</v>
      </c>
      <c r="AU10" s="337">
        <f t="shared" si="6"/>
        <v>64.003</v>
      </c>
      <c r="AV10" s="337">
        <f t="shared" si="6"/>
        <v>62.688000000000002</v>
      </c>
      <c r="AW10" s="337">
        <f t="shared" si="6"/>
        <v>66.622</v>
      </c>
      <c r="AX10" s="337">
        <f t="shared" si="6"/>
        <v>58.168999999999997</v>
      </c>
      <c r="AY10" s="337">
        <f t="shared" si="6"/>
        <v>57.765999999999998</v>
      </c>
      <c r="AZ10" s="337">
        <f t="shared" si="6"/>
        <v>55.347000000000001</v>
      </c>
      <c r="BA10" s="337">
        <f t="shared" si="6"/>
        <v>54.619</v>
      </c>
      <c r="BB10" s="337">
        <f t="shared" si="6"/>
        <v>49.393000000000001</v>
      </c>
      <c r="BC10" s="337">
        <f t="shared" si="6"/>
        <v>51.527999999999999</v>
      </c>
      <c r="BD10" s="337">
        <f t="shared" si="6"/>
        <v>49</v>
      </c>
      <c r="BE10" s="337">
        <f t="shared" si="6"/>
        <v>49</v>
      </c>
      <c r="BF10" s="337">
        <f t="shared" si="6"/>
        <v>48.056406750000008</v>
      </c>
      <c r="BG10" s="337">
        <f t="shared" si="6"/>
        <v>45.566810758911991</v>
      </c>
      <c r="BH10" s="337">
        <f t="shared" si="6"/>
        <v>43.427999999999997</v>
      </c>
      <c r="BI10" s="337">
        <f t="shared" si="6"/>
        <v>40.824999999999996</v>
      </c>
      <c r="BJ10" s="337">
        <f t="shared" si="6"/>
        <v>39.280999999999992</v>
      </c>
      <c r="BK10" s="337">
        <f t="shared" si="6"/>
        <v>37.953660409999991</v>
      </c>
      <c r="BL10" s="337">
        <f t="shared" si="6"/>
        <v>36.609209720000003</v>
      </c>
      <c r="BM10" s="337">
        <f t="shared" si="6"/>
        <v>35.892877070000004</v>
      </c>
      <c r="BN10" s="337">
        <f t="shared" ref="BN10:CD10" si="7">SUM(BN11:BN12)</f>
        <v>34.066781949999992</v>
      </c>
      <c r="BO10" s="337">
        <f t="shared" si="7"/>
        <v>32.863790210000005</v>
      </c>
      <c r="BP10" s="337">
        <f t="shared" si="7"/>
        <v>31.777945706246079</v>
      </c>
      <c r="BQ10" s="337">
        <f t="shared" si="7"/>
        <v>30.124750710000001</v>
      </c>
      <c r="BR10" s="337">
        <f t="shared" si="7"/>
        <v>28.755832375049046</v>
      </c>
      <c r="BS10" s="337">
        <f t="shared" si="7"/>
        <v>27.025887466107488</v>
      </c>
      <c r="BT10" s="337">
        <f t="shared" si="7"/>
        <v>25.498268546333197</v>
      </c>
      <c r="BU10" s="337">
        <f t="shared" si="7"/>
        <v>23.831493541905591</v>
      </c>
      <c r="BV10" s="337">
        <f t="shared" si="7"/>
        <v>22.347574829076994</v>
      </c>
      <c r="BW10" s="337">
        <f t="shared" si="7"/>
        <v>20.948383140773664</v>
      </c>
      <c r="BX10" s="337">
        <f t="shared" si="7"/>
        <v>16.788437941650486</v>
      </c>
      <c r="BY10" s="337">
        <f t="shared" si="7"/>
        <v>15.55419108400851</v>
      </c>
      <c r="BZ10" s="337">
        <f t="shared" si="7"/>
        <v>14.572889629689895</v>
      </c>
      <c r="CA10" s="337">
        <f t="shared" si="7"/>
        <v>14.29322714440317</v>
      </c>
      <c r="CB10" s="337">
        <f t="shared" si="7"/>
        <v>13.412683569689769</v>
      </c>
      <c r="CC10" s="337">
        <f t="shared" si="7"/>
        <v>12.526758512762475</v>
      </c>
      <c r="CD10" s="338">
        <f t="shared" si="7"/>
        <v>11.739191494834126</v>
      </c>
    </row>
    <row r="11" spans="1:82" s="1" customFormat="1" x14ac:dyDescent="0.4">
      <c r="A11" s="312"/>
      <c r="B11" s="286" t="s">
        <v>411</v>
      </c>
      <c r="C11" s="382"/>
      <c r="D11" s="337">
        <v>0</v>
      </c>
      <c r="E11" s="337">
        <v>0</v>
      </c>
      <c r="F11" s="337">
        <v>0</v>
      </c>
      <c r="G11" s="337">
        <v>0</v>
      </c>
      <c r="H11" s="337">
        <v>0</v>
      </c>
      <c r="I11" s="337">
        <v>0</v>
      </c>
      <c r="J11" s="337">
        <v>0</v>
      </c>
      <c r="K11" s="337">
        <v>0</v>
      </c>
      <c r="L11" s="337">
        <v>0</v>
      </c>
      <c r="M11" s="337">
        <v>0</v>
      </c>
      <c r="N11" s="337">
        <v>0</v>
      </c>
      <c r="O11" s="337">
        <v>0</v>
      </c>
      <c r="P11" s="337">
        <v>0</v>
      </c>
      <c r="Q11" s="337">
        <v>0</v>
      </c>
      <c r="R11" s="337">
        <v>0</v>
      </c>
      <c r="S11" s="337">
        <v>0</v>
      </c>
      <c r="T11" s="337">
        <v>0</v>
      </c>
      <c r="U11" s="337">
        <v>0</v>
      </c>
      <c r="V11" s="337">
        <v>0</v>
      </c>
      <c r="W11" s="337">
        <v>0</v>
      </c>
      <c r="X11" s="337">
        <v>0</v>
      </c>
      <c r="Y11" s="337">
        <v>0</v>
      </c>
      <c r="Z11" s="337">
        <v>0</v>
      </c>
      <c r="AA11" s="337">
        <v>0</v>
      </c>
      <c r="AB11" s="337">
        <v>0</v>
      </c>
      <c r="AC11" s="337">
        <v>0</v>
      </c>
      <c r="AD11" s="337">
        <v>0</v>
      </c>
      <c r="AE11" s="337">
        <v>0</v>
      </c>
      <c r="AF11" s="337">
        <v>0</v>
      </c>
      <c r="AG11" s="337">
        <v>0</v>
      </c>
      <c r="AH11" s="337">
        <v>5.8755802207076453</v>
      </c>
      <c r="AI11" s="337">
        <v>6.6100277482961012</v>
      </c>
      <c r="AJ11" s="337">
        <v>7.7116990396787841</v>
      </c>
      <c r="AK11" s="337">
        <v>8.6297584491643544</v>
      </c>
      <c r="AL11" s="337">
        <v>9.3642059767528103</v>
      </c>
      <c r="AM11" s="337">
        <v>9.9150416224441535</v>
      </c>
      <c r="AN11" s="337">
        <v>10.098653504341266</v>
      </c>
      <c r="AO11" s="337">
        <v>10.649489150032608</v>
      </c>
      <c r="AP11" s="337">
        <v>11.200324795723949</v>
      </c>
      <c r="AQ11" s="337">
        <v>10.372602432131758</v>
      </c>
      <c r="AR11" s="337">
        <v>10.761492397989846</v>
      </c>
      <c r="AS11" s="337">
        <v>10.895345459892843</v>
      </c>
      <c r="AT11" s="337">
        <v>11.056373080316611</v>
      </c>
      <c r="AU11" s="337">
        <v>11.751711277060982</v>
      </c>
      <c r="AV11" s="337">
        <v>10.740101662601536</v>
      </c>
      <c r="AW11" s="337">
        <v>10.867560615178869</v>
      </c>
      <c r="AX11" s="337">
        <v>8.9144351893882074</v>
      </c>
      <c r="AY11" s="337">
        <v>8.2866278477680808</v>
      </c>
      <c r="AZ11" s="337">
        <v>7.7611274445963527</v>
      </c>
      <c r="BA11" s="337">
        <v>6.8913768673835412</v>
      </c>
      <c r="BB11" s="337">
        <v>6.0945233728261901</v>
      </c>
      <c r="BC11" s="337">
        <v>6.0057435125149512</v>
      </c>
      <c r="BD11" s="337">
        <v>5.2120000000000033</v>
      </c>
      <c r="BE11" s="337">
        <v>5.213000000000001</v>
      </c>
      <c r="BF11" s="337">
        <v>4.7798173643700785</v>
      </c>
      <c r="BG11" s="337">
        <v>3.6967457020200758</v>
      </c>
      <c r="BH11" s="337">
        <v>3.266</v>
      </c>
      <c r="BI11" s="337">
        <v>6.1911786786786775</v>
      </c>
      <c r="BJ11" s="337">
        <v>5.6055504291845493</v>
      </c>
      <c r="BK11" s="337">
        <v>5.6746798378225547</v>
      </c>
      <c r="BL11" s="337">
        <v>2.1965525831999999</v>
      </c>
      <c r="BM11" s="337">
        <v>1.8406603625641045</v>
      </c>
      <c r="BN11" s="337">
        <v>1.6231135700409567</v>
      </c>
      <c r="BO11" s="337">
        <v>1.448690672492809</v>
      </c>
      <c r="BP11" s="337">
        <v>1.2921065736641424</v>
      </c>
      <c r="BQ11" s="337">
        <v>1.3134113182071192</v>
      </c>
      <c r="BR11" s="337">
        <v>1.2081481339837865</v>
      </c>
      <c r="BS11" s="337">
        <v>1.0813523540077929</v>
      </c>
      <c r="BT11" s="337">
        <v>1.0297670745376626</v>
      </c>
      <c r="BU11" s="337">
        <v>0.98217161277972498</v>
      </c>
      <c r="BV11" s="337">
        <v>0.95287536348174917</v>
      </c>
      <c r="BW11" s="337">
        <v>0.90805002750928721</v>
      </c>
      <c r="BX11" s="337">
        <v>0.71144877454759148</v>
      </c>
      <c r="BY11" s="337">
        <v>0.56172807646970491</v>
      </c>
      <c r="BZ11" s="337">
        <v>0.41214279624082223</v>
      </c>
      <c r="CA11" s="337">
        <v>0.31668084269774399</v>
      </c>
      <c r="CB11" s="337">
        <v>0.23349165997734944</v>
      </c>
      <c r="CC11" s="337">
        <v>0.17161752525036364</v>
      </c>
      <c r="CD11" s="338">
        <v>0.1372350194583041</v>
      </c>
    </row>
    <row r="12" spans="1:82" s="1" customFormat="1" x14ac:dyDescent="0.4">
      <c r="A12" s="312"/>
      <c r="B12" s="286" t="s">
        <v>410</v>
      </c>
      <c r="C12" s="382"/>
      <c r="D12" s="337">
        <v>0</v>
      </c>
      <c r="E12" s="337">
        <v>0</v>
      </c>
      <c r="F12" s="337">
        <v>0</v>
      </c>
      <c r="G12" s="337">
        <v>0</v>
      </c>
      <c r="H12" s="337">
        <v>0</v>
      </c>
      <c r="I12" s="337">
        <v>0</v>
      </c>
      <c r="J12" s="337">
        <v>0</v>
      </c>
      <c r="K12" s="337">
        <v>0</v>
      </c>
      <c r="L12" s="337">
        <v>0</v>
      </c>
      <c r="M12" s="337">
        <v>0</v>
      </c>
      <c r="N12" s="337">
        <v>0</v>
      </c>
      <c r="O12" s="337">
        <v>0</v>
      </c>
      <c r="P12" s="337">
        <v>0</v>
      </c>
      <c r="Q12" s="337">
        <v>0</v>
      </c>
      <c r="R12" s="337">
        <v>0</v>
      </c>
      <c r="S12" s="337">
        <v>0</v>
      </c>
      <c r="T12" s="337">
        <v>0</v>
      </c>
      <c r="U12" s="337">
        <v>0</v>
      </c>
      <c r="V12" s="337">
        <v>0</v>
      </c>
      <c r="W12" s="337">
        <v>0</v>
      </c>
      <c r="X12" s="337">
        <v>0</v>
      </c>
      <c r="Y12" s="337">
        <v>0</v>
      </c>
      <c r="Z12" s="337">
        <v>0</v>
      </c>
      <c r="AA12" s="337">
        <v>0</v>
      </c>
      <c r="AB12" s="337">
        <v>0</v>
      </c>
      <c r="AC12" s="337">
        <v>0</v>
      </c>
      <c r="AD12" s="337">
        <v>0</v>
      </c>
      <c r="AE12" s="337">
        <v>0</v>
      </c>
      <c r="AF12" s="337">
        <v>0</v>
      </c>
      <c r="AG12" s="337">
        <v>0</v>
      </c>
      <c r="AH12" s="337">
        <v>26.124419779292353</v>
      </c>
      <c r="AI12" s="337">
        <v>29.389972251703899</v>
      </c>
      <c r="AJ12" s="337">
        <v>34.288300960321216</v>
      </c>
      <c r="AK12" s="337">
        <v>38.370241550835644</v>
      </c>
      <c r="AL12" s="337">
        <v>41.635794023247186</v>
      </c>
      <c r="AM12" s="337">
        <v>44.08495837755585</v>
      </c>
      <c r="AN12" s="337">
        <v>44.901346495658736</v>
      </c>
      <c r="AO12" s="337">
        <v>47.350510849967392</v>
      </c>
      <c r="AP12" s="337">
        <v>49.799675204276049</v>
      </c>
      <c r="AQ12" s="337">
        <v>46.119397567868241</v>
      </c>
      <c r="AR12" s="337">
        <v>47.848507602010152</v>
      </c>
      <c r="AS12" s="337">
        <v>48.443654540107154</v>
      </c>
      <c r="AT12" s="337">
        <v>49.15962691968339</v>
      </c>
      <c r="AU12" s="337">
        <v>52.251288722939016</v>
      </c>
      <c r="AV12" s="337">
        <v>51.94789833739847</v>
      </c>
      <c r="AW12" s="337">
        <v>55.754439384821133</v>
      </c>
      <c r="AX12" s="337">
        <v>49.254564810611789</v>
      </c>
      <c r="AY12" s="337">
        <v>49.479372152231917</v>
      </c>
      <c r="AZ12" s="337">
        <v>47.585872555403647</v>
      </c>
      <c r="BA12" s="337">
        <v>47.727623132616458</v>
      </c>
      <c r="BB12" s="337">
        <v>43.298476627173812</v>
      </c>
      <c r="BC12" s="337">
        <v>45.522256487485045</v>
      </c>
      <c r="BD12" s="337">
        <v>43.787999999999997</v>
      </c>
      <c r="BE12" s="337">
        <v>43.786999999999999</v>
      </c>
      <c r="BF12" s="337">
        <v>43.276589385629926</v>
      </c>
      <c r="BG12" s="337">
        <v>41.870065056891917</v>
      </c>
      <c r="BH12" s="337">
        <v>40.161999999999999</v>
      </c>
      <c r="BI12" s="337">
        <v>34.633821321321321</v>
      </c>
      <c r="BJ12" s="337">
        <v>33.675449570815445</v>
      </c>
      <c r="BK12" s="337">
        <v>32.278980572177439</v>
      </c>
      <c r="BL12" s="337">
        <v>34.4126571368</v>
      </c>
      <c r="BM12" s="337">
        <v>34.052216707435903</v>
      </c>
      <c r="BN12" s="337">
        <v>32.443668379959036</v>
      </c>
      <c r="BO12" s="337">
        <v>31.415099537507196</v>
      </c>
      <c r="BP12" s="337">
        <v>30.485839132581937</v>
      </c>
      <c r="BQ12" s="337">
        <v>28.811339391792881</v>
      </c>
      <c r="BR12" s="337">
        <v>27.547684241065259</v>
      </c>
      <c r="BS12" s="337">
        <v>25.944535112099693</v>
      </c>
      <c r="BT12" s="337">
        <v>24.468501471795534</v>
      </c>
      <c r="BU12" s="337">
        <v>22.849321929125864</v>
      </c>
      <c r="BV12" s="337">
        <v>21.394699465595245</v>
      </c>
      <c r="BW12" s="337">
        <v>20.040333113264378</v>
      </c>
      <c r="BX12" s="337">
        <v>16.076989167102894</v>
      </c>
      <c r="BY12" s="337">
        <v>14.992463007538804</v>
      </c>
      <c r="BZ12" s="337">
        <v>14.160746833449073</v>
      </c>
      <c r="CA12" s="337">
        <v>13.976546301705426</v>
      </c>
      <c r="CB12" s="337">
        <v>13.179191909712419</v>
      </c>
      <c r="CC12" s="337">
        <v>12.355140987512112</v>
      </c>
      <c r="CD12" s="338">
        <v>11.601956475375822</v>
      </c>
    </row>
    <row r="13" spans="1:82" s="296" customFormat="1" ht="27" customHeight="1" x14ac:dyDescent="0.35">
      <c r="A13" s="444"/>
      <c r="B13" s="277" t="s">
        <v>689</v>
      </c>
      <c r="C13" s="16"/>
      <c r="D13" s="445">
        <v>0</v>
      </c>
      <c r="E13" s="445">
        <v>0</v>
      </c>
      <c r="F13" s="445">
        <v>0</v>
      </c>
      <c r="G13" s="445">
        <v>0</v>
      </c>
      <c r="H13" s="445">
        <v>0</v>
      </c>
      <c r="I13" s="445">
        <v>0</v>
      </c>
      <c r="J13" s="445">
        <v>0</v>
      </c>
      <c r="K13" s="445">
        <v>0</v>
      </c>
      <c r="L13" s="445">
        <v>0</v>
      </c>
      <c r="M13" s="445">
        <v>0</v>
      </c>
      <c r="N13" s="445">
        <v>0</v>
      </c>
      <c r="O13" s="445">
        <v>0</v>
      </c>
      <c r="P13" s="445">
        <v>0</v>
      </c>
      <c r="Q13" s="445">
        <v>0</v>
      </c>
      <c r="R13" s="445">
        <v>0</v>
      </c>
      <c r="S13" s="445">
        <v>0</v>
      </c>
      <c r="T13" s="445">
        <v>0</v>
      </c>
      <c r="U13" s="445">
        <v>0</v>
      </c>
      <c r="V13" s="445">
        <v>0</v>
      </c>
      <c r="W13" s="445">
        <v>0</v>
      </c>
      <c r="X13" s="445">
        <v>0</v>
      </c>
      <c r="Y13" s="445">
        <v>0</v>
      </c>
      <c r="Z13" s="445">
        <v>2.8</v>
      </c>
      <c r="AA13" s="445">
        <v>2.9</v>
      </c>
      <c r="AB13" s="445">
        <v>2.9</v>
      </c>
      <c r="AC13" s="445">
        <v>3</v>
      </c>
      <c r="AD13" s="445">
        <v>3.5</v>
      </c>
      <c r="AE13" s="445">
        <v>4</v>
      </c>
      <c r="AF13" s="445">
        <v>4</v>
      </c>
      <c r="AG13" s="445">
        <v>4.5</v>
      </c>
      <c r="AH13" s="445">
        <v>5</v>
      </c>
      <c r="AI13" s="445">
        <v>5</v>
      </c>
      <c r="AJ13" s="445">
        <v>5</v>
      </c>
      <c r="AK13" s="445">
        <v>5</v>
      </c>
      <c r="AL13" s="445">
        <v>5</v>
      </c>
      <c r="AM13" s="445">
        <v>5</v>
      </c>
      <c r="AN13" s="445">
        <v>5</v>
      </c>
      <c r="AO13" s="445">
        <v>5</v>
      </c>
      <c r="AP13" s="445">
        <v>4</v>
      </c>
      <c r="AQ13" s="445">
        <v>4.2240000000000002</v>
      </c>
      <c r="AR13" s="445">
        <v>3.6949999999999998</v>
      </c>
      <c r="AS13" s="445">
        <v>4.2779999999999996</v>
      </c>
      <c r="AT13" s="445">
        <v>4.0919999999999996</v>
      </c>
      <c r="AU13" s="445">
        <v>4.101</v>
      </c>
      <c r="AV13" s="445">
        <v>3.8860000000000001</v>
      </c>
      <c r="AW13" s="445">
        <v>3.5070000000000001</v>
      </c>
      <c r="AX13" s="445">
        <v>2.9569999999999999</v>
      </c>
      <c r="AY13" s="445">
        <v>3.1080000000000001</v>
      </c>
      <c r="AZ13" s="445">
        <v>2.7719999999999998</v>
      </c>
      <c r="BA13" s="445">
        <v>2.4620000000000002</v>
      </c>
      <c r="BB13" s="445">
        <v>1.859</v>
      </c>
      <c r="BC13" s="445">
        <v>2.0350000000000001</v>
      </c>
      <c r="BD13" s="445">
        <v>2</v>
      </c>
      <c r="BE13" s="445">
        <v>2</v>
      </c>
      <c r="BF13" s="445">
        <v>1.73005451</v>
      </c>
      <c r="BG13" s="445">
        <v>1.3642590700000001</v>
      </c>
      <c r="BH13" s="445">
        <v>1.1830000000000001</v>
      </c>
      <c r="BI13" s="445">
        <v>1.1019624799999999</v>
      </c>
      <c r="BJ13" s="445">
        <v>1.0844996200000001</v>
      </c>
      <c r="BK13" s="445">
        <v>1.0897039199999998</v>
      </c>
      <c r="BL13" s="445">
        <v>0.94398397000000001</v>
      </c>
      <c r="BM13" s="445">
        <v>0.84670285999999995</v>
      </c>
      <c r="BN13" s="445">
        <v>0.75357149000000001</v>
      </c>
      <c r="BO13" s="445">
        <v>0.62038171000000009</v>
      </c>
      <c r="BP13" s="445">
        <v>0.38903970756204248</v>
      </c>
      <c r="BQ13" s="445">
        <v>-6.0504900000000004E-3</v>
      </c>
      <c r="BR13" s="445">
        <v>-2E-3</v>
      </c>
      <c r="BS13" s="445">
        <v>-3.6445392946300642E-2</v>
      </c>
      <c r="BT13" s="445">
        <v>0</v>
      </c>
      <c r="BU13" s="445">
        <v>-2.2412595692622359E-2</v>
      </c>
      <c r="BV13" s="445">
        <v>-3.6816445297728866E-2</v>
      </c>
      <c r="BW13" s="445">
        <v>3.1020872850033782E-4</v>
      </c>
      <c r="BX13" s="445">
        <v>-6.0790683682894536E-3</v>
      </c>
      <c r="BY13" s="445">
        <v>2.7067285987180657E-2</v>
      </c>
      <c r="BZ13" s="445">
        <v>0</v>
      </c>
      <c r="CA13" s="445">
        <v>0</v>
      </c>
      <c r="CB13" s="445">
        <v>0</v>
      </c>
      <c r="CC13" s="445">
        <v>0</v>
      </c>
      <c r="CD13" s="446">
        <v>0</v>
      </c>
    </row>
    <row r="14" spans="1:82" s="296" customFormat="1" ht="27" customHeight="1" x14ac:dyDescent="0.4">
      <c r="A14" s="444"/>
      <c r="B14" s="228" t="s">
        <v>690</v>
      </c>
      <c r="C14" s="16"/>
      <c r="D14" s="445"/>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P14" s="445"/>
      <c r="AQ14" s="445"/>
      <c r="AR14" s="445"/>
      <c r="AS14" s="445"/>
      <c r="AT14" s="445"/>
      <c r="AU14" s="445"/>
      <c r="AV14" s="445"/>
      <c r="AW14" s="445"/>
      <c r="AX14" s="447">
        <f t="shared" ref="AX14:BK14" si="8">SUM(AX16:AX18)</f>
        <v>3.4569999999999999</v>
      </c>
      <c r="AY14" s="447">
        <f t="shared" si="8"/>
        <v>4.1285950413223143</v>
      </c>
      <c r="AZ14" s="447">
        <f t="shared" si="8"/>
        <v>5.4580000000000002</v>
      </c>
      <c r="BA14" s="447">
        <f t="shared" si="8"/>
        <v>4.9669999999999996</v>
      </c>
      <c r="BB14" s="447">
        <f t="shared" si="8"/>
        <v>8.2967250384024585</v>
      </c>
      <c r="BC14" s="447">
        <f t="shared" si="8"/>
        <v>10.563000000000001</v>
      </c>
      <c r="BD14" s="447">
        <f t="shared" si="8"/>
        <v>11.87267336961207</v>
      </c>
      <c r="BE14" s="447">
        <f t="shared" si="8"/>
        <v>14.399096999999999</v>
      </c>
      <c r="BF14" s="447">
        <f t="shared" si="8"/>
        <v>19.709695</v>
      </c>
      <c r="BG14" s="447">
        <f t="shared" si="8"/>
        <v>19.340500802146213</v>
      </c>
      <c r="BH14" s="447">
        <f t="shared" si="8"/>
        <v>20.643089</v>
      </c>
      <c r="BI14" s="447">
        <f t="shared" si="8"/>
        <v>46.53799999999999</v>
      </c>
      <c r="BJ14" s="447">
        <f t="shared" si="8"/>
        <v>32.67</v>
      </c>
      <c r="BK14" s="447">
        <f t="shared" si="8"/>
        <v>27.44</v>
      </c>
      <c r="BL14" s="447">
        <f t="shared" ref="BL14:CD14" si="9">SUM(BL15,BL18)</f>
        <v>37.064000999999998</v>
      </c>
      <c r="BM14" s="447">
        <f t="shared" si="9"/>
        <v>42.248373999999998</v>
      </c>
      <c r="BN14" s="447">
        <f t="shared" si="9"/>
        <v>47.467124999999996</v>
      </c>
      <c r="BO14" s="447">
        <f t="shared" si="9"/>
        <v>47.206220999999999</v>
      </c>
      <c r="BP14" s="447">
        <f t="shared" si="9"/>
        <v>51.427443760235988</v>
      </c>
      <c r="BQ14" s="447">
        <f t="shared" si="9"/>
        <v>54.675500320000005</v>
      </c>
      <c r="BR14" s="447">
        <f t="shared" si="9"/>
        <v>82.321914830000011</v>
      </c>
      <c r="BS14" s="447">
        <f t="shared" si="9"/>
        <v>89.848197459999994</v>
      </c>
      <c r="BT14" s="447">
        <f t="shared" si="9"/>
        <v>83.432960799999989</v>
      </c>
      <c r="BU14" s="447">
        <f t="shared" si="9"/>
        <v>89.717677900000012</v>
      </c>
      <c r="BV14" s="447">
        <f t="shared" si="9"/>
        <v>85.82525184765916</v>
      </c>
      <c r="BW14" s="447">
        <f t="shared" si="9"/>
        <v>85.666325000000001</v>
      </c>
      <c r="BX14" s="447">
        <f t="shared" si="9"/>
        <v>76.400007590965743</v>
      </c>
      <c r="BY14" s="447">
        <f t="shared" si="9"/>
        <v>80.186890879793992</v>
      </c>
      <c r="BZ14" s="447">
        <f t="shared" si="9"/>
        <v>84.45451500822665</v>
      </c>
      <c r="CA14" s="447">
        <f t="shared" si="9"/>
        <v>83.375937075394177</v>
      </c>
      <c r="CB14" s="447">
        <f t="shared" si="9"/>
        <v>83.497870150041706</v>
      </c>
      <c r="CC14" s="447">
        <f t="shared" si="9"/>
        <v>82.53088852464856</v>
      </c>
      <c r="CD14" s="448">
        <f t="shared" si="9"/>
        <v>81.549180326070271</v>
      </c>
    </row>
    <row r="15" spans="1:82" s="296" customFormat="1" ht="27" customHeight="1" x14ac:dyDescent="0.4">
      <c r="A15" s="444"/>
      <c r="B15" s="196" t="s">
        <v>691</v>
      </c>
      <c r="C15" s="16"/>
      <c r="D15" s="445"/>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45"/>
      <c r="AD15" s="445"/>
      <c r="AE15" s="445"/>
      <c r="AF15" s="445"/>
      <c r="AG15" s="445"/>
      <c r="AH15" s="445"/>
      <c r="AI15" s="445"/>
      <c r="AJ15" s="445"/>
      <c r="AK15" s="445"/>
      <c r="AL15" s="445"/>
      <c r="AM15" s="445"/>
      <c r="AN15" s="445"/>
      <c r="AO15" s="445"/>
      <c r="AP15" s="445"/>
      <c r="AQ15" s="445"/>
      <c r="AR15" s="445"/>
      <c r="AS15" s="445"/>
      <c r="AT15" s="445"/>
      <c r="AU15" s="445"/>
      <c r="AV15" s="445"/>
      <c r="AW15" s="445"/>
      <c r="AX15" s="445"/>
      <c r="AY15" s="445"/>
      <c r="AZ15" s="445"/>
      <c r="BA15" s="445"/>
      <c r="BB15" s="445"/>
      <c r="BC15" s="445"/>
      <c r="BD15" s="445"/>
      <c r="BE15" s="445"/>
      <c r="BF15" s="445"/>
      <c r="BG15" s="445"/>
      <c r="BH15" s="445"/>
      <c r="BI15" s="445"/>
      <c r="BJ15" s="445"/>
      <c r="BK15" s="445"/>
      <c r="BL15" s="445">
        <v>5.5109329999999996</v>
      </c>
      <c r="BM15" s="445">
        <v>7.0408049999999998</v>
      </c>
      <c r="BN15" s="445">
        <v>9.2482140000000008</v>
      </c>
      <c r="BO15" s="445">
        <v>9.5133209999999995</v>
      </c>
      <c r="BP15" s="445">
        <v>9.4075343484310903</v>
      </c>
      <c r="BQ15" s="445">
        <v>9.2168086836232543</v>
      </c>
      <c r="BR15" s="445">
        <v>37.532187830000005</v>
      </c>
      <c r="BS15" s="445">
        <v>43.794516459999997</v>
      </c>
      <c r="BT15" s="445">
        <v>41.280517799999998</v>
      </c>
      <c r="BU15" s="445">
        <v>48.629247100000001</v>
      </c>
      <c r="BV15" s="445">
        <v>41.032349681177138</v>
      </c>
      <c r="BW15" s="445">
        <f t="shared" ref="BW15:CD15" si="10">SUM(BW16:BW17)</f>
        <v>43.885255000000001</v>
      </c>
      <c r="BX15" s="445">
        <f t="shared" si="10"/>
        <v>41.886665799999996</v>
      </c>
      <c r="BY15" s="445">
        <f t="shared" si="10"/>
        <v>42.192811044138281</v>
      </c>
      <c r="BZ15" s="445">
        <f t="shared" si="10"/>
        <v>42.410289937474964</v>
      </c>
      <c r="CA15" s="445">
        <f t="shared" si="10"/>
        <v>42.819933715025805</v>
      </c>
      <c r="CB15" s="445">
        <f t="shared" si="10"/>
        <v>42.842718405267775</v>
      </c>
      <c r="CC15" s="445">
        <f t="shared" si="10"/>
        <v>42.662026030635658</v>
      </c>
      <c r="CD15" s="446">
        <f t="shared" si="10"/>
        <v>42.47858181521449</v>
      </c>
    </row>
    <row r="16" spans="1:82" s="1" customFormat="1" x14ac:dyDescent="0.4">
      <c r="A16" s="312"/>
      <c r="B16" s="286" t="s">
        <v>692</v>
      </c>
      <c r="C16" s="382"/>
      <c r="D16" s="337"/>
      <c r="E16" s="337"/>
      <c r="F16" s="337"/>
      <c r="G16" s="337"/>
      <c r="H16" s="337"/>
      <c r="I16" s="337"/>
      <c r="J16" s="337"/>
      <c r="K16" s="337"/>
      <c r="L16" s="337"/>
      <c r="M16" s="337"/>
      <c r="N16" s="337"/>
      <c r="O16" s="337"/>
      <c r="P16" s="337"/>
      <c r="Q16" s="337"/>
      <c r="R16" s="337"/>
      <c r="S16" s="337"/>
      <c r="T16" s="337"/>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37"/>
      <c r="BR16" s="337"/>
      <c r="BS16" s="337"/>
      <c r="BT16" s="337"/>
      <c r="BU16" s="337"/>
      <c r="BV16" s="337"/>
      <c r="BW16" s="337">
        <v>10.385251000000004</v>
      </c>
      <c r="BX16" s="337">
        <v>8.3866617999999988</v>
      </c>
      <c r="BY16" s="337">
        <v>8.6928070441382843</v>
      </c>
      <c r="BZ16" s="337">
        <v>8.910285937474967</v>
      </c>
      <c r="CA16" s="337">
        <v>9.3199297150258076</v>
      </c>
      <c r="CB16" s="337">
        <v>9.3427144052677775</v>
      </c>
      <c r="CC16" s="337">
        <v>9.1620220306356615</v>
      </c>
      <c r="CD16" s="338">
        <v>8.9785778152144928</v>
      </c>
    </row>
    <row r="17" spans="1:82" s="310" customFormat="1" ht="23.25" customHeight="1" x14ac:dyDescent="0.35">
      <c r="A17" s="308"/>
      <c r="B17" s="449" t="s">
        <v>693</v>
      </c>
      <c r="C17" s="438"/>
      <c r="D17" s="439"/>
      <c r="E17" s="439"/>
      <c r="F17" s="439"/>
      <c r="G17" s="439"/>
      <c r="H17" s="439"/>
      <c r="I17" s="439"/>
      <c r="J17" s="439"/>
      <c r="K17" s="439"/>
      <c r="L17" s="439"/>
      <c r="M17" s="439"/>
      <c r="N17" s="439"/>
      <c r="O17" s="439"/>
      <c r="P17" s="439"/>
      <c r="Q17" s="439"/>
      <c r="R17" s="439"/>
      <c r="S17" s="439"/>
      <c r="T17" s="439"/>
      <c r="U17" s="439"/>
      <c r="V17" s="439"/>
      <c r="W17" s="439"/>
      <c r="X17" s="439"/>
      <c r="Y17" s="439"/>
      <c r="Z17" s="439"/>
      <c r="AA17" s="439"/>
      <c r="AB17" s="439"/>
      <c r="AC17" s="439"/>
      <c r="AD17" s="439"/>
      <c r="AE17" s="439"/>
      <c r="AF17" s="439"/>
      <c r="AG17" s="439"/>
      <c r="AH17" s="439"/>
      <c r="AI17" s="439"/>
      <c r="AJ17" s="439"/>
      <c r="AK17" s="439"/>
      <c r="AL17" s="439"/>
      <c r="AM17" s="439"/>
      <c r="AN17" s="439"/>
      <c r="AO17" s="439"/>
      <c r="AP17" s="439"/>
      <c r="AQ17" s="439"/>
      <c r="AR17" s="439"/>
      <c r="AS17" s="439"/>
      <c r="AT17" s="439"/>
      <c r="AU17" s="439"/>
      <c r="AV17" s="439"/>
      <c r="AW17" s="439"/>
      <c r="AX17" s="439"/>
      <c r="AY17" s="439"/>
      <c r="AZ17" s="439"/>
      <c r="BA17" s="439"/>
      <c r="BB17" s="439"/>
      <c r="BC17" s="439"/>
      <c r="BD17" s="439"/>
      <c r="BE17" s="439"/>
      <c r="BF17" s="439"/>
      <c r="BG17" s="439"/>
      <c r="BH17" s="439"/>
      <c r="BI17" s="439"/>
      <c r="BJ17" s="439"/>
      <c r="BK17" s="439"/>
      <c r="BL17" s="439"/>
      <c r="BM17" s="439"/>
      <c r="BN17" s="439"/>
      <c r="BO17" s="439"/>
      <c r="BP17" s="439"/>
      <c r="BQ17" s="439"/>
      <c r="BR17" s="439"/>
      <c r="BS17" s="439"/>
      <c r="BT17" s="439"/>
      <c r="BU17" s="439"/>
      <c r="BV17" s="439"/>
      <c r="BW17" s="439">
        <v>33.500003999999997</v>
      </c>
      <c r="BX17" s="439">
        <v>33.500003999999997</v>
      </c>
      <c r="BY17" s="439">
        <v>33.500003999999997</v>
      </c>
      <c r="BZ17" s="439">
        <v>33.500003999999997</v>
      </c>
      <c r="CA17" s="439">
        <v>33.500003999999997</v>
      </c>
      <c r="CB17" s="439">
        <v>33.500003999999997</v>
      </c>
      <c r="CC17" s="439">
        <v>33.500003999999997</v>
      </c>
      <c r="CD17" s="440">
        <v>33.500003999999997</v>
      </c>
    </row>
    <row r="18" spans="1:82" s="310" customFormat="1" ht="27" customHeight="1" thickBot="1" x14ac:dyDescent="0.4">
      <c r="A18" s="308"/>
      <c r="B18" s="386" t="s">
        <v>694</v>
      </c>
      <c r="C18" s="387"/>
      <c r="D18" s="340"/>
      <c r="E18" s="340"/>
      <c r="F18" s="340"/>
      <c r="G18" s="340"/>
      <c r="H18" s="340"/>
      <c r="I18" s="340"/>
      <c r="J18" s="340"/>
      <c r="K18" s="340"/>
      <c r="L18" s="340"/>
      <c r="M18" s="340"/>
      <c r="N18" s="340"/>
      <c r="O18" s="340"/>
      <c r="P18" s="340"/>
      <c r="Q18" s="340"/>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c r="AS18" s="340"/>
      <c r="AT18" s="340"/>
      <c r="AU18" s="340"/>
      <c r="AV18" s="340"/>
      <c r="AW18" s="340"/>
      <c r="AX18" s="340">
        <v>3.4569999999999999</v>
      </c>
      <c r="AY18" s="340">
        <v>4.1285950413223143</v>
      </c>
      <c r="AZ18" s="340">
        <v>5.4580000000000002</v>
      </c>
      <c r="BA18" s="340">
        <v>4.9669999999999996</v>
      </c>
      <c r="BB18" s="340">
        <v>8.2967250384024585</v>
      </c>
      <c r="BC18" s="340">
        <v>10.563000000000001</v>
      </c>
      <c r="BD18" s="340">
        <v>11.87267336961207</v>
      </c>
      <c r="BE18" s="340">
        <v>14.399096999999999</v>
      </c>
      <c r="BF18" s="340">
        <v>19.709695</v>
      </c>
      <c r="BG18" s="340">
        <v>19.340500802146213</v>
      </c>
      <c r="BH18" s="340">
        <v>20.643089</v>
      </c>
      <c r="BI18" s="340">
        <v>46.53799999999999</v>
      </c>
      <c r="BJ18" s="340">
        <v>32.67</v>
      </c>
      <c r="BK18" s="340">
        <v>27.44</v>
      </c>
      <c r="BL18" s="340">
        <v>31.553068</v>
      </c>
      <c r="BM18" s="340">
        <v>35.207568999999999</v>
      </c>
      <c r="BN18" s="340">
        <v>38.218910999999999</v>
      </c>
      <c r="BO18" s="340">
        <v>37.692900000000002</v>
      </c>
      <c r="BP18" s="340">
        <v>42.019909411804896</v>
      </c>
      <c r="BQ18" s="340">
        <v>45.458691636376749</v>
      </c>
      <c r="BR18" s="340">
        <v>44.789727000000006</v>
      </c>
      <c r="BS18" s="340">
        <v>46.053681000000005</v>
      </c>
      <c r="BT18" s="340">
        <v>42.152442999999998</v>
      </c>
      <c r="BU18" s="340">
        <v>41.088430800000005</v>
      </c>
      <c r="BV18" s="340">
        <v>44.79290216648203</v>
      </c>
      <c r="BW18" s="340">
        <v>41.78107</v>
      </c>
      <c r="BX18" s="340">
        <v>34.513341790965747</v>
      </c>
      <c r="BY18" s="340">
        <v>37.994079835655711</v>
      </c>
      <c r="BZ18" s="340">
        <v>42.044225070751686</v>
      </c>
      <c r="CA18" s="340">
        <v>40.556003360368372</v>
      </c>
      <c r="CB18" s="340">
        <v>40.655151744773931</v>
      </c>
      <c r="CC18" s="340">
        <v>39.868862494012895</v>
      </c>
      <c r="CD18" s="341">
        <v>39.070598510855781</v>
      </c>
    </row>
    <row r="19" spans="1:82" s="1" customFormat="1" ht="26.25" customHeight="1" x14ac:dyDescent="0.4">
      <c r="A19" s="319"/>
      <c r="B19" s="172" t="s">
        <v>695</v>
      </c>
      <c r="C19" s="378"/>
      <c r="D19" s="49" t="s">
        <v>144</v>
      </c>
      <c r="E19" s="49" t="s">
        <v>145</v>
      </c>
      <c r="F19" s="49" t="s">
        <v>146</v>
      </c>
      <c r="G19" s="49" t="s">
        <v>147</v>
      </c>
      <c r="H19" s="49" t="s">
        <v>148</v>
      </c>
      <c r="I19" s="49" t="s">
        <v>149</v>
      </c>
      <c r="J19" s="49" t="s">
        <v>150</v>
      </c>
      <c r="K19" s="49" t="s">
        <v>151</v>
      </c>
      <c r="L19" s="49" t="s">
        <v>152</v>
      </c>
      <c r="M19" s="49" t="s">
        <v>153</v>
      </c>
      <c r="N19" s="49" t="s">
        <v>154</v>
      </c>
      <c r="O19" s="49" t="s">
        <v>155</v>
      </c>
      <c r="P19" s="49" t="s">
        <v>156</v>
      </c>
      <c r="Q19" s="49" t="s">
        <v>157</v>
      </c>
      <c r="R19" s="49" t="s">
        <v>158</v>
      </c>
      <c r="S19" s="49" t="s">
        <v>159</v>
      </c>
      <c r="T19" s="49" t="s">
        <v>160</v>
      </c>
      <c r="U19" s="49" t="s">
        <v>161</v>
      </c>
      <c r="V19" s="49" t="s">
        <v>162</v>
      </c>
      <c r="W19" s="49" t="s">
        <v>163</v>
      </c>
      <c r="X19" s="49" t="s">
        <v>164</v>
      </c>
      <c r="Y19" s="49" t="s">
        <v>165</v>
      </c>
      <c r="Z19" s="49" t="s">
        <v>166</v>
      </c>
      <c r="AA19" s="49" t="s">
        <v>167</v>
      </c>
      <c r="AB19" s="49" t="s">
        <v>168</v>
      </c>
      <c r="AC19" s="49" t="s">
        <v>169</v>
      </c>
      <c r="AD19" s="49" t="s">
        <v>170</v>
      </c>
      <c r="AE19" s="49" t="s">
        <v>171</v>
      </c>
      <c r="AF19" s="49" t="s">
        <v>172</v>
      </c>
      <c r="AG19" s="49" t="s">
        <v>173</v>
      </c>
      <c r="AH19" s="49" t="s">
        <v>174</v>
      </c>
      <c r="AI19" s="49" t="s">
        <v>175</v>
      </c>
      <c r="AJ19" s="49" t="s">
        <v>176</v>
      </c>
      <c r="AK19" s="49" t="s">
        <v>177</v>
      </c>
      <c r="AL19" s="49" t="s">
        <v>178</v>
      </c>
      <c r="AM19" s="49" t="s">
        <v>179</v>
      </c>
      <c r="AN19" s="49" t="s">
        <v>180</v>
      </c>
      <c r="AO19" s="49" t="s">
        <v>181</v>
      </c>
      <c r="AP19" s="49" t="s">
        <v>182</v>
      </c>
      <c r="AQ19" s="49" t="s">
        <v>183</v>
      </c>
      <c r="AR19" s="49" t="s">
        <v>184</v>
      </c>
      <c r="AS19" s="49" t="s">
        <v>185</v>
      </c>
      <c r="AT19" s="49" t="s">
        <v>186</v>
      </c>
      <c r="AU19" s="49" t="s">
        <v>187</v>
      </c>
      <c r="AV19" s="49" t="s">
        <v>188</v>
      </c>
      <c r="AW19" s="49" t="s">
        <v>189</v>
      </c>
      <c r="AX19" s="49" t="s">
        <v>190</v>
      </c>
      <c r="AY19" s="49" t="s">
        <v>90</v>
      </c>
      <c r="AZ19" s="49" t="s">
        <v>91</v>
      </c>
      <c r="BA19" s="49" t="s">
        <v>92</v>
      </c>
      <c r="BB19" s="49" t="s">
        <v>93</v>
      </c>
      <c r="BC19" s="49" t="s">
        <v>94</v>
      </c>
      <c r="BD19" s="49" t="s">
        <v>95</v>
      </c>
      <c r="BE19" s="49" t="s">
        <v>96</v>
      </c>
      <c r="BF19" s="49" t="s">
        <v>97</v>
      </c>
      <c r="BG19" s="49" t="s">
        <v>98</v>
      </c>
      <c r="BH19" s="49" t="s">
        <v>99</v>
      </c>
      <c r="BI19" s="49" t="s">
        <v>100</v>
      </c>
      <c r="BJ19" s="49" t="s">
        <v>101</v>
      </c>
      <c r="BK19" s="49" t="s">
        <v>102</v>
      </c>
      <c r="BL19" s="49" t="s">
        <v>103</v>
      </c>
      <c r="BM19" s="49" t="s">
        <v>104</v>
      </c>
      <c r="BN19" s="49" t="s">
        <v>105</v>
      </c>
      <c r="BO19" s="49" t="s">
        <v>106</v>
      </c>
      <c r="BP19" s="49" t="s">
        <v>107</v>
      </c>
      <c r="BQ19" s="49" t="s">
        <v>108</v>
      </c>
      <c r="BR19" s="49" t="s">
        <v>109</v>
      </c>
      <c r="BS19" s="49" t="s">
        <v>110</v>
      </c>
      <c r="BT19" s="49" t="s">
        <v>111</v>
      </c>
      <c r="BU19" s="49" t="s">
        <v>112</v>
      </c>
      <c r="BV19" s="49" t="s">
        <v>113</v>
      </c>
      <c r="BW19" s="49" t="s">
        <v>114</v>
      </c>
      <c r="BX19" s="49" t="s">
        <v>115</v>
      </c>
      <c r="BY19" s="49" t="s">
        <v>116</v>
      </c>
      <c r="BZ19" s="49" t="s">
        <v>117</v>
      </c>
      <c r="CA19" s="49" t="s">
        <v>118</v>
      </c>
      <c r="CB19" s="49" t="s">
        <v>119</v>
      </c>
      <c r="CC19" s="49" t="s">
        <v>120</v>
      </c>
      <c r="CD19" s="50" t="s">
        <v>121</v>
      </c>
    </row>
    <row r="20" spans="1:82" s="1" customFormat="1" x14ac:dyDescent="0.4">
      <c r="A20" s="319"/>
      <c r="B20" s="322" t="s">
        <v>304</v>
      </c>
      <c r="C20" s="343"/>
      <c r="D20" s="269" t="s">
        <v>123</v>
      </c>
      <c r="E20" s="269" t="s">
        <v>123</v>
      </c>
      <c r="F20" s="269" t="s">
        <v>123</v>
      </c>
      <c r="G20" s="269" t="s">
        <v>123</v>
      </c>
      <c r="H20" s="269" t="s">
        <v>123</v>
      </c>
      <c r="I20" s="269" t="s">
        <v>123</v>
      </c>
      <c r="J20" s="269" t="s">
        <v>123</v>
      </c>
      <c r="K20" s="269" t="s">
        <v>123</v>
      </c>
      <c r="L20" s="269" t="s">
        <v>123</v>
      </c>
      <c r="M20" s="269" t="s">
        <v>123</v>
      </c>
      <c r="N20" s="269" t="s">
        <v>123</v>
      </c>
      <c r="O20" s="269" t="s">
        <v>123</v>
      </c>
      <c r="P20" s="269" t="s">
        <v>123</v>
      </c>
      <c r="Q20" s="269" t="s">
        <v>123</v>
      </c>
      <c r="R20" s="269" t="s">
        <v>123</v>
      </c>
      <c r="S20" s="269" t="s">
        <v>123</v>
      </c>
      <c r="T20" s="269" t="s">
        <v>123</v>
      </c>
      <c r="U20" s="269" t="s">
        <v>123</v>
      </c>
      <c r="V20" s="269" t="s">
        <v>123</v>
      </c>
      <c r="W20" s="269" t="s">
        <v>123</v>
      </c>
      <c r="X20" s="269" t="s">
        <v>123</v>
      </c>
      <c r="Y20" s="269" t="s">
        <v>123</v>
      </c>
      <c r="Z20" s="269" t="s">
        <v>123</v>
      </c>
      <c r="AA20" s="269" t="s">
        <v>123</v>
      </c>
      <c r="AB20" s="269" t="s">
        <v>123</v>
      </c>
      <c r="AC20" s="269" t="s">
        <v>123</v>
      </c>
      <c r="AD20" s="269" t="s">
        <v>123</v>
      </c>
      <c r="AE20" s="269" t="s">
        <v>123</v>
      </c>
      <c r="AF20" s="269" t="s">
        <v>123</v>
      </c>
      <c r="AG20" s="269" t="s">
        <v>123</v>
      </c>
      <c r="AH20" s="269" t="s">
        <v>123</v>
      </c>
      <c r="AI20" s="269" t="s">
        <v>123</v>
      </c>
      <c r="AJ20" s="269" t="s">
        <v>123</v>
      </c>
      <c r="AK20" s="269" t="s">
        <v>123</v>
      </c>
      <c r="AL20" s="269" t="s">
        <v>123</v>
      </c>
      <c r="AM20" s="269" t="s">
        <v>123</v>
      </c>
      <c r="AN20" s="269" t="s">
        <v>123</v>
      </c>
      <c r="AO20" s="269" t="s">
        <v>123</v>
      </c>
      <c r="AP20" s="269" t="s">
        <v>123</v>
      </c>
      <c r="AQ20" s="269" t="s">
        <v>123</v>
      </c>
      <c r="AR20" s="269" t="s">
        <v>123</v>
      </c>
      <c r="AS20" s="269" t="s">
        <v>123</v>
      </c>
      <c r="AT20" s="269" t="s">
        <v>123</v>
      </c>
      <c r="AU20" s="269" t="s">
        <v>123</v>
      </c>
      <c r="AV20" s="269" t="s">
        <v>123</v>
      </c>
      <c r="AW20" s="269" t="s">
        <v>123</v>
      </c>
      <c r="AX20" s="269" t="s">
        <v>123</v>
      </c>
      <c r="AY20" s="269" t="s">
        <v>123</v>
      </c>
      <c r="AZ20" s="269" t="s">
        <v>123</v>
      </c>
      <c r="BA20" s="269" t="s">
        <v>123</v>
      </c>
      <c r="BB20" s="269" t="s">
        <v>123</v>
      </c>
      <c r="BC20" s="269" t="s">
        <v>123</v>
      </c>
      <c r="BD20" s="269" t="s">
        <v>123</v>
      </c>
      <c r="BE20" s="269" t="s">
        <v>123</v>
      </c>
      <c r="BF20" s="269" t="s">
        <v>123</v>
      </c>
      <c r="BG20" s="269" t="s">
        <v>123</v>
      </c>
      <c r="BH20" s="269" t="s">
        <v>123</v>
      </c>
      <c r="BI20" s="269" t="s">
        <v>123</v>
      </c>
      <c r="BJ20" s="269" t="s">
        <v>123</v>
      </c>
      <c r="BK20" s="269" t="s">
        <v>123</v>
      </c>
      <c r="BL20" s="269" t="s">
        <v>123</v>
      </c>
      <c r="BM20" s="269" t="s">
        <v>123</v>
      </c>
      <c r="BN20" s="269" t="s">
        <v>123</v>
      </c>
      <c r="BO20" s="269" t="s">
        <v>123</v>
      </c>
      <c r="BP20" s="269" t="s">
        <v>123</v>
      </c>
      <c r="BQ20" s="269" t="s">
        <v>123</v>
      </c>
      <c r="BR20" s="269" t="s">
        <v>123</v>
      </c>
      <c r="BS20" s="269" t="s">
        <v>123</v>
      </c>
      <c r="BT20" s="269" t="s">
        <v>123</v>
      </c>
      <c r="BU20" s="269" t="s">
        <v>123</v>
      </c>
      <c r="BV20" s="269" t="s">
        <v>123</v>
      </c>
      <c r="BW20" s="269" t="s">
        <v>123</v>
      </c>
      <c r="BX20" s="269" t="s">
        <v>123</v>
      </c>
      <c r="BY20" s="269" t="s">
        <v>124</v>
      </c>
      <c r="BZ20" s="269" t="s">
        <v>124</v>
      </c>
      <c r="CA20" s="269" t="s">
        <v>124</v>
      </c>
      <c r="CB20" s="269" t="s">
        <v>124</v>
      </c>
      <c r="CC20" s="269" t="s">
        <v>124</v>
      </c>
      <c r="CD20" s="270" t="s">
        <v>124</v>
      </c>
    </row>
    <row r="21" spans="1:82" s="238" customFormat="1" ht="26.25" customHeight="1" x14ac:dyDescent="0.4">
      <c r="A21" s="402"/>
      <c r="B21" s="106" t="s">
        <v>136</v>
      </c>
      <c r="C21" s="379"/>
      <c r="D21" s="334">
        <v>0</v>
      </c>
      <c r="E21" s="334">
        <v>0</v>
      </c>
      <c r="F21" s="334">
        <v>0</v>
      </c>
      <c r="G21" s="334">
        <v>0</v>
      </c>
      <c r="H21" s="334">
        <v>0</v>
      </c>
      <c r="I21" s="334">
        <v>0</v>
      </c>
      <c r="J21" s="334">
        <v>0</v>
      </c>
      <c r="K21" s="334">
        <v>0</v>
      </c>
      <c r="L21" s="334">
        <v>0</v>
      </c>
      <c r="M21" s="334">
        <v>0</v>
      </c>
      <c r="N21" s="334">
        <v>0</v>
      </c>
      <c r="O21" s="334">
        <v>0</v>
      </c>
      <c r="P21" s="334">
        <v>0</v>
      </c>
      <c r="Q21" s="334">
        <v>0</v>
      </c>
      <c r="R21" s="334">
        <v>0</v>
      </c>
      <c r="S21" s="334">
        <v>0</v>
      </c>
      <c r="T21" s="334">
        <v>0</v>
      </c>
      <c r="U21" s="334">
        <v>0</v>
      </c>
      <c r="V21" s="334">
        <v>0</v>
      </c>
      <c r="W21" s="334">
        <v>0</v>
      </c>
      <c r="X21" s="334">
        <v>0</v>
      </c>
      <c r="Y21" s="334">
        <v>0</v>
      </c>
      <c r="Z21" s="334">
        <f t="shared" ref="Z21:BK21" si="11">SUM(Z23,Z27,Z30,Z33,Z35)</f>
        <v>1146.5673696404922</v>
      </c>
      <c r="AA21" s="334">
        <f t="shared" si="11"/>
        <v>1164.6907679543149</v>
      </c>
      <c r="AB21" s="334">
        <f t="shared" si="11"/>
        <v>1187.52936474384</v>
      </c>
      <c r="AC21" s="334">
        <f t="shared" si="11"/>
        <v>1221.0556359707844</v>
      </c>
      <c r="AD21" s="334">
        <f t="shared" si="11"/>
        <v>1280.3259018615888</v>
      </c>
      <c r="AE21" s="334">
        <f t="shared" si="11"/>
        <v>1345.2029650894028</v>
      </c>
      <c r="AF21" s="334">
        <f t="shared" si="11"/>
        <v>1357.5121262518458</v>
      </c>
      <c r="AG21" s="334">
        <f t="shared" si="11"/>
        <v>1362.5499705881309</v>
      </c>
      <c r="AH21" s="334">
        <f t="shared" si="11"/>
        <v>1379.5284675052205</v>
      </c>
      <c r="AI21" s="334">
        <f t="shared" si="11"/>
        <v>1329.7885978527054</v>
      </c>
      <c r="AJ21" s="334">
        <f t="shared" si="11"/>
        <v>1288.6978884809321</v>
      </c>
      <c r="AK21" s="334">
        <f t="shared" si="11"/>
        <v>1300.5495887908337</v>
      </c>
      <c r="AL21" s="334">
        <f t="shared" si="11"/>
        <v>1317.0599866925834</v>
      </c>
      <c r="AM21" s="334">
        <f t="shared" si="11"/>
        <v>1348.3967857207306</v>
      </c>
      <c r="AN21" s="334">
        <f t="shared" si="11"/>
        <v>1314.5342134613036</v>
      </c>
      <c r="AO21" s="334">
        <f t="shared" si="11"/>
        <v>1327.1057873347231</v>
      </c>
      <c r="AP21" s="334">
        <f t="shared" si="11"/>
        <v>1368.9614169633869</v>
      </c>
      <c r="AQ21" s="334">
        <f t="shared" si="11"/>
        <v>1318.3984805740492</v>
      </c>
      <c r="AR21" s="334">
        <f t="shared" si="11"/>
        <v>1234.191058172069</v>
      </c>
      <c r="AS21" s="334">
        <f t="shared" si="11"/>
        <v>1187.2268129839256</v>
      </c>
      <c r="AT21" s="334">
        <f t="shared" si="11"/>
        <v>1200.673813474893</v>
      </c>
      <c r="AU21" s="334">
        <f t="shared" si="11"/>
        <v>1269.6221922175885</v>
      </c>
      <c r="AV21" s="334">
        <f t="shared" si="11"/>
        <v>1260.0057405061875</v>
      </c>
      <c r="AW21" s="334">
        <f t="shared" si="11"/>
        <v>1262.4970686346558</v>
      </c>
      <c r="AX21" s="334">
        <f t="shared" si="11"/>
        <v>1287.9680577913662</v>
      </c>
      <c r="AY21" s="334">
        <f t="shared" si="11"/>
        <v>1293.3716635394367</v>
      </c>
      <c r="AZ21" s="334">
        <f t="shared" si="11"/>
        <v>1271.5982319700945</v>
      </c>
      <c r="BA21" s="334">
        <f t="shared" si="11"/>
        <v>1283.0534848848115</v>
      </c>
      <c r="BB21" s="334">
        <f t="shared" si="11"/>
        <v>1283.2028187700075</v>
      </c>
      <c r="BC21" s="334">
        <f t="shared" si="11"/>
        <v>1266.8839938870215</v>
      </c>
      <c r="BD21" s="334">
        <f t="shared" si="11"/>
        <v>1253.8061791628156</v>
      </c>
      <c r="BE21" s="334">
        <f t="shared" si="11"/>
        <v>1263.1922397156668</v>
      </c>
      <c r="BF21" s="334">
        <f t="shared" si="11"/>
        <v>1251.5780976361734</v>
      </c>
      <c r="BG21" s="334">
        <f t="shared" si="11"/>
        <v>1221.4675342240998</v>
      </c>
      <c r="BH21" s="334">
        <f t="shared" si="11"/>
        <v>1204.5280162947824</v>
      </c>
      <c r="BI21" s="334">
        <f t="shared" si="11"/>
        <v>1197.0228118084281</v>
      </c>
      <c r="BJ21" s="334">
        <f t="shared" si="11"/>
        <v>1147.2165539932805</v>
      </c>
      <c r="BK21" s="334">
        <f t="shared" si="11"/>
        <v>1114.8227043699794</v>
      </c>
      <c r="BL21" s="334">
        <f t="shared" ref="BL21:CD21" si="12">SUM(BL23,BL27,BL30,BL32,BL35)</f>
        <v>1123.6244315857316</v>
      </c>
      <c r="BM21" s="334">
        <f t="shared" si="12"/>
        <v>1148.7496178975105</v>
      </c>
      <c r="BN21" s="334">
        <f t="shared" si="12"/>
        <v>1193.4600892123804</v>
      </c>
      <c r="BO21" s="334">
        <f t="shared" si="12"/>
        <v>1174.3579083300069</v>
      </c>
      <c r="BP21" s="334">
        <f t="shared" si="12"/>
        <v>1178.0284111808689</v>
      </c>
      <c r="BQ21" s="334">
        <f t="shared" si="12"/>
        <v>1150.0775523556551</v>
      </c>
      <c r="BR21" s="334">
        <f t="shared" si="12"/>
        <v>1178.5163748733439</v>
      </c>
      <c r="BS21" s="334">
        <f t="shared" si="12"/>
        <v>1161.342329239169</v>
      </c>
      <c r="BT21" s="334">
        <f t="shared" si="12"/>
        <v>1092.7287197228627</v>
      </c>
      <c r="BU21" s="334">
        <f t="shared" si="12"/>
        <v>1057.8361718631711</v>
      </c>
      <c r="BV21" s="334">
        <f t="shared" si="12"/>
        <v>1030.5480317914025</v>
      </c>
      <c r="BW21" s="334">
        <f t="shared" si="12"/>
        <v>998.95582510602037</v>
      </c>
      <c r="BX21" s="334">
        <f t="shared" si="12"/>
        <v>823.83753010330474</v>
      </c>
      <c r="BY21" s="334">
        <f t="shared" si="12"/>
        <v>816.06638386823079</v>
      </c>
      <c r="BZ21" s="334">
        <f t="shared" si="12"/>
        <v>792.19495682509216</v>
      </c>
      <c r="CA21" s="334">
        <f t="shared" si="12"/>
        <v>804.19553842218659</v>
      </c>
      <c r="CB21" s="334">
        <f t="shared" si="12"/>
        <v>786.28645325170112</v>
      </c>
      <c r="CC21" s="334">
        <f t="shared" si="12"/>
        <v>756.58853656603117</v>
      </c>
      <c r="CD21" s="335">
        <f t="shared" si="12"/>
        <v>730.71318937173191</v>
      </c>
    </row>
    <row r="22" spans="1:82" s="238" customFormat="1" ht="26.25" customHeight="1" x14ac:dyDescent="0.4">
      <c r="A22" s="402"/>
      <c r="B22" s="228" t="s">
        <v>686</v>
      </c>
      <c r="C22" s="379"/>
      <c r="D22" s="334"/>
      <c r="E22" s="334"/>
      <c r="F22" s="334"/>
      <c r="G22" s="334"/>
      <c r="H22" s="334"/>
      <c r="I22" s="334"/>
      <c r="J22" s="334"/>
      <c r="K22" s="334"/>
      <c r="L22" s="334"/>
      <c r="M22" s="334"/>
      <c r="N22" s="334"/>
      <c r="O22" s="334"/>
      <c r="P22" s="334"/>
      <c r="Q22" s="334"/>
      <c r="R22" s="334"/>
      <c r="S22" s="334"/>
      <c r="T22" s="334"/>
      <c r="U22" s="334"/>
      <c r="V22" s="334"/>
      <c r="W22" s="334"/>
      <c r="X22" s="334"/>
      <c r="Y22" s="334"/>
      <c r="Z22" s="334">
        <f t="shared" ref="Z22:BE22" si="13">Z23+Z27+Z30</f>
        <v>1146.5673696404922</v>
      </c>
      <c r="AA22" s="334">
        <f t="shared" si="13"/>
        <v>1164.6907679543149</v>
      </c>
      <c r="AB22" s="334">
        <f t="shared" si="13"/>
        <v>1187.52936474384</v>
      </c>
      <c r="AC22" s="334">
        <f t="shared" si="13"/>
        <v>1221.0556359707844</v>
      </c>
      <c r="AD22" s="334">
        <f t="shared" si="13"/>
        <v>1280.3259018615888</v>
      </c>
      <c r="AE22" s="334">
        <f t="shared" si="13"/>
        <v>1345.2029650894028</v>
      </c>
      <c r="AF22" s="334">
        <f t="shared" si="13"/>
        <v>1357.5121262518458</v>
      </c>
      <c r="AG22" s="334">
        <f t="shared" si="13"/>
        <v>1362.5499705881309</v>
      </c>
      <c r="AH22" s="334">
        <f t="shared" si="13"/>
        <v>1379.5284675052205</v>
      </c>
      <c r="AI22" s="334">
        <f t="shared" si="13"/>
        <v>1329.7885978527054</v>
      </c>
      <c r="AJ22" s="334">
        <f t="shared" si="13"/>
        <v>1288.6978884809321</v>
      </c>
      <c r="AK22" s="334">
        <f t="shared" si="13"/>
        <v>1300.5495887908337</v>
      </c>
      <c r="AL22" s="334">
        <f t="shared" si="13"/>
        <v>1317.0599866925834</v>
      </c>
      <c r="AM22" s="334">
        <f t="shared" si="13"/>
        <v>1348.3967857207306</v>
      </c>
      <c r="AN22" s="334">
        <f t="shared" si="13"/>
        <v>1314.5342134613036</v>
      </c>
      <c r="AO22" s="334">
        <f t="shared" si="13"/>
        <v>1327.1057873347231</v>
      </c>
      <c r="AP22" s="334">
        <f t="shared" si="13"/>
        <v>1368.9614169633869</v>
      </c>
      <c r="AQ22" s="334">
        <f t="shared" si="13"/>
        <v>1318.3984805740492</v>
      </c>
      <c r="AR22" s="334">
        <f t="shared" si="13"/>
        <v>1234.191058172069</v>
      </c>
      <c r="AS22" s="334">
        <f t="shared" si="13"/>
        <v>1187.2268129839256</v>
      </c>
      <c r="AT22" s="334">
        <f t="shared" si="13"/>
        <v>1200.673813474893</v>
      </c>
      <c r="AU22" s="334">
        <f t="shared" si="13"/>
        <v>1269.6221922175885</v>
      </c>
      <c r="AV22" s="334">
        <f t="shared" si="13"/>
        <v>1260.0057405061875</v>
      </c>
      <c r="AW22" s="334">
        <f t="shared" si="13"/>
        <v>1262.4970686346558</v>
      </c>
      <c r="AX22" s="334">
        <f t="shared" si="13"/>
        <v>1281.6971174884111</v>
      </c>
      <c r="AY22" s="334">
        <f t="shared" si="13"/>
        <v>1286.1063776269493</v>
      </c>
      <c r="AZ22" s="334">
        <f t="shared" si="13"/>
        <v>1262.3245668564011</v>
      </c>
      <c r="BA22" s="334">
        <f t="shared" si="13"/>
        <v>1274.5782397748928</v>
      </c>
      <c r="BB22" s="334">
        <f t="shared" si="13"/>
        <v>1269.3621448818735</v>
      </c>
      <c r="BC22" s="334">
        <f t="shared" si="13"/>
        <v>1249.3621531151487</v>
      </c>
      <c r="BD22" s="334">
        <f t="shared" si="13"/>
        <v>1234.4955566070412</v>
      </c>
      <c r="BE22" s="334">
        <f t="shared" si="13"/>
        <v>1240.251374762656</v>
      </c>
      <c r="BF22" s="334">
        <f t="shared" ref="BF22:CD22" si="14">BF23+BF27+BF30</f>
        <v>1220.8280461706875</v>
      </c>
      <c r="BG22" s="334">
        <f t="shared" si="14"/>
        <v>1192.0417920202021</v>
      </c>
      <c r="BH22" s="334">
        <f t="shared" si="14"/>
        <v>1174.0258955400209</v>
      </c>
      <c r="BI22" s="334">
        <f t="shared" si="14"/>
        <v>1130.2379879263451</v>
      </c>
      <c r="BJ22" s="334">
        <f t="shared" si="14"/>
        <v>1101.6835924048876</v>
      </c>
      <c r="BK22" s="334">
        <f t="shared" si="14"/>
        <v>1077.6188065370525</v>
      </c>
      <c r="BL22" s="334">
        <f t="shared" si="14"/>
        <v>1074.8178777157607</v>
      </c>
      <c r="BM22" s="334">
        <f t="shared" si="14"/>
        <v>1093.9768459756767</v>
      </c>
      <c r="BN22" s="334">
        <f t="shared" si="14"/>
        <v>1132.9308648566534</v>
      </c>
      <c r="BO22" s="334">
        <f t="shared" si="14"/>
        <v>1115.0571296420196</v>
      </c>
      <c r="BP22" s="334">
        <f t="shared" si="14"/>
        <v>1114.7018213032991</v>
      </c>
      <c r="BQ22" s="334">
        <f t="shared" si="14"/>
        <v>1084.2590000617943</v>
      </c>
      <c r="BR22" s="334">
        <f t="shared" si="14"/>
        <v>1080.5456643676705</v>
      </c>
      <c r="BS22" s="334">
        <f t="shared" si="14"/>
        <v>1055.0738921150391</v>
      </c>
      <c r="BT22" s="334">
        <f t="shared" si="14"/>
        <v>996.20660575368345</v>
      </c>
      <c r="BU22" s="334">
        <f t="shared" si="14"/>
        <v>955.80056658700869</v>
      </c>
      <c r="BV22" s="334">
        <f t="shared" si="14"/>
        <v>934.80787543355541</v>
      </c>
      <c r="BW22" s="334">
        <f t="shared" si="14"/>
        <v>905.57697637502065</v>
      </c>
      <c r="BX22" s="334">
        <f t="shared" si="14"/>
        <v>745.15140339335153</v>
      </c>
      <c r="BY22" s="334">
        <f t="shared" si="14"/>
        <v>732.62833315970261</v>
      </c>
      <c r="BZ22" s="334">
        <f t="shared" si="14"/>
        <v>707.74044181686543</v>
      </c>
      <c r="CA22" s="334">
        <f t="shared" si="14"/>
        <v>722.7818518639483</v>
      </c>
      <c r="CB22" s="334">
        <f t="shared" si="14"/>
        <v>706.23806228233104</v>
      </c>
      <c r="CC22" s="334">
        <f t="shared" si="14"/>
        <v>678.98287952615919</v>
      </c>
      <c r="CD22" s="335">
        <f t="shared" si="14"/>
        <v>655.53463621409412</v>
      </c>
    </row>
    <row r="23" spans="1:82" s="1" customFormat="1" ht="15.75" customHeight="1" x14ac:dyDescent="0.4">
      <c r="A23" s="443"/>
      <c r="B23" s="196" t="s">
        <v>687</v>
      </c>
      <c r="C23" s="56"/>
      <c r="D23" s="337">
        <v>0</v>
      </c>
      <c r="E23" s="337">
        <v>0</v>
      </c>
      <c r="F23" s="337">
        <v>0</v>
      </c>
      <c r="G23" s="337">
        <v>0</v>
      </c>
      <c r="H23" s="337">
        <v>0</v>
      </c>
      <c r="I23" s="337">
        <v>0</v>
      </c>
      <c r="J23" s="337">
        <v>0</v>
      </c>
      <c r="K23" s="337">
        <v>0</v>
      </c>
      <c r="L23" s="337">
        <v>0</v>
      </c>
      <c r="M23" s="337">
        <v>0</v>
      </c>
      <c r="N23" s="337">
        <v>0</v>
      </c>
      <c r="O23" s="337">
        <v>0</v>
      </c>
      <c r="P23" s="337">
        <v>0</v>
      </c>
      <c r="Q23" s="337">
        <v>0</v>
      </c>
      <c r="R23" s="337">
        <v>0</v>
      </c>
      <c r="S23" s="337">
        <v>0</v>
      </c>
      <c r="T23" s="337">
        <v>0</v>
      </c>
      <c r="U23" s="337">
        <v>0</v>
      </c>
      <c r="V23" s="337">
        <v>0</v>
      </c>
      <c r="W23" s="337">
        <v>0</v>
      </c>
      <c r="X23" s="337">
        <v>0</v>
      </c>
      <c r="Y23" s="337">
        <v>0</v>
      </c>
      <c r="Z23" s="337">
        <v>965.687771561614</v>
      </c>
      <c r="AA23" s="337">
        <v>982.62097009988156</v>
      </c>
      <c r="AB23" s="337">
        <v>1000.4966924109376</v>
      </c>
      <c r="AC23" s="337">
        <v>1027.9475122492715</v>
      </c>
      <c r="AD23" s="337">
        <v>1077.7055183100988</v>
      </c>
      <c r="AE23" s="337">
        <v>1136.8576782695945</v>
      </c>
      <c r="AF23" s="337">
        <v>1153.9198144855548</v>
      </c>
      <c r="AG23" s="337">
        <v>1159.3201219029022</v>
      </c>
      <c r="AH23" s="337">
        <f t="shared" ref="AH23:BM23" si="15">SUM(AH24:AH25)</f>
        <v>1177.7792449846943</v>
      </c>
      <c r="AI23" s="337">
        <f t="shared" si="15"/>
        <v>1138.4856767581057</v>
      </c>
      <c r="AJ23" s="337">
        <f t="shared" si="15"/>
        <v>1104.5981901265131</v>
      </c>
      <c r="AK23" s="337">
        <f t="shared" si="15"/>
        <v>1116.2755326133858</v>
      </c>
      <c r="AL23" s="337">
        <f t="shared" si="15"/>
        <v>1132.2094622445015</v>
      </c>
      <c r="AM23" s="337">
        <f t="shared" si="15"/>
        <v>1162.519658717172</v>
      </c>
      <c r="AN23" s="337">
        <f t="shared" si="15"/>
        <v>1135.6860211536432</v>
      </c>
      <c r="AO23" s="337">
        <f t="shared" si="15"/>
        <v>1149.2171392451751</v>
      </c>
      <c r="AP23" s="337">
        <f t="shared" si="15"/>
        <v>1192.7584623047333</v>
      </c>
      <c r="AQ23" s="337">
        <f t="shared" si="15"/>
        <v>1162.6941998154955</v>
      </c>
      <c r="AR23" s="337">
        <f t="shared" si="15"/>
        <v>1084.465942894868</v>
      </c>
      <c r="AS23" s="337">
        <f t="shared" si="15"/>
        <v>1045.5602873159028</v>
      </c>
      <c r="AT23" s="337">
        <f t="shared" si="15"/>
        <v>1068.5438282481391</v>
      </c>
      <c r="AU23" s="337">
        <f t="shared" si="15"/>
        <v>1137.5429282487821</v>
      </c>
      <c r="AV23" s="337">
        <f t="shared" si="15"/>
        <v>1134.3381457525097</v>
      </c>
      <c r="AW23" s="337">
        <f t="shared" si="15"/>
        <v>1133.4868382835477</v>
      </c>
      <c r="AX23" s="337">
        <f t="shared" si="15"/>
        <v>1170.815573676311</v>
      </c>
      <c r="AY23" s="337">
        <f t="shared" si="15"/>
        <v>1178.9834919454552</v>
      </c>
      <c r="AZ23" s="337">
        <f t="shared" si="15"/>
        <v>1163.574815529405</v>
      </c>
      <c r="BA23" s="337">
        <f t="shared" si="15"/>
        <v>1177.1803202823894</v>
      </c>
      <c r="BB23" s="337">
        <f t="shared" si="15"/>
        <v>1183.8630817176409</v>
      </c>
      <c r="BC23" s="337">
        <f t="shared" si="15"/>
        <v>1160.5121713614967</v>
      </c>
      <c r="BD23" s="337">
        <f t="shared" si="15"/>
        <v>1151.5452622895721</v>
      </c>
      <c r="BE23" s="337">
        <f t="shared" si="15"/>
        <v>1158.9973827516606</v>
      </c>
      <c r="BF23" s="337">
        <f t="shared" si="15"/>
        <v>1143.153772366378</v>
      </c>
      <c r="BG23" s="337">
        <f t="shared" si="15"/>
        <v>1120.6381827617777</v>
      </c>
      <c r="BH23" s="337">
        <f t="shared" si="15"/>
        <v>1108.1089143658046</v>
      </c>
      <c r="BI23" s="337">
        <f t="shared" si="15"/>
        <v>1070.0702797064494</v>
      </c>
      <c r="BJ23" s="337">
        <f t="shared" si="15"/>
        <v>1045.4252286554613</v>
      </c>
      <c r="BK23" s="337">
        <f t="shared" si="15"/>
        <v>1024.6827519602646</v>
      </c>
      <c r="BL23" s="337">
        <f t="shared" si="15"/>
        <v>1025.3671459714883</v>
      </c>
      <c r="BM23" s="337">
        <f t="shared" si="15"/>
        <v>1046.3459328425495</v>
      </c>
      <c r="BN23" s="337">
        <f t="shared" ref="BN23:CD23" si="16">SUM(BN24:BN25)</f>
        <v>1088.5285762091848</v>
      </c>
      <c r="BO23" s="337">
        <f t="shared" si="16"/>
        <v>1072.9940831512099</v>
      </c>
      <c r="BP23" s="337">
        <f t="shared" si="16"/>
        <v>1075.0921237574717</v>
      </c>
      <c r="BQ23" s="337">
        <f t="shared" si="16"/>
        <v>1048.0020068225747</v>
      </c>
      <c r="BR23" s="337">
        <f t="shared" si="16"/>
        <v>1046.3259381457774</v>
      </c>
      <c r="BS23" s="337">
        <f t="shared" si="16"/>
        <v>1023.1519848420085</v>
      </c>
      <c r="BT23" s="337">
        <f t="shared" si="16"/>
        <v>966.70811068594151</v>
      </c>
      <c r="BU23" s="337">
        <f t="shared" si="16"/>
        <v>928.72258104079583</v>
      </c>
      <c r="BV23" s="337">
        <f t="shared" si="16"/>
        <v>909.91968168940343</v>
      </c>
      <c r="BW23" s="337">
        <f t="shared" si="16"/>
        <v>882.74227595574541</v>
      </c>
      <c r="BX23" s="337">
        <f t="shared" si="16"/>
        <v>727.86686562386649</v>
      </c>
      <c r="BY23" s="337">
        <f t="shared" si="16"/>
        <v>716.41533610102783</v>
      </c>
      <c r="BZ23" s="337">
        <f t="shared" si="16"/>
        <v>693.16755218717549</v>
      </c>
      <c r="CA23" s="337">
        <f t="shared" si="16"/>
        <v>708.82501544976947</v>
      </c>
      <c r="CB23" s="337">
        <f t="shared" si="16"/>
        <v>693.3794859329505</v>
      </c>
      <c r="CC23" s="337">
        <f t="shared" si="16"/>
        <v>667.20368579225919</v>
      </c>
      <c r="CD23" s="338">
        <f t="shared" si="16"/>
        <v>644.71251110758408</v>
      </c>
    </row>
    <row r="24" spans="1:82" s="1" customFormat="1" x14ac:dyDescent="0.4">
      <c r="A24" s="312"/>
      <c r="B24" s="286" t="s">
        <v>411</v>
      </c>
      <c r="C24" s="382"/>
      <c r="D24" s="337">
        <v>0</v>
      </c>
      <c r="E24" s="337">
        <v>0</v>
      </c>
      <c r="F24" s="337">
        <v>0</v>
      </c>
      <c r="G24" s="337">
        <v>0</v>
      </c>
      <c r="H24" s="337">
        <v>0</v>
      </c>
      <c r="I24" s="337">
        <v>0</v>
      </c>
      <c r="J24" s="337">
        <v>0</v>
      </c>
      <c r="K24" s="337">
        <v>0</v>
      </c>
      <c r="L24" s="337">
        <v>0</v>
      </c>
      <c r="M24" s="337">
        <v>0</v>
      </c>
      <c r="N24" s="337">
        <v>0</v>
      </c>
      <c r="O24" s="337">
        <v>0</v>
      </c>
      <c r="P24" s="337">
        <v>0</v>
      </c>
      <c r="Q24" s="337">
        <v>0</v>
      </c>
      <c r="R24" s="337">
        <v>0</v>
      </c>
      <c r="S24" s="337">
        <v>0</v>
      </c>
      <c r="T24" s="337">
        <v>0</v>
      </c>
      <c r="U24" s="337">
        <v>0</v>
      </c>
      <c r="V24" s="337">
        <v>0</v>
      </c>
      <c r="W24" s="337">
        <v>0</v>
      </c>
      <c r="X24" s="337">
        <v>0</v>
      </c>
      <c r="Y24" s="337">
        <v>0</v>
      </c>
      <c r="Z24" s="337">
        <v>0</v>
      </c>
      <c r="AA24" s="337">
        <v>0</v>
      </c>
      <c r="AB24" s="337">
        <v>0</v>
      </c>
      <c r="AC24" s="337">
        <v>0</v>
      </c>
      <c r="AD24" s="337">
        <v>0</v>
      </c>
      <c r="AE24" s="337">
        <v>0</v>
      </c>
      <c r="AF24" s="337">
        <v>0</v>
      </c>
      <c r="AG24" s="337">
        <v>0</v>
      </c>
      <c r="AH24" s="337">
        <v>822.60203005645144</v>
      </c>
      <c r="AI24" s="337">
        <v>791.29082317893256</v>
      </c>
      <c r="AJ24" s="337">
        <v>761.96526763902034</v>
      </c>
      <c r="AK24" s="337">
        <v>764.00465583547646</v>
      </c>
      <c r="AL24" s="337">
        <v>737.62231128104361</v>
      </c>
      <c r="AM24" s="337">
        <v>782.51890602614719</v>
      </c>
      <c r="AN24" s="337">
        <v>789.72785446278499</v>
      </c>
      <c r="AO24" s="337">
        <v>811.92325086672224</v>
      </c>
      <c r="AP24" s="337">
        <v>768.82655504484126</v>
      </c>
      <c r="AQ24" s="337">
        <v>749.44777544272347</v>
      </c>
      <c r="AR24" s="337">
        <v>691.466505746282</v>
      </c>
      <c r="AS24" s="337">
        <v>674.03862011454498</v>
      </c>
      <c r="AT24" s="337">
        <v>685.26757109921562</v>
      </c>
      <c r="AU24" s="337">
        <v>738.53265762665364</v>
      </c>
      <c r="AV24" s="337">
        <v>726.53144310159723</v>
      </c>
      <c r="AW24" s="337">
        <v>713.542994207628</v>
      </c>
      <c r="AX24" s="337">
        <v>742.51799057778965</v>
      </c>
      <c r="AY24" s="337">
        <v>747.84462890838756</v>
      </c>
      <c r="AZ24" s="337">
        <v>761.97696116939983</v>
      </c>
      <c r="BA24" s="337">
        <v>771.13440287476556</v>
      </c>
      <c r="BB24" s="337">
        <v>774.98945509974806</v>
      </c>
      <c r="BC24" s="337">
        <v>758.74116151179305</v>
      </c>
      <c r="BD24" s="337">
        <v>730.72866035889592</v>
      </c>
      <c r="BE24" s="337">
        <v>730.65210228947899</v>
      </c>
      <c r="BF24" s="337">
        <v>707.2950661622707</v>
      </c>
      <c r="BG24" s="337">
        <v>713.60640478206153</v>
      </c>
      <c r="BH24" s="337">
        <v>679.57391819650672</v>
      </c>
      <c r="BI24" s="337">
        <v>645.42965341292813</v>
      </c>
      <c r="BJ24" s="337">
        <v>617.60734238341558</v>
      </c>
      <c r="BK24" s="337">
        <v>564.44602756802988</v>
      </c>
      <c r="BL24" s="337">
        <v>459.15230429133425</v>
      </c>
      <c r="BM24" s="337">
        <v>459.01398569478732</v>
      </c>
      <c r="BN24" s="337">
        <v>511.61374345818643</v>
      </c>
      <c r="BO24" s="337">
        <v>490.92252609211835</v>
      </c>
      <c r="BP24" s="337">
        <v>477.17628725404131</v>
      </c>
      <c r="BQ24" s="337">
        <v>449.51316567195346</v>
      </c>
      <c r="BR24" s="337">
        <v>436.47721130577929</v>
      </c>
      <c r="BS24" s="337">
        <v>409.26079393680351</v>
      </c>
      <c r="BT24" s="337">
        <v>409.92717044150709</v>
      </c>
      <c r="BU24" s="337">
        <v>385.19475856114315</v>
      </c>
      <c r="BV24" s="337">
        <v>368.77664751419172</v>
      </c>
      <c r="BW24" s="337">
        <v>357.36090638119538</v>
      </c>
      <c r="BX24" s="337">
        <v>295.44258099211356</v>
      </c>
      <c r="BY24" s="337">
        <v>282.69417065989722</v>
      </c>
      <c r="BZ24" s="337">
        <v>264.89714231375837</v>
      </c>
      <c r="CA24" s="337">
        <v>261.55930554319798</v>
      </c>
      <c r="CB24" s="337">
        <v>246.75623908487279</v>
      </c>
      <c r="CC24" s="337">
        <v>229.0191331196263</v>
      </c>
      <c r="CD24" s="338">
        <v>218.68140806340449</v>
      </c>
    </row>
    <row r="25" spans="1:82" s="1" customFormat="1" x14ac:dyDescent="0.4">
      <c r="A25" s="312"/>
      <c r="B25" s="286" t="s">
        <v>410</v>
      </c>
      <c r="C25" s="382"/>
      <c r="D25" s="337">
        <v>0</v>
      </c>
      <c r="E25" s="337">
        <v>0</v>
      </c>
      <c r="F25" s="337">
        <v>0</v>
      </c>
      <c r="G25" s="337">
        <v>0</v>
      </c>
      <c r="H25" s="337">
        <v>0</v>
      </c>
      <c r="I25" s="337">
        <v>0</v>
      </c>
      <c r="J25" s="337">
        <v>0</v>
      </c>
      <c r="K25" s="337">
        <v>0</v>
      </c>
      <c r="L25" s="337">
        <v>0</v>
      </c>
      <c r="M25" s="337">
        <v>0</v>
      </c>
      <c r="N25" s="337">
        <v>0</v>
      </c>
      <c r="O25" s="337">
        <v>0</v>
      </c>
      <c r="P25" s="337">
        <v>0</v>
      </c>
      <c r="Q25" s="337">
        <v>0</v>
      </c>
      <c r="R25" s="337">
        <v>0</v>
      </c>
      <c r="S25" s="337">
        <v>0</v>
      </c>
      <c r="T25" s="337">
        <v>0</v>
      </c>
      <c r="U25" s="337">
        <v>0</v>
      </c>
      <c r="V25" s="337">
        <v>0</v>
      </c>
      <c r="W25" s="337">
        <v>0</v>
      </c>
      <c r="X25" s="337">
        <v>0</v>
      </c>
      <c r="Y25" s="337">
        <v>0</v>
      </c>
      <c r="Z25" s="337">
        <v>0</v>
      </c>
      <c r="AA25" s="337">
        <v>0</v>
      </c>
      <c r="AB25" s="337">
        <v>0</v>
      </c>
      <c r="AC25" s="337">
        <v>0</v>
      </c>
      <c r="AD25" s="337">
        <v>0</v>
      </c>
      <c r="AE25" s="337">
        <v>0</v>
      </c>
      <c r="AF25" s="337">
        <v>0</v>
      </c>
      <c r="AG25" s="337">
        <v>0</v>
      </c>
      <c r="AH25" s="337">
        <v>355.17721492824296</v>
      </c>
      <c r="AI25" s="337">
        <v>347.19485357917313</v>
      </c>
      <c r="AJ25" s="337">
        <v>342.63292248749275</v>
      </c>
      <c r="AK25" s="337">
        <v>352.27087677790939</v>
      </c>
      <c r="AL25" s="337">
        <v>394.58715096345793</v>
      </c>
      <c r="AM25" s="337">
        <v>380.00075269102479</v>
      </c>
      <c r="AN25" s="337">
        <v>345.95816669085815</v>
      </c>
      <c r="AO25" s="337">
        <v>337.29388837845295</v>
      </c>
      <c r="AP25" s="337">
        <v>423.931907259892</v>
      </c>
      <c r="AQ25" s="337">
        <v>413.24642437277203</v>
      </c>
      <c r="AR25" s="337">
        <v>392.99943714858608</v>
      </c>
      <c r="AS25" s="337">
        <v>371.52166720135779</v>
      </c>
      <c r="AT25" s="337">
        <v>383.27625714892361</v>
      </c>
      <c r="AU25" s="337">
        <v>399.01027062212847</v>
      </c>
      <c r="AV25" s="337">
        <v>407.80670265091254</v>
      </c>
      <c r="AW25" s="337">
        <v>419.94384407591974</v>
      </c>
      <c r="AX25" s="337">
        <v>428.29758309852133</v>
      </c>
      <c r="AY25" s="337">
        <v>431.13886303706772</v>
      </c>
      <c r="AZ25" s="337">
        <v>401.5978543600051</v>
      </c>
      <c r="BA25" s="337">
        <v>406.04591740762379</v>
      </c>
      <c r="BB25" s="337">
        <v>408.87362661789268</v>
      </c>
      <c r="BC25" s="337">
        <v>401.77100984970377</v>
      </c>
      <c r="BD25" s="337">
        <v>420.81660193067609</v>
      </c>
      <c r="BE25" s="337">
        <v>428.34528046218162</v>
      </c>
      <c r="BF25" s="337">
        <v>435.85870620410736</v>
      </c>
      <c r="BG25" s="337">
        <v>407.03177797971614</v>
      </c>
      <c r="BH25" s="337">
        <v>428.53499616929776</v>
      </c>
      <c r="BI25" s="337">
        <v>424.64062629352117</v>
      </c>
      <c r="BJ25" s="337">
        <v>427.81788627204566</v>
      </c>
      <c r="BK25" s="337">
        <v>460.23672439223469</v>
      </c>
      <c r="BL25" s="337">
        <v>566.214841680154</v>
      </c>
      <c r="BM25" s="337">
        <v>587.33194714776221</v>
      </c>
      <c r="BN25" s="337">
        <v>576.91483275099847</v>
      </c>
      <c r="BO25" s="337">
        <v>582.07155705909167</v>
      </c>
      <c r="BP25" s="337">
        <v>597.91583650343046</v>
      </c>
      <c r="BQ25" s="337">
        <v>598.48884115062117</v>
      </c>
      <c r="BR25" s="337">
        <v>609.84872683999822</v>
      </c>
      <c r="BS25" s="337">
        <v>613.89119090520501</v>
      </c>
      <c r="BT25" s="337">
        <v>556.78094024443442</v>
      </c>
      <c r="BU25" s="337">
        <v>543.52782247965263</v>
      </c>
      <c r="BV25" s="337">
        <v>541.14303417521171</v>
      </c>
      <c r="BW25" s="337">
        <v>525.38136957455004</v>
      </c>
      <c r="BX25" s="337">
        <v>432.42428463175298</v>
      </c>
      <c r="BY25" s="337">
        <v>433.72116544113061</v>
      </c>
      <c r="BZ25" s="337">
        <v>428.27040987341718</v>
      </c>
      <c r="CA25" s="337">
        <v>447.26570990657149</v>
      </c>
      <c r="CB25" s="337">
        <v>446.62324684807766</v>
      </c>
      <c r="CC25" s="337">
        <v>438.18455267263295</v>
      </c>
      <c r="CD25" s="338">
        <v>426.03110304417959</v>
      </c>
    </row>
    <row r="26" spans="1:82" s="1" customFormat="1" ht="26.25" customHeight="1" x14ac:dyDescent="0.4">
      <c r="A26" s="312"/>
      <c r="B26" s="393" t="s">
        <v>598</v>
      </c>
      <c r="C26" s="382"/>
      <c r="D26" s="337">
        <v>0</v>
      </c>
      <c r="E26" s="337">
        <v>0</v>
      </c>
      <c r="F26" s="337">
        <v>0</v>
      </c>
      <c r="G26" s="337">
        <v>0</v>
      </c>
      <c r="H26" s="337">
        <v>0</v>
      </c>
      <c r="I26" s="337">
        <v>0</v>
      </c>
      <c r="J26" s="337">
        <v>0</v>
      </c>
      <c r="K26" s="337">
        <v>0</v>
      </c>
      <c r="L26" s="337">
        <v>0</v>
      </c>
      <c r="M26" s="337">
        <v>0</v>
      </c>
      <c r="N26" s="337">
        <v>0</v>
      </c>
      <c r="O26" s="337">
        <v>0</v>
      </c>
      <c r="P26" s="337">
        <v>0</v>
      </c>
      <c r="Q26" s="337">
        <v>0</v>
      </c>
      <c r="R26" s="337">
        <v>0</v>
      </c>
      <c r="S26" s="337">
        <v>0</v>
      </c>
      <c r="T26" s="337">
        <v>0</v>
      </c>
      <c r="U26" s="337">
        <v>0</v>
      </c>
      <c r="V26" s="337">
        <v>0</v>
      </c>
      <c r="W26" s="337">
        <v>0</v>
      </c>
      <c r="X26" s="337">
        <v>0</v>
      </c>
      <c r="Y26" s="337">
        <v>0</v>
      </c>
      <c r="Z26" s="337">
        <v>0</v>
      </c>
      <c r="AA26" s="337">
        <v>0</v>
      </c>
      <c r="AB26" s="337">
        <v>0</v>
      </c>
      <c r="AC26" s="337">
        <v>0</v>
      </c>
      <c r="AD26" s="337">
        <v>0</v>
      </c>
      <c r="AE26" s="337">
        <v>0</v>
      </c>
      <c r="AF26" s="337">
        <v>0</v>
      </c>
      <c r="AG26" s="337">
        <v>0</v>
      </c>
      <c r="AH26" s="337">
        <v>0</v>
      </c>
      <c r="AI26" s="337">
        <v>0</v>
      </c>
      <c r="AJ26" s="337">
        <v>0</v>
      </c>
      <c r="AK26" s="337">
        <v>0</v>
      </c>
      <c r="AL26" s="337">
        <v>0</v>
      </c>
      <c r="AM26" s="337">
        <v>0</v>
      </c>
      <c r="AN26" s="337">
        <v>0</v>
      </c>
      <c r="AO26" s="337">
        <v>0</v>
      </c>
      <c r="AP26" s="337">
        <v>0</v>
      </c>
      <c r="AQ26" s="337">
        <v>0</v>
      </c>
      <c r="AR26" s="337">
        <v>0</v>
      </c>
      <c r="AS26" s="337">
        <v>0</v>
      </c>
      <c r="AT26" s="337">
        <v>0</v>
      </c>
      <c r="AU26" s="337">
        <v>16.618364638786456</v>
      </c>
      <c r="AV26" s="337">
        <v>16.175023320204495</v>
      </c>
      <c r="AW26" s="337">
        <v>15.763504272880514</v>
      </c>
      <c r="AX26" s="337">
        <v>15.543884165959524</v>
      </c>
      <c r="AY26" s="337">
        <v>15.079143963678094</v>
      </c>
      <c r="AZ26" s="337">
        <v>14.55942225656838</v>
      </c>
      <c r="BA26" s="337">
        <v>14.621245573675019</v>
      </c>
      <c r="BB26" s="337">
        <v>14.294757849334133</v>
      </c>
      <c r="BC26" s="337">
        <v>14.21407864107873</v>
      </c>
      <c r="BD26" s="337">
        <v>16.315903804271425</v>
      </c>
      <c r="BE26" s="337">
        <v>18.003957054641216</v>
      </c>
      <c r="BF26" s="337">
        <v>20.358364356976352</v>
      </c>
      <c r="BG26" s="337">
        <v>19.957807907455841</v>
      </c>
      <c r="BH26" s="337">
        <v>16.985512654434487</v>
      </c>
      <c r="BI26" s="337">
        <v>16.44472879806117</v>
      </c>
      <c r="BJ26" s="337">
        <v>20.934758085224132</v>
      </c>
      <c r="BK26" s="337">
        <v>20.717921980806416</v>
      </c>
      <c r="BL26" s="337">
        <v>20.920872627275688</v>
      </c>
      <c r="BM26" s="337">
        <v>21.461694241624674</v>
      </c>
      <c r="BN26" s="337">
        <v>22.093919378255006</v>
      </c>
      <c r="BO26" s="337">
        <v>21.913664061133787</v>
      </c>
      <c r="BP26" s="337">
        <v>22.28443697629158</v>
      </c>
      <c r="BQ26" s="337">
        <v>22.020490666023168</v>
      </c>
      <c r="BR26" s="337">
        <v>22.368288843775098</v>
      </c>
      <c r="BS26" s="337">
        <v>24.046736197837966</v>
      </c>
      <c r="BT26" s="337">
        <v>23.279019152010914</v>
      </c>
      <c r="BU26" s="337">
        <v>23.020205167523496</v>
      </c>
      <c r="BV26" s="337">
        <v>23.204222182792794</v>
      </c>
      <c r="BW26" s="337">
        <v>23.140749395023661</v>
      </c>
      <c r="BX26" s="337">
        <v>15.309040929993943</v>
      </c>
      <c r="BY26" s="337">
        <v>15.085744641701336</v>
      </c>
      <c r="BZ26" s="337">
        <v>14.951066990389746</v>
      </c>
      <c r="CA26" s="337">
        <v>15.745430208870102</v>
      </c>
      <c r="CB26" s="337">
        <v>15.908893156668134</v>
      </c>
      <c r="CC26" s="337">
        <v>15.816961347084719</v>
      </c>
      <c r="CD26" s="338">
        <v>15.794509616645175</v>
      </c>
    </row>
    <row r="27" spans="1:82" s="1" customFormat="1" ht="26.25" customHeight="1" x14ac:dyDescent="0.4">
      <c r="A27" s="443"/>
      <c r="B27" s="196" t="s">
        <v>688</v>
      </c>
      <c r="C27" s="56"/>
      <c r="D27" s="337">
        <v>0</v>
      </c>
      <c r="E27" s="337">
        <v>0</v>
      </c>
      <c r="F27" s="337">
        <v>0</v>
      </c>
      <c r="G27" s="337">
        <v>0</v>
      </c>
      <c r="H27" s="337">
        <v>0</v>
      </c>
      <c r="I27" s="337">
        <v>0</v>
      </c>
      <c r="J27" s="337">
        <v>0</v>
      </c>
      <c r="K27" s="337">
        <v>0</v>
      </c>
      <c r="L27" s="337">
        <v>0</v>
      </c>
      <c r="M27" s="337">
        <v>0</v>
      </c>
      <c r="N27" s="337">
        <v>0</v>
      </c>
      <c r="O27" s="337">
        <v>0</v>
      </c>
      <c r="P27" s="337">
        <v>0</v>
      </c>
      <c r="Q27" s="337">
        <v>0</v>
      </c>
      <c r="R27" s="337">
        <v>0</v>
      </c>
      <c r="S27" s="337">
        <v>0</v>
      </c>
      <c r="T27" s="337">
        <v>0</v>
      </c>
      <c r="U27" s="337">
        <v>0</v>
      </c>
      <c r="V27" s="337">
        <v>0</v>
      </c>
      <c r="W27" s="337">
        <v>0</v>
      </c>
      <c r="X27" s="337">
        <v>0</v>
      </c>
      <c r="Y27" s="337">
        <v>0</v>
      </c>
      <c r="Z27" s="337">
        <v>139.02316215979894</v>
      </c>
      <c r="AA27" s="337">
        <v>141.76427008513141</v>
      </c>
      <c r="AB27" s="337">
        <v>149.88234700650409</v>
      </c>
      <c r="AC27" s="337">
        <v>157.78346694318716</v>
      </c>
      <c r="AD27" s="337">
        <v>168.3608984099337</v>
      </c>
      <c r="AE27" s="337">
        <v>176.89694163945973</v>
      </c>
      <c r="AF27" s="337">
        <v>175.98657457764145</v>
      </c>
      <c r="AG27" s="337">
        <v>175.93031677228763</v>
      </c>
      <c r="AH27" s="337">
        <f t="shared" ref="AH27:BM27" si="17">SUM(AH28:AH29)</f>
        <v>174.48581407180654</v>
      </c>
      <c r="AI27" s="337">
        <f t="shared" si="17"/>
        <v>167.97329657086806</v>
      </c>
      <c r="AJ27" s="337">
        <f t="shared" si="17"/>
        <v>164.51462406139558</v>
      </c>
      <c r="AK27" s="337">
        <f t="shared" si="17"/>
        <v>166.55539692961628</v>
      </c>
      <c r="AL27" s="337">
        <f t="shared" si="17"/>
        <v>168.346013336646</v>
      </c>
      <c r="AM27" s="337">
        <f t="shared" si="17"/>
        <v>170.124828104952</v>
      </c>
      <c r="AN27" s="337">
        <f t="shared" si="17"/>
        <v>163.944176282022</v>
      </c>
      <c r="AO27" s="337">
        <f t="shared" si="17"/>
        <v>163.77050141577436</v>
      </c>
      <c r="AP27" s="337">
        <f t="shared" si="17"/>
        <v>165.35969591042891</v>
      </c>
      <c r="AQ27" s="337">
        <f t="shared" si="17"/>
        <v>144.87196502754159</v>
      </c>
      <c r="AR27" s="337">
        <f t="shared" si="17"/>
        <v>140.84566256956512</v>
      </c>
      <c r="AS27" s="337">
        <f t="shared" si="17"/>
        <v>132.13999350196977</v>
      </c>
      <c r="AT27" s="337">
        <f t="shared" si="17"/>
        <v>123.72238586823126</v>
      </c>
      <c r="AU27" s="337">
        <f t="shared" si="17"/>
        <v>124.12588294073051</v>
      </c>
      <c r="AV27" s="337">
        <f t="shared" si="17"/>
        <v>118.3322345047399</v>
      </c>
      <c r="AW27" s="337">
        <f t="shared" si="17"/>
        <v>122.55870704632198</v>
      </c>
      <c r="AX27" s="337">
        <f t="shared" si="17"/>
        <v>105.51759516418645</v>
      </c>
      <c r="AY27" s="337">
        <f t="shared" si="17"/>
        <v>101.6535896158818</v>
      </c>
      <c r="AZ27" s="337">
        <f t="shared" si="17"/>
        <v>94.039857648879945</v>
      </c>
      <c r="BA27" s="337">
        <f t="shared" si="17"/>
        <v>93.196982617001098</v>
      </c>
      <c r="BB27" s="337">
        <f t="shared" si="17"/>
        <v>82.397862071157121</v>
      </c>
      <c r="BC27" s="337">
        <f t="shared" si="17"/>
        <v>85.474336011839711</v>
      </c>
      <c r="BD27" s="337">
        <f t="shared" si="17"/>
        <v>79.697341599137033</v>
      </c>
      <c r="BE27" s="337">
        <f t="shared" si="17"/>
        <v>78.067560951740674</v>
      </c>
      <c r="BF27" s="337">
        <f t="shared" si="17"/>
        <v>74.975131822630075</v>
      </c>
      <c r="BG27" s="337">
        <f t="shared" si="17"/>
        <v>69.327947614301038</v>
      </c>
      <c r="BH27" s="337">
        <f t="shared" si="17"/>
        <v>64.168986537711845</v>
      </c>
      <c r="BI27" s="337">
        <f t="shared" si="17"/>
        <v>58.586325905411513</v>
      </c>
      <c r="BJ27" s="337">
        <f t="shared" si="17"/>
        <v>54.746870650556069</v>
      </c>
      <c r="BK27" s="337">
        <f t="shared" si="17"/>
        <v>51.458604383354299</v>
      </c>
      <c r="BL27" s="337">
        <f t="shared" si="17"/>
        <v>48.207676401051451</v>
      </c>
      <c r="BM27" s="337">
        <f t="shared" si="17"/>
        <v>46.533207866734088</v>
      </c>
      <c r="BN27" s="337">
        <f t="shared" ref="BN27:CD27" si="18">SUM(BN28:BN29)</f>
        <v>43.441347832403558</v>
      </c>
      <c r="BO27" s="337">
        <f t="shared" si="18"/>
        <v>41.283718730454048</v>
      </c>
      <c r="BP27" s="337">
        <f t="shared" si="18"/>
        <v>39.130642858183826</v>
      </c>
      <c r="BQ27" s="337">
        <f t="shared" si="18"/>
        <v>36.264276839554917</v>
      </c>
      <c r="BR27" s="337">
        <f t="shared" si="18"/>
        <v>34.22210640730794</v>
      </c>
      <c r="BS27" s="337">
        <f t="shared" si="18"/>
        <v>31.965013256882028</v>
      </c>
      <c r="BT27" s="337">
        <f t="shared" si="18"/>
        <v>29.498495067741963</v>
      </c>
      <c r="BU27" s="337">
        <f t="shared" si="18"/>
        <v>27.103475313902351</v>
      </c>
      <c r="BV27" s="337">
        <f t="shared" si="18"/>
        <v>24.929263384537048</v>
      </c>
      <c r="BW27" s="337">
        <f t="shared" si="18"/>
        <v>22.834362282511012</v>
      </c>
      <c r="BX27" s="337">
        <f t="shared" si="18"/>
        <v>17.290798741950741</v>
      </c>
      <c r="BY27" s="337">
        <f t="shared" si="18"/>
        <v>16.184832335539149</v>
      </c>
      <c r="BZ27" s="337">
        <f t="shared" si="18"/>
        <v>14.572889629689895</v>
      </c>
      <c r="CA27" s="337">
        <f t="shared" si="18"/>
        <v>13.956836414178817</v>
      </c>
      <c r="CB27" s="337">
        <f t="shared" si="18"/>
        <v>12.85857634938052</v>
      </c>
      <c r="CC27" s="337">
        <f t="shared" si="18"/>
        <v>11.779193733900028</v>
      </c>
      <c r="CD27" s="338">
        <f t="shared" si="18"/>
        <v>10.822125106510011</v>
      </c>
    </row>
    <row r="28" spans="1:82" s="1" customFormat="1" x14ac:dyDescent="0.4">
      <c r="A28" s="312"/>
      <c r="B28" s="286" t="s">
        <v>411</v>
      </c>
      <c r="C28" s="382"/>
      <c r="D28" s="337">
        <v>0</v>
      </c>
      <c r="E28" s="337">
        <v>0</v>
      </c>
      <c r="F28" s="337">
        <v>0</v>
      </c>
      <c r="G28" s="337">
        <v>0</v>
      </c>
      <c r="H28" s="337">
        <v>0</v>
      </c>
      <c r="I28" s="337">
        <v>0</v>
      </c>
      <c r="J28" s="337">
        <v>0</v>
      </c>
      <c r="K28" s="337">
        <v>0</v>
      </c>
      <c r="L28" s="337">
        <v>0</v>
      </c>
      <c r="M28" s="337">
        <v>0</v>
      </c>
      <c r="N28" s="337">
        <v>0</v>
      </c>
      <c r="O28" s="337">
        <v>0</v>
      </c>
      <c r="P28" s="337">
        <v>0</v>
      </c>
      <c r="Q28" s="337">
        <v>0</v>
      </c>
      <c r="R28" s="337">
        <v>0</v>
      </c>
      <c r="S28" s="337">
        <v>0</v>
      </c>
      <c r="T28" s="337">
        <v>0</v>
      </c>
      <c r="U28" s="337">
        <v>0</v>
      </c>
      <c r="V28" s="337">
        <v>0</v>
      </c>
      <c r="W28" s="337">
        <v>0</v>
      </c>
      <c r="X28" s="337">
        <v>0</v>
      </c>
      <c r="Y28" s="337">
        <v>0</v>
      </c>
      <c r="Z28" s="337">
        <v>0</v>
      </c>
      <c r="AA28" s="337">
        <v>0</v>
      </c>
      <c r="AB28" s="337">
        <v>0</v>
      </c>
      <c r="AC28" s="337">
        <v>0</v>
      </c>
      <c r="AD28" s="337">
        <v>0</v>
      </c>
      <c r="AE28" s="337">
        <v>0</v>
      </c>
      <c r="AF28" s="337">
        <v>0</v>
      </c>
      <c r="AG28" s="337">
        <v>0</v>
      </c>
      <c r="AH28" s="337">
        <v>32.037668686074326</v>
      </c>
      <c r="AI28" s="337">
        <v>30.841893091839115</v>
      </c>
      <c r="AJ28" s="337">
        <v>30.206839723509056</v>
      </c>
      <c r="AK28" s="337">
        <v>30.581549870367638</v>
      </c>
      <c r="AL28" s="337">
        <v>30.910328318618209</v>
      </c>
      <c r="AM28" s="337">
        <v>31.236939845773257</v>
      </c>
      <c r="AN28" s="337">
        <v>30.102098733214248</v>
      </c>
      <c r="AO28" s="337">
        <v>30.07020996418429</v>
      </c>
      <c r="AP28" s="337">
        <v>30.362004956048349</v>
      </c>
      <c r="AQ28" s="337">
        <v>26.600214132839781</v>
      </c>
      <c r="AR28" s="337">
        <v>25.860937161443751</v>
      </c>
      <c r="AS28" s="337">
        <v>24.262472880769074</v>
      </c>
      <c r="AT28" s="337">
        <v>22.71690010206683</v>
      </c>
      <c r="AU28" s="337">
        <v>22.7909869588884</v>
      </c>
      <c r="AV28" s="337">
        <v>20.273421205712605</v>
      </c>
      <c r="AW28" s="337">
        <v>19.992107378101132</v>
      </c>
      <c r="AX28" s="337">
        <v>16.170636652361956</v>
      </c>
      <c r="AY28" s="337">
        <v>14.582374866470836</v>
      </c>
      <c r="AZ28" s="337">
        <v>13.186899381803105</v>
      </c>
      <c r="BA28" s="337">
        <v>11.758829896496593</v>
      </c>
      <c r="BB28" s="337">
        <v>10.166940583960798</v>
      </c>
      <c r="BC28" s="337">
        <v>9.9622911618853731</v>
      </c>
      <c r="BD28" s="337">
        <v>8.4771947839735216</v>
      </c>
      <c r="BE28" s="337">
        <v>8.3054325559474318</v>
      </c>
      <c r="BF28" s="337">
        <v>7.4572249824263617</v>
      </c>
      <c r="BG28" s="337">
        <v>5.6244399839397445</v>
      </c>
      <c r="BH28" s="337">
        <v>4.8258245839588945</v>
      </c>
      <c r="BI28" s="337">
        <v>8.8847130877575999</v>
      </c>
      <c r="BJ28" s="337">
        <v>7.8125899104334318</v>
      </c>
      <c r="BK28" s="337">
        <v>7.6938851647565762</v>
      </c>
      <c r="BL28" s="337">
        <v>2.892460584063087</v>
      </c>
      <c r="BM28" s="337">
        <v>2.3863183521402114</v>
      </c>
      <c r="BN28" s="337">
        <v>2.0697652414346561</v>
      </c>
      <c r="BO28" s="337">
        <v>1.8198551618196153</v>
      </c>
      <c r="BP28" s="337">
        <v>1.5910707802243238</v>
      </c>
      <c r="BQ28" s="337">
        <v>1.5810889891233801</v>
      </c>
      <c r="BR28" s="337">
        <v>1.4378082838199584</v>
      </c>
      <c r="BS28" s="337">
        <v>1.2789752926547695</v>
      </c>
      <c r="BT28" s="337">
        <v>1.1913192816984683</v>
      </c>
      <c r="BU28" s="337">
        <v>1.1170203837280084</v>
      </c>
      <c r="BV28" s="337">
        <v>1.0629556491277721</v>
      </c>
      <c r="BW28" s="337">
        <v>0.98980160709555254</v>
      </c>
      <c r="BX28" s="337">
        <v>0.73273747198308536</v>
      </c>
      <c r="BY28" s="337">
        <v>0.58450321760378565</v>
      </c>
      <c r="BZ28" s="337">
        <v>0.41214279624082223</v>
      </c>
      <c r="CA28" s="337">
        <v>0.3092277672762937</v>
      </c>
      <c r="CB28" s="337">
        <v>0.22384561010200493</v>
      </c>
      <c r="CC28" s="337">
        <v>0.16137583206357481</v>
      </c>
      <c r="CD28" s="338">
        <v>0.1265142109851142</v>
      </c>
    </row>
    <row r="29" spans="1:82" s="1" customFormat="1" x14ac:dyDescent="0.4">
      <c r="A29" s="312"/>
      <c r="B29" s="286" t="s">
        <v>410</v>
      </c>
      <c r="C29" s="382"/>
      <c r="D29" s="337">
        <v>0</v>
      </c>
      <c r="E29" s="337">
        <v>0</v>
      </c>
      <c r="F29" s="337">
        <v>0</v>
      </c>
      <c r="G29" s="337">
        <v>0</v>
      </c>
      <c r="H29" s="337">
        <v>0</v>
      </c>
      <c r="I29" s="337">
        <v>0</v>
      </c>
      <c r="J29" s="337">
        <v>0</v>
      </c>
      <c r="K29" s="337">
        <v>0</v>
      </c>
      <c r="L29" s="337">
        <v>0</v>
      </c>
      <c r="M29" s="337">
        <v>0</v>
      </c>
      <c r="N29" s="337">
        <v>0</v>
      </c>
      <c r="O29" s="337">
        <v>0</v>
      </c>
      <c r="P29" s="337">
        <v>0</v>
      </c>
      <c r="Q29" s="337">
        <v>0</v>
      </c>
      <c r="R29" s="337">
        <v>0</v>
      </c>
      <c r="S29" s="337">
        <v>0</v>
      </c>
      <c r="T29" s="337">
        <v>0</v>
      </c>
      <c r="U29" s="337">
        <v>0</v>
      </c>
      <c r="V29" s="337">
        <v>0</v>
      </c>
      <c r="W29" s="337">
        <v>0</v>
      </c>
      <c r="X29" s="337">
        <v>0</v>
      </c>
      <c r="Y29" s="337">
        <v>0</v>
      </c>
      <c r="Z29" s="337">
        <v>0</v>
      </c>
      <c r="AA29" s="337">
        <v>0</v>
      </c>
      <c r="AB29" s="337">
        <v>0</v>
      </c>
      <c r="AC29" s="337">
        <v>0</v>
      </c>
      <c r="AD29" s="337">
        <v>0</v>
      </c>
      <c r="AE29" s="337">
        <v>0</v>
      </c>
      <c r="AF29" s="337">
        <v>0</v>
      </c>
      <c r="AG29" s="337">
        <v>0</v>
      </c>
      <c r="AH29" s="337">
        <v>142.44814538573223</v>
      </c>
      <c r="AI29" s="337">
        <v>137.13140347902893</v>
      </c>
      <c r="AJ29" s="337">
        <v>134.30778433788652</v>
      </c>
      <c r="AK29" s="337">
        <v>135.97384705924864</v>
      </c>
      <c r="AL29" s="337">
        <v>137.43568501802778</v>
      </c>
      <c r="AM29" s="337">
        <v>138.88788825917874</v>
      </c>
      <c r="AN29" s="337">
        <v>133.84207754880774</v>
      </c>
      <c r="AO29" s="337">
        <v>133.70029145159006</v>
      </c>
      <c r="AP29" s="337">
        <v>134.99769095438057</v>
      </c>
      <c r="AQ29" s="337">
        <v>118.27175089470181</v>
      </c>
      <c r="AR29" s="337">
        <v>114.98472540812138</v>
      </c>
      <c r="AS29" s="337">
        <v>107.87752062120069</v>
      </c>
      <c r="AT29" s="337">
        <v>101.00548576616443</v>
      </c>
      <c r="AU29" s="337">
        <v>101.33489598184211</v>
      </c>
      <c r="AV29" s="337">
        <v>98.058813299027292</v>
      </c>
      <c r="AW29" s="337">
        <v>102.56659966822085</v>
      </c>
      <c r="AX29" s="337">
        <v>89.346958511824482</v>
      </c>
      <c r="AY29" s="337">
        <v>87.071214749410956</v>
      </c>
      <c r="AZ29" s="337">
        <v>80.852958267076843</v>
      </c>
      <c r="BA29" s="337">
        <v>81.438152720504505</v>
      </c>
      <c r="BB29" s="337">
        <v>72.230921487196326</v>
      </c>
      <c r="BC29" s="337">
        <v>75.512044849954336</v>
      </c>
      <c r="BD29" s="337">
        <v>71.220146815163517</v>
      </c>
      <c r="BE29" s="337">
        <v>69.762128395793241</v>
      </c>
      <c r="BF29" s="337">
        <v>67.517906840203707</v>
      </c>
      <c r="BG29" s="337">
        <v>63.703507630361294</v>
      </c>
      <c r="BH29" s="337">
        <v>59.343161953752947</v>
      </c>
      <c r="BI29" s="337">
        <v>49.70161281765391</v>
      </c>
      <c r="BJ29" s="337">
        <v>46.934280740122638</v>
      </c>
      <c r="BK29" s="337">
        <v>43.764719218597719</v>
      </c>
      <c r="BL29" s="337">
        <v>45.315215816988363</v>
      </c>
      <c r="BM29" s="337">
        <v>44.146889514593873</v>
      </c>
      <c r="BN29" s="337">
        <v>41.371582590968899</v>
      </c>
      <c r="BO29" s="337">
        <v>39.46386356863443</v>
      </c>
      <c r="BP29" s="337">
        <v>37.539572077959505</v>
      </c>
      <c r="BQ29" s="337">
        <v>34.683187850431537</v>
      </c>
      <c r="BR29" s="337">
        <v>32.784298123487979</v>
      </c>
      <c r="BS29" s="337">
        <v>30.686037964227257</v>
      </c>
      <c r="BT29" s="337">
        <v>28.307175786043494</v>
      </c>
      <c r="BU29" s="337">
        <v>25.986454930174343</v>
      </c>
      <c r="BV29" s="337">
        <v>23.866307735409276</v>
      </c>
      <c r="BW29" s="337">
        <v>21.844560675415458</v>
      </c>
      <c r="BX29" s="337">
        <v>16.558061269967656</v>
      </c>
      <c r="BY29" s="337">
        <v>15.600329117935363</v>
      </c>
      <c r="BZ29" s="337">
        <v>14.160746833449073</v>
      </c>
      <c r="CA29" s="337">
        <v>13.647608646902523</v>
      </c>
      <c r="CB29" s="337">
        <v>12.634730739278515</v>
      </c>
      <c r="CC29" s="337">
        <v>11.617817901836453</v>
      </c>
      <c r="CD29" s="338">
        <v>10.695610895524897</v>
      </c>
    </row>
    <row r="30" spans="1:82" s="296" customFormat="1" ht="35.25" customHeight="1" x14ac:dyDescent="0.35">
      <c r="A30" s="444"/>
      <c r="B30" s="277" t="s">
        <v>689</v>
      </c>
      <c r="C30" s="16"/>
      <c r="D30" s="445">
        <v>0</v>
      </c>
      <c r="E30" s="445">
        <v>0</v>
      </c>
      <c r="F30" s="445">
        <v>0</v>
      </c>
      <c r="G30" s="445">
        <v>0</v>
      </c>
      <c r="H30" s="445">
        <v>0</v>
      </c>
      <c r="I30" s="445">
        <v>0</v>
      </c>
      <c r="J30" s="445">
        <v>0</v>
      </c>
      <c r="K30" s="445">
        <v>0</v>
      </c>
      <c r="L30" s="445">
        <v>0</v>
      </c>
      <c r="M30" s="445">
        <v>0</v>
      </c>
      <c r="N30" s="445">
        <v>0</v>
      </c>
      <c r="O30" s="445">
        <v>0</v>
      </c>
      <c r="P30" s="445">
        <v>0</v>
      </c>
      <c r="Q30" s="445">
        <v>0</v>
      </c>
      <c r="R30" s="445">
        <v>0</v>
      </c>
      <c r="S30" s="445">
        <v>0</v>
      </c>
      <c r="T30" s="445">
        <v>0</v>
      </c>
      <c r="U30" s="445">
        <v>0</v>
      </c>
      <c r="V30" s="445">
        <v>0</v>
      </c>
      <c r="W30" s="445">
        <v>0</v>
      </c>
      <c r="X30" s="445">
        <v>0</v>
      </c>
      <c r="Y30" s="445">
        <v>0</v>
      </c>
      <c r="Z30" s="445">
        <v>41.856435919079246</v>
      </c>
      <c r="AA30" s="445">
        <v>40.305527769302067</v>
      </c>
      <c r="AB30" s="445">
        <v>37.150325326398452</v>
      </c>
      <c r="AC30" s="445">
        <v>35.324656778325483</v>
      </c>
      <c r="AD30" s="445">
        <v>34.259485141556276</v>
      </c>
      <c r="AE30" s="445">
        <v>31.448345180348394</v>
      </c>
      <c r="AF30" s="445">
        <v>27.605737188649638</v>
      </c>
      <c r="AG30" s="445">
        <v>27.29953191294118</v>
      </c>
      <c r="AH30" s="445">
        <v>27.263408448719776</v>
      </c>
      <c r="AI30" s="445">
        <v>23.329624523731674</v>
      </c>
      <c r="AJ30" s="445">
        <v>19.585074293023283</v>
      </c>
      <c r="AK30" s="445">
        <v>17.718659247831521</v>
      </c>
      <c r="AL30" s="445">
        <v>16.504511111435882</v>
      </c>
      <c r="AM30" s="445">
        <v>15.752298898606666</v>
      </c>
      <c r="AN30" s="445">
        <v>14.904016025638363</v>
      </c>
      <c r="AO30" s="445">
        <v>14.118146673773651</v>
      </c>
      <c r="AP30" s="445">
        <v>10.843258748224848</v>
      </c>
      <c r="AQ30" s="445">
        <v>10.832315731012102</v>
      </c>
      <c r="AR30" s="445">
        <v>8.8794527076359522</v>
      </c>
      <c r="AS30" s="445">
        <v>9.5265321660531299</v>
      </c>
      <c r="AT30" s="445">
        <v>8.40759935852269</v>
      </c>
      <c r="AU30" s="445">
        <v>7.9533810280758059</v>
      </c>
      <c r="AV30" s="445">
        <v>7.3353602489379028</v>
      </c>
      <c r="AW30" s="445">
        <v>6.4515233047859741</v>
      </c>
      <c r="AX30" s="445">
        <v>5.3639486479138254</v>
      </c>
      <c r="AY30" s="445">
        <v>5.4692960656123093</v>
      </c>
      <c r="AZ30" s="445">
        <v>4.7098936781161616</v>
      </c>
      <c r="BA30" s="445">
        <v>4.2009368755022374</v>
      </c>
      <c r="BB30" s="445">
        <v>3.1012010930755589</v>
      </c>
      <c r="BC30" s="445">
        <v>3.3756457418120993</v>
      </c>
      <c r="BD30" s="445">
        <v>3.2529527183321241</v>
      </c>
      <c r="BE30" s="445">
        <v>3.1864310592547209</v>
      </c>
      <c r="BF30" s="445">
        <v>2.6991419816793867</v>
      </c>
      <c r="BG30" s="445">
        <v>2.0756616441232238</v>
      </c>
      <c r="BH30" s="445">
        <v>1.7479946365044008</v>
      </c>
      <c r="BI30" s="445">
        <v>1.5813823144841521</v>
      </c>
      <c r="BJ30" s="445">
        <v>1.511493098870121</v>
      </c>
      <c r="BK30" s="445">
        <v>1.4774501934336708</v>
      </c>
      <c r="BL30" s="445">
        <v>1.2430553432208824</v>
      </c>
      <c r="BM30" s="445">
        <v>1.0977052663930749</v>
      </c>
      <c r="BN30" s="445">
        <v>0.96094081506494122</v>
      </c>
      <c r="BO30" s="445">
        <v>0.77932776035567652</v>
      </c>
      <c r="BP30" s="445">
        <v>0.47905468764364934</v>
      </c>
      <c r="BQ30" s="445">
        <v>-7.2836003353920747E-3</v>
      </c>
      <c r="BR30" s="445">
        <v>-2.3801854149770245E-3</v>
      </c>
      <c r="BS30" s="445">
        <v>-4.3105983851288686E-2</v>
      </c>
      <c r="BT30" s="445">
        <v>0</v>
      </c>
      <c r="BU30" s="445">
        <v>-2.5489767689435852E-2</v>
      </c>
      <c r="BV30" s="445">
        <v>-4.1069640385107992E-2</v>
      </c>
      <c r="BW30" s="445">
        <v>3.3813676416805344E-4</v>
      </c>
      <c r="BX30" s="445">
        <v>-6.2609724656919555E-3</v>
      </c>
      <c r="BY30" s="445">
        <v>2.8164723135682902E-2</v>
      </c>
      <c r="BZ30" s="445">
        <v>0</v>
      </c>
      <c r="CA30" s="445">
        <v>0</v>
      </c>
      <c r="CB30" s="445">
        <v>0</v>
      </c>
      <c r="CC30" s="445">
        <v>0</v>
      </c>
      <c r="CD30" s="446">
        <v>0</v>
      </c>
    </row>
    <row r="31" spans="1:82" s="296" customFormat="1" ht="24" customHeight="1" x14ac:dyDescent="0.4">
      <c r="A31" s="444"/>
      <c r="B31" s="228" t="s">
        <v>690</v>
      </c>
      <c r="C31" s="16"/>
      <c r="D31" s="445"/>
      <c r="E31" s="445"/>
      <c r="F31" s="445"/>
      <c r="G31" s="445"/>
      <c r="H31" s="445"/>
      <c r="I31" s="445"/>
      <c r="J31" s="445"/>
      <c r="K31" s="445"/>
      <c r="L31" s="445"/>
      <c r="M31" s="445"/>
      <c r="N31" s="445"/>
      <c r="O31" s="445"/>
      <c r="P31" s="445"/>
      <c r="Q31" s="445"/>
      <c r="R31" s="445"/>
      <c r="S31" s="445"/>
      <c r="T31" s="445"/>
      <c r="U31" s="445"/>
      <c r="V31" s="445"/>
      <c r="W31" s="445"/>
      <c r="X31" s="445"/>
      <c r="Y31" s="445"/>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7"/>
      <c r="AV31" s="447"/>
      <c r="AW31" s="447"/>
      <c r="AX31" s="447">
        <f t="shared" ref="AX31:BK31" si="19">SUM(AX33:AX35)</f>
        <v>6.2709403029550543</v>
      </c>
      <c r="AY31" s="447">
        <f t="shared" si="19"/>
        <v>7.2652859124873297</v>
      </c>
      <c r="AZ31" s="447">
        <f t="shared" si="19"/>
        <v>9.273665113693367</v>
      </c>
      <c r="BA31" s="447">
        <f t="shared" si="19"/>
        <v>8.4752451099186068</v>
      </c>
      <c r="BB31" s="447">
        <f t="shared" si="19"/>
        <v>13.840673888133976</v>
      </c>
      <c r="BC31" s="447">
        <f t="shared" si="19"/>
        <v>17.521840771872828</v>
      </c>
      <c r="BD31" s="447">
        <f t="shared" si="19"/>
        <v>19.310622555774501</v>
      </c>
      <c r="BE31" s="447">
        <f t="shared" si="19"/>
        <v>22.940864953010738</v>
      </c>
      <c r="BF31" s="447">
        <f t="shared" si="19"/>
        <v>30.750051465486081</v>
      </c>
      <c r="BG31" s="447">
        <f t="shared" si="19"/>
        <v>29.425742203897777</v>
      </c>
      <c r="BH31" s="447">
        <f t="shared" si="19"/>
        <v>30.502120754761616</v>
      </c>
      <c r="BI31" s="447">
        <f t="shared" si="19"/>
        <v>66.784823882083046</v>
      </c>
      <c r="BJ31" s="447">
        <f t="shared" si="19"/>
        <v>45.532961588393043</v>
      </c>
      <c r="BK31" s="447">
        <f t="shared" si="19"/>
        <v>37.203897832926891</v>
      </c>
      <c r="BL31" s="447">
        <f t="shared" ref="BL31:CD31" si="20">SUM(BL32,BL35)</f>
        <v>48.80655386997104</v>
      </c>
      <c r="BM31" s="447">
        <f t="shared" si="20"/>
        <v>54.772771921833659</v>
      </c>
      <c r="BN31" s="447">
        <f t="shared" si="20"/>
        <v>60.529224355726946</v>
      </c>
      <c r="BO31" s="447">
        <f t="shared" si="20"/>
        <v>59.300778687987275</v>
      </c>
      <c r="BP31" s="447">
        <f t="shared" si="20"/>
        <v>63.326589877569901</v>
      </c>
      <c r="BQ31" s="447">
        <f t="shared" si="20"/>
        <v>65.818552293860748</v>
      </c>
      <c r="BR31" s="447">
        <f t="shared" si="20"/>
        <v>97.970710505673424</v>
      </c>
      <c r="BS31" s="447">
        <f t="shared" si="20"/>
        <v>106.26843712412992</v>
      </c>
      <c r="BT31" s="447">
        <f t="shared" si="20"/>
        <v>96.522113969179131</v>
      </c>
      <c r="BU31" s="447">
        <f t="shared" si="20"/>
        <v>102.03560527616241</v>
      </c>
      <c r="BV31" s="447">
        <f t="shared" si="20"/>
        <v>95.740156357847127</v>
      </c>
      <c r="BW31" s="447">
        <f t="shared" si="20"/>
        <v>93.378848730999778</v>
      </c>
      <c r="BX31" s="447">
        <f t="shared" si="20"/>
        <v>78.686126709953285</v>
      </c>
      <c r="BY31" s="447">
        <f t="shared" si="20"/>
        <v>83.438050708528181</v>
      </c>
      <c r="BZ31" s="447">
        <f t="shared" si="20"/>
        <v>84.45451500822665</v>
      </c>
      <c r="CA31" s="447">
        <f t="shared" si="20"/>
        <v>81.413686558238297</v>
      </c>
      <c r="CB31" s="447">
        <f t="shared" si="20"/>
        <v>80.048390969370018</v>
      </c>
      <c r="CC31" s="447">
        <f t="shared" si="20"/>
        <v>77.605657039872028</v>
      </c>
      <c r="CD31" s="448">
        <f t="shared" si="20"/>
        <v>75.17855315763785</v>
      </c>
    </row>
    <row r="32" spans="1:82" s="296" customFormat="1" ht="24" customHeight="1" x14ac:dyDescent="0.4">
      <c r="A32" s="444"/>
      <c r="B32" s="196" t="s">
        <v>691</v>
      </c>
      <c r="C32" s="16"/>
      <c r="D32" s="445"/>
      <c r="E32" s="445"/>
      <c r="F32" s="445"/>
      <c r="G32" s="445"/>
      <c r="H32" s="445"/>
      <c r="I32" s="445"/>
      <c r="J32" s="445"/>
      <c r="K32" s="445"/>
      <c r="L32" s="445"/>
      <c r="M32" s="445"/>
      <c r="N32" s="445"/>
      <c r="O32" s="445"/>
      <c r="P32" s="445"/>
      <c r="Q32" s="445"/>
      <c r="R32" s="445"/>
      <c r="S32" s="445"/>
      <c r="T32" s="445"/>
      <c r="U32" s="445"/>
      <c r="V32" s="445"/>
      <c r="W32" s="445"/>
      <c r="X32" s="445"/>
      <c r="Y32" s="445"/>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5"/>
      <c r="AZ32" s="445"/>
      <c r="BA32" s="445"/>
      <c r="BB32" s="445"/>
      <c r="BC32" s="445"/>
      <c r="BD32" s="445"/>
      <c r="BE32" s="445"/>
      <c r="BF32" s="445"/>
      <c r="BG32" s="445"/>
      <c r="BH32" s="445"/>
      <c r="BI32" s="445"/>
      <c r="BJ32" s="445"/>
      <c r="BK32" s="445"/>
      <c r="BL32" s="337">
        <v>7.2568972879722589</v>
      </c>
      <c r="BM32" s="337">
        <v>9.1280295523587736</v>
      </c>
      <c r="BN32" s="337">
        <v>11.79315621276357</v>
      </c>
      <c r="BO32" s="337">
        <v>11.950699108254858</v>
      </c>
      <c r="BP32" s="337">
        <v>11.584224800667279</v>
      </c>
      <c r="BQ32" s="337">
        <v>11.095225480792948</v>
      </c>
      <c r="BR32" s="337">
        <v>44.666783032572098</v>
      </c>
      <c r="BS32" s="337">
        <v>51.798199077762355</v>
      </c>
      <c r="BT32" s="337">
        <v>47.75669957763656</v>
      </c>
      <c r="BU32" s="337">
        <v>55.305874807673391</v>
      </c>
      <c r="BV32" s="337">
        <v>45.772584287649877</v>
      </c>
      <c r="BW32" s="337">
        <v>47.836236562807514</v>
      </c>
      <c r="BX32" s="337">
        <v>43.140041428294367</v>
      </c>
      <c r="BY32" s="337">
        <v>43.903509274522484</v>
      </c>
      <c r="BZ32" s="337">
        <v>42.410289937474964</v>
      </c>
      <c r="CA32" s="337">
        <v>41.812167685350957</v>
      </c>
      <c r="CB32" s="337">
        <v>41.072792239285477</v>
      </c>
      <c r="CC32" s="337">
        <v>40.116065874788212</v>
      </c>
      <c r="CD32" s="338">
        <v>39.160152294446242</v>
      </c>
    </row>
    <row r="33" spans="1:82" s="1" customFormat="1" x14ac:dyDescent="0.4">
      <c r="A33" s="312"/>
      <c r="B33" s="286" t="s">
        <v>692</v>
      </c>
      <c r="C33" s="382"/>
      <c r="D33" s="337"/>
      <c r="E33" s="337"/>
      <c r="F33" s="337"/>
      <c r="G33" s="337"/>
      <c r="H33" s="337"/>
      <c r="I33" s="337"/>
      <c r="J33" s="337"/>
      <c r="K33" s="337"/>
      <c r="L33" s="337"/>
      <c r="M33" s="337"/>
      <c r="N33" s="337"/>
      <c r="O33" s="337"/>
      <c r="P33" s="337"/>
      <c r="Q33" s="337"/>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c r="BB33" s="337"/>
      <c r="BC33" s="337"/>
      <c r="BD33" s="337"/>
      <c r="BE33" s="337"/>
      <c r="BF33" s="337"/>
      <c r="BG33" s="337"/>
      <c r="BH33" s="337"/>
      <c r="BI33" s="337"/>
      <c r="BJ33" s="337"/>
      <c r="BK33" s="337"/>
      <c r="BL33" s="337"/>
      <c r="BM33" s="337"/>
      <c r="BN33" s="337"/>
      <c r="BO33" s="337"/>
      <c r="BP33" s="337"/>
      <c r="BQ33" s="337"/>
      <c r="BR33" s="337"/>
      <c r="BS33" s="337"/>
      <c r="BT33" s="337"/>
      <c r="BU33" s="337"/>
      <c r="BV33" s="337"/>
      <c r="BW33" s="337">
        <v>11.320233267418258</v>
      </c>
      <c r="BX33" s="337">
        <v>8.637616066760172</v>
      </c>
      <c r="BY33" s="337">
        <v>9.0452549910627553</v>
      </c>
      <c r="BZ33" s="337">
        <v>8.910285937474967</v>
      </c>
      <c r="CA33" s="337">
        <v>9.1005854108457118</v>
      </c>
      <c r="CB33" s="337">
        <v>8.9567464904692145</v>
      </c>
      <c r="CC33" s="337">
        <v>8.6152560842587977</v>
      </c>
      <c r="CD33" s="338">
        <v>8.2771707436193882</v>
      </c>
    </row>
    <row r="34" spans="1:82" s="310" customFormat="1" ht="21.75" customHeight="1" x14ac:dyDescent="0.35">
      <c r="A34" s="308"/>
      <c r="B34" s="449" t="s">
        <v>693</v>
      </c>
      <c r="C34" s="438"/>
      <c r="D34" s="439"/>
      <c r="E34" s="439"/>
      <c r="F34" s="439"/>
      <c r="G34" s="439"/>
      <c r="H34" s="439"/>
      <c r="I34" s="439"/>
      <c r="J34" s="439"/>
      <c r="K34" s="439"/>
      <c r="L34" s="439"/>
      <c r="M34" s="439"/>
      <c r="N34" s="439"/>
      <c r="O34" s="439"/>
      <c r="P34" s="439"/>
      <c r="Q34" s="439"/>
      <c r="R34" s="439"/>
      <c r="S34" s="439"/>
      <c r="T34" s="439"/>
      <c r="U34" s="439"/>
      <c r="V34" s="439"/>
      <c r="W34" s="439"/>
      <c r="X34" s="439"/>
      <c r="Y34" s="439"/>
      <c r="Z34" s="439"/>
      <c r="AA34" s="439"/>
      <c r="AB34" s="439"/>
      <c r="AC34" s="439"/>
      <c r="AD34" s="439"/>
      <c r="AE34" s="439"/>
      <c r="AF34" s="439"/>
      <c r="AG34" s="439"/>
      <c r="AH34" s="439"/>
      <c r="AI34" s="439"/>
      <c r="AJ34" s="439"/>
      <c r="AK34" s="439"/>
      <c r="AL34" s="439"/>
      <c r="AM34" s="439"/>
      <c r="AN34" s="439"/>
      <c r="AO34" s="439"/>
      <c r="AP34" s="439"/>
      <c r="AQ34" s="439"/>
      <c r="AR34" s="439"/>
      <c r="AS34" s="439"/>
      <c r="AT34" s="439"/>
      <c r="AU34" s="439"/>
      <c r="AV34" s="439"/>
      <c r="AW34" s="439"/>
      <c r="AX34" s="439"/>
      <c r="AY34" s="439"/>
      <c r="AZ34" s="439"/>
      <c r="BA34" s="439"/>
      <c r="BB34" s="439"/>
      <c r="BC34" s="439"/>
      <c r="BD34" s="439"/>
      <c r="BE34" s="439"/>
      <c r="BF34" s="439"/>
      <c r="BG34" s="439"/>
      <c r="BH34" s="439"/>
      <c r="BI34" s="439"/>
      <c r="BJ34" s="439"/>
      <c r="BK34" s="439"/>
      <c r="BL34" s="439"/>
      <c r="BM34" s="439"/>
      <c r="BN34" s="439"/>
      <c r="BO34" s="439"/>
      <c r="BP34" s="439"/>
      <c r="BQ34" s="439"/>
      <c r="BR34" s="439"/>
      <c r="BS34" s="439"/>
      <c r="BT34" s="439"/>
      <c r="BU34" s="439"/>
      <c r="BV34" s="439"/>
      <c r="BW34" s="439">
        <v>36.516003295389254</v>
      </c>
      <c r="BX34" s="439">
        <v>34.5024253615342</v>
      </c>
      <c r="BY34" s="439">
        <v>34.858254283459729</v>
      </c>
      <c r="BZ34" s="439">
        <v>33.500003999999997</v>
      </c>
      <c r="CA34" s="439">
        <v>32.711582274505247</v>
      </c>
      <c r="CB34" s="439">
        <v>32.116045748816255</v>
      </c>
      <c r="CC34" s="439">
        <v>31.500809790529413</v>
      </c>
      <c r="CD34" s="440">
        <v>30.882981550826852</v>
      </c>
    </row>
    <row r="35" spans="1:82" s="310" customFormat="1" ht="27" customHeight="1" thickBot="1" x14ac:dyDescent="0.4">
      <c r="A35" s="308"/>
      <c r="B35" s="386" t="s">
        <v>694</v>
      </c>
      <c r="C35" s="387"/>
      <c r="D35" s="340"/>
      <c r="E35" s="340"/>
      <c r="F35" s="340"/>
      <c r="G35" s="340"/>
      <c r="H35" s="340"/>
      <c r="I35" s="340"/>
      <c r="J35" s="340"/>
      <c r="K35" s="340"/>
      <c r="L35" s="340"/>
      <c r="M35" s="340"/>
      <c r="N35" s="340"/>
      <c r="O35" s="340"/>
      <c r="P35" s="340"/>
      <c r="Q35" s="340"/>
      <c r="R35" s="340"/>
      <c r="S35" s="340"/>
      <c r="T35" s="340"/>
      <c r="U35" s="340"/>
      <c r="V35" s="340"/>
      <c r="W35" s="340"/>
      <c r="X35" s="340"/>
      <c r="Y35" s="340"/>
      <c r="Z35" s="340"/>
      <c r="AA35" s="340"/>
      <c r="AB35" s="340"/>
      <c r="AC35" s="340"/>
      <c r="AD35" s="340"/>
      <c r="AE35" s="340"/>
      <c r="AF35" s="340"/>
      <c r="AG35" s="340"/>
      <c r="AH35" s="340"/>
      <c r="AI35" s="340"/>
      <c r="AJ35" s="340"/>
      <c r="AK35" s="340"/>
      <c r="AL35" s="340"/>
      <c r="AM35" s="340"/>
      <c r="AN35" s="340"/>
      <c r="AO35" s="340"/>
      <c r="AP35" s="340"/>
      <c r="AQ35" s="340"/>
      <c r="AR35" s="340"/>
      <c r="AS35" s="340"/>
      <c r="AT35" s="340"/>
      <c r="AU35" s="340"/>
      <c r="AV35" s="340"/>
      <c r="AW35" s="340"/>
      <c r="AX35" s="340">
        <v>6.2709403029550543</v>
      </c>
      <c r="AY35" s="340">
        <v>7.2652859124873297</v>
      </c>
      <c r="AZ35" s="340">
        <v>9.273665113693367</v>
      </c>
      <c r="BA35" s="340">
        <v>8.4752451099186068</v>
      </c>
      <c r="BB35" s="340">
        <v>13.840673888133976</v>
      </c>
      <c r="BC35" s="340">
        <v>17.521840771872828</v>
      </c>
      <c r="BD35" s="340">
        <v>19.310622555774501</v>
      </c>
      <c r="BE35" s="340">
        <v>22.940864953010738</v>
      </c>
      <c r="BF35" s="340">
        <v>30.750051465486081</v>
      </c>
      <c r="BG35" s="340">
        <v>29.425742203897777</v>
      </c>
      <c r="BH35" s="340">
        <v>30.502120754761616</v>
      </c>
      <c r="BI35" s="340">
        <v>66.784823882083046</v>
      </c>
      <c r="BJ35" s="340">
        <v>45.532961588393043</v>
      </c>
      <c r="BK35" s="340">
        <v>37.203897832926891</v>
      </c>
      <c r="BL35" s="340">
        <v>41.549656581998782</v>
      </c>
      <c r="BM35" s="340">
        <v>45.644742369474884</v>
      </c>
      <c r="BN35" s="340">
        <v>48.736068142963376</v>
      </c>
      <c r="BO35" s="340">
        <v>47.350079579732416</v>
      </c>
      <c r="BP35" s="340">
        <v>51.742365076902622</v>
      </c>
      <c r="BQ35" s="340">
        <v>54.7233268130678</v>
      </c>
      <c r="BR35" s="340">
        <v>53.303927473101325</v>
      </c>
      <c r="BS35" s="340">
        <v>54.470238046367555</v>
      </c>
      <c r="BT35" s="340">
        <v>48.765414391542571</v>
      </c>
      <c r="BU35" s="340">
        <v>46.729730468489031</v>
      </c>
      <c r="BV35" s="340">
        <v>49.967572070197242</v>
      </c>
      <c r="BW35" s="340">
        <v>45.542612168192257</v>
      </c>
      <c r="BX35" s="340">
        <v>35.546085281658918</v>
      </c>
      <c r="BY35" s="340">
        <v>39.534541434005703</v>
      </c>
      <c r="BZ35" s="340">
        <v>42.044225070751686</v>
      </c>
      <c r="CA35" s="340">
        <v>39.60151887288734</v>
      </c>
      <c r="CB35" s="340">
        <v>38.975598730084535</v>
      </c>
      <c r="CC35" s="340">
        <v>37.489591165083816</v>
      </c>
      <c r="CD35" s="341">
        <v>36.018400863191609</v>
      </c>
    </row>
    <row r="36" spans="1:82" s="1" customFormat="1" ht="39.75" customHeight="1" x14ac:dyDescent="0.4">
      <c r="A36" s="344"/>
      <c r="B36" s="450" t="s">
        <v>696</v>
      </c>
      <c r="C36" s="317"/>
      <c r="D36" s="347" t="s">
        <v>482</v>
      </c>
      <c r="E36" s="347" t="s">
        <v>483</v>
      </c>
      <c r="F36" s="347" t="s">
        <v>484</v>
      </c>
      <c r="G36" s="347" t="s">
        <v>485</v>
      </c>
      <c r="H36" s="347" t="s">
        <v>486</v>
      </c>
      <c r="I36" s="347" t="s">
        <v>487</v>
      </c>
      <c r="J36" s="347" t="s">
        <v>488</v>
      </c>
      <c r="K36" s="347" t="s">
        <v>489</v>
      </c>
      <c r="L36" s="347" t="s">
        <v>490</v>
      </c>
      <c r="M36" s="347" t="s">
        <v>491</v>
      </c>
      <c r="N36" s="347" t="s">
        <v>492</v>
      </c>
      <c r="O36" s="347" t="s">
        <v>493</v>
      </c>
      <c r="P36" s="347" t="s">
        <v>494</v>
      </c>
      <c r="Q36" s="347" t="s">
        <v>495</v>
      </c>
      <c r="R36" s="347" t="s">
        <v>496</v>
      </c>
      <c r="S36" s="347" t="s">
        <v>497</v>
      </c>
      <c r="T36" s="347" t="s">
        <v>498</v>
      </c>
      <c r="U36" s="347" t="s">
        <v>499</v>
      </c>
      <c r="V36" s="347" t="s">
        <v>500</v>
      </c>
      <c r="W36" s="347" t="s">
        <v>501</v>
      </c>
      <c r="X36" s="347" t="s">
        <v>502</v>
      </c>
      <c r="Y36" s="347" t="s">
        <v>503</v>
      </c>
      <c r="Z36" s="347" t="s">
        <v>504</v>
      </c>
      <c r="AA36" s="347" t="s">
        <v>505</v>
      </c>
      <c r="AB36" s="347" t="s">
        <v>506</v>
      </c>
      <c r="AC36" s="347" t="s">
        <v>507</v>
      </c>
      <c r="AD36" s="347" t="s">
        <v>508</v>
      </c>
      <c r="AE36" s="347" t="s">
        <v>509</v>
      </c>
      <c r="AF36" s="347" t="s">
        <v>510</v>
      </c>
      <c r="AG36" s="347" t="s">
        <v>511</v>
      </c>
      <c r="AH36" s="347" t="s">
        <v>512</v>
      </c>
      <c r="AI36" s="347" t="s">
        <v>513</v>
      </c>
      <c r="AJ36" s="347" t="s">
        <v>514</v>
      </c>
      <c r="AK36" s="347" t="s">
        <v>515</v>
      </c>
      <c r="AL36" s="347" t="s">
        <v>516</v>
      </c>
      <c r="AM36" s="347" t="s">
        <v>517</v>
      </c>
      <c r="AN36" s="347" t="s">
        <v>518</v>
      </c>
      <c r="AO36" s="347" t="s">
        <v>519</v>
      </c>
      <c r="AP36" s="347" t="s">
        <v>520</v>
      </c>
      <c r="AQ36" s="347" t="s">
        <v>521</v>
      </c>
      <c r="AR36" s="347" t="s">
        <v>522</v>
      </c>
      <c r="AS36" s="347" t="s">
        <v>523</v>
      </c>
      <c r="AT36" s="347" t="s">
        <v>524</v>
      </c>
      <c r="AU36" s="347" t="s">
        <v>525</v>
      </c>
      <c r="AV36" s="347" t="s">
        <v>526</v>
      </c>
      <c r="AW36" s="347" t="s">
        <v>527</v>
      </c>
      <c r="AX36" s="347" t="s">
        <v>528</v>
      </c>
      <c r="AY36" s="347" t="s">
        <v>529</v>
      </c>
      <c r="AZ36" s="347" t="s">
        <v>530</v>
      </c>
      <c r="BA36" s="347" t="s">
        <v>531</v>
      </c>
      <c r="BB36" s="347" t="s">
        <v>532</v>
      </c>
      <c r="BC36" s="347" t="s">
        <v>533</v>
      </c>
      <c r="BD36" s="347" t="s">
        <v>534</v>
      </c>
      <c r="BE36" s="347" t="s">
        <v>535</v>
      </c>
      <c r="BF36" s="347" t="s">
        <v>536</v>
      </c>
      <c r="BG36" s="347" t="s">
        <v>537</v>
      </c>
      <c r="BH36" s="347" t="s">
        <v>538</v>
      </c>
      <c r="BI36" s="347" t="s">
        <v>539</v>
      </c>
      <c r="BJ36" s="347" t="s">
        <v>540</v>
      </c>
      <c r="BK36" s="347" t="s">
        <v>541</v>
      </c>
      <c r="BL36" s="347" t="s">
        <v>542</v>
      </c>
      <c r="BM36" s="347" t="s">
        <v>543</v>
      </c>
      <c r="BN36" s="347" t="s">
        <v>544</v>
      </c>
      <c r="BO36" s="347" t="s">
        <v>545</v>
      </c>
      <c r="BP36" s="347" t="s">
        <v>546</v>
      </c>
      <c r="BQ36" s="347" t="s">
        <v>547</v>
      </c>
      <c r="BR36" s="347" t="s">
        <v>548</v>
      </c>
      <c r="BS36" s="347" t="s">
        <v>549</v>
      </c>
      <c r="BT36" s="347" t="s">
        <v>550</v>
      </c>
      <c r="BU36" s="347" t="s">
        <v>551</v>
      </c>
      <c r="BV36" s="347" t="s">
        <v>552</v>
      </c>
      <c r="BW36" s="347" t="s">
        <v>553</v>
      </c>
      <c r="BX36" s="347" t="s">
        <v>554</v>
      </c>
      <c r="BY36" s="347" t="s">
        <v>555</v>
      </c>
      <c r="BZ36" s="347" t="s">
        <v>556</v>
      </c>
      <c r="CA36" s="347" t="s">
        <v>557</v>
      </c>
      <c r="CB36" s="347" t="s">
        <v>558</v>
      </c>
      <c r="CC36" s="347" t="s">
        <v>559</v>
      </c>
      <c r="CD36" s="348" t="s">
        <v>560</v>
      </c>
    </row>
    <row r="37" spans="1:82" s="1" customFormat="1" ht="26.25" customHeight="1" x14ac:dyDescent="0.4">
      <c r="A37" s="350"/>
      <c r="B37" s="106" t="s">
        <v>457</v>
      </c>
      <c r="C37" s="314"/>
      <c r="D37" s="337" t="s">
        <v>446</v>
      </c>
      <c r="E37" s="337" t="s">
        <v>446</v>
      </c>
      <c r="F37" s="337" t="s">
        <v>446</v>
      </c>
      <c r="G37" s="337" t="s">
        <v>446</v>
      </c>
      <c r="H37" s="337" t="s">
        <v>446</v>
      </c>
      <c r="I37" s="337" t="s">
        <v>446</v>
      </c>
      <c r="J37" s="337" t="s">
        <v>446</v>
      </c>
      <c r="K37" s="337" t="s">
        <v>446</v>
      </c>
      <c r="L37" s="337" t="s">
        <v>446</v>
      </c>
      <c r="M37" s="337" t="s">
        <v>446</v>
      </c>
      <c r="N37" s="337" t="s">
        <v>446</v>
      </c>
      <c r="O37" s="337" t="s">
        <v>446</v>
      </c>
      <c r="P37" s="337" t="s">
        <v>446</v>
      </c>
      <c r="Q37" s="337" t="s">
        <v>446</v>
      </c>
      <c r="R37" s="337" t="s">
        <v>446</v>
      </c>
      <c r="S37" s="337" t="s">
        <v>446</v>
      </c>
      <c r="T37" s="337" t="s">
        <v>446</v>
      </c>
      <c r="U37" s="337" t="s">
        <v>446</v>
      </c>
      <c r="V37" s="337" t="s">
        <v>446</v>
      </c>
      <c r="W37" s="337" t="s">
        <v>446</v>
      </c>
      <c r="X37" s="337" t="s">
        <v>446</v>
      </c>
      <c r="Y37" s="337" t="s">
        <v>446</v>
      </c>
      <c r="Z37" s="337" t="s">
        <v>446</v>
      </c>
      <c r="AA37" s="337" t="s">
        <v>446</v>
      </c>
      <c r="AB37" s="337" t="s">
        <v>446</v>
      </c>
      <c r="AC37" s="337" t="s">
        <v>446</v>
      </c>
      <c r="AD37" s="337" t="s">
        <v>446</v>
      </c>
      <c r="AE37" s="337" t="s">
        <v>446</v>
      </c>
      <c r="AF37" s="337" t="s">
        <v>446</v>
      </c>
      <c r="AG37" s="337" t="s">
        <v>446</v>
      </c>
      <c r="AH37" s="337" t="s">
        <v>446</v>
      </c>
      <c r="AI37" s="337" t="s">
        <v>446</v>
      </c>
      <c r="AJ37" s="337" t="s">
        <v>446</v>
      </c>
      <c r="AK37" s="337" t="s">
        <v>446</v>
      </c>
      <c r="AL37" s="337" t="s">
        <v>446</v>
      </c>
      <c r="AM37" s="337" t="s">
        <v>446</v>
      </c>
      <c r="AN37" s="337" t="s">
        <v>446</v>
      </c>
      <c r="AO37" s="337" t="s">
        <v>446</v>
      </c>
      <c r="AP37" s="337" t="s">
        <v>446</v>
      </c>
      <c r="AQ37" s="337" t="s">
        <v>446</v>
      </c>
      <c r="AR37" s="337" t="s">
        <v>446</v>
      </c>
      <c r="AS37" s="337" t="s">
        <v>446</v>
      </c>
      <c r="AT37" s="337" t="s">
        <v>446</v>
      </c>
      <c r="AU37" s="337" t="s">
        <v>446</v>
      </c>
      <c r="AV37" s="337" t="s">
        <v>446</v>
      </c>
      <c r="AW37" s="337" t="s">
        <v>446</v>
      </c>
      <c r="AX37" s="337" t="s">
        <v>446</v>
      </c>
      <c r="AY37" s="337" t="s">
        <v>446</v>
      </c>
      <c r="AZ37" s="337" t="s">
        <v>446</v>
      </c>
      <c r="BA37" s="337" t="s">
        <v>446</v>
      </c>
      <c r="BB37" s="337" t="s">
        <v>446</v>
      </c>
      <c r="BC37" s="337" t="s">
        <v>446</v>
      </c>
      <c r="BD37" s="337" t="s">
        <v>446</v>
      </c>
      <c r="BE37" s="337" t="s">
        <v>446</v>
      </c>
      <c r="BF37" s="337" t="s">
        <v>446</v>
      </c>
      <c r="BG37" s="334">
        <v>342</v>
      </c>
      <c r="BH37" s="334">
        <v>341</v>
      </c>
      <c r="BI37" s="334">
        <v>339</v>
      </c>
      <c r="BJ37" s="334">
        <v>336</v>
      </c>
      <c r="BK37" s="334">
        <v>332</v>
      </c>
      <c r="BL37" s="334">
        <v>327</v>
      </c>
      <c r="BM37" s="334">
        <v>325</v>
      </c>
      <c r="BN37" s="334">
        <v>327</v>
      </c>
      <c r="BO37" s="334">
        <v>324</v>
      </c>
      <c r="BP37" s="334">
        <v>318</v>
      </c>
      <c r="BQ37" s="334">
        <v>320</v>
      </c>
      <c r="BR37" s="334">
        <v>314</v>
      </c>
      <c r="BS37" s="334">
        <v>308</v>
      </c>
      <c r="BT37" s="334">
        <v>301</v>
      </c>
      <c r="BU37" s="334">
        <v>292</v>
      </c>
      <c r="BV37" s="334">
        <v>284</v>
      </c>
      <c r="BW37" s="334">
        <v>276</v>
      </c>
      <c r="BX37" s="334">
        <v>237</v>
      </c>
      <c r="BY37" s="334">
        <v>228</v>
      </c>
      <c r="BZ37" s="334">
        <v>223</v>
      </c>
      <c r="CA37" s="334">
        <v>217</v>
      </c>
      <c r="CB37" s="334">
        <v>210</v>
      </c>
      <c r="CC37" s="334">
        <v>203</v>
      </c>
      <c r="CD37" s="335">
        <v>197</v>
      </c>
    </row>
    <row r="38" spans="1:82" s="1" customFormat="1" x14ac:dyDescent="0.4">
      <c r="A38" s="314"/>
      <c r="B38" s="350" t="s">
        <v>364</v>
      </c>
      <c r="C38" s="314"/>
      <c r="D38" s="337">
        <v>0</v>
      </c>
      <c r="E38" s="337">
        <v>0</v>
      </c>
      <c r="F38" s="337">
        <v>0</v>
      </c>
      <c r="G38" s="337">
        <v>0</v>
      </c>
      <c r="H38" s="337">
        <v>0</v>
      </c>
      <c r="I38" s="337">
        <v>0</v>
      </c>
      <c r="J38" s="337">
        <v>0</v>
      </c>
      <c r="K38" s="337">
        <v>0</v>
      </c>
      <c r="L38" s="337">
        <v>0</v>
      </c>
      <c r="M38" s="337">
        <v>0</v>
      </c>
      <c r="N38" s="337">
        <v>0</v>
      </c>
      <c r="O38" s="337">
        <v>0</v>
      </c>
      <c r="P38" s="337">
        <v>0</v>
      </c>
      <c r="Q38" s="337">
        <v>0</v>
      </c>
      <c r="R38" s="337">
        <v>0</v>
      </c>
      <c r="S38" s="337">
        <v>0</v>
      </c>
      <c r="T38" s="337">
        <v>0</v>
      </c>
      <c r="U38" s="337">
        <v>0</v>
      </c>
      <c r="V38" s="337">
        <v>0</v>
      </c>
      <c r="W38" s="337">
        <v>0</v>
      </c>
      <c r="X38" s="337">
        <v>0</v>
      </c>
      <c r="Y38" s="337">
        <v>0</v>
      </c>
      <c r="Z38" s="337">
        <v>0</v>
      </c>
      <c r="AA38" s="337">
        <v>0</v>
      </c>
      <c r="AB38" s="337">
        <v>0</v>
      </c>
      <c r="AC38" s="337">
        <v>0</v>
      </c>
      <c r="AD38" s="337">
        <v>0</v>
      </c>
      <c r="AE38" s="337">
        <v>0</v>
      </c>
      <c r="AF38" s="337">
        <v>0</v>
      </c>
      <c r="AG38" s="337">
        <v>0</v>
      </c>
      <c r="AH38" s="337">
        <v>0</v>
      </c>
      <c r="AI38" s="337">
        <v>0</v>
      </c>
      <c r="AJ38" s="337">
        <v>0</v>
      </c>
      <c r="AK38" s="337">
        <v>0</v>
      </c>
      <c r="AL38" s="337">
        <v>0</v>
      </c>
      <c r="AM38" s="337">
        <v>0</v>
      </c>
      <c r="AN38" s="337">
        <v>0</v>
      </c>
      <c r="AO38" s="337">
        <v>0</v>
      </c>
      <c r="AP38" s="337">
        <v>0</v>
      </c>
      <c r="AQ38" s="337">
        <v>0</v>
      </c>
      <c r="AR38" s="337">
        <v>0</v>
      </c>
      <c r="AS38" s="337">
        <v>0</v>
      </c>
      <c r="AT38" s="337">
        <v>0</v>
      </c>
      <c r="AU38" s="337">
        <v>0</v>
      </c>
      <c r="AV38" s="337">
        <v>0</v>
      </c>
      <c r="AW38" s="337">
        <v>0</v>
      </c>
      <c r="AX38" s="337">
        <v>0</v>
      </c>
      <c r="AY38" s="337">
        <v>0</v>
      </c>
      <c r="AZ38" s="337">
        <v>0</v>
      </c>
      <c r="BA38" s="337">
        <v>0</v>
      </c>
      <c r="BB38" s="337">
        <v>0</v>
      </c>
      <c r="BC38" s="337">
        <v>0</v>
      </c>
      <c r="BD38" s="337">
        <v>0</v>
      </c>
      <c r="BE38" s="337">
        <v>0</v>
      </c>
      <c r="BF38" s="337">
        <v>0</v>
      </c>
      <c r="BG38" s="337">
        <v>192</v>
      </c>
      <c r="BH38" s="337">
        <v>187</v>
      </c>
      <c r="BI38" s="337">
        <v>182</v>
      </c>
      <c r="BJ38" s="337">
        <v>176</v>
      </c>
      <c r="BK38" s="337">
        <v>170</v>
      </c>
      <c r="BL38" s="337">
        <v>163</v>
      </c>
      <c r="BM38" s="337">
        <v>156</v>
      </c>
      <c r="BN38" s="337">
        <v>152</v>
      </c>
      <c r="BO38" s="337">
        <v>145</v>
      </c>
      <c r="BP38" s="337">
        <v>137</v>
      </c>
      <c r="BQ38" s="337">
        <v>137</v>
      </c>
      <c r="BR38" s="337">
        <v>131</v>
      </c>
      <c r="BS38" s="337">
        <v>125</v>
      </c>
      <c r="BT38" s="337">
        <v>120</v>
      </c>
      <c r="BU38" s="337">
        <v>114</v>
      </c>
      <c r="BV38" s="337">
        <v>108</v>
      </c>
      <c r="BW38" s="337">
        <v>105</v>
      </c>
      <c r="BX38" s="337">
        <v>89</v>
      </c>
      <c r="BY38" s="337">
        <v>83</v>
      </c>
      <c r="BZ38" s="337">
        <v>79</v>
      </c>
      <c r="CA38" s="337">
        <v>74</v>
      </c>
      <c r="CB38" s="337">
        <v>69</v>
      </c>
      <c r="CC38" s="337">
        <v>64</v>
      </c>
      <c r="CD38" s="338">
        <v>61</v>
      </c>
    </row>
    <row r="39" spans="1:82" s="1" customFormat="1" x14ac:dyDescent="0.4">
      <c r="A39" s="314"/>
      <c r="B39" s="350" t="s">
        <v>365</v>
      </c>
      <c r="C39" s="314"/>
      <c r="D39" s="337">
        <v>0</v>
      </c>
      <c r="E39" s="337">
        <v>0</v>
      </c>
      <c r="F39" s="337">
        <v>0</v>
      </c>
      <c r="G39" s="337">
        <v>0</v>
      </c>
      <c r="H39" s="337">
        <v>0</v>
      </c>
      <c r="I39" s="337">
        <v>0</v>
      </c>
      <c r="J39" s="337">
        <v>0</v>
      </c>
      <c r="K39" s="337">
        <v>0</v>
      </c>
      <c r="L39" s="337">
        <v>0</v>
      </c>
      <c r="M39" s="337">
        <v>0</v>
      </c>
      <c r="N39" s="337">
        <v>0</v>
      </c>
      <c r="O39" s="337">
        <v>0</v>
      </c>
      <c r="P39" s="337">
        <v>0</v>
      </c>
      <c r="Q39" s="337">
        <v>0</v>
      </c>
      <c r="R39" s="337">
        <v>0</v>
      </c>
      <c r="S39" s="337">
        <v>0</v>
      </c>
      <c r="T39" s="337">
        <v>0</v>
      </c>
      <c r="U39" s="337">
        <v>0</v>
      </c>
      <c r="V39" s="337">
        <v>0</v>
      </c>
      <c r="W39" s="337">
        <v>0</v>
      </c>
      <c r="X39" s="337">
        <v>0</v>
      </c>
      <c r="Y39" s="337">
        <v>0</v>
      </c>
      <c r="Z39" s="337">
        <v>0</v>
      </c>
      <c r="AA39" s="337">
        <v>0</v>
      </c>
      <c r="AB39" s="337">
        <v>0</v>
      </c>
      <c r="AC39" s="337">
        <v>0</v>
      </c>
      <c r="AD39" s="337">
        <v>0</v>
      </c>
      <c r="AE39" s="337">
        <v>0</v>
      </c>
      <c r="AF39" s="337">
        <v>0</v>
      </c>
      <c r="AG39" s="337">
        <v>0</v>
      </c>
      <c r="AH39" s="337">
        <v>0</v>
      </c>
      <c r="AI39" s="337">
        <v>0</v>
      </c>
      <c r="AJ39" s="337">
        <v>0</v>
      </c>
      <c r="AK39" s="337">
        <v>0</v>
      </c>
      <c r="AL39" s="337">
        <v>0</v>
      </c>
      <c r="AM39" s="337">
        <v>0</v>
      </c>
      <c r="AN39" s="337">
        <v>0</v>
      </c>
      <c r="AO39" s="337">
        <v>0</v>
      </c>
      <c r="AP39" s="337">
        <v>0</v>
      </c>
      <c r="AQ39" s="337">
        <v>0</v>
      </c>
      <c r="AR39" s="337">
        <v>0</v>
      </c>
      <c r="AS39" s="337">
        <v>0</v>
      </c>
      <c r="AT39" s="337">
        <v>0</v>
      </c>
      <c r="AU39" s="337">
        <v>0</v>
      </c>
      <c r="AV39" s="337">
        <v>0</v>
      </c>
      <c r="AW39" s="337">
        <v>0</v>
      </c>
      <c r="AX39" s="337">
        <v>0</v>
      </c>
      <c r="AY39" s="337">
        <v>0</v>
      </c>
      <c r="AZ39" s="337">
        <v>0</v>
      </c>
      <c r="BA39" s="337">
        <v>0</v>
      </c>
      <c r="BB39" s="337">
        <v>0</v>
      </c>
      <c r="BC39" s="337">
        <v>0</v>
      </c>
      <c r="BD39" s="337">
        <v>0</v>
      </c>
      <c r="BE39" s="337">
        <v>0</v>
      </c>
      <c r="BF39" s="337">
        <v>0</v>
      </c>
      <c r="BG39" s="337">
        <v>150</v>
      </c>
      <c r="BH39" s="337">
        <v>153</v>
      </c>
      <c r="BI39" s="337">
        <v>156</v>
      </c>
      <c r="BJ39" s="337">
        <v>159</v>
      </c>
      <c r="BK39" s="337">
        <v>162</v>
      </c>
      <c r="BL39" s="337">
        <v>164</v>
      </c>
      <c r="BM39" s="337">
        <v>169</v>
      </c>
      <c r="BN39" s="337">
        <v>175</v>
      </c>
      <c r="BO39" s="337">
        <v>179</v>
      </c>
      <c r="BP39" s="337">
        <v>181</v>
      </c>
      <c r="BQ39" s="337">
        <v>183</v>
      </c>
      <c r="BR39" s="337">
        <v>183</v>
      </c>
      <c r="BS39" s="337">
        <v>183</v>
      </c>
      <c r="BT39" s="337">
        <v>181</v>
      </c>
      <c r="BU39" s="337">
        <v>178</v>
      </c>
      <c r="BV39" s="337">
        <v>176</v>
      </c>
      <c r="BW39" s="337">
        <v>171</v>
      </c>
      <c r="BX39" s="337">
        <v>147</v>
      </c>
      <c r="BY39" s="337">
        <v>145</v>
      </c>
      <c r="BZ39" s="337">
        <v>144</v>
      </c>
      <c r="CA39" s="337">
        <v>143</v>
      </c>
      <c r="CB39" s="337">
        <v>141</v>
      </c>
      <c r="CC39" s="337">
        <v>139</v>
      </c>
      <c r="CD39" s="338">
        <v>135</v>
      </c>
    </row>
    <row r="40" spans="1:82" s="238" customFormat="1" x14ac:dyDescent="0.4">
      <c r="B40" s="336" t="s">
        <v>456</v>
      </c>
      <c r="D40" s="334">
        <v>0</v>
      </c>
      <c r="E40" s="334">
        <v>0</v>
      </c>
      <c r="F40" s="334">
        <v>0</v>
      </c>
      <c r="G40" s="334">
        <v>0</v>
      </c>
      <c r="H40" s="334">
        <v>0</v>
      </c>
      <c r="I40" s="334">
        <v>0</v>
      </c>
      <c r="J40" s="334">
        <v>0</v>
      </c>
      <c r="K40" s="334">
        <v>0</v>
      </c>
      <c r="L40" s="334">
        <v>0</v>
      </c>
      <c r="M40" s="334">
        <v>0</v>
      </c>
      <c r="N40" s="334">
        <v>0</v>
      </c>
      <c r="O40" s="334">
        <v>0</v>
      </c>
      <c r="P40" s="334">
        <v>0</v>
      </c>
      <c r="Q40" s="334">
        <v>0</v>
      </c>
      <c r="R40" s="334">
        <v>0</v>
      </c>
      <c r="S40" s="334">
        <v>0</v>
      </c>
      <c r="T40" s="334">
        <v>0</v>
      </c>
      <c r="U40" s="334">
        <v>0</v>
      </c>
      <c r="V40" s="334">
        <v>0</v>
      </c>
      <c r="W40" s="334">
        <v>0</v>
      </c>
      <c r="X40" s="334">
        <v>0</v>
      </c>
      <c r="Y40" s="334">
        <v>0</v>
      </c>
      <c r="Z40" s="334">
        <v>0</v>
      </c>
      <c r="AA40" s="334">
        <v>0</v>
      </c>
      <c r="AB40" s="334">
        <v>0</v>
      </c>
      <c r="AC40" s="334">
        <v>0</v>
      </c>
      <c r="AD40" s="334">
        <v>0</v>
      </c>
      <c r="AE40" s="334">
        <v>0</v>
      </c>
      <c r="AF40" s="334">
        <v>0</v>
      </c>
      <c r="AG40" s="334">
        <v>0</v>
      </c>
      <c r="AH40" s="334">
        <v>0</v>
      </c>
      <c r="AI40" s="334">
        <v>0</v>
      </c>
      <c r="AJ40" s="334">
        <v>0</v>
      </c>
      <c r="AK40" s="334">
        <v>0</v>
      </c>
      <c r="AL40" s="334">
        <v>0</v>
      </c>
      <c r="AM40" s="334">
        <v>0</v>
      </c>
      <c r="AN40" s="334">
        <v>0</v>
      </c>
      <c r="AO40" s="334">
        <v>0</v>
      </c>
      <c r="AP40" s="334">
        <v>0</v>
      </c>
      <c r="AQ40" s="334">
        <v>0</v>
      </c>
      <c r="AR40" s="334">
        <v>0</v>
      </c>
      <c r="AS40" s="334">
        <v>0</v>
      </c>
      <c r="AT40" s="334">
        <v>0</v>
      </c>
      <c r="AU40" s="334">
        <v>25</v>
      </c>
      <c r="AV40" s="334">
        <v>24</v>
      </c>
      <c r="AW40" s="334">
        <v>22</v>
      </c>
      <c r="AX40" s="334">
        <v>21</v>
      </c>
      <c r="AY40" s="334">
        <v>19</v>
      </c>
      <c r="AZ40" s="334">
        <v>17</v>
      </c>
      <c r="BA40" s="334">
        <v>16</v>
      </c>
      <c r="BB40" s="334">
        <v>16</v>
      </c>
      <c r="BC40" s="334">
        <v>16</v>
      </c>
      <c r="BD40" s="334">
        <v>15</v>
      </c>
      <c r="BE40" s="334">
        <v>13</v>
      </c>
      <c r="BF40" s="334">
        <v>12</v>
      </c>
      <c r="BG40" s="334">
        <v>11</v>
      </c>
      <c r="BH40" s="334">
        <v>11</v>
      </c>
      <c r="BI40" s="334">
        <v>10</v>
      </c>
      <c r="BJ40" s="334">
        <v>9</v>
      </c>
      <c r="BK40" s="334">
        <v>9</v>
      </c>
      <c r="BL40" s="334">
        <v>8</v>
      </c>
      <c r="BM40" s="334">
        <v>8</v>
      </c>
      <c r="BN40" s="334">
        <v>7</v>
      </c>
      <c r="BO40" s="334">
        <v>7</v>
      </c>
      <c r="BP40" s="334">
        <v>6</v>
      </c>
      <c r="BQ40" s="334">
        <v>6</v>
      </c>
      <c r="BR40" s="334">
        <v>5</v>
      </c>
      <c r="BS40" s="334">
        <v>5</v>
      </c>
      <c r="BT40" s="334">
        <v>4</v>
      </c>
      <c r="BU40" s="334">
        <v>4</v>
      </c>
      <c r="BV40" s="334">
        <v>4</v>
      </c>
      <c r="BW40" s="334">
        <v>3</v>
      </c>
      <c r="BX40" s="334">
        <v>3</v>
      </c>
      <c r="BY40" s="334">
        <v>2</v>
      </c>
      <c r="BZ40" s="334">
        <v>2</v>
      </c>
      <c r="CA40" s="334">
        <v>2</v>
      </c>
      <c r="CB40" s="334">
        <v>2</v>
      </c>
      <c r="CC40" s="334">
        <v>2</v>
      </c>
      <c r="CD40" s="335">
        <v>1</v>
      </c>
    </row>
    <row r="41" spans="1:82" s="1" customFormat="1" ht="16.5" customHeight="1" thickBot="1" x14ac:dyDescent="0.45">
      <c r="A41" s="451"/>
      <c r="B41" s="255"/>
      <c r="C41" s="353"/>
      <c r="D41" s="365"/>
      <c r="E41" s="365"/>
      <c r="F41" s="365"/>
      <c r="G41" s="365"/>
      <c r="H41" s="365"/>
      <c r="I41" s="365"/>
      <c r="J41" s="365"/>
      <c r="K41" s="365"/>
      <c r="L41" s="365"/>
      <c r="M41" s="365"/>
      <c r="N41" s="365"/>
      <c r="O41" s="365"/>
      <c r="P41" s="365"/>
      <c r="Q41" s="365"/>
      <c r="R41" s="365"/>
      <c r="S41" s="365"/>
      <c r="T41" s="365"/>
      <c r="U41" s="365"/>
      <c r="V41" s="365"/>
      <c r="W41" s="365"/>
      <c r="X41" s="365"/>
      <c r="Y41" s="365"/>
      <c r="Z41" s="365"/>
      <c r="AA41" s="365"/>
      <c r="AB41" s="365"/>
      <c r="AC41" s="365"/>
      <c r="AD41" s="365"/>
      <c r="AE41" s="365"/>
      <c r="AF41" s="365"/>
      <c r="AG41" s="365"/>
      <c r="AH41" s="365"/>
      <c r="AI41" s="365"/>
      <c r="AJ41" s="365"/>
      <c r="AK41" s="365"/>
      <c r="AL41" s="365"/>
      <c r="AM41" s="365"/>
      <c r="AN41" s="365"/>
      <c r="AO41" s="365"/>
      <c r="AP41" s="365"/>
      <c r="AQ41" s="365"/>
      <c r="AR41" s="365"/>
      <c r="AS41" s="365"/>
      <c r="AT41" s="365"/>
      <c r="AU41" s="365"/>
      <c r="AV41" s="365"/>
      <c r="AW41" s="365"/>
      <c r="AX41" s="365"/>
      <c r="AY41" s="365"/>
      <c r="AZ41" s="365"/>
      <c r="BA41" s="365"/>
      <c r="BB41" s="365"/>
      <c r="BC41" s="365"/>
      <c r="BD41" s="365"/>
      <c r="BE41" s="365"/>
      <c r="BF41" s="365"/>
      <c r="BG41" s="365"/>
      <c r="BH41" s="365"/>
      <c r="BI41" s="365"/>
      <c r="BJ41" s="365"/>
      <c r="BK41" s="365"/>
      <c r="BL41" s="365"/>
      <c r="BM41" s="365"/>
      <c r="BN41" s="365"/>
      <c r="BO41" s="365"/>
      <c r="BP41" s="365"/>
      <c r="BQ41" s="365"/>
      <c r="BR41" s="365"/>
      <c r="BS41" s="365"/>
      <c r="BT41" s="365"/>
      <c r="BU41" s="365"/>
      <c r="BV41" s="365"/>
      <c r="BW41" s="365"/>
      <c r="BX41" s="365"/>
      <c r="BY41" s="365"/>
      <c r="BZ41" s="365"/>
      <c r="CA41" s="365"/>
      <c r="CB41" s="365"/>
      <c r="CC41" s="365"/>
      <c r="CD41" s="366"/>
    </row>
  </sheetData>
  <hyperlinks>
    <hyperlink ref="A1" location="Contents!A1" display="Contents page" xr:uid="{00000000-0004-0000-1700-000000000000}"/>
    <hyperlink ref="B1" location="Notes!A1" display="Information relating to this table can be found in the 'Notes' tab" xr:uid="{00000000-0004-0000-17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9C9C9"/>
  </sheetPr>
  <dimension ref="A1:CD15"/>
  <sheetViews>
    <sheetView zoomScale="70" zoomScaleNormal="70" workbookViewId="0">
      <pane xSplit="3" ySplit="3" topLeftCell="BW4" activePane="bottomRight" state="frozen"/>
      <selection pane="topRight" activeCell="D1" sqref="D1"/>
      <selection pane="bottomLeft" activeCell="A4" sqref="A4"/>
      <selection pane="bottomRight" activeCell="A4" sqref="A4"/>
    </sheetView>
  </sheetViews>
  <sheetFormatPr defaultColWidth="9.1328125" defaultRowHeight="15" x14ac:dyDescent="0.4"/>
  <cols>
    <col min="1" max="1" width="23.1328125" style="314" bestFit="1" customWidth="1"/>
    <col min="2" max="2" width="75.86328125" style="314" customWidth="1"/>
    <col min="3" max="3" width="25.86328125" style="314" customWidth="1"/>
    <col min="4" max="75" width="12.86328125" style="193" customWidth="1"/>
    <col min="76" max="82" width="12.86328125" style="314" customWidth="1"/>
    <col min="83" max="83" width="9.1328125" style="314" customWidth="1"/>
    <col min="84" max="16384" width="9.1328125" style="314"/>
  </cols>
  <sheetData>
    <row r="1" spans="1:82" s="296" customFormat="1" ht="25.5" customHeight="1" thickBot="1" x14ac:dyDescent="0.4">
      <c r="A1" s="43" t="s">
        <v>44</v>
      </c>
      <c r="B1" s="44" t="s">
        <v>88</v>
      </c>
      <c r="C1" s="108"/>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356"/>
      <c r="BW1" s="356"/>
      <c r="BX1" s="356"/>
    </row>
    <row r="2" spans="1:82" s="1" customFormat="1" ht="15.75" customHeight="1" x14ac:dyDescent="0.4">
      <c r="A2" s="46" t="s">
        <v>45</v>
      </c>
      <c r="B2" s="18" t="s">
        <v>697</v>
      </c>
      <c r="C2" s="297"/>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1" customFormat="1" x14ac:dyDescent="0.4">
      <c r="A3" s="110">
        <v>2022</v>
      </c>
      <c r="B3" s="298" t="s">
        <v>218</v>
      </c>
      <c r="C3" s="299"/>
      <c r="D3" s="269" t="s">
        <v>123</v>
      </c>
      <c r="E3" s="269" t="s">
        <v>123</v>
      </c>
      <c r="F3" s="269" t="s">
        <v>123</v>
      </c>
      <c r="G3" s="269" t="s">
        <v>123</v>
      </c>
      <c r="H3" s="269" t="s">
        <v>123</v>
      </c>
      <c r="I3" s="269" t="s">
        <v>123</v>
      </c>
      <c r="J3" s="269" t="s">
        <v>123</v>
      </c>
      <c r="K3" s="269" t="s">
        <v>123</v>
      </c>
      <c r="L3" s="269" t="s">
        <v>123</v>
      </c>
      <c r="M3" s="269" t="s">
        <v>123</v>
      </c>
      <c r="N3" s="269" t="s">
        <v>123</v>
      </c>
      <c r="O3" s="269" t="s">
        <v>123</v>
      </c>
      <c r="P3" s="269" t="s">
        <v>123</v>
      </c>
      <c r="Q3" s="269" t="s">
        <v>123</v>
      </c>
      <c r="R3" s="269" t="s">
        <v>123</v>
      </c>
      <c r="S3" s="269" t="s">
        <v>123</v>
      </c>
      <c r="T3" s="269" t="s">
        <v>123</v>
      </c>
      <c r="U3" s="269" t="s">
        <v>123</v>
      </c>
      <c r="V3" s="269" t="s">
        <v>123</v>
      </c>
      <c r="W3" s="269" t="s">
        <v>123</v>
      </c>
      <c r="X3" s="269" t="s">
        <v>123</v>
      </c>
      <c r="Y3" s="269" t="s">
        <v>123</v>
      </c>
      <c r="Z3" s="269" t="s">
        <v>123</v>
      </c>
      <c r="AA3" s="269" t="s">
        <v>123</v>
      </c>
      <c r="AB3" s="269" t="s">
        <v>123</v>
      </c>
      <c r="AC3" s="269" t="s">
        <v>123</v>
      </c>
      <c r="AD3" s="269" t="s">
        <v>123</v>
      </c>
      <c r="AE3" s="269" t="s">
        <v>123</v>
      </c>
      <c r="AF3" s="269" t="s">
        <v>123</v>
      </c>
      <c r="AG3" s="269" t="s">
        <v>123</v>
      </c>
      <c r="AH3" s="269" t="s">
        <v>123</v>
      </c>
      <c r="AI3" s="269" t="s">
        <v>123</v>
      </c>
      <c r="AJ3" s="269" t="s">
        <v>123</v>
      </c>
      <c r="AK3" s="269" t="s">
        <v>123</v>
      </c>
      <c r="AL3" s="269" t="s">
        <v>123</v>
      </c>
      <c r="AM3" s="269" t="s">
        <v>123</v>
      </c>
      <c r="AN3" s="269" t="s">
        <v>123</v>
      </c>
      <c r="AO3" s="269" t="s">
        <v>123</v>
      </c>
      <c r="AP3" s="269" t="s">
        <v>123</v>
      </c>
      <c r="AQ3" s="269" t="s">
        <v>123</v>
      </c>
      <c r="AR3" s="269" t="s">
        <v>123</v>
      </c>
      <c r="AS3" s="269" t="s">
        <v>123</v>
      </c>
      <c r="AT3" s="269" t="s">
        <v>123</v>
      </c>
      <c r="AU3" s="269" t="s">
        <v>123</v>
      </c>
      <c r="AV3" s="269" t="s">
        <v>123</v>
      </c>
      <c r="AW3" s="269" t="s">
        <v>123</v>
      </c>
      <c r="AX3" s="269" t="s">
        <v>123</v>
      </c>
      <c r="AY3" s="269" t="s">
        <v>123</v>
      </c>
      <c r="AZ3" s="269" t="s">
        <v>123</v>
      </c>
      <c r="BA3" s="269" t="s">
        <v>123</v>
      </c>
      <c r="BB3" s="269" t="s">
        <v>123</v>
      </c>
      <c r="BC3" s="269" t="s">
        <v>123</v>
      </c>
      <c r="BD3" s="269" t="s">
        <v>123</v>
      </c>
      <c r="BE3" s="269" t="s">
        <v>123</v>
      </c>
      <c r="BF3" s="269" t="s">
        <v>123</v>
      </c>
      <c r="BG3" s="269" t="s">
        <v>123</v>
      </c>
      <c r="BH3" s="269" t="s">
        <v>123</v>
      </c>
      <c r="BI3" s="269" t="s">
        <v>123</v>
      </c>
      <c r="BJ3" s="269" t="s">
        <v>123</v>
      </c>
      <c r="BK3" s="269" t="s">
        <v>123</v>
      </c>
      <c r="BL3" s="269" t="s">
        <v>123</v>
      </c>
      <c r="BM3" s="269" t="s">
        <v>123</v>
      </c>
      <c r="BN3" s="269" t="s">
        <v>123</v>
      </c>
      <c r="BO3" s="269" t="s">
        <v>123</v>
      </c>
      <c r="BP3" s="269" t="s">
        <v>123</v>
      </c>
      <c r="BQ3" s="269" t="s">
        <v>123</v>
      </c>
      <c r="BR3" s="269" t="s">
        <v>123</v>
      </c>
      <c r="BS3" s="269" t="s">
        <v>123</v>
      </c>
      <c r="BT3" s="269" t="s">
        <v>123</v>
      </c>
      <c r="BU3" s="269" t="s">
        <v>123</v>
      </c>
      <c r="BV3" s="269" t="s">
        <v>123</v>
      </c>
      <c r="BW3" s="269" t="s">
        <v>123</v>
      </c>
      <c r="BX3" s="269" t="s">
        <v>123</v>
      </c>
      <c r="BY3" s="269" t="s">
        <v>124</v>
      </c>
      <c r="BZ3" s="269" t="s">
        <v>124</v>
      </c>
      <c r="CA3" s="269" t="s">
        <v>124</v>
      </c>
      <c r="CB3" s="269" t="s">
        <v>124</v>
      </c>
      <c r="CC3" s="269" t="s">
        <v>124</v>
      </c>
      <c r="CD3" s="270" t="s">
        <v>124</v>
      </c>
    </row>
    <row r="4" spans="1:82" s="238" customFormat="1" ht="26.25" customHeight="1" x14ac:dyDescent="0.4">
      <c r="A4" s="35"/>
      <c r="B4" s="106" t="s">
        <v>136</v>
      </c>
      <c r="C4" s="106"/>
      <c r="D4" s="334">
        <f t="shared" ref="D4:AE4" si="0">SUM(D5:D6)</f>
        <v>0</v>
      </c>
      <c r="E4" s="334">
        <f t="shared" si="0"/>
        <v>0</v>
      </c>
      <c r="F4" s="334">
        <f t="shared" si="0"/>
        <v>0</v>
      </c>
      <c r="G4" s="334">
        <f t="shared" si="0"/>
        <v>0</v>
      </c>
      <c r="H4" s="334">
        <f t="shared" si="0"/>
        <v>0</v>
      </c>
      <c r="I4" s="334">
        <f t="shared" si="0"/>
        <v>0</v>
      </c>
      <c r="J4" s="334">
        <f t="shared" si="0"/>
        <v>0</v>
      </c>
      <c r="K4" s="334">
        <f t="shared" si="0"/>
        <v>0</v>
      </c>
      <c r="L4" s="334">
        <f t="shared" si="0"/>
        <v>0</v>
      </c>
      <c r="M4" s="334">
        <f t="shared" si="0"/>
        <v>0</v>
      </c>
      <c r="N4" s="334">
        <f t="shared" si="0"/>
        <v>0</v>
      </c>
      <c r="O4" s="334">
        <f t="shared" si="0"/>
        <v>0</v>
      </c>
      <c r="P4" s="334">
        <f t="shared" si="0"/>
        <v>0</v>
      </c>
      <c r="Q4" s="334">
        <f t="shared" si="0"/>
        <v>0</v>
      </c>
      <c r="R4" s="334">
        <f t="shared" si="0"/>
        <v>0</v>
      </c>
      <c r="S4" s="334">
        <f t="shared" si="0"/>
        <v>0</v>
      </c>
      <c r="T4" s="334">
        <f t="shared" si="0"/>
        <v>0</v>
      </c>
      <c r="U4" s="334">
        <f t="shared" si="0"/>
        <v>0</v>
      </c>
      <c r="V4" s="334">
        <f t="shared" si="0"/>
        <v>0</v>
      </c>
      <c r="W4" s="334">
        <f t="shared" si="0"/>
        <v>0</v>
      </c>
      <c r="X4" s="334">
        <f t="shared" si="0"/>
        <v>0</v>
      </c>
      <c r="Y4" s="334">
        <f t="shared" si="0"/>
        <v>0</v>
      </c>
      <c r="Z4" s="334">
        <f t="shared" si="0"/>
        <v>40</v>
      </c>
      <c r="AA4" s="334">
        <f t="shared" si="0"/>
        <v>42</v>
      </c>
      <c r="AB4" s="334">
        <f t="shared" si="0"/>
        <v>42</v>
      </c>
      <c r="AC4" s="334">
        <f t="shared" si="0"/>
        <v>42</v>
      </c>
      <c r="AD4" s="334">
        <f t="shared" si="0"/>
        <v>47</v>
      </c>
      <c r="AE4" s="334">
        <f t="shared" si="0"/>
        <v>55</v>
      </c>
      <c r="AF4" s="334">
        <v>1.9</v>
      </c>
      <c r="AG4" s="334">
        <v>2.9</v>
      </c>
      <c r="AH4" s="334">
        <f t="shared" ref="AH4:BM4" si="1">SUM(AH5:AH6)</f>
        <v>105</v>
      </c>
      <c r="AI4" s="334">
        <f t="shared" si="1"/>
        <v>125</v>
      </c>
      <c r="AJ4" s="334">
        <f t="shared" si="1"/>
        <v>149</v>
      </c>
      <c r="AK4" s="334">
        <f t="shared" si="1"/>
        <v>158</v>
      </c>
      <c r="AL4" s="334">
        <f t="shared" si="1"/>
        <v>152</v>
      </c>
      <c r="AM4" s="334">
        <f t="shared" si="1"/>
        <v>141</v>
      </c>
      <c r="AN4" s="334">
        <f t="shared" si="1"/>
        <v>161</v>
      </c>
      <c r="AO4" s="334">
        <f t="shared" si="1"/>
        <v>164</v>
      </c>
      <c r="AP4" s="334">
        <f t="shared" si="1"/>
        <v>168.30699999999999</v>
      </c>
      <c r="AQ4" s="334">
        <f t="shared" si="1"/>
        <v>243.74600000000001</v>
      </c>
      <c r="AR4" s="334">
        <f t="shared" si="1"/>
        <v>276.87</v>
      </c>
      <c r="AS4" s="334">
        <f t="shared" si="1"/>
        <v>316.30900000000003</v>
      </c>
      <c r="AT4" s="334">
        <f t="shared" si="1"/>
        <v>347.66500000000002</v>
      </c>
      <c r="AU4" s="334">
        <f t="shared" si="1"/>
        <v>438.95100000000002</v>
      </c>
      <c r="AV4" s="334">
        <f t="shared" si="1"/>
        <v>465.5</v>
      </c>
      <c r="AW4" s="334">
        <f t="shared" si="1"/>
        <v>449</v>
      </c>
      <c r="AX4" s="334">
        <f t="shared" si="1"/>
        <v>507</v>
      </c>
      <c r="AY4" s="334">
        <f t="shared" si="1"/>
        <v>552.85699999999997</v>
      </c>
      <c r="AZ4" s="334">
        <f t="shared" si="1"/>
        <v>373.52500000000003</v>
      </c>
      <c r="BA4" s="334">
        <f t="shared" si="1"/>
        <v>537.76300000000003</v>
      </c>
      <c r="BB4" s="334">
        <f t="shared" si="1"/>
        <v>591.26400000000001</v>
      </c>
      <c r="BC4" s="334">
        <f t="shared" si="1"/>
        <v>673.26800000000003</v>
      </c>
      <c r="BD4" s="334">
        <f t="shared" si="1"/>
        <v>692.71299999999997</v>
      </c>
      <c r="BE4" s="334">
        <f t="shared" si="1"/>
        <v>691.73578498647475</v>
      </c>
      <c r="BF4" s="334">
        <f t="shared" si="1"/>
        <v>792.49211571442549</v>
      </c>
      <c r="BG4" s="334">
        <f t="shared" si="1"/>
        <v>1162.6198373672</v>
      </c>
      <c r="BH4" s="334">
        <f t="shared" si="1"/>
        <v>1440.9349999999999</v>
      </c>
      <c r="BI4" s="334">
        <f t="shared" si="1"/>
        <v>1347.2803274026728</v>
      </c>
      <c r="BJ4" s="334">
        <f t="shared" si="1"/>
        <v>1488.3439635451134</v>
      </c>
      <c r="BK4" s="334">
        <f t="shared" si="1"/>
        <v>1869.8748913673235</v>
      </c>
      <c r="BL4" s="334">
        <f t="shared" si="1"/>
        <v>2270.3184372708433</v>
      </c>
      <c r="BM4" s="334">
        <f t="shared" si="1"/>
        <v>2370.7199062365353</v>
      </c>
      <c r="BN4" s="334">
        <f t="shared" ref="BN4:CD4" si="2">SUM(BN5:BN6)</f>
        <v>2477.7295703651862</v>
      </c>
      <c r="BO4" s="334">
        <f t="shared" si="2"/>
        <v>2560.4041284890704</v>
      </c>
      <c r="BP4" s="334">
        <f t="shared" si="2"/>
        <v>2640.3124609216825</v>
      </c>
      <c r="BQ4" s="334">
        <f t="shared" si="2"/>
        <v>2635.9920389899999</v>
      </c>
      <c r="BR4" s="334">
        <f t="shared" si="2"/>
        <v>2676.5560417199999</v>
      </c>
      <c r="BS4" s="334">
        <f t="shared" si="2"/>
        <v>2791.9409708199996</v>
      </c>
      <c r="BT4" s="334">
        <f t="shared" si="2"/>
        <v>2728.4577738399998</v>
      </c>
      <c r="BU4" s="334">
        <f t="shared" si="2"/>
        <v>2733.4229097900002</v>
      </c>
      <c r="BV4" s="334">
        <f t="shared" si="2"/>
        <v>2833.64452364</v>
      </c>
      <c r="BW4" s="334">
        <f t="shared" si="2"/>
        <v>2948.32425564</v>
      </c>
      <c r="BX4" s="334">
        <f t="shared" si="2"/>
        <v>2883.7453444999996</v>
      </c>
      <c r="BY4" s="334">
        <f t="shared" si="2"/>
        <v>2956.6660513194506</v>
      </c>
      <c r="BZ4" s="334">
        <f t="shared" si="2"/>
        <v>3005.1799055804358</v>
      </c>
      <c r="CA4" s="334">
        <f t="shared" si="2"/>
        <v>3208.2631730593339</v>
      </c>
      <c r="CB4" s="334">
        <f t="shared" si="2"/>
        <v>3331.5882842772644</v>
      </c>
      <c r="CC4" s="334">
        <f t="shared" si="2"/>
        <v>3399.994242184528</v>
      </c>
      <c r="CD4" s="335">
        <f t="shared" si="2"/>
        <v>3509.2339097433919</v>
      </c>
    </row>
    <row r="5" spans="1:82" s="238" customFormat="1" ht="25.5" customHeight="1" x14ac:dyDescent="0.4">
      <c r="B5" s="228" t="s">
        <v>253</v>
      </c>
      <c r="C5" s="228"/>
      <c r="D5" s="334">
        <v>0</v>
      </c>
      <c r="E5" s="334">
        <v>0</v>
      </c>
      <c r="F5" s="334">
        <v>0</v>
      </c>
      <c r="G5" s="334">
        <v>0</v>
      </c>
      <c r="H5" s="334">
        <v>0</v>
      </c>
      <c r="I5" s="334">
        <v>0</v>
      </c>
      <c r="J5" s="334">
        <v>0</v>
      </c>
      <c r="K5" s="334">
        <v>0</v>
      </c>
      <c r="L5" s="334">
        <v>0</v>
      </c>
      <c r="M5" s="334">
        <v>0</v>
      </c>
      <c r="N5" s="334">
        <v>0</v>
      </c>
      <c r="O5" s="334">
        <v>0</v>
      </c>
      <c r="P5" s="334">
        <v>0</v>
      </c>
      <c r="Q5" s="334">
        <v>0</v>
      </c>
      <c r="R5" s="334">
        <v>0</v>
      </c>
      <c r="S5" s="334">
        <v>0</v>
      </c>
      <c r="T5" s="334">
        <v>0</v>
      </c>
      <c r="U5" s="334">
        <v>0</v>
      </c>
      <c r="V5" s="334">
        <v>0</v>
      </c>
      <c r="W5" s="334">
        <v>0</v>
      </c>
      <c r="X5" s="334">
        <v>0</v>
      </c>
      <c r="Y5" s="334">
        <v>0</v>
      </c>
      <c r="Z5" s="334">
        <v>40</v>
      </c>
      <c r="AA5" s="334">
        <v>42</v>
      </c>
      <c r="AB5" s="334">
        <v>42</v>
      </c>
      <c r="AC5" s="334">
        <v>42</v>
      </c>
      <c r="AD5" s="334">
        <v>47</v>
      </c>
      <c r="AE5" s="334">
        <v>55</v>
      </c>
      <c r="AF5" s="334">
        <v>81</v>
      </c>
      <c r="AG5" s="334">
        <v>92</v>
      </c>
      <c r="AH5" s="334">
        <v>105</v>
      </c>
      <c r="AI5" s="334">
        <v>125</v>
      </c>
      <c r="AJ5" s="334">
        <v>149</v>
      </c>
      <c r="AK5" s="334">
        <v>158</v>
      </c>
      <c r="AL5" s="334">
        <v>152</v>
      </c>
      <c r="AM5" s="334">
        <v>141</v>
      </c>
      <c r="AN5" s="334">
        <v>161</v>
      </c>
      <c r="AO5" s="334">
        <v>164</v>
      </c>
      <c r="AP5" s="334">
        <v>168.30699999999999</v>
      </c>
      <c r="AQ5" s="334">
        <v>50.746000000000002</v>
      </c>
      <c r="AR5" s="334">
        <v>26.87</v>
      </c>
      <c r="AS5" s="334">
        <v>30.309000000000001</v>
      </c>
      <c r="AT5" s="334">
        <v>33.664999999999999</v>
      </c>
      <c r="AU5" s="334">
        <v>30.951000000000001</v>
      </c>
      <c r="AV5" s="334">
        <v>31.5</v>
      </c>
      <c r="AW5" s="334">
        <v>33</v>
      </c>
      <c r="AX5" s="334">
        <v>27</v>
      </c>
      <c r="AY5" s="334">
        <v>28.556999999999999</v>
      </c>
      <c r="AZ5" s="334">
        <v>32.725000000000001</v>
      </c>
      <c r="BA5" s="334">
        <v>35.762999999999998</v>
      </c>
      <c r="BB5" s="334">
        <v>38.264000000000003</v>
      </c>
      <c r="BC5" s="334">
        <v>38.268000000000001</v>
      </c>
      <c r="BD5" s="334">
        <v>44.713000000000001</v>
      </c>
      <c r="BE5" s="334">
        <v>55.794706500000004</v>
      </c>
      <c r="BF5" s="334">
        <v>68.735896129999986</v>
      </c>
      <c r="BG5" s="334">
        <v>127.61983736719999</v>
      </c>
      <c r="BH5" s="334">
        <v>149.76499999999999</v>
      </c>
      <c r="BI5" s="334">
        <v>163.62538309999999</v>
      </c>
      <c r="BJ5" s="334">
        <v>175.38975154999997</v>
      </c>
      <c r="BK5" s="334">
        <v>246.68661228606564</v>
      </c>
      <c r="BL5" s="334">
        <v>320.89652102000002</v>
      </c>
      <c r="BM5" s="334">
        <v>344.51753750999995</v>
      </c>
      <c r="BN5" s="334">
        <v>343.25488572749998</v>
      </c>
      <c r="BO5" s="334">
        <v>365.53661895000005</v>
      </c>
      <c r="BP5" s="334">
        <v>395.77258469999998</v>
      </c>
      <c r="BQ5" s="334">
        <v>399.99203899000008</v>
      </c>
      <c r="BR5" s="334">
        <v>416.55604172</v>
      </c>
      <c r="BS5" s="334">
        <v>440.94097081999979</v>
      </c>
      <c r="BT5" s="334">
        <v>436.45777384000002</v>
      </c>
      <c r="BU5" s="334">
        <v>427.42290979000001</v>
      </c>
      <c r="BV5" s="334">
        <v>427.6445236400001</v>
      </c>
      <c r="BW5" s="334">
        <v>419.32425564000005</v>
      </c>
      <c r="BX5" s="334">
        <v>383.74534449999982</v>
      </c>
      <c r="BY5" s="334">
        <v>350.66605131945045</v>
      </c>
      <c r="BZ5" s="334">
        <v>351.74553686236953</v>
      </c>
      <c r="CA5" s="334">
        <v>382.11661345281141</v>
      </c>
      <c r="CB5" s="334">
        <v>400.40275812096689</v>
      </c>
      <c r="CC5" s="334">
        <v>409.53652072688686</v>
      </c>
      <c r="CD5" s="335">
        <v>438.55569864294915</v>
      </c>
    </row>
    <row r="6" spans="1:82" s="1" customFormat="1" ht="25.5" customHeight="1" x14ac:dyDescent="0.4">
      <c r="A6" s="314"/>
      <c r="B6" s="228" t="s">
        <v>271</v>
      </c>
      <c r="C6" s="71"/>
      <c r="D6" s="334">
        <v>0</v>
      </c>
      <c r="E6" s="334">
        <v>0</v>
      </c>
      <c r="F6" s="334">
        <v>0</v>
      </c>
      <c r="G6" s="334">
        <v>0</v>
      </c>
      <c r="H6" s="334">
        <v>0</v>
      </c>
      <c r="I6" s="334">
        <v>0</v>
      </c>
      <c r="J6" s="334">
        <v>0</v>
      </c>
      <c r="K6" s="334">
        <v>0</v>
      </c>
      <c r="L6" s="334">
        <v>0</v>
      </c>
      <c r="M6" s="334">
        <v>0</v>
      </c>
      <c r="N6" s="334">
        <v>0</v>
      </c>
      <c r="O6" s="334">
        <v>0</v>
      </c>
      <c r="P6" s="334">
        <v>0</v>
      </c>
      <c r="Q6" s="334">
        <v>0</v>
      </c>
      <c r="R6" s="334">
        <v>0</v>
      </c>
      <c r="S6" s="334">
        <v>0</v>
      </c>
      <c r="T6" s="334">
        <v>0</v>
      </c>
      <c r="U6" s="334">
        <v>0</v>
      </c>
      <c r="V6" s="334">
        <v>0</v>
      </c>
      <c r="W6" s="334">
        <v>0</v>
      </c>
      <c r="X6" s="334">
        <v>0</v>
      </c>
      <c r="Y6" s="334">
        <v>0</v>
      </c>
      <c r="Z6" s="334">
        <v>0</v>
      </c>
      <c r="AA6" s="334">
        <v>0</v>
      </c>
      <c r="AB6" s="334">
        <v>0</v>
      </c>
      <c r="AC6" s="334">
        <v>0</v>
      </c>
      <c r="AD6" s="334">
        <v>0</v>
      </c>
      <c r="AE6" s="334">
        <v>0</v>
      </c>
      <c r="AF6" s="334">
        <v>0</v>
      </c>
      <c r="AG6" s="334">
        <v>0</v>
      </c>
      <c r="AH6" s="334">
        <v>0</v>
      </c>
      <c r="AI6" s="334">
        <v>0</v>
      </c>
      <c r="AJ6" s="334">
        <v>0</v>
      </c>
      <c r="AK6" s="334">
        <v>0</v>
      </c>
      <c r="AL6" s="334">
        <v>0</v>
      </c>
      <c r="AM6" s="334">
        <v>0</v>
      </c>
      <c r="AN6" s="334">
        <v>0</v>
      </c>
      <c r="AO6" s="334">
        <v>0</v>
      </c>
      <c r="AP6" s="334">
        <v>0</v>
      </c>
      <c r="AQ6" s="334">
        <v>193</v>
      </c>
      <c r="AR6" s="334">
        <v>250</v>
      </c>
      <c r="AS6" s="334">
        <v>286</v>
      </c>
      <c r="AT6" s="334">
        <v>314</v>
      </c>
      <c r="AU6" s="334">
        <v>408</v>
      </c>
      <c r="AV6" s="334">
        <v>434</v>
      </c>
      <c r="AW6" s="334">
        <v>416</v>
      </c>
      <c r="AX6" s="334">
        <v>480</v>
      </c>
      <c r="AY6" s="334">
        <v>524.29999999999995</v>
      </c>
      <c r="AZ6" s="334">
        <v>340.8</v>
      </c>
      <c r="BA6" s="334">
        <v>502</v>
      </c>
      <c r="BB6" s="334">
        <v>553</v>
      </c>
      <c r="BC6" s="334">
        <v>635</v>
      </c>
      <c r="BD6" s="334">
        <v>648</v>
      </c>
      <c r="BE6" s="334">
        <v>635.94107848647479</v>
      </c>
      <c r="BF6" s="334">
        <v>723.75621958442548</v>
      </c>
      <c r="BG6" s="334">
        <v>1035</v>
      </c>
      <c r="BH6" s="334">
        <v>1291.17</v>
      </c>
      <c r="BI6" s="334">
        <v>1183.6549443026729</v>
      </c>
      <c r="BJ6" s="334">
        <v>1312.9542119951134</v>
      </c>
      <c r="BK6" s="334">
        <v>1623.1882790812579</v>
      </c>
      <c r="BL6" s="334">
        <v>1949.4219162508432</v>
      </c>
      <c r="BM6" s="334">
        <v>2026.2023687265355</v>
      </c>
      <c r="BN6" s="334">
        <v>2134.4746846376861</v>
      </c>
      <c r="BO6" s="334">
        <v>2194.8675095390704</v>
      </c>
      <c r="BP6" s="334">
        <v>2244.5398762216823</v>
      </c>
      <c r="BQ6" s="334">
        <v>2236</v>
      </c>
      <c r="BR6" s="334">
        <v>2260</v>
      </c>
      <c r="BS6" s="334">
        <v>2351</v>
      </c>
      <c r="BT6" s="334">
        <v>2292</v>
      </c>
      <c r="BU6" s="334">
        <v>2306</v>
      </c>
      <c r="BV6" s="334">
        <v>2406</v>
      </c>
      <c r="BW6" s="334">
        <v>2529</v>
      </c>
      <c r="BX6" s="334">
        <v>2500</v>
      </c>
      <c r="BY6" s="334">
        <v>2606</v>
      </c>
      <c r="BZ6" s="334">
        <v>2653.4343687180663</v>
      </c>
      <c r="CA6" s="334">
        <v>2826.1465596065223</v>
      </c>
      <c r="CB6" s="334">
        <v>2931.1855261562973</v>
      </c>
      <c r="CC6" s="334">
        <v>2990.4577214576411</v>
      </c>
      <c r="CD6" s="335">
        <v>3070.6782111004427</v>
      </c>
    </row>
    <row r="7" spans="1:82" s="296" customFormat="1" x14ac:dyDescent="0.35">
      <c r="B7" s="452"/>
      <c r="C7" s="358"/>
      <c r="D7" s="359"/>
      <c r="E7" s="359"/>
      <c r="F7" s="359"/>
      <c r="G7" s="359"/>
      <c r="H7" s="359"/>
      <c r="I7" s="359"/>
      <c r="J7" s="359"/>
      <c r="K7" s="359"/>
      <c r="L7" s="359"/>
      <c r="M7" s="359"/>
      <c r="N7" s="359"/>
      <c r="O7" s="359"/>
      <c r="P7" s="359"/>
      <c r="Q7" s="359"/>
      <c r="R7" s="359"/>
      <c r="S7" s="359"/>
      <c r="T7" s="359"/>
      <c r="U7" s="359"/>
      <c r="V7" s="359"/>
      <c r="W7" s="359"/>
      <c r="X7" s="359"/>
      <c r="Y7" s="359"/>
      <c r="Z7" s="359"/>
      <c r="AA7" s="359"/>
      <c r="AB7" s="359"/>
      <c r="AC7" s="359"/>
      <c r="AD7" s="359"/>
      <c r="AE7" s="359"/>
      <c r="AF7" s="359"/>
      <c r="AG7" s="359"/>
      <c r="AH7" s="359"/>
      <c r="AI7" s="359"/>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9"/>
      <c r="BN7" s="359"/>
      <c r="BO7" s="359"/>
      <c r="BP7" s="359"/>
      <c r="BQ7" s="359"/>
      <c r="BR7" s="359"/>
      <c r="BS7" s="359"/>
      <c r="BT7" s="359"/>
      <c r="BU7" s="359"/>
      <c r="BV7" s="359"/>
      <c r="BW7" s="359"/>
      <c r="BX7" s="359"/>
      <c r="BY7" s="359"/>
      <c r="BZ7" s="359"/>
      <c r="CA7" s="359"/>
      <c r="CB7" s="359"/>
      <c r="CC7" s="359"/>
      <c r="CD7" s="360"/>
    </row>
    <row r="8" spans="1:82" s="1" customFormat="1" ht="26.25" customHeight="1" x14ac:dyDescent="0.4">
      <c r="A8" s="342"/>
      <c r="B8" s="106" t="s">
        <v>697</v>
      </c>
      <c r="C8" s="314"/>
      <c r="D8" s="49" t="s">
        <v>144</v>
      </c>
      <c r="E8" s="49" t="s">
        <v>145</v>
      </c>
      <c r="F8" s="49" t="s">
        <v>146</v>
      </c>
      <c r="G8" s="49" t="s">
        <v>147</v>
      </c>
      <c r="H8" s="49" t="s">
        <v>148</v>
      </c>
      <c r="I8" s="49" t="s">
        <v>149</v>
      </c>
      <c r="J8" s="49" t="s">
        <v>150</v>
      </c>
      <c r="K8" s="49" t="s">
        <v>151</v>
      </c>
      <c r="L8" s="49" t="s">
        <v>152</v>
      </c>
      <c r="M8" s="49" t="s">
        <v>153</v>
      </c>
      <c r="N8" s="49" t="s">
        <v>154</v>
      </c>
      <c r="O8" s="49" t="s">
        <v>155</v>
      </c>
      <c r="P8" s="49" t="s">
        <v>156</v>
      </c>
      <c r="Q8" s="49" t="s">
        <v>157</v>
      </c>
      <c r="R8" s="49" t="s">
        <v>158</v>
      </c>
      <c r="S8" s="49" t="s">
        <v>159</v>
      </c>
      <c r="T8" s="49" t="s">
        <v>160</v>
      </c>
      <c r="U8" s="49" t="s">
        <v>161</v>
      </c>
      <c r="V8" s="49" t="s">
        <v>162</v>
      </c>
      <c r="W8" s="49" t="s">
        <v>163</v>
      </c>
      <c r="X8" s="49" t="s">
        <v>164</v>
      </c>
      <c r="Y8" s="49" t="s">
        <v>165</v>
      </c>
      <c r="Z8" s="49" t="s">
        <v>166</v>
      </c>
      <c r="AA8" s="49" t="s">
        <v>167</v>
      </c>
      <c r="AB8" s="49" t="s">
        <v>168</v>
      </c>
      <c r="AC8" s="49" t="s">
        <v>169</v>
      </c>
      <c r="AD8" s="49" t="s">
        <v>170</v>
      </c>
      <c r="AE8" s="49" t="s">
        <v>171</v>
      </c>
      <c r="AF8" s="49" t="s">
        <v>172</v>
      </c>
      <c r="AG8" s="49" t="s">
        <v>173</v>
      </c>
      <c r="AH8" s="49" t="s">
        <v>174</v>
      </c>
      <c r="AI8" s="49" t="s">
        <v>175</v>
      </c>
      <c r="AJ8" s="49" t="s">
        <v>176</v>
      </c>
      <c r="AK8" s="49" t="s">
        <v>177</v>
      </c>
      <c r="AL8" s="49" t="s">
        <v>178</v>
      </c>
      <c r="AM8" s="49" t="s">
        <v>179</v>
      </c>
      <c r="AN8" s="49" t="s">
        <v>180</v>
      </c>
      <c r="AO8" s="49" t="s">
        <v>181</v>
      </c>
      <c r="AP8" s="49" t="s">
        <v>182</v>
      </c>
      <c r="AQ8" s="49" t="s">
        <v>183</v>
      </c>
      <c r="AR8" s="49" t="s">
        <v>184</v>
      </c>
      <c r="AS8" s="49" t="s">
        <v>185</v>
      </c>
      <c r="AT8" s="49" t="s">
        <v>186</v>
      </c>
      <c r="AU8" s="49" t="s">
        <v>187</v>
      </c>
      <c r="AV8" s="49" t="s">
        <v>188</v>
      </c>
      <c r="AW8" s="49" t="s">
        <v>189</v>
      </c>
      <c r="AX8" s="49" t="s">
        <v>190</v>
      </c>
      <c r="AY8" s="49" t="s">
        <v>90</v>
      </c>
      <c r="AZ8" s="49" t="s">
        <v>91</v>
      </c>
      <c r="BA8" s="49" t="s">
        <v>92</v>
      </c>
      <c r="BB8" s="49" t="s">
        <v>93</v>
      </c>
      <c r="BC8" s="49" t="s">
        <v>94</v>
      </c>
      <c r="BD8" s="49" t="s">
        <v>95</v>
      </c>
      <c r="BE8" s="49" t="s">
        <v>96</v>
      </c>
      <c r="BF8" s="49" t="s">
        <v>97</v>
      </c>
      <c r="BG8" s="49" t="s">
        <v>98</v>
      </c>
      <c r="BH8" s="49" t="s">
        <v>99</v>
      </c>
      <c r="BI8" s="49" t="s">
        <v>100</v>
      </c>
      <c r="BJ8" s="49" t="s">
        <v>101</v>
      </c>
      <c r="BK8" s="49" t="s">
        <v>102</v>
      </c>
      <c r="BL8" s="49" t="s">
        <v>103</v>
      </c>
      <c r="BM8" s="49" t="s">
        <v>104</v>
      </c>
      <c r="BN8" s="49" t="s">
        <v>105</v>
      </c>
      <c r="BO8" s="49" t="s">
        <v>106</v>
      </c>
      <c r="BP8" s="49" t="s">
        <v>107</v>
      </c>
      <c r="BQ8" s="49" t="s">
        <v>108</v>
      </c>
      <c r="BR8" s="49" t="s">
        <v>109</v>
      </c>
      <c r="BS8" s="49" t="s">
        <v>110</v>
      </c>
      <c r="BT8" s="49" t="s">
        <v>111</v>
      </c>
      <c r="BU8" s="49" t="s">
        <v>112</v>
      </c>
      <c r="BV8" s="49" t="s">
        <v>113</v>
      </c>
      <c r="BW8" s="49" t="s">
        <v>114</v>
      </c>
      <c r="BX8" s="49" t="s">
        <v>115</v>
      </c>
      <c r="BY8" s="49" t="s">
        <v>116</v>
      </c>
      <c r="BZ8" s="49" t="s">
        <v>117</v>
      </c>
      <c r="CA8" s="49" t="s">
        <v>118</v>
      </c>
      <c r="CB8" s="49" t="s">
        <v>119</v>
      </c>
      <c r="CC8" s="49" t="s">
        <v>120</v>
      </c>
      <c r="CD8" s="50" t="s">
        <v>121</v>
      </c>
    </row>
    <row r="9" spans="1:82" s="1" customFormat="1" x14ac:dyDescent="0.4">
      <c r="A9" s="342"/>
      <c r="B9" s="322" t="s">
        <v>304</v>
      </c>
      <c r="C9" s="343"/>
      <c r="D9" s="269" t="s">
        <v>123</v>
      </c>
      <c r="E9" s="269" t="s">
        <v>123</v>
      </c>
      <c r="F9" s="269" t="s">
        <v>123</v>
      </c>
      <c r="G9" s="269" t="s">
        <v>123</v>
      </c>
      <c r="H9" s="269" t="s">
        <v>123</v>
      </c>
      <c r="I9" s="269" t="s">
        <v>123</v>
      </c>
      <c r="J9" s="269" t="s">
        <v>123</v>
      </c>
      <c r="K9" s="269" t="s">
        <v>123</v>
      </c>
      <c r="L9" s="269" t="s">
        <v>123</v>
      </c>
      <c r="M9" s="269" t="s">
        <v>123</v>
      </c>
      <c r="N9" s="269" t="s">
        <v>123</v>
      </c>
      <c r="O9" s="269" t="s">
        <v>123</v>
      </c>
      <c r="P9" s="269" t="s">
        <v>123</v>
      </c>
      <c r="Q9" s="269" t="s">
        <v>123</v>
      </c>
      <c r="R9" s="269" t="s">
        <v>123</v>
      </c>
      <c r="S9" s="269" t="s">
        <v>123</v>
      </c>
      <c r="T9" s="269" t="s">
        <v>123</v>
      </c>
      <c r="U9" s="269" t="s">
        <v>123</v>
      </c>
      <c r="V9" s="269" t="s">
        <v>123</v>
      </c>
      <c r="W9" s="269" t="s">
        <v>123</v>
      </c>
      <c r="X9" s="269" t="s">
        <v>123</v>
      </c>
      <c r="Y9" s="269" t="s">
        <v>123</v>
      </c>
      <c r="Z9" s="269" t="s">
        <v>123</v>
      </c>
      <c r="AA9" s="269" t="s">
        <v>123</v>
      </c>
      <c r="AB9" s="269" t="s">
        <v>123</v>
      </c>
      <c r="AC9" s="269" t="s">
        <v>123</v>
      </c>
      <c r="AD9" s="269" t="s">
        <v>123</v>
      </c>
      <c r="AE9" s="269" t="s">
        <v>123</v>
      </c>
      <c r="AF9" s="269" t="s">
        <v>123</v>
      </c>
      <c r="AG9" s="269" t="s">
        <v>123</v>
      </c>
      <c r="AH9" s="269" t="s">
        <v>123</v>
      </c>
      <c r="AI9" s="269" t="s">
        <v>123</v>
      </c>
      <c r="AJ9" s="269" t="s">
        <v>123</v>
      </c>
      <c r="AK9" s="269" t="s">
        <v>123</v>
      </c>
      <c r="AL9" s="269" t="s">
        <v>123</v>
      </c>
      <c r="AM9" s="269" t="s">
        <v>123</v>
      </c>
      <c r="AN9" s="269" t="s">
        <v>123</v>
      </c>
      <c r="AO9" s="269" t="s">
        <v>123</v>
      </c>
      <c r="AP9" s="269" t="s">
        <v>123</v>
      </c>
      <c r="AQ9" s="269" t="s">
        <v>123</v>
      </c>
      <c r="AR9" s="269" t="s">
        <v>123</v>
      </c>
      <c r="AS9" s="269" t="s">
        <v>123</v>
      </c>
      <c r="AT9" s="269" t="s">
        <v>123</v>
      </c>
      <c r="AU9" s="269" t="s">
        <v>123</v>
      </c>
      <c r="AV9" s="269" t="s">
        <v>123</v>
      </c>
      <c r="AW9" s="269" t="s">
        <v>123</v>
      </c>
      <c r="AX9" s="269" t="s">
        <v>123</v>
      </c>
      <c r="AY9" s="269" t="s">
        <v>123</v>
      </c>
      <c r="AZ9" s="269" t="s">
        <v>123</v>
      </c>
      <c r="BA9" s="269" t="s">
        <v>123</v>
      </c>
      <c r="BB9" s="269" t="s">
        <v>123</v>
      </c>
      <c r="BC9" s="269" t="s">
        <v>123</v>
      </c>
      <c r="BD9" s="269" t="s">
        <v>123</v>
      </c>
      <c r="BE9" s="269" t="s">
        <v>123</v>
      </c>
      <c r="BF9" s="269" t="s">
        <v>123</v>
      </c>
      <c r="BG9" s="269" t="s">
        <v>123</v>
      </c>
      <c r="BH9" s="269" t="s">
        <v>123</v>
      </c>
      <c r="BI9" s="269" t="s">
        <v>123</v>
      </c>
      <c r="BJ9" s="269" t="s">
        <v>123</v>
      </c>
      <c r="BK9" s="269" t="s">
        <v>123</v>
      </c>
      <c r="BL9" s="269" t="s">
        <v>123</v>
      </c>
      <c r="BM9" s="269" t="s">
        <v>123</v>
      </c>
      <c r="BN9" s="269" t="s">
        <v>123</v>
      </c>
      <c r="BO9" s="269" t="s">
        <v>123</v>
      </c>
      <c r="BP9" s="269" t="s">
        <v>123</v>
      </c>
      <c r="BQ9" s="269" t="s">
        <v>123</v>
      </c>
      <c r="BR9" s="269" t="s">
        <v>123</v>
      </c>
      <c r="BS9" s="269" t="s">
        <v>123</v>
      </c>
      <c r="BT9" s="269" t="s">
        <v>123</v>
      </c>
      <c r="BU9" s="269" t="s">
        <v>123</v>
      </c>
      <c r="BV9" s="269" t="s">
        <v>123</v>
      </c>
      <c r="BW9" s="269" t="s">
        <v>123</v>
      </c>
      <c r="BX9" s="269" t="s">
        <v>123</v>
      </c>
      <c r="BY9" s="269" t="s">
        <v>124</v>
      </c>
      <c r="BZ9" s="269" t="s">
        <v>124</v>
      </c>
      <c r="CA9" s="269" t="s">
        <v>124</v>
      </c>
      <c r="CB9" s="269" t="s">
        <v>124</v>
      </c>
      <c r="CC9" s="269" t="s">
        <v>124</v>
      </c>
      <c r="CD9" s="270" t="s">
        <v>124</v>
      </c>
    </row>
    <row r="10" spans="1:82" s="238" customFormat="1" ht="26.25" customHeight="1" x14ac:dyDescent="0.4">
      <c r="A10" s="336"/>
      <c r="B10" s="106" t="s">
        <v>136</v>
      </c>
      <c r="C10" s="106"/>
      <c r="D10" s="334">
        <v>0</v>
      </c>
      <c r="E10" s="334">
        <v>0</v>
      </c>
      <c r="F10" s="334">
        <v>0</v>
      </c>
      <c r="G10" s="334">
        <v>0</v>
      </c>
      <c r="H10" s="334">
        <v>0</v>
      </c>
      <c r="I10" s="334">
        <v>0</v>
      </c>
      <c r="J10" s="334">
        <v>0</v>
      </c>
      <c r="K10" s="334">
        <v>0</v>
      </c>
      <c r="L10" s="334">
        <v>0</v>
      </c>
      <c r="M10" s="334">
        <v>0</v>
      </c>
      <c r="N10" s="334">
        <v>0</v>
      </c>
      <c r="O10" s="334">
        <v>0</v>
      </c>
      <c r="P10" s="334">
        <v>0</v>
      </c>
      <c r="Q10" s="334">
        <v>0</v>
      </c>
      <c r="R10" s="334">
        <v>0</v>
      </c>
      <c r="S10" s="334">
        <v>0</v>
      </c>
      <c r="T10" s="334">
        <v>0</v>
      </c>
      <c r="U10" s="334">
        <v>0</v>
      </c>
      <c r="V10" s="334">
        <v>0</v>
      </c>
      <c r="W10" s="334">
        <v>0</v>
      </c>
      <c r="X10" s="334">
        <v>0</v>
      </c>
      <c r="Y10" s="334">
        <v>0</v>
      </c>
      <c r="Z10" s="334">
        <v>597.94908455827499</v>
      </c>
      <c r="AA10" s="334">
        <v>583.73522976230583</v>
      </c>
      <c r="AB10" s="334">
        <v>538.03919438232242</v>
      </c>
      <c r="AC10" s="334">
        <v>494.54519489655678</v>
      </c>
      <c r="AD10" s="334">
        <v>460.05594332946998</v>
      </c>
      <c r="AE10" s="334">
        <v>432.41474622979041</v>
      </c>
      <c r="AF10" s="334">
        <v>13.112725164608577</v>
      </c>
      <c r="AG10" s="334">
        <v>17.593031677228762</v>
      </c>
      <c r="AH10" s="334">
        <f t="shared" ref="AH10:BM10" si="3">SUM(AH11:AH12)</f>
        <v>572.53157742311532</v>
      </c>
      <c r="AI10" s="334">
        <f t="shared" si="3"/>
        <v>583.24061309329181</v>
      </c>
      <c r="AJ10" s="334">
        <f t="shared" si="3"/>
        <v>583.63521393209385</v>
      </c>
      <c r="AK10" s="334">
        <f t="shared" si="3"/>
        <v>559.90963223147605</v>
      </c>
      <c r="AL10" s="334">
        <f t="shared" si="3"/>
        <v>501.73713778765079</v>
      </c>
      <c r="AM10" s="334">
        <f t="shared" si="3"/>
        <v>444.214828940708</v>
      </c>
      <c r="AN10" s="334">
        <f t="shared" si="3"/>
        <v>479.90931602555526</v>
      </c>
      <c r="AO10" s="334">
        <f t="shared" si="3"/>
        <v>463.07521089977575</v>
      </c>
      <c r="AP10" s="334">
        <f t="shared" si="3"/>
        <v>456.24908753436983</v>
      </c>
      <c r="AQ10" s="334">
        <f t="shared" si="3"/>
        <v>625.07898441554835</v>
      </c>
      <c r="AR10" s="334">
        <f t="shared" si="3"/>
        <v>665.34616269639139</v>
      </c>
      <c r="AS10" s="334">
        <f t="shared" si="3"/>
        <v>704.37771456570817</v>
      </c>
      <c r="AT10" s="334">
        <f t="shared" si="3"/>
        <v>714.32747580175726</v>
      </c>
      <c r="AU10" s="334">
        <f t="shared" si="3"/>
        <v>851.29104014993982</v>
      </c>
      <c r="AV10" s="334">
        <f t="shared" si="3"/>
        <v>878.69536692758447</v>
      </c>
      <c r="AW10" s="334">
        <f t="shared" si="3"/>
        <v>825.98630277984103</v>
      </c>
      <c r="AX10" s="334">
        <f t="shared" si="3"/>
        <v>919.68953821180583</v>
      </c>
      <c r="AY10" s="334">
        <f t="shared" si="3"/>
        <v>972.88887224781979</v>
      </c>
      <c r="AZ10" s="334">
        <f t="shared" si="3"/>
        <v>634.65477493446588</v>
      </c>
      <c r="BA10" s="334">
        <f t="shared" si="3"/>
        <v>917.59074613351322</v>
      </c>
      <c r="BB10" s="334">
        <f t="shared" si="3"/>
        <v>986.35210494686783</v>
      </c>
      <c r="BC10" s="334">
        <f t="shared" si="3"/>
        <v>1116.8129028493113</v>
      </c>
      <c r="BD10" s="334">
        <f t="shared" si="3"/>
        <v>1126.6813181870002</v>
      </c>
      <c r="BE10" s="334">
        <f t="shared" si="3"/>
        <v>1102.0841950394245</v>
      </c>
      <c r="BF10" s="334">
        <f t="shared" si="3"/>
        <v>1236.405400703082</v>
      </c>
      <c r="BG10" s="334">
        <f t="shared" si="3"/>
        <v>1768.8762026114857</v>
      </c>
      <c r="BH10" s="334">
        <f t="shared" si="3"/>
        <v>2129.1180486487478</v>
      </c>
      <c r="BI10" s="334">
        <f t="shared" si="3"/>
        <v>1933.4281530229644</v>
      </c>
      <c r="BJ10" s="334">
        <f t="shared" si="3"/>
        <v>2074.3406342949584</v>
      </c>
      <c r="BK10" s="334">
        <f t="shared" si="3"/>
        <v>2535.2272018507715</v>
      </c>
      <c r="BL10" s="334">
        <f t="shared" si="3"/>
        <v>2989.5968087915785</v>
      </c>
      <c r="BM10" s="334">
        <f t="shared" si="3"/>
        <v>3073.5123845202811</v>
      </c>
      <c r="BN10" s="334">
        <f t="shared" ref="BN10:CD10" si="4">SUM(BN11:BN12)</f>
        <v>3159.5561993159117</v>
      </c>
      <c r="BO10" s="334">
        <f t="shared" si="4"/>
        <v>3216.3972323762009</v>
      </c>
      <c r="BP10" s="334">
        <f t="shared" si="4"/>
        <v>3251.2209850629652</v>
      </c>
      <c r="BQ10" s="334">
        <f t="shared" si="4"/>
        <v>3173.2161360944988</v>
      </c>
      <c r="BR10" s="334">
        <f t="shared" si="4"/>
        <v>3185.3498264352902</v>
      </c>
      <c r="BS10" s="334">
        <f t="shared" si="4"/>
        <v>3302.1831477916367</v>
      </c>
      <c r="BT10" s="334">
        <f t="shared" si="4"/>
        <v>3156.5044519752591</v>
      </c>
      <c r="BU10" s="334">
        <f t="shared" si="4"/>
        <v>3108.7124366618473</v>
      </c>
      <c r="BV10" s="334">
        <f t="shared" si="4"/>
        <v>3160.999401870677</v>
      </c>
      <c r="BW10" s="334">
        <f t="shared" si="4"/>
        <v>3213.7613546203256</v>
      </c>
      <c r="BX10" s="334">
        <f t="shared" si="4"/>
        <v>2970.0357203026892</v>
      </c>
      <c r="BY10" s="334">
        <f t="shared" si="4"/>
        <v>3076.5434251341048</v>
      </c>
      <c r="BZ10" s="334">
        <f t="shared" si="4"/>
        <v>3005.1799055804358</v>
      </c>
      <c r="CA10" s="334">
        <f t="shared" si="4"/>
        <v>3132.7567824707025</v>
      </c>
      <c r="CB10" s="334">
        <f t="shared" si="4"/>
        <v>3193.9531038285518</v>
      </c>
      <c r="CC10" s="334">
        <f t="shared" si="4"/>
        <v>3197.0913171219331</v>
      </c>
      <c r="CD10" s="335">
        <f t="shared" si="4"/>
        <v>3235.0923328887111</v>
      </c>
    </row>
    <row r="11" spans="1:82" s="1" customFormat="1" ht="25.5" customHeight="1" x14ac:dyDescent="0.4">
      <c r="A11" s="314"/>
      <c r="B11" s="228" t="s">
        <v>253</v>
      </c>
      <c r="C11" s="71"/>
      <c r="D11" s="337">
        <v>0</v>
      </c>
      <c r="E11" s="337">
        <v>0</v>
      </c>
      <c r="F11" s="337">
        <v>0</v>
      </c>
      <c r="G11" s="337">
        <v>0</v>
      </c>
      <c r="H11" s="337">
        <v>0</v>
      </c>
      <c r="I11" s="337">
        <v>0</v>
      </c>
      <c r="J11" s="337">
        <v>0</v>
      </c>
      <c r="K11" s="337">
        <v>0</v>
      </c>
      <c r="L11" s="337">
        <v>0</v>
      </c>
      <c r="M11" s="337">
        <v>0</v>
      </c>
      <c r="N11" s="337">
        <v>0</v>
      </c>
      <c r="O11" s="337">
        <v>0</v>
      </c>
      <c r="P11" s="337">
        <v>0</v>
      </c>
      <c r="Q11" s="337">
        <v>0</v>
      </c>
      <c r="R11" s="337">
        <v>0</v>
      </c>
      <c r="S11" s="337">
        <v>0</v>
      </c>
      <c r="T11" s="337">
        <v>0</v>
      </c>
      <c r="U11" s="337">
        <v>0</v>
      </c>
      <c r="V11" s="337">
        <v>0</v>
      </c>
      <c r="W11" s="337">
        <v>0</v>
      </c>
      <c r="X11" s="337">
        <v>0</v>
      </c>
      <c r="Y11" s="337">
        <v>0</v>
      </c>
      <c r="Z11" s="337">
        <v>597.94908455827499</v>
      </c>
      <c r="AA11" s="337">
        <v>583.73522976230583</v>
      </c>
      <c r="AB11" s="337">
        <v>538.03919438232242</v>
      </c>
      <c r="AC11" s="337">
        <v>494.54519489655678</v>
      </c>
      <c r="AD11" s="337">
        <v>460.05594332946998</v>
      </c>
      <c r="AE11" s="337">
        <v>432.41474622979041</v>
      </c>
      <c r="AF11" s="337">
        <v>559.01617807015521</v>
      </c>
      <c r="AG11" s="337">
        <v>558.12376355346419</v>
      </c>
      <c r="AH11" s="337">
        <v>572.53157742311532</v>
      </c>
      <c r="AI11" s="337">
        <v>583.24061309329181</v>
      </c>
      <c r="AJ11" s="337">
        <v>583.63521393209385</v>
      </c>
      <c r="AK11" s="337">
        <v>559.90963223147605</v>
      </c>
      <c r="AL11" s="337">
        <v>501.73713778765079</v>
      </c>
      <c r="AM11" s="337">
        <v>444.214828940708</v>
      </c>
      <c r="AN11" s="337">
        <v>479.90931602555526</v>
      </c>
      <c r="AO11" s="337">
        <v>463.07521089977575</v>
      </c>
      <c r="AP11" s="337">
        <v>456.24908753436983</v>
      </c>
      <c r="AQ11" s="337">
        <v>130.13652795595175</v>
      </c>
      <c r="AR11" s="337">
        <v>64.571283965948055</v>
      </c>
      <c r="AS11" s="337">
        <v>67.494077470992124</v>
      </c>
      <c r="AT11" s="337">
        <v>69.169558261159906</v>
      </c>
      <c r="AU11" s="337">
        <v>60.025626969025673</v>
      </c>
      <c r="AV11" s="337">
        <v>59.460588739460604</v>
      </c>
      <c r="AW11" s="337">
        <v>60.707233834598561</v>
      </c>
      <c r="AX11" s="337">
        <v>48.977549372226342</v>
      </c>
      <c r="AY11" s="337">
        <v>50.253117035293016</v>
      </c>
      <c r="AZ11" s="337">
        <v>55.602911477760252</v>
      </c>
      <c r="BA11" s="337">
        <v>61.02278857781743</v>
      </c>
      <c r="BB11" s="337">
        <v>63.832360745262612</v>
      </c>
      <c r="BC11" s="337">
        <v>63.478727885830665</v>
      </c>
      <c r="BD11" s="337">
        <v>72.724637447392141</v>
      </c>
      <c r="BE11" s="337">
        <v>88.89299286680064</v>
      </c>
      <c r="BF11" s="337">
        <v>107.23820655387134</v>
      </c>
      <c r="BG11" s="337">
        <v>194.16810727330602</v>
      </c>
      <c r="BH11" s="337">
        <v>221.29198371604525</v>
      </c>
      <c r="BI11" s="337">
        <v>234.81224790433345</v>
      </c>
      <c r="BJ11" s="337">
        <v>244.44489808154108</v>
      </c>
      <c r="BK11" s="337">
        <v>334.46441400297499</v>
      </c>
      <c r="BL11" s="337">
        <v>422.56240333710667</v>
      </c>
      <c r="BM11" s="337">
        <v>446.6486806121107</v>
      </c>
      <c r="BN11" s="337">
        <v>437.71245866269049</v>
      </c>
      <c r="BO11" s="337">
        <v>459.1896085625894</v>
      </c>
      <c r="BP11" s="337">
        <v>487.34540011225494</v>
      </c>
      <c r="BQ11" s="337">
        <v>481.51177001230053</v>
      </c>
      <c r="BR11" s="337">
        <v>495.74030751125247</v>
      </c>
      <c r="BS11" s="337">
        <v>521.52529664158214</v>
      </c>
      <c r="BT11" s="337">
        <v>504.93026479432689</v>
      </c>
      <c r="BU11" s="337">
        <v>486.1065993920605</v>
      </c>
      <c r="BV11" s="337">
        <v>477.04786968227637</v>
      </c>
      <c r="BW11" s="337">
        <v>457.0759424621827</v>
      </c>
      <c r="BX11" s="337">
        <v>395.2281649413377</v>
      </c>
      <c r="BY11" s="337">
        <v>364.88372913239488</v>
      </c>
      <c r="BZ11" s="337">
        <v>351.74553686236953</v>
      </c>
      <c r="CA11" s="337">
        <v>373.12350886337089</v>
      </c>
      <c r="CB11" s="337">
        <v>383.8612466364238</v>
      </c>
      <c r="CC11" s="337">
        <v>385.09643287483999</v>
      </c>
      <c r="CD11" s="338">
        <v>404.29569949305619</v>
      </c>
    </row>
    <row r="12" spans="1:82" s="296" customFormat="1" ht="34.5" customHeight="1" thickBot="1" x14ac:dyDescent="0.4">
      <c r="B12" s="453" t="s">
        <v>271</v>
      </c>
      <c r="C12" s="454"/>
      <c r="D12" s="445">
        <v>0</v>
      </c>
      <c r="E12" s="445">
        <v>0</v>
      </c>
      <c r="F12" s="445">
        <v>0</v>
      </c>
      <c r="G12" s="445">
        <v>0</v>
      </c>
      <c r="H12" s="445">
        <v>0</v>
      </c>
      <c r="I12" s="445">
        <v>0</v>
      </c>
      <c r="J12" s="445">
        <v>0</v>
      </c>
      <c r="K12" s="445">
        <v>0</v>
      </c>
      <c r="L12" s="445">
        <v>0</v>
      </c>
      <c r="M12" s="445">
        <v>0</v>
      </c>
      <c r="N12" s="445">
        <v>0</v>
      </c>
      <c r="O12" s="445">
        <v>0</v>
      </c>
      <c r="P12" s="445">
        <v>0</v>
      </c>
      <c r="Q12" s="445">
        <v>0</v>
      </c>
      <c r="R12" s="445">
        <v>0</v>
      </c>
      <c r="S12" s="445">
        <v>0</v>
      </c>
      <c r="T12" s="445">
        <v>0</v>
      </c>
      <c r="U12" s="445">
        <v>0</v>
      </c>
      <c r="V12" s="445">
        <v>0</v>
      </c>
      <c r="W12" s="445">
        <v>0</v>
      </c>
      <c r="X12" s="445">
        <v>0</v>
      </c>
      <c r="Y12" s="445">
        <v>0</v>
      </c>
      <c r="Z12" s="445">
        <v>0</v>
      </c>
      <c r="AA12" s="445">
        <v>0</v>
      </c>
      <c r="AB12" s="445">
        <v>0</v>
      </c>
      <c r="AC12" s="445">
        <v>0</v>
      </c>
      <c r="AD12" s="445">
        <v>0</v>
      </c>
      <c r="AE12" s="445">
        <v>0</v>
      </c>
      <c r="AF12" s="445">
        <v>0</v>
      </c>
      <c r="AG12" s="445">
        <v>0</v>
      </c>
      <c r="AH12" s="445">
        <v>0</v>
      </c>
      <c r="AI12" s="445">
        <v>0</v>
      </c>
      <c r="AJ12" s="445">
        <v>0</v>
      </c>
      <c r="AK12" s="445">
        <v>0</v>
      </c>
      <c r="AL12" s="445">
        <v>0</v>
      </c>
      <c r="AM12" s="445">
        <v>0</v>
      </c>
      <c r="AN12" s="445">
        <v>0</v>
      </c>
      <c r="AO12" s="445">
        <v>0</v>
      </c>
      <c r="AP12" s="445">
        <v>0</v>
      </c>
      <c r="AQ12" s="445">
        <v>494.94245645959654</v>
      </c>
      <c r="AR12" s="445">
        <v>600.77487873044333</v>
      </c>
      <c r="AS12" s="445">
        <v>636.88363709471605</v>
      </c>
      <c r="AT12" s="445">
        <v>645.1579175405974</v>
      </c>
      <c r="AU12" s="445">
        <v>791.26541318091415</v>
      </c>
      <c r="AV12" s="445">
        <v>819.23477818812387</v>
      </c>
      <c r="AW12" s="445">
        <v>765.27906894524244</v>
      </c>
      <c r="AX12" s="445">
        <v>870.71198883957948</v>
      </c>
      <c r="AY12" s="445">
        <v>922.63575521252676</v>
      </c>
      <c r="AZ12" s="445">
        <v>579.05186345670563</v>
      </c>
      <c r="BA12" s="445">
        <v>856.56795755569578</v>
      </c>
      <c r="BB12" s="445">
        <v>922.51974420160525</v>
      </c>
      <c r="BC12" s="445">
        <v>1053.3341749634806</v>
      </c>
      <c r="BD12" s="445">
        <v>1053.9566807396081</v>
      </c>
      <c r="BE12" s="445">
        <v>1013.1912021726238</v>
      </c>
      <c r="BF12" s="445">
        <v>1129.1671941492107</v>
      </c>
      <c r="BG12" s="445">
        <v>1574.7080953381796</v>
      </c>
      <c r="BH12" s="445">
        <v>1907.8260649327026</v>
      </c>
      <c r="BI12" s="445">
        <v>1698.615905118631</v>
      </c>
      <c r="BJ12" s="445">
        <v>1829.8957362134174</v>
      </c>
      <c r="BK12" s="445">
        <v>2200.7627878477965</v>
      </c>
      <c r="BL12" s="445">
        <v>2567.0344054544717</v>
      </c>
      <c r="BM12" s="445">
        <v>2626.8637039081705</v>
      </c>
      <c r="BN12" s="445">
        <v>2721.8437406532212</v>
      </c>
      <c r="BO12" s="445">
        <v>2757.2076238136115</v>
      </c>
      <c r="BP12" s="445">
        <v>2763.8755849507102</v>
      </c>
      <c r="BQ12" s="445">
        <v>2691.7043660821982</v>
      </c>
      <c r="BR12" s="445">
        <v>2689.6095189240377</v>
      </c>
      <c r="BS12" s="445">
        <v>2780.6578511500547</v>
      </c>
      <c r="BT12" s="445">
        <v>2651.5741871809323</v>
      </c>
      <c r="BU12" s="445">
        <v>2622.6058372697867</v>
      </c>
      <c r="BV12" s="445">
        <v>2683.9515321884005</v>
      </c>
      <c r="BW12" s="445">
        <v>2756.6854121581428</v>
      </c>
      <c r="BX12" s="445">
        <v>2574.8075553613517</v>
      </c>
      <c r="BY12" s="445">
        <v>2711.65969600171</v>
      </c>
      <c r="BZ12" s="445">
        <v>2653.4343687180663</v>
      </c>
      <c r="CA12" s="445">
        <v>2759.6332736073318</v>
      </c>
      <c r="CB12" s="445">
        <v>2810.0918571921279</v>
      </c>
      <c r="CC12" s="445">
        <v>2811.9948842470931</v>
      </c>
      <c r="CD12" s="446">
        <v>2830.7966333956551</v>
      </c>
    </row>
    <row r="13" spans="1:82" s="1" customFormat="1" ht="40.5" customHeight="1" x14ac:dyDescent="0.4">
      <c r="A13" s="344"/>
      <c r="B13" s="345" t="s">
        <v>698</v>
      </c>
      <c r="C13" s="361"/>
      <c r="D13" s="347" t="s">
        <v>482</v>
      </c>
      <c r="E13" s="347" t="s">
        <v>483</v>
      </c>
      <c r="F13" s="347" t="s">
        <v>484</v>
      </c>
      <c r="G13" s="347" t="s">
        <v>485</v>
      </c>
      <c r="H13" s="347" t="s">
        <v>486</v>
      </c>
      <c r="I13" s="347" t="s">
        <v>487</v>
      </c>
      <c r="J13" s="347" t="s">
        <v>488</v>
      </c>
      <c r="K13" s="347" t="s">
        <v>489</v>
      </c>
      <c r="L13" s="347" t="s">
        <v>490</v>
      </c>
      <c r="M13" s="347" t="s">
        <v>491</v>
      </c>
      <c r="N13" s="347" t="s">
        <v>492</v>
      </c>
      <c r="O13" s="347" t="s">
        <v>493</v>
      </c>
      <c r="P13" s="347" t="s">
        <v>494</v>
      </c>
      <c r="Q13" s="347" t="s">
        <v>495</v>
      </c>
      <c r="R13" s="347" t="s">
        <v>496</v>
      </c>
      <c r="S13" s="347" t="s">
        <v>497</v>
      </c>
      <c r="T13" s="347" t="s">
        <v>498</v>
      </c>
      <c r="U13" s="347" t="s">
        <v>499</v>
      </c>
      <c r="V13" s="347" t="s">
        <v>500</v>
      </c>
      <c r="W13" s="347" t="s">
        <v>501</v>
      </c>
      <c r="X13" s="347" t="s">
        <v>502</v>
      </c>
      <c r="Y13" s="347" t="s">
        <v>503</v>
      </c>
      <c r="Z13" s="347" t="s">
        <v>504</v>
      </c>
      <c r="AA13" s="347" t="s">
        <v>505</v>
      </c>
      <c r="AB13" s="347" t="s">
        <v>506</v>
      </c>
      <c r="AC13" s="347" t="s">
        <v>507</v>
      </c>
      <c r="AD13" s="347" t="s">
        <v>508</v>
      </c>
      <c r="AE13" s="347" t="s">
        <v>509</v>
      </c>
      <c r="AF13" s="347" t="s">
        <v>510</v>
      </c>
      <c r="AG13" s="347" t="s">
        <v>511</v>
      </c>
      <c r="AH13" s="347" t="s">
        <v>512</v>
      </c>
      <c r="AI13" s="347" t="s">
        <v>513</v>
      </c>
      <c r="AJ13" s="347" t="s">
        <v>514</v>
      </c>
      <c r="AK13" s="347" t="s">
        <v>515</v>
      </c>
      <c r="AL13" s="347" t="s">
        <v>516</v>
      </c>
      <c r="AM13" s="347" t="s">
        <v>517</v>
      </c>
      <c r="AN13" s="347" t="s">
        <v>518</v>
      </c>
      <c r="AO13" s="347" t="s">
        <v>519</v>
      </c>
      <c r="AP13" s="347" t="s">
        <v>520</v>
      </c>
      <c r="AQ13" s="347" t="s">
        <v>521</v>
      </c>
      <c r="AR13" s="347" t="s">
        <v>522</v>
      </c>
      <c r="AS13" s="347" t="s">
        <v>523</v>
      </c>
      <c r="AT13" s="347" t="s">
        <v>524</v>
      </c>
      <c r="AU13" s="347" t="s">
        <v>525</v>
      </c>
      <c r="AV13" s="347" t="s">
        <v>526</v>
      </c>
      <c r="AW13" s="347" t="s">
        <v>527</v>
      </c>
      <c r="AX13" s="347" t="s">
        <v>528</v>
      </c>
      <c r="AY13" s="347" t="s">
        <v>529</v>
      </c>
      <c r="AZ13" s="347" t="s">
        <v>530</v>
      </c>
      <c r="BA13" s="347" t="s">
        <v>531</v>
      </c>
      <c r="BB13" s="347" t="s">
        <v>532</v>
      </c>
      <c r="BC13" s="347" t="s">
        <v>533</v>
      </c>
      <c r="BD13" s="347" t="s">
        <v>534</v>
      </c>
      <c r="BE13" s="347" t="s">
        <v>535</v>
      </c>
      <c r="BF13" s="347" t="s">
        <v>536</v>
      </c>
      <c r="BG13" s="347" t="s">
        <v>537</v>
      </c>
      <c r="BH13" s="347" t="s">
        <v>538</v>
      </c>
      <c r="BI13" s="347" t="s">
        <v>539</v>
      </c>
      <c r="BJ13" s="347" t="s">
        <v>540</v>
      </c>
      <c r="BK13" s="347" t="s">
        <v>541</v>
      </c>
      <c r="BL13" s="347" t="s">
        <v>542</v>
      </c>
      <c r="BM13" s="347" t="s">
        <v>543</v>
      </c>
      <c r="BN13" s="347" t="s">
        <v>544</v>
      </c>
      <c r="BO13" s="347" t="s">
        <v>545</v>
      </c>
      <c r="BP13" s="347" t="s">
        <v>546</v>
      </c>
      <c r="BQ13" s="347" t="s">
        <v>547</v>
      </c>
      <c r="BR13" s="347" t="s">
        <v>548</v>
      </c>
      <c r="BS13" s="347" t="s">
        <v>549</v>
      </c>
      <c r="BT13" s="347" t="s">
        <v>550</v>
      </c>
      <c r="BU13" s="347" t="s">
        <v>551</v>
      </c>
      <c r="BV13" s="347" t="s">
        <v>552</v>
      </c>
      <c r="BW13" s="347" t="s">
        <v>553</v>
      </c>
      <c r="BX13" s="347" t="s">
        <v>554</v>
      </c>
      <c r="BY13" s="347" t="s">
        <v>555</v>
      </c>
      <c r="BZ13" s="347" t="s">
        <v>556</v>
      </c>
      <c r="CA13" s="347" t="s">
        <v>557</v>
      </c>
      <c r="CB13" s="347" t="s">
        <v>558</v>
      </c>
      <c r="CC13" s="347" t="s">
        <v>559</v>
      </c>
      <c r="CD13" s="348" t="s">
        <v>560</v>
      </c>
    </row>
    <row r="14" spans="1:82" s="238" customFormat="1" ht="25.5" customHeight="1" x14ac:dyDescent="0.4">
      <c r="A14" s="336"/>
      <c r="B14" s="228" t="s">
        <v>253</v>
      </c>
      <c r="D14" s="334">
        <v>0</v>
      </c>
      <c r="E14" s="334">
        <v>0</v>
      </c>
      <c r="F14" s="334">
        <v>0</v>
      </c>
      <c r="G14" s="334">
        <v>0</v>
      </c>
      <c r="H14" s="334">
        <v>0</v>
      </c>
      <c r="I14" s="334">
        <v>0</v>
      </c>
      <c r="J14" s="334">
        <v>0</v>
      </c>
      <c r="K14" s="334">
        <v>0</v>
      </c>
      <c r="L14" s="334">
        <v>0</v>
      </c>
      <c r="M14" s="334">
        <v>0</v>
      </c>
      <c r="N14" s="334">
        <v>0</v>
      </c>
      <c r="O14" s="334">
        <v>0</v>
      </c>
      <c r="P14" s="334">
        <v>0</v>
      </c>
      <c r="Q14" s="334">
        <v>0</v>
      </c>
      <c r="R14" s="334">
        <v>0</v>
      </c>
      <c r="S14" s="334">
        <v>0</v>
      </c>
      <c r="T14" s="334">
        <v>0</v>
      </c>
      <c r="U14" s="334">
        <v>0</v>
      </c>
      <c r="V14" s="334">
        <v>0</v>
      </c>
      <c r="W14" s="334">
        <v>0</v>
      </c>
      <c r="X14" s="334">
        <v>0</v>
      </c>
      <c r="Y14" s="334">
        <v>0</v>
      </c>
      <c r="Z14" s="334">
        <v>0</v>
      </c>
      <c r="AA14" s="334">
        <v>0</v>
      </c>
      <c r="AB14" s="334">
        <v>0</v>
      </c>
      <c r="AC14" s="334">
        <v>0</v>
      </c>
      <c r="AD14" s="334">
        <v>0</v>
      </c>
      <c r="AE14" s="334">
        <v>0</v>
      </c>
      <c r="AF14" s="334">
        <v>0</v>
      </c>
      <c r="AG14" s="334">
        <v>0</v>
      </c>
      <c r="AH14" s="334">
        <v>0</v>
      </c>
      <c r="AI14" s="334">
        <v>0</v>
      </c>
      <c r="AJ14" s="334">
        <v>0</v>
      </c>
      <c r="AK14" s="334">
        <v>0</v>
      </c>
      <c r="AL14" s="334">
        <v>0</v>
      </c>
      <c r="AM14" s="334">
        <v>0</v>
      </c>
      <c r="AN14" s="334">
        <v>0</v>
      </c>
      <c r="AO14" s="334">
        <v>0</v>
      </c>
      <c r="AP14" s="334">
        <v>0</v>
      </c>
      <c r="AQ14" s="334">
        <v>0</v>
      </c>
      <c r="AR14" s="334">
        <v>0</v>
      </c>
      <c r="AS14" s="334">
        <v>0</v>
      </c>
      <c r="AT14" s="334">
        <v>0</v>
      </c>
      <c r="AU14" s="334">
        <v>11</v>
      </c>
      <c r="AV14" s="334">
        <v>13</v>
      </c>
      <c r="AW14" s="334">
        <v>12</v>
      </c>
      <c r="AX14" s="334">
        <v>11</v>
      </c>
      <c r="AY14" s="334">
        <v>13</v>
      </c>
      <c r="AZ14" s="334">
        <v>12</v>
      </c>
      <c r="BA14" s="334">
        <v>11</v>
      </c>
      <c r="BB14" s="334">
        <v>13</v>
      </c>
      <c r="BC14" s="334">
        <v>13</v>
      </c>
      <c r="BD14" s="334">
        <v>15</v>
      </c>
      <c r="BE14" s="334">
        <v>17</v>
      </c>
      <c r="BF14" s="334">
        <v>17</v>
      </c>
      <c r="BG14" s="334">
        <v>25</v>
      </c>
      <c r="BH14" s="334">
        <v>29</v>
      </c>
      <c r="BI14" s="334">
        <v>31</v>
      </c>
      <c r="BJ14" s="334">
        <v>30</v>
      </c>
      <c r="BK14" s="334">
        <v>44</v>
      </c>
      <c r="BL14" s="334">
        <v>54</v>
      </c>
      <c r="BM14" s="334">
        <v>56</v>
      </c>
      <c r="BN14" s="334">
        <v>54</v>
      </c>
      <c r="BO14" s="334">
        <v>57</v>
      </c>
      <c r="BP14" s="334">
        <v>60</v>
      </c>
      <c r="BQ14" s="334">
        <v>58</v>
      </c>
      <c r="BR14" s="334">
        <v>59</v>
      </c>
      <c r="BS14" s="334">
        <v>62</v>
      </c>
      <c r="BT14" s="334">
        <v>61</v>
      </c>
      <c r="BU14" s="334">
        <v>59</v>
      </c>
      <c r="BV14" s="334">
        <v>58</v>
      </c>
      <c r="BW14" s="334">
        <v>55</v>
      </c>
      <c r="BX14" s="334">
        <v>49</v>
      </c>
      <c r="BY14" s="334">
        <v>44</v>
      </c>
      <c r="BZ14" s="455">
        <v>43</v>
      </c>
      <c r="CA14" s="455">
        <v>43</v>
      </c>
      <c r="CB14" s="455">
        <v>44</v>
      </c>
      <c r="CC14" s="455">
        <v>44</v>
      </c>
      <c r="CD14" s="349">
        <v>46</v>
      </c>
    </row>
    <row r="15" spans="1:82" s="296" customFormat="1" ht="34.5" customHeight="1" thickBot="1" x14ac:dyDescent="0.4">
      <c r="A15" s="456"/>
      <c r="B15" s="457" t="s">
        <v>271</v>
      </c>
      <c r="C15" s="456"/>
      <c r="D15" s="458">
        <v>0</v>
      </c>
      <c r="E15" s="458">
        <v>0</v>
      </c>
      <c r="F15" s="458">
        <v>0</v>
      </c>
      <c r="G15" s="458">
        <v>0</v>
      </c>
      <c r="H15" s="458">
        <v>0</v>
      </c>
      <c r="I15" s="458">
        <v>0</v>
      </c>
      <c r="J15" s="458">
        <v>0</v>
      </c>
      <c r="K15" s="458">
        <v>0</v>
      </c>
      <c r="L15" s="458">
        <v>0</v>
      </c>
      <c r="M15" s="458">
        <v>0</v>
      </c>
      <c r="N15" s="458">
        <v>0</v>
      </c>
      <c r="O15" s="458">
        <v>0</v>
      </c>
      <c r="P15" s="458">
        <v>0</v>
      </c>
      <c r="Q15" s="458">
        <v>0</v>
      </c>
      <c r="R15" s="458">
        <v>0</v>
      </c>
      <c r="S15" s="458">
        <v>0</v>
      </c>
      <c r="T15" s="458">
        <v>0</v>
      </c>
      <c r="U15" s="458">
        <v>0</v>
      </c>
      <c r="V15" s="458">
        <v>0</v>
      </c>
      <c r="W15" s="458">
        <v>0</v>
      </c>
      <c r="X15" s="458">
        <v>0</v>
      </c>
      <c r="Y15" s="458">
        <v>0</v>
      </c>
      <c r="Z15" s="458">
        <v>0</v>
      </c>
      <c r="AA15" s="458">
        <v>0</v>
      </c>
      <c r="AB15" s="458">
        <v>0</v>
      </c>
      <c r="AC15" s="458">
        <v>0</v>
      </c>
      <c r="AD15" s="458">
        <v>0</v>
      </c>
      <c r="AE15" s="458">
        <v>0</v>
      </c>
      <c r="AF15" s="458">
        <v>0</v>
      </c>
      <c r="AG15" s="458">
        <v>0</v>
      </c>
      <c r="AH15" s="458">
        <v>0</v>
      </c>
      <c r="AI15" s="458">
        <v>0</v>
      </c>
      <c r="AJ15" s="458">
        <v>0</v>
      </c>
      <c r="AK15" s="458">
        <v>0</v>
      </c>
      <c r="AL15" s="458">
        <v>0</v>
      </c>
      <c r="AM15" s="458">
        <v>0</v>
      </c>
      <c r="AN15" s="458">
        <v>0</v>
      </c>
      <c r="AO15" s="458">
        <v>0</v>
      </c>
      <c r="AP15" s="458">
        <v>0</v>
      </c>
      <c r="AQ15" s="458">
        <v>0</v>
      </c>
      <c r="AR15" s="458">
        <v>0</v>
      </c>
      <c r="AS15" s="458">
        <v>0</v>
      </c>
      <c r="AT15" s="458">
        <v>0</v>
      </c>
      <c r="AU15" s="458">
        <v>0</v>
      </c>
      <c r="AV15" s="458">
        <v>0</v>
      </c>
      <c r="AW15" s="458">
        <v>0</v>
      </c>
      <c r="AX15" s="458">
        <v>0</v>
      </c>
      <c r="AY15" s="458">
        <v>0</v>
      </c>
      <c r="AZ15" s="458">
        <v>0</v>
      </c>
      <c r="BA15" s="458">
        <v>0</v>
      </c>
      <c r="BB15" s="458">
        <v>0</v>
      </c>
      <c r="BC15" s="458">
        <v>0</v>
      </c>
      <c r="BD15" s="458">
        <v>80</v>
      </c>
      <c r="BE15" s="458">
        <v>82</v>
      </c>
      <c r="BF15" s="458">
        <v>86</v>
      </c>
      <c r="BG15" s="458">
        <v>104</v>
      </c>
      <c r="BH15" s="458">
        <v>137</v>
      </c>
      <c r="BI15" s="458">
        <v>154</v>
      </c>
      <c r="BJ15" s="458">
        <v>154</v>
      </c>
      <c r="BK15" s="458">
        <v>193</v>
      </c>
      <c r="BL15" s="458">
        <v>245</v>
      </c>
      <c r="BM15" s="458">
        <v>250</v>
      </c>
      <c r="BN15" s="458">
        <v>269</v>
      </c>
      <c r="BO15" s="458">
        <v>266</v>
      </c>
      <c r="BP15" s="458">
        <v>275</v>
      </c>
      <c r="BQ15" s="458">
        <v>271</v>
      </c>
      <c r="BR15" s="458">
        <v>264</v>
      </c>
      <c r="BS15" s="458">
        <v>264</v>
      </c>
      <c r="BT15" s="458">
        <v>270</v>
      </c>
      <c r="BU15" s="458">
        <v>271</v>
      </c>
      <c r="BV15" s="458">
        <v>270</v>
      </c>
      <c r="BW15" s="458">
        <v>263</v>
      </c>
      <c r="BX15" s="458">
        <v>256</v>
      </c>
      <c r="BY15" s="458">
        <v>253</v>
      </c>
      <c r="BZ15" s="458">
        <v>252</v>
      </c>
      <c r="CA15" s="458">
        <v>254</v>
      </c>
      <c r="CB15" s="458">
        <v>256</v>
      </c>
      <c r="CC15" s="458">
        <v>257</v>
      </c>
      <c r="CD15" s="459">
        <v>257</v>
      </c>
    </row>
  </sheetData>
  <hyperlinks>
    <hyperlink ref="A1" location="Contents!A1" display="Contents page" xr:uid="{00000000-0004-0000-1800-000000000000}"/>
    <hyperlink ref="B1" location="Notes!A1" display="Information relating to this table can be found in the 'Notes' tab" xr:uid="{00000000-0004-0000-18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9C9C9"/>
  </sheetPr>
  <dimension ref="A1:CD15"/>
  <sheetViews>
    <sheetView zoomScale="70" zoomScaleNormal="70" workbookViewId="0">
      <pane xSplit="3" ySplit="3" topLeftCell="BW4" activePane="bottomRight" state="frozen"/>
      <selection pane="topRight" activeCell="D1" sqref="D1"/>
      <selection pane="bottomLeft" activeCell="A4" sqref="A4"/>
      <selection pane="bottomRight" activeCell="A4" sqref="A4"/>
    </sheetView>
  </sheetViews>
  <sheetFormatPr defaultColWidth="9.1328125" defaultRowHeight="15" x14ac:dyDescent="0.4"/>
  <cols>
    <col min="1" max="1" width="23.1328125" style="314" bestFit="1" customWidth="1"/>
    <col min="2" max="2" width="75.86328125" style="314" customWidth="1"/>
    <col min="3" max="3" width="25.86328125" style="314" customWidth="1"/>
    <col min="4" max="75" width="12.86328125" style="193" customWidth="1"/>
    <col min="76" max="82" width="12.86328125" style="314" customWidth="1"/>
    <col min="83" max="83" width="9.1328125" style="314" customWidth="1"/>
    <col min="84" max="16384" width="9.1328125" style="314"/>
  </cols>
  <sheetData>
    <row r="1" spans="1:82" s="296" customFormat="1" ht="25.5" customHeight="1" thickBot="1" x14ac:dyDescent="0.4">
      <c r="A1" s="43" t="s">
        <v>44</v>
      </c>
      <c r="B1" s="44" t="s">
        <v>88</v>
      </c>
      <c r="C1" s="108"/>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356"/>
      <c r="BW1" s="356"/>
      <c r="BX1" s="356"/>
    </row>
    <row r="2" spans="1:82" s="1" customFormat="1" ht="15.75" customHeight="1" x14ac:dyDescent="0.4">
      <c r="A2" s="46" t="s">
        <v>45</v>
      </c>
      <c r="B2" s="18" t="s">
        <v>699</v>
      </c>
      <c r="C2" s="18"/>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1" customFormat="1" x14ac:dyDescent="0.4">
      <c r="A3" s="110">
        <v>2022</v>
      </c>
      <c r="B3" s="298" t="s">
        <v>218</v>
      </c>
      <c r="C3" s="343"/>
      <c r="D3" s="269" t="s">
        <v>123</v>
      </c>
      <c r="E3" s="269" t="s">
        <v>123</v>
      </c>
      <c r="F3" s="269" t="s">
        <v>123</v>
      </c>
      <c r="G3" s="269" t="s">
        <v>123</v>
      </c>
      <c r="H3" s="269" t="s">
        <v>123</v>
      </c>
      <c r="I3" s="269" t="s">
        <v>123</v>
      </c>
      <c r="J3" s="269" t="s">
        <v>123</v>
      </c>
      <c r="K3" s="269" t="s">
        <v>123</v>
      </c>
      <c r="L3" s="269" t="s">
        <v>123</v>
      </c>
      <c r="M3" s="269" t="s">
        <v>123</v>
      </c>
      <c r="N3" s="269" t="s">
        <v>123</v>
      </c>
      <c r="O3" s="269" t="s">
        <v>123</v>
      </c>
      <c r="P3" s="269" t="s">
        <v>123</v>
      </c>
      <c r="Q3" s="269" t="s">
        <v>123</v>
      </c>
      <c r="R3" s="269" t="s">
        <v>123</v>
      </c>
      <c r="S3" s="269" t="s">
        <v>123</v>
      </c>
      <c r="T3" s="269" t="s">
        <v>123</v>
      </c>
      <c r="U3" s="269" t="s">
        <v>123</v>
      </c>
      <c r="V3" s="269" t="s">
        <v>123</v>
      </c>
      <c r="W3" s="269" t="s">
        <v>123</v>
      </c>
      <c r="X3" s="269" t="s">
        <v>123</v>
      </c>
      <c r="Y3" s="269" t="s">
        <v>123</v>
      </c>
      <c r="Z3" s="269" t="s">
        <v>123</v>
      </c>
      <c r="AA3" s="269" t="s">
        <v>123</v>
      </c>
      <c r="AB3" s="269" t="s">
        <v>123</v>
      </c>
      <c r="AC3" s="269" t="s">
        <v>123</v>
      </c>
      <c r="AD3" s="269" t="s">
        <v>123</v>
      </c>
      <c r="AE3" s="269" t="s">
        <v>123</v>
      </c>
      <c r="AF3" s="269" t="s">
        <v>123</v>
      </c>
      <c r="AG3" s="269" t="s">
        <v>123</v>
      </c>
      <c r="AH3" s="269" t="s">
        <v>123</v>
      </c>
      <c r="AI3" s="269" t="s">
        <v>123</v>
      </c>
      <c r="AJ3" s="269" t="s">
        <v>123</v>
      </c>
      <c r="AK3" s="269" t="s">
        <v>123</v>
      </c>
      <c r="AL3" s="269" t="s">
        <v>123</v>
      </c>
      <c r="AM3" s="269" t="s">
        <v>123</v>
      </c>
      <c r="AN3" s="269" t="s">
        <v>123</v>
      </c>
      <c r="AO3" s="269" t="s">
        <v>123</v>
      </c>
      <c r="AP3" s="269" t="s">
        <v>123</v>
      </c>
      <c r="AQ3" s="269" t="s">
        <v>123</v>
      </c>
      <c r="AR3" s="269" t="s">
        <v>123</v>
      </c>
      <c r="AS3" s="269" t="s">
        <v>123</v>
      </c>
      <c r="AT3" s="269" t="s">
        <v>123</v>
      </c>
      <c r="AU3" s="269" t="s">
        <v>123</v>
      </c>
      <c r="AV3" s="269" t="s">
        <v>123</v>
      </c>
      <c r="AW3" s="269" t="s">
        <v>123</v>
      </c>
      <c r="AX3" s="269" t="s">
        <v>123</v>
      </c>
      <c r="AY3" s="269" t="s">
        <v>123</v>
      </c>
      <c r="AZ3" s="269" t="s">
        <v>123</v>
      </c>
      <c r="BA3" s="269" t="s">
        <v>123</v>
      </c>
      <c r="BB3" s="269" t="s">
        <v>123</v>
      </c>
      <c r="BC3" s="269" t="s">
        <v>123</v>
      </c>
      <c r="BD3" s="269" t="s">
        <v>123</v>
      </c>
      <c r="BE3" s="269" t="s">
        <v>123</v>
      </c>
      <c r="BF3" s="269" t="s">
        <v>123</v>
      </c>
      <c r="BG3" s="269" t="s">
        <v>123</v>
      </c>
      <c r="BH3" s="269" t="s">
        <v>123</v>
      </c>
      <c r="BI3" s="269" t="s">
        <v>123</v>
      </c>
      <c r="BJ3" s="269" t="s">
        <v>123</v>
      </c>
      <c r="BK3" s="269" t="s">
        <v>123</v>
      </c>
      <c r="BL3" s="269" t="s">
        <v>123</v>
      </c>
      <c r="BM3" s="269" t="s">
        <v>123</v>
      </c>
      <c r="BN3" s="269" t="s">
        <v>123</v>
      </c>
      <c r="BO3" s="269" t="s">
        <v>123</v>
      </c>
      <c r="BP3" s="269" t="s">
        <v>123</v>
      </c>
      <c r="BQ3" s="269" t="s">
        <v>123</v>
      </c>
      <c r="BR3" s="269" t="s">
        <v>123</v>
      </c>
      <c r="BS3" s="269" t="s">
        <v>123</v>
      </c>
      <c r="BT3" s="269" t="s">
        <v>123</v>
      </c>
      <c r="BU3" s="269" t="s">
        <v>123</v>
      </c>
      <c r="BV3" s="269" t="s">
        <v>123</v>
      </c>
      <c r="BW3" s="269" t="s">
        <v>123</v>
      </c>
      <c r="BX3" s="269" t="s">
        <v>123</v>
      </c>
      <c r="BY3" s="269" t="s">
        <v>124</v>
      </c>
      <c r="BZ3" s="269" t="s">
        <v>124</v>
      </c>
      <c r="CA3" s="269" t="s">
        <v>124</v>
      </c>
      <c r="CB3" s="269" t="s">
        <v>124</v>
      </c>
      <c r="CC3" s="269" t="s">
        <v>124</v>
      </c>
      <c r="CD3" s="270" t="s">
        <v>124</v>
      </c>
    </row>
    <row r="4" spans="1:82" s="238" customFormat="1" ht="26.25" customHeight="1" x14ac:dyDescent="0.4">
      <c r="A4" s="35"/>
      <c r="B4" s="106" t="s">
        <v>136</v>
      </c>
      <c r="C4" s="106"/>
      <c r="D4" s="334">
        <f t="shared" ref="D4:AI4" si="0">SUM(D5:D7)</f>
        <v>0</v>
      </c>
      <c r="E4" s="334">
        <f t="shared" si="0"/>
        <v>0</v>
      </c>
      <c r="F4" s="334">
        <f t="shared" si="0"/>
        <v>0</v>
      </c>
      <c r="G4" s="334">
        <f t="shared" si="0"/>
        <v>0</v>
      </c>
      <c r="H4" s="334">
        <f t="shared" si="0"/>
        <v>0</v>
      </c>
      <c r="I4" s="334">
        <f t="shared" si="0"/>
        <v>0</v>
      </c>
      <c r="J4" s="334">
        <f t="shared" si="0"/>
        <v>0</v>
      </c>
      <c r="K4" s="334">
        <f t="shared" si="0"/>
        <v>0</v>
      </c>
      <c r="L4" s="334">
        <f t="shared" si="0"/>
        <v>0</v>
      </c>
      <c r="M4" s="334">
        <f t="shared" si="0"/>
        <v>0</v>
      </c>
      <c r="N4" s="334">
        <f t="shared" si="0"/>
        <v>0</v>
      </c>
      <c r="O4" s="334">
        <f t="shared" si="0"/>
        <v>0</v>
      </c>
      <c r="P4" s="334">
        <f t="shared" si="0"/>
        <v>0</v>
      </c>
      <c r="Q4" s="334">
        <f t="shared" si="0"/>
        <v>0</v>
      </c>
      <c r="R4" s="334">
        <f t="shared" si="0"/>
        <v>0</v>
      </c>
      <c r="S4" s="334">
        <f t="shared" si="0"/>
        <v>0</v>
      </c>
      <c r="T4" s="334">
        <f t="shared" si="0"/>
        <v>0</v>
      </c>
      <c r="U4" s="334">
        <f t="shared" si="0"/>
        <v>0</v>
      </c>
      <c r="V4" s="334">
        <f t="shared" si="0"/>
        <v>0</v>
      </c>
      <c r="W4" s="334">
        <f t="shared" si="0"/>
        <v>0</v>
      </c>
      <c r="X4" s="334">
        <f t="shared" si="0"/>
        <v>0</v>
      </c>
      <c r="Y4" s="334">
        <f t="shared" si="0"/>
        <v>0</v>
      </c>
      <c r="Z4" s="334">
        <f t="shared" si="0"/>
        <v>0</v>
      </c>
      <c r="AA4" s="334">
        <f t="shared" si="0"/>
        <v>0</v>
      </c>
      <c r="AB4" s="334">
        <f t="shared" si="0"/>
        <v>0</v>
      </c>
      <c r="AC4" s="334">
        <f t="shared" si="0"/>
        <v>0</v>
      </c>
      <c r="AD4" s="334">
        <f t="shared" si="0"/>
        <v>0</v>
      </c>
      <c r="AE4" s="334">
        <f t="shared" si="0"/>
        <v>0</v>
      </c>
      <c r="AF4" s="334">
        <f t="shared" si="0"/>
        <v>0</v>
      </c>
      <c r="AG4" s="334">
        <f t="shared" si="0"/>
        <v>0</v>
      </c>
      <c r="AH4" s="334">
        <f t="shared" si="0"/>
        <v>0</v>
      </c>
      <c r="AI4" s="334">
        <f t="shared" si="0"/>
        <v>0</v>
      </c>
      <c r="AJ4" s="334">
        <f t="shared" ref="AJ4:BM4" si="1">SUM(AJ5:AJ7)</f>
        <v>0</v>
      </c>
      <c r="AK4" s="334">
        <f t="shared" si="1"/>
        <v>0</v>
      </c>
      <c r="AL4" s="334">
        <f t="shared" si="1"/>
        <v>0</v>
      </c>
      <c r="AM4" s="334">
        <f t="shared" si="1"/>
        <v>0</v>
      </c>
      <c r="AN4" s="334">
        <f t="shared" si="1"/>
        <v>0</v>
      </c>
      <c r="AO4" s="334">
        <f t="shared" si="1"/>
        <v>0</v>
      </c>
      <c r="AP4" s="334">
        <f t="shared" si="1"/>
        <v>0</v>
      </c>
      <c r="AQ4" s="334">
        <f t="shared" si="1"/>
        <v>0</v>
      </c>
      <c r="AR4" s="334">
        <f t="shared" si="1"/>
        <v>0</v>
      </c>
      <c r="AS4" s="334">
        <f t="shared" si="1"/>
        <v>0</v>
      </c>
      <c r="AT4" s="334">
        <f t="shared" si="1"/>
        <v>0</v>
      </c>
      <c r="AU4" s="334">
        <f t="shared" si="1"/>
        <v>0</v>
      </c>
      <c r="AV4" s="334">
        <f t="shared" si="1"/>
        <v>0</v>
      </c>
      <c r="AW4" s="334">
        <f t="shared" si="1"/>
        <v>0</v>
      </c>
      <c r="AX4" s="334">
        <f t="shared" si="1"/>
        <v>0</v>
      </c>
      <c r="AY4" s="334">
        <f t="shared" si="1"/>
        <v>0</v>
      </c>
      <c r="AZ4" s="334">
        <f t="shared" si="1"/>
        <v>0</v>
      </c>
      <c r="BA4" s="334">
        <f t="shared" si="1"/>
        <v>0</v>
      </c>
      <c r="BB4" s="334">
        <f t="shared" si="1"/>
        <v>0</v>
      </c>
      <c r="BC4" s="334">
        <f t="shared" si="1"/>
        <v>0.56699999999999995</v>
      </c>
      <c r="BD4" s="334">
        <f t="shared" si="1"/>
        <v>42.750999999999998</v>
      </c>
      <c r="BE4" s="334">
        <f t="shared" si="1"/>
        <v>82</v>
      </c>
      <c r="BF4" s="334">
        <f t="shared" si="1"/>
        <v>180.13019312</v>
      </c>
      <c r="BG4" s="334">
        <f t="shared" si="1"/>
        <v>139.34738139999999</v>
      </c>
      <c r="BH4" s="334">
        <f t="shared" si="1"/>
        <v>87.293999999999997</v>
      </c>
      <c r="BI4" s="334">
        <f t="shared" si="1"/>
        <v>71.74855457999999</v>
      </c>
      <c r="BJ4" s="334">
        <f t="shared" si="1"/>
        <v>86.415832980000019</v>
      </c>
      <c r="BK4" s="334">
        <f t="shared" si="1"/>
        <v>109.97339909</v>
      </c>
      <c r="BL4" s="334">
        <f t="shared" si="1"/>
        <v>112.23410000000001</v>
      </c>
      <c r="BM4" s="334">
        <f t="shared" si="1"/>
        <v>115.10395912999999</v>
      </c>
      <c r="BN4" s="334">
        <v>138.13980000000001</v>
      </c>
      <c r="BO4" s="334">
        <v>47.019696670000002</v>
      </c>
      <c r="BP4" s="334">
        <v>1.39356865</v>
      </c>
      <c r="BQ4" s="334">
        <v>0.86930000000000007</v>
      </c>
      <c r="BR4" s="334">
        <v>0.41239731999999996</v>
      </c>
      <c r="BS4" s="334">
        <v>9.3574789999999977E-2</v>
      </c>
      <c r="BT4" s="334">
        <v>2.7997579999999994E-2</v>
      </c>
      <c r="BU4" s="334">
        <v>3.2353730000000004E-2</v>
      </c>
      <c r="BV4" s="334">
        <v>0</v>
      </c>
      <c r="BW4" s="334">
        <v>0</v>
      </c>
      <c r="BX4" s="334">
        <v>0</v>
      </c>
      <c r="BY4" s="334">
        <v>0</v>
      </c>
      <c r="BZ4" s="334">
        <v>0</v>
      </c>
      <c r="CA4" s="334">
        <v>0</v>
      </c>
      <c r="CB4" s="334">
        <v>0</v>
      </c>
      <c r="CC4" s="334">
        <v>0</v>
      </c>
      <c r="CD4" s="335">
        <v>0</v>
      </c>
    </row>
    <row r="5" spans="1:82" s="1" customFormat="1" x14ac:dyDescent="0.4">
      <c r="A5" s="314"/>
      <c r="B5" s="382" t="s">
        <v>700</v>
      </c>
      <c r="C5" s="382"/>
      <c r="D5" s="337">
        <v>0</v>
      </c>
      <c r="E5" s="337">
        <v>0</v>
      </c>
      <c r="F5" s="337">
        <v>0</v>
      </c>
      <c r="G5" s="337">
        <v>0</v>
      </c>
      <c r="H5" s="337">
        <v>0</v>
      </c>
      <c r="I5" s="337">
        <v>0</v>
      </c>
      <c r="J5" s="337">
        <v>0</v>
      </c>
      <c r="K5" s="337">
        <v>0</v>
      </c>
      <c r="L5" s="337">
        <v>0</v>
      </c>
      <c r="M5" s="337">
        <v>0</v>
      </c>
      <c r="N5" s="337">
        <v>0</v>
      </c>
      <c r="O5" s="337">
        <v>0</v>
      </c>
      <c r="P5" s="337">
        <v>0</v>
      </c>
      <c r="Q5" s="337">
        <v>0</v>
      </c>
      <c r="R5" s="337">
        <v>0</v>
      </c>
      <c r="S5" s="337">
        <v>0</v>
      </c>
      <c r="T5" s="337">
        <v>0</v>
      </c>
      <c r="U5" s="337">
        <v>0</v>
      </c>
      <c r="V5" s="337">
        <v>0</v>
      </c>
      <c r="W5" s="337">
        <v>0</v>
      </c>
      <c r="X5" s="337">
        <v>0</v>
      </c>
      <c r="Y5" s="337">
        <v>0</v>
      </c>
      <c r="Z5" s="337">
        <v>0</v>
      </c>
      <c r="AA5" s="337">
        <v>0</v>
      </c>
      <c r="AB5" s="337">
        <v>0</v>
      </c>
      <c r="AC5" s="337">
        <v>0</v>
      </c>
      <c r="AD5" s="337">
        <v>0</v>
      </c>
      <c r="AE5" s="337">
        <v>0</v>
      </c>
      <c r="AF5" s="337">
        <v>0</v>
      </c>
      <c r="AG5" s="337">
        <v>0</v>
      </c>
      <c r="AH5" s="337">
        <v>0</v>
      </c>
      <c r="AI5" s="337">
        <v>0</v>
      </c>
      <c r="AJ5" s="337">
        <v>0</v>
      </c>
      <c r="AK5" s="337">
        <v>0</v>
      </c>
      <c r="AL5" s="337">
        <v>0</v>
      </c>
      <c r="AM5" s="337">
        <v>0</v>
      </c>
      <c r="AN5" s="337">
        <v>0</v>
      </c>
      <c r="AO5" s="337">
        <v>0</v>
      </c>
      <c r="AP5" s="337">
        <v>0</v>
      </c>
      <c r="AQ5" s="337">
        <v>0</v>
      </c>
      <c r="AR5" s="337">
        <v>0</v>
      </c>
      <c r="AS5" s="337">
        <v>0</v>
      </c>
      <c r="AT5" s="337">
        <v>0</v>
      </c>
      <c r="AU5" s="337">
        <v>0</v>
      </c>
      <c r="AV5" s="337">
        <v>0</v>
      </c>
      <c r="AW5" s="337">
        <v>0</v>
      </c>
      <c r="AX5" s="337">
        <v>0</v>
      </c>
      <c r="AY5" s="337">
        <v>0</v>
      </c>
      <c r="AZ5" s="337">
        <v>0</v>
      </c>
      <c r="BA5" s="337">
        <v>0</v>
      </c>
      <c r="BB5" s="337">
        <v>0</v>
      </c>
      <c r="BC5" s="337">
        <v>0.56699999999999995</v>
      </c>
      <c r="BD5" s="337">
        <v>42.750999999999998</v>
      </c>
      <c r="BE5" s="337">
        <v>82</v>
      </c>
      <c r="BF5" s="337">
        <v>98</v>
      </c>
      <c r="BG5" s="337">
        <v>38.191000000000003</v>
      </c>
      <c r="BH5" s="337">
        <v>0</v>
      </c>
      <c r="BI5" s="337">
        <v>0</v>
      </c>
      <c r="BJ5" s="337">
        <v>0</v>
      </c>
      <c r="BK5" s="337">
        <v>0</v>
      </c>
      <c r="BL5" s="337">
        <v>0</v>
      </c>
      <c r="BM5" s="337">
        <v>0</v>
      </c>
      <c r="BN5" s="337">
        <v>0</v>
      </c>
      <c r="BO5" s="337">
        <v>0</v>
      </c>
      <c r="BP5" s="337">
        <v>0</v>
      </c>
      <c r="BQ5" s="337">
        <v>0</v>
      </c>
      <c r="BR5" s="337">
        <v>0</v>
      </c>
      <c r="BS5" s="337">
        <v>0</v>
      </c>
      <c r="BT5" s="337">
        <v>0</v>
      </c>
      <c r="BU5" s="337">
        <v>0</v>
      </c>
      <c r="BV5" s="337">
        <v>0</v>
      </c>
      <c r="BW5" s="337">
        <v>0</v>
      </c>
      <c r="BX5" s="337">
        <v>0</v>
      </c>
      <c r="BY5" s="337">
        <v>0</v>
      </c>
      <c r="BZ5" s="337">
        <v>0</v>
      </c>
      <c r="CA5" s="337">
        <v>0</v>
      </c>
      <c r="CB5" s="337">
        <v>0</v>
      </c>
      <c r="CC5" s="337">
        <v>0</v>
      </c>
      <c r="CD5" s="338">
        <v>0</v>
      </c>
    </row>
    <row r="6" spans="1:82" s="1" customFormat="1" x14ac:dyDescent="0.4">
      <c r="A6" s="314"/>
      <c r="B6" s="382" t="s">
        <v>701</v>
      </c>
      <c r="C6" s="382"/>
      <c r="D6" s="337">
        <v>0</v>
      </c>
      <c r="E6" s="337">
        <v>0</v>
      </c>
      <c r="F6" s="337">
        <v>0</v>
      </c>
      <c r="G6" s="337">
        <v>0</v>
      </c>
      <c r="H6" s="337">
        <v>0</v>
      </c>
      <c r="I6" s="337">
        <v>0</v>
      </c>
      <c r="J6" s="337">
        <v>0</v>
      </c>
      <c r="K6" s="337">
        <v>0</v>
      </c>
      <c r="L6" s="337">
        <v>0</v>
      </c>
      <c r="M6" s="337">
        <v>0</v>
      </c>
      <c r="N6" s="337">
        <v>0</v>
      </c>
      <c r="O6" s="337">
        <v>0</v>
      </c>
      <c r="P6" s="337">
        <v>0</v>
      </c>
      <c r="Q6" s="337">
        <v>0</v>
      </c>
      <c r="R6" s="337">
        <v>0</v>
      </c>
      <c r="S6" s="337">
        <v>0</v>
      </c>
      <c r="T6" s="337">
        <v>0</v>
      </c>
      <c r="U6" s="337">
        <v>0</v>
      </c>
      <c r="V6" s="337">
        <v>0</v>
      </c>
      <c r="W6" s="337">
        <v>0</v>
      </c>
      <c r="X6" s="337">
        <v>0</v>
      </c>
      <c r="Y6" s="337">
        <v>0</v>
      </c>
      <c r="Z6" s="337">
        <v>0</v>
      </c>
      <c r="AA6" s="337">
        <v>0</v>
      </c>
      <c r="AB6" s="337">
        <v>0</v>
      </c>
      <c r="AC6" s="337">
        <v>0</v>
      </c>
      <c r="AD6" s="337">
        <v>0</v>
      </c>
      <c r="AE6" s="337">
        <v>0</v>
      </c>
      <c r="AF6" s="337">
        <v>0</v>
      </c>
      <c r="AG6" s="337">
        <v>0</v>
      </c>
      <c r="AH6" s="337">
        <v>0</v>
      </c>
      <c r="AI6" s="337">
        <v>0</v>
      </c>
      <c r="AJ6" s="337">
        <v>0</v>
      </c>
      <c r="AK6" s="337">
        <v>0</v>
      </c>
      <c r="AL6" s="337">
        <v>0</v>
      </c>
      <c r="AM6" s="337">
        <v>0</v>
      </c>
      <c r="AN6" s="337">
        <v>0</v>
      </c>
      <c r="AO6" s="337">
        <v>0</v>
      </c>
      <c r="AP6" s="337">
        <v>0</v>
      </c>
      <c r="AQ6" s="337">
        <v>0</v>
      </c>
      <c r="AR6" s="337">
        <v>0</v>
      </c>
      <c r="AS6" s="337">
        <v>0</v>
      </c>
      <c r="AT6" s="337">
        <v>0</v>
      </c>
      <c r="AU6" s="337">
        <v>0</v>
      </c>
      <c r="AV6" s="337">
        <v>0</v>
      </c>
      <c r="AW6" s="337">
        <v>0</v>
      </c>
      <c r="AX6" s="337">
        <v>0</v>
      </c>
      <c r="AY6" s="337">
        <v>0</v>
      </c>
      <c r="AZ6" s="337">
        <v>0</v>
      </c>
      <c r="BA6" s="337">
        <v>0</v>
      </c>
      <c r="BB6" s="337">
        <v>0</v>
      </c>
      <c r="BC6" s="337">
        <v>0</v>
      </c>
      <c r="BD6" s="337">
        <v>0</v>
      </c>
      <c r="BE6" s="337">
        <v>0</v>
      </c>
      <c r="BF6" s="337">
        <v>36.808193120000006</v>
      </c>
      <c r="BG6" s="337">
        <v>50.326735474721751</v>
      </c>
      <c r="BH6" s="337">
        <v>43.058999999999997</v>
      </c>
      <c r="BI6" s="337">
        <v>35.448</v>
      </c>
      <c r="BJ6" s="337">
        <v>41.220999999999997</v>
      </c>
      <c r="BK6" s="337">
        <v>54.17288955082573</v>
      </c>
      <c r="BL6" s="337">
        <v>55.08764418804401</v>
      </c>
      <c r="BM6" s="337">
        <v>78.992913128431368</v>
      </c>
      <c r="BN6" s="337">
        <v>0</v>
      </c>
      <c r="BO6" s="337">
        <v>0</v>
      </c>
      <c r="BP6" s="337">
        <v>0</v>
      </c>
      <c r="BQ6" s="337">
        <v>0</v>
      </c>
      <c r="BR6" s="337">
        <v>0</v>
      </c>
      <c r="BS6" s="337">
        <v>0</v>
      </c>
      <c r="BT6" s="337">
        <v>0</v>
      </c>
      <c r="BU6" s="337">
        <v>0</v>
      </c>
      <c r="BV6" s="337">
        <v>0</v>
      </c>
      <c r="BW6" s="337">
        <v>0</v>
      </c>
      <c r="BX6" s="337">
        <v>0</v>
      </c>
      <c r="BY6" s="337">
        <v>0</v>
      </c>
      <c r="BZ6" s="337">
        <v>0</v>
      </c>
      <c r="CA6" s="337">
        <v>0</v>
      </c>
      <c r="CB6" s="337">
        <v>0</v>
      </c>
      <c r="CC6" s="337">
        <v>0</v>
      </c>
      <c r="CD6" s="338">
        <v>0</v>
      </c>
    </row>
    <row r="7" spans="1:82" s="310" customFormat="1" ht="26.25" customHeight="1" thickBot="1" x14ac:dyDescent="0.4">
      <c r="B7" s="460" t="s">
        <v>702</v>
      </c>
      <c r="C7" s="387"/>
      <c r="D7" s="340">
        <v>0</v>
      </c>
      <c r="E7" s="340">
        <v>0</v>
      </c>
      <c r="F7" s="340">
        <v>0</v>
      </c>
      <c r="G7" s="340">
        <v>0</v>
      </c>
      <c r="H7" s="340">
        <v>0</v>
      </c>
      <c r="I7" s="340">
        <v>0</v>
      </c>
      <c r="J7" s="340">
        <v>0</v>
      </c>
      <c r="K7" s="340">
        <v>0</v>
      </c>
      <c r="L7" s="340">
        <v>0</v>
      </c>
      <c r="M7" s="340">
        <v>0</v>
      </c>
      <c r="N7" s="340">
        <v>0</v>
      </c>
      <c r="O7" s="340">
        <v>0</v>
      </c>
      <c r="P7" s="340">
        <v>0</v>
      </c>
      <c r="Q7" s="340">
        <v>0</v>
      </c>
      <c r="R7" s="340">
        <v>0</v>
      </c>
      <c r="S7" s="340">
        <v>0</v>
      </c>
      <c r="T7" s="340">
        <v>0</v>
      </c>
      <c r="U7" s="340">
        <v>0</v>
      </c>
      <c r="V7" s="340">
        <v>0</v>
      </c>
      <c r="W7" s="340">
        <v>0</v>
      </c>
      <c r="X7" s="340">
        <v>0</v>
      </c>
      <c r="Y7" s="340">
        <v>0</v>
      </c>
      <c r="Z7" s="340">
        <v>0</v>
      </c>
      <c r="AA7" s="340">
        <v>0</v>
      </c>
      <c r="AB7" s="340">
        <v>0</v>
      </c>
      <c r="AC7" s="340">
        <v>0</v>
      </c>
      <c r="AD7" s="340">
        <v>0</v>
      </c>
      <c r="AE7" s="340">
        <v>0</v>
      </c>
      <c r="AF7" s="340">
        <v>0</v>
      </c>
      <c r="AG7" s="340">
        <v>0</v>
      </c>
      <c r="AH7" s="340">
        <v>0</v>
      </c>
      <c r="AI7" s="340">
        <v>0</v>
      </c>
      <c r="AJ7" s="340">
        <v>0</v>
      </c>
      <c r="AK7" s="340">
        <v>0</v>
      </c>
      <c r="AL7" s="340">
        <v>0</v>
      </c>
      <c r="AM7" s="340">
        <v>0</v>
      </c>
      <c r="AN7" s="340">
        <v>0</v>
      </c>
      <c r="AO7" s="340">
        <v>0</v>
      </c>
      <c r="AP7" s="340">
        <v>0</v>
      </c>
      <c r="AQ7" s="340">
        <v>0</v>
      </c>
      <c r="AR7" s="340">
        <v>0</v>
      </c>
      <c r="AS7" s="340">
        <v>0</v>
      </c>
      <c r="AT7" s="340">
        <v>0</v>
      </c>
      <c r="AU7" s="340">
        <v>0</v>
      </c>
      <c r="AV7" s="340">
        <v>0</v>
      </c>
      <c r="AW7" s="340">
        <v>0</v>
      </c>
      <c r="AX7" s="340">
        <v>0</v>
      </c>
      <c r="AY7" s="340">
        <v>0</v>
      </c>
      <c r="AZ7" s="340">
        <v>0</v>
      </c>
      <c r="BA7" s="340">
        <v>0</v>
      </c>
      <c r="BB7" s="340">
        <v>0</v>
      </c>
      <c r="BC7" s="340">
        <v>0</v>
      </c>
      <c r="BD7" s="340">
        <v>0</v>
      </c>
      <c r="BE7" s="340">
        <v>0</v>
      </c>
      <c r="BF7" s="340">
        <v>45.322000000000003</v>
      </c>
      <c r="BG7" s="340">
        <v>50.829645925278243</v>
      </c>
      <c r="BH7" s="340">
        <v>44.234999999999999</v>
      </c>
      <c r="BI7" s="340">
        <v>36.300554579999996</v>
      </c>
      <c r="BJ7" s="340">
        <v>45.194832980000022</v>
      </c>
      <c r="BK7" s="340">
        <v>55.800509539174271</v>
      </c>
      <c r="BL7" s="340">
        <v>57.146455811955995</v>
      </c>
      <c r="BM7" s="340">
        <v>36.111046001568631</v>
      </c>
      <c r="BN7" s="340">
        <v>0</v>
      </c>
      <c r="BO7" s="340">
        <v>0</v>
      </c>
      <c r="BP7" s="340">
        <v>0</v>
      </c>
      <c r="BQ7" s="340">
        <v>0</v>
      </c>
      <c r="BR7" s="340">
        <v>0</v>
      </c>
      <c r="BS7" s="340">
        <v>0</v>
      </c>
      <c r="BT7" s="340">
        <v>0</v>
      </c>
      <c r="BU7" s="340">
        <v>0</v>
      </c>
      <c r="BV7" s="340">
        <v>0</v>
      </c>
      <c r="BW7" s="340">
        <v>0</v>
      </c>
      <c r="BX7" s="340">
        <v>0</v>
      </c>
      <c r="BY7" s="340">
        <v>0</v>
      </c>
      <c r="BZ7" s="340">
        <v>0</v>
      </c>
      <c r="CA7" s="340">
        <v>0</v>
      </c>
      <c r="CB7" s="340">
        <v>0</v>
      </c>
      <c r="CC7" s="340">
        <v>0</v>
      </c>
      <c r="CD7" s="341">
        <v>0</v>
      </c>
    </row>
    <row r="8" spans="1:82" s="1" customFormat="1" ht="26.25" customHeight="1" x14ac:dyDescent="0.4">
      <c r="A8" s="342"/>
      <c r="B8" s="18" t="s">
        <v>699</v>
      </c>
      <c r="C8" s="18"/>
      <c r="D8" s="49" t="s">
        <v>144</v>
      </c>
      <c r="E8" s="49" t="s">
        <v>145</v>
      </c>
      <c r="F8" s="49" t="s">
        <v>146</v>
      </c>
      <c r="G8" s="49" t="s">
        <v>147</v>
      </c>
      <c r="H8" s="49" t="s">
        <v>148</v>
      </c>
      <c r="I8" s="49" t="s">
        <v>149</v>
      </c>
      <c r="J8" s="49" t="s">
        <v>150</v>
      </c>
      <c r="K8" s="49" t="s">
        <v>151</v>
      </c>
      <c r="L8" s="49" t="s">
        <v>152</v>
      </c>
      <c r="M8" s="49" t="s">
        <v>153</v>
      </c>
      <c r="N8" s="49" t="s">
        <v>154</v>
      </c>
      <c r="O8" s="49" t="s">
        <v>155</v>
      </c>
      <c r="P8" s="49" t="s">
        <v>156</v>
      </c>
      <c r="Q8" s="49" t="s">
        <v>157</v>
      </c>
      <c r="R8" s="49" t="s">
        <v>158</v>
      </c>
      <c r="S8" s="49" t="s">
        <v>159</v>
      </c>
      <c r="T8" s="49" t="s">
        <v>160</v>
      </c>
      <c r="U8" s="49" t="s">
        <v>161</v>
      </c>
      <c r="V8" s="49" t="s">
        <v>162</v>
      </c>
      <c r="W8" s="49" t="s">
        <v>163</v>
      </c>
      <c r="X8" s="49" t="s">
        <v>164</v>
      </c>
      <c r="Y8" s="49" t="s">
        <v>165</v>
      </c>
      <c r="Z8" s="49" t="s">
        <v>166</v>
      </c>
      <c r="AA8" s="49" t="s">
        <v>167</v>
      </c>
      <c r="AB8" s="49" t="s">
        <v>168</v>
      </c>
      <c r="AC8" s="49" t="s">
        <v>169</v>
      </c>
      <c r="AD8" s="49" t="s">
        <v>170</v>
      </c>
      <c r="AE8" s="49" t="s">
        <v>171</v>
      </c>
      <c r="AF8" s="49" t="s">
        <v>172</v>
      </c>
      <c r="AG8" s="49" t="s">
        <v>173</v>
      </c>
      <c r="AH8" s="49" t="s">
        <v>174</v>
      </c>
      <c r="AI8" s="49" t="s">
        <v>175</v>
      </c>
      <c r="AJ8" s="49" t="s">
        <v>176</v>
      </c>
      <c r="AK8" s="49" t="s">
        <v>177</v>
      </c>
      <c r="AL8" s="49" t="s">
        <v>178</v>
      </c>
      <c r="AM8" s="49" t="s">
        <v>179</v>
      </c>
      <c r="AN8" s="49" t="s">
        <v>180</v>
      </c>
      <c r="AO8" s="49" t="s">
        <v>181</v>
      </c>
      <c r="AP8" s="49" t="s">
        <v>182</v>
      </c>
      <c r="AQ8" s="49" t="s">
        <v>183</v>
      </c>
      <c r="AR8" s="49" t="s">
        <v>184</v>
      </c>
      <c r="AS8" s="49" t="s">
        <v>185</v>
      </c>
      <c r="AT8" s="49" t="s">
        <v>186</v>
      </c>
      <c r="AU8" s="49" t="s">
        <v>187</v>
      </c>
      <c r="AV8" s="49" t="s">
        <v>188</v>
      </c>
      <c r="AW8" s="49" t="s">
        <v>189</v>
      </c>
      <c r="AX8" s="49" t="s">
        <v>190</v>
      </c>
      <c r="AY8" s="49" t="s">
        <v>90</v>
      </c>
      <c r="AZ8" s="49" t="s">
        <v>91</v>
      </c>
      <c r="BA8" s="49" t="s">
        <v>92</v>
      </c>
      <c r="BB8" s="49" t="s">
        <v>93</v>
      </c>
      <c r="BC8" s="49" t="s">
        <v>94</v>
      </c>
      <c r="BD8" s="49" t="s">
        <v>95</v>
      </c>
      <c r="BE8" s="49" t="s">
        <v>96</v>
      </c>
      <c r="BF8" s="49" t="s">
        <v>97</v>
      </c>
      <c r="BG8" s="49" t="s">
        <v>98</v>
      </c>
      <c r="BH8" s="49" t="s">
        <v>99</v>
      </c>
      <c r="BI8" s="49" t="s">
        <v>100</v>
      </c>
      <c r="BJ8" s="49" t="s">
        <v>101</v>
      </c>
      <c r="BK8" s="49" t="s">
        <v>102</v>
      </c>
      <c r="BL8" s="49" t="s">
        <v>103</v>
      </c>
      <c r="BM8" s="49" t="s">
        <v>104</v>
      </c>
      <c r="BN8" s="49" t="s">
        <v>105</v>
      </c>
      <c r="BO8" s="49" t="s">
        <v>106</v>
      </c>
      <c r="BP8" s="49" t="s">
        <v>107</v>
      </c>
      <c r="BQ8" s="49" t="s">
        <v>108</v>
      </c>
      <c r="BR8" s="49" t="s">
        <v>109</v>
      </c>
      <c r="BS8" s="49" t="s">
        <v>110</v>
      </c>
      <c r="BT8" s="49" t="s">
        <v>111</v>
      </c>
      <c r="BU8" s="49" t="s">
        <v>112</v>
      </c>
      <c r="BV8" s="49" t="s">
        <v>113</v>
      </c>
      <c r="BW8" s="49" t="s">
        <v>114</v>
      </c>
      <c r="BX8" s="49" t="s">
        <v>115</v>
      </c>
      <c r="BY8" s="49" t="s">
        <v>116</v>
      </c>
      <c r="BZ8" s="49" t="s">
        <v>117</v>
      </c>
      <c r="CA8" s="49" t="s">
        <v>118</v>
      </c>
      <c r="CB8" s="49" t="s">
        <v>119</v>
      </c>
      <c r="CC8" s="49" t="s">
        <v>120</v>
      </c>
      <c r="CD8" s="50" t="s">
        <v>121</v>
      </c>
    </row>
    <row r="9" spans="1:82" s="1" customFormat="1" x14ac:dyDescent="0.4">
      <c r="A9" s="342"/>
      <c r="B9" s="322" t="s">
        <v>304</v>
      </c>
      <c r="C9" s="343"/>
      <c r="D9" s="269" t="s">
        <v>123</v>
      </c>
      <c r="E9" s="269" t="s">
        <v>123</v>
      </c>
      <c r="F9" s="269" t="s">
        <v>123</v>
      </c>
      <c r="G9" s="269" t="s">
        <v>123</v>
      </c>
      <c r="H9" s="269" t="s">
        <v>123</v>
      </c>
      <c r="I9" s="269" t="s">
        <v>123</v>
      </c>
      <c r="J9" s="269" t="s">
        <v>123</v>
      </c>
      <c r="K9" s="269" t="s">
        <v>123</v>
      </c>
      <c r="L9" s="269" t="s">
        <v>123</v>
      </c>
      <c r="M9" s="269" t="s">
        <v>123</v>
      </c>
      <c r="N9" s="269" t="s">
        <v>123</v>
      </c>
      <c r="O9" s="269" t="s">
        <v>123</v>
      </c>
      <c r="P9" s="269" t="s">
        <v>123</v>
      </c>
      <c r="Q9" s="269" t="s">
        <v>123</v>
      </c>
      <c r="R9" s="269" t="s">
        <v>123</v>
      </c>
      <c r="S9" s="269" t="s">
        <v>123</v>
      </c>
      <c r="T9" s="269" t="s">
        <v>123</v>
      </c>
      <c r="U9" s="269" t="s">
        <v>123</v>
      </c>
      <c r="V9" s="269" t="s">
        <v>123</v>
      </c>
      <c r="W9" s="269" t="s">
        <v>123</v>
      </c>
      <c r="X9" s="269" t="s">
        <v>123</v>
      </c>
      <c r="Y9" s="269" t="s">
        <v>123</v>
      </c>
      <c r="Z9" s="269" t="s">
        <v>123</v>
      </c>
      <c r="AA9" s="269" t="s">
        <v>123</v>
      </c>
      <c r="AB9" s="269" t="s">
        <v>123</v>
      </c>
      <c r="AC9" s="269" t="s">
        <v>123</v>
      </c>
      <c r="AD9" s="269" t="s">
        <v>123</v>
      </c>
      <c r="AE9" s="269" t="s">
        <v>123</v>
      </c>
      <c r="AF9" s="269" t="s">
        <v>123</v>
      </c>
      <c r="AG9" s="269" t="s">
        <v>123</v>
      </c>
      <c r="AH9" s="269" t="s">
        <v>123</v>
      </c>
      <c r="AI9" s="269" t="s">
        <v>123</v>
      </c>
      <c r="AJ9" s="269" t="s">
        <v>123</v>
      </c>
      <c r="AK9" s="269" t="s">
        <v>123</v>
      </c>
      <c r="AL9" s="269" t="s">
        <v>123</v>
      </c>
      <c r="AM9" s="269" t="s">
        <v>123</v>
      </c>
      <c r="AN9" s="269" t="s">
        <v>123</v>
      </c>
      <c r="AO9" s="269" t="s">
        <v>123</v>
      </c>
      <c r="AP9" s="269" t="s">
        <v>123</v>
      </c>
      <c r="AQ9" s="269" t="s">
        <v>123</v>
      </c>
      <c r="AR9" s="269" t="s">
        <v>123</v>
      </c>
      <c r="AS9" s="269" t="s">
        <v>123</v>
      </c>
      <c r="AT9" s="269" t="s">
        <v>123</v>
      </c>
      <c r="AU9" s="269" t="s">
        <v>123</v>
      </c>
      <c r="AV9" s="269" t="s">
        <v>123</v>
      </c>
      <c r="AW9" s="269" t="s">
        <v>123</v>
      </c>
      <c r="AX9" s="269" t="s">
        <v>123</v>
      </c>
      <c r="AY9" s="269" t="s">
        <v>123</v>
      </c>
      <c r="AZ9" s="269" t="s">
        <v>123</v>
      </c>
      <c r="BA9" s="269" t="s">
        <v>123</v>
      </c>
      <c r="BB9" s="269" t="s">
        <v>123</v>
      </c>
      <c r="BC9" s="269" t="s">
        <v>123</v>
      </c>
      <c r="BD9" s="269" t="s">
        <v>123</v>
      </c>
      <c r="BE9" s="269" t="s">
        <v>123</v>
      </c>
      <c r="BF9" s="269" t="s">
        <v>123</v>
      </c>
      <c r="BG9" s="269" t="s">
        <v>123</v>
      </c>
      <c r="BH9" s="269" t="s">
        <v>123</v>
      </c>
      <c r="BI9" s="269" t="s">
        <v>123</v>
      </c>
      <c r="BJ9" s="269" t="s">
        <v>123</v>
      </c>
      <c r="BK9" s="269" t="s">
        <v>123</v>
      </c>
      <c r="BL9" s="269" t="s">
        <v>123</v>
      </c>
      <c r="BM9" s="269" t="s">
        <v>123</v>
      </c>
      <c r="BN9" s="269" t="s">
        <v>123</v>
      </c>
      <c r="BO9" s="269" t="s">
        <v>123</v>
      </c>
      <c r="BP9" s="269" t="s">
        <v>123</v>
      </c>
      <c r="BQ9" s="269" t="s">
        <v>123</v>
      </c>
      <c r="BR9" s="269" t="s">
        <v>123</v>
      </c>
      <c r="BS9" s="269" t="s">
        <v>123</v>
      </c>
      <c r="BT9" s="269" t="s">
        <v>123</v>
      </c>
      <c r="BU9" s="269" t="s">
        <v>123</v>
      </c>
      <c r="BV9" s="269" t="s">
        <v>123</v>
      </c>
      <c r="BW9" s="269" t="s">
        <v>123</v>
      </c>
      <c r="BX9" s="269" t="s">
        <v>123</v>
      </c>
      <c r="BY9" s="269" t="s">
        <v>124</v>
      </c>
      <c r="BZ9" s="269" t="s">
        <v>124</v>
      </c>
      <c r="CA9" s="269" t="s">
        <v>124</v>
      </c>
      <c r="CB9" s="269" t="s">
        <v>124</v>
      </c>
      <c r="CC9" s="269" t="s">
        <v>124</v>
      </c>
      <c r="CD9" s="270" t="s">
        <v>124</v>
      </c>
    </row>
    <row r="10" spans="1:82" s="238" customFormat="1" ht="26.25" customHeight="1" x14ac:dyDescent="0.4">
      <c r="B10" s="106" t="s">
        <v>136</v>
      </c>
      <c r="C10" s="106"/>
      <c r="D10" s="334">
        <v>0</v>
      </c>
      <c r="E10" s="334">
        <v>0</v>
      </c>
      <c r="F10" s="334">
        <v>0</v>
      </c>
      <c r="G10" s="334">
        <v>0</v>
      </c>
      <c r="H10" s="334">
        <v>0</v>
      </c>
      <c r="I10" s="334">
        <v>0</v>
      </c>
      <c r="J10" s="334">
        <v>0</v>
      </c>
      <c r="K10" s="334">
        <v>0</v>
      </c>
      <c r="L10" s="334">
        <v>0</v>
      </c>
      <c r="M10" s="334">
        <v>0</v>
      </c>
      <c r="N10" s="334">
        <v>0</v>
      </c>
      <c r="O10" s="334">
        <v>0</v>
      </c>
      <c r="P10" s="334">
        <v>0</v>
      </c>
      <c r="Q10" s="334">
        <v>0</v>
      </c>
      <c r="R10" s="334">
        <v>0</v>
      </c>
      <c r="S10" s="334">
        <v>0</v>
      </c>
      <c r="T10" s="334">
        <v>0</v>
      </c>
      <c r="U10" s="334">
        <v>0</v>
      </c>
      <c r="V10" s="334">
        <v>0</v>
      </c>
      <c r="W10" s="334">
        <v>0</v>
      </c>
      <c r="X10" s="334">
        <v>0</v>
      </c>
      <c r="Y10" s="334">
        <v>0</v>
      </c>
      <c r="Z10" s="334">
        <v>0</v>
      </c>
      <c r="AA10" s="334">
        <v>0</v>
      </c>
      <c r="AB10" s="334">
        <v>0</v>
      </c>
      <c r="AC10" s="334">
        <v>0</v>
      </c>
      <c r="AD10" s="334">
        <v>0</v>
      </c>
      <c r="AE10" s="334">
        <v>0</v>
      </c>
      <c r="AF10" s="334">
        <v>0</v>
      </c>
      <c r="AG10" s="334">
        <v>0</v>
      </c>
      <c r="AH10" s="334">
        <v>0</v>
      </c>
      <c r="AI10" s="334">
        <v>0</v>
      </c>
      <c r="AJ10" s="334">
        <v>0</v>
      </c>
      <c r="AK10" s="334">
        <v>0</v>
      </c>
      <c r="AL10" s="334">
        <v>0</v>
      </c>
      <c r="AM10" s="334">
        <v>0</v>
      </c>
      <c r="AN10" s="334">
        <v>0</v>
      </c>
      <c r="AO10" s="334">
        <v>0</v>
      </c>
      <c r="AP10" s="334">
        <v>0</v>
      </c>
      <c r="AQ10" s="334">
        <v>0</v>
      </c>
      <c r="AR10" s="334">
        <v>0</v>
      </c>
      <c r="AS10" s="334">
        <v>0</v>
      </c>
      <c r="AT10" s="334">
        <v>0</v>
      </c>
      <c r="AU10" s="334">
        <v>0</v>
      </c>
      <c r="AV10" s="334">
        <v>0</v>
      </c>
      <c r="AW10" s="334">
        <v>0</v>
      </c>
      <c r="AX10" s="334">
        <v>0</v>
      </c>
      <c r="AY10" s="334">
        <v>0</v>
      </c>
      <c r="AZ10" s="334">
        <v>0</v>
      </c>
      <c r="BA10" s="334">
        <v>0</v>
      </c>
      <c r="BB10" s="334">
        <v>0</v>
      </c>
      <c r="BC10" s="334">
        <v>0.94053618457369037</v>
      </c>
      <c r="BD10" s="334">
        <v>69.533490830708317</v>
      </c>
      <c r="BE10" s="334">
        <v>130.64367342944357</v>
      </c>
      <c r="BF10" s="334">
        <v>281.02985403518153</v>
      </c>
      <c r="BG10" s="334">
        <v>212.01106237174577</v>
      </c>
      <c r="BH10" s="334">
        <v>128.98515959341941</v>
      </c>
      <c r="BI10" s="334">
        <v>102.96348320553791</v>
      </c>
      <c r="BJ10" s="334">
        <v>120.43981645874898</v>
      </c>
      <c r="BK10" s="334">
        <v>149.10492361822358</v>
      </c>
      <c r="BL10" s="334">
        <v>147.79191398407627</v>
      </c>
      <c r="BM10" s="334">
        <v>149.22616668578897</v>
      </c>
      <c r="BN10" s="334">
        <v>176.15338924898549</v>
      </c>
      <c r="BO10" s="334">
        <v>59.066465544953537</v>
      </c>
      <c r="BP10" s="334">
        <v>1.7160088838213683</v>
      </c>
      <c r="BQ10" s="334">
        <v>1.0464662815005612</v>
      </c>
      <c r="BR10" s="334">
        <v>0.49079104311980637</v>
      </c>
      <c r="BS10" s="334">
        <v>0.11067608442501811</v>
      </c>
      <c r="BT10" s="334">
        <v>3.2389904202239576E-2</v>
      </c>
      <c r="BU10" s="334">
        <v>3.6795785409995937E-2</v>
      </c>
      <c r="BV10" s="334">
        <v>0</v>
      </c>
      <c r="BW10" s="334">
        <v>0</v>
      </c>
      <c r="BX10" s="334">
        <v>0</v>
      </c>
      <c r="BY10" s="334">
        <v>0</v>
      </c>
      <c r="BZ10" s="334">
        <v>0</v>
      </c>
      <c r="CA10" s="334">
        <v>0</v>
      </c>
      <c r="CB10" s="334">
        <v>0</v>
      </c>
      <c r="CC10" s="334">
        <v>0</v>
      </c>
      <c r="CD10" s="335">
        <v>0</v>
      </c>
    </row>
    <row r="11" spans="1:82" s="1" customFormat="1" x14ac:dyDescent="0.4">
      <c r="A11" s="314"/>
      <c r="B11" s="382" t="s">
        <v>700</v>
      </c>
      <c r="C11" s="382"/>
      <c r="D11" s="337">
        <v>0</v>
      </c>
      <c r="E11" s="337">
        <v>0</v>
      </c>
      <c r="F11" s="337">
        <v>0</v>
      </c>
      <c r="G11" s="337">
        <v>0</v>
      </c>
      <c r="H11" s="337">
        <v>0</v>
      </c>
      <c r="I11" s="337">
        <v>0</v>
      </c>
      <c r="J11" s="337">
        <v>0</v>
      </c>
      <c r="K11" s="337">
        <v>0</v>
      </c>
      <c r="L11" s="337">
        <v>0</v>
      </c>
      <c r="M11" s="337">
        <v>0</v>
      </c>
      <c r="N11" s="337">
        <v>0</v>
      </c>
      <c r="O11" s="337">
        <v>0</v>
      </c>
      <c r="P11" s="337">
        <v>0</v>
      </c>
      <c r="Q11" s="337">
        <v>0</v>
      </c>
      <c r="R11" s="337">
        <v>0</v>
      </c>
      <c r="S11" s="337">
        <v>0</v>
      </c>
      <c r="T11" s="337">
        <v>0</v>
      </c>
      <c r="U11" s="337">
        <v>0</v>
      </c>
      <c r="V11" s="337">
        <v>0</v>
      </c>
      <c r="W11" s="337">
        <v>0</v>
      </c>
      <c r="X11" s="337">
        <v>0</v>
      </c>
      <c r="Y11" s="337">
        <v>0</v>
      </c>
      <c r="Z11" s="337">
        <v>0</v>
      </c>
      <c r="AA11" s="337">
        <v>0</v>
      </c>
      <c r="AB11" s="337">
        <v>0</v>
      </c>
      <c r="AC11" s="337">
        <v>0</v>
      </c>
      <c r="AD11" s="337">
        <v>0</v>
      </c>
      <c r="AE11" s="337">
        <v>0</v>
      </c>
      <c r="AF11" s="337">
        <v>0</v>
      </c>
      <c r="AG11" s="337">
        <v>0</v>
      </c>
      <c r="AH11" s="337">
        <v>0</v>
      </c>
      <c r="AI11" s="337">
        <v>0</v>
      </c>
      <c r="AJ11" s="337">
        <v>0</v>
      </c>
      <c r="AK11" s="337">
        <v>0</v>
      </c>
      <c r="AL11" s="337">
        <v>0</v>
      </c>
      <c r="AM11" s="337">
        <v>0</v>
      </c>
      <c r="AN11" s="337">
        <v>0</v>
      </c>
      <c r="AO11" s="337">
        <v>0</v>
      </c>
      <c r="AP11" s="337">
        <v>0</v>
      </c>
      <c r="AQ11" s="337">
        <v>0</v>
      </c>
      <c r="AR11" s="337">
        <v>0</v>
      </c>
      <c r="AS11" s="337">
        <v>0</v>
      </c>
      <c r="AT11" s="337">
        <v>0</v>
      </c>
      <c r="AU11" s="337">
        <v>0</v>
      </c>
      <c r="AV11" s="337">
        <v>0</v>
      </c>
      <c r="AW11" s="337">
        <v>0</v>
      </c>
      <c r="AX11" s="337">
        <v>0</v>
      </c>
      <c r="AY11" s="337">
        <v>0</v>
      </c>
      <c r="AZ11" s="337">
        <v>0</v>
      </c>
      <c r="BA11" s="337">
        <v>0</v>
      </c>
      <c r="BB11" s="337">
        <v>0</v>
      </c>
      <c r="BC11" s="337">
        <v>0.94053618457369037</v>
      </c>
      <c r="BD11" s="337">
        <v>69.533490830708317</v>
      </c>
      <c r="BE11" s="337">
        <v>130.64367342944357</v>
      </c>
      <c r="BF11" s="337">
        <v>152.89455486843585</v>
      </c>
      <c r="BG11" s="337">
        <v>58.105967989430361</v>
      </c>
      <c r="BH11" s="337">
        <v>0</v>
      </c>
      <c r="BI11" s="337">
        <v>0</v>
      </c>
      <c r="BJ11" s="337">
        <v>0</v>
      </c>
      <c r="BK11" s="337">
        <v>0</v>
      </c>
      <c r="BL11" s="337">
        <v>0</v>
      </c>
      <c r="BM11" s="337">
        <v>0</v>
      </c>
      <c r="BN11" s="337">
        <v>0</v>
      </c>
      <c r="BO11" s="337">
        <v>0</v>
      </c>
      <c r="BP11" s="337">
        <v>0</v>
      </c>
      <c r="BQ11" s="337">
        <v>0</v>
      </c>
      <c r="BR11" s="337">
        <v>0</v>
      </c>
      <c r="BS11" s="337">
        <v>0</v>
      </c>
      <c r="BT11" s="337">
        <v>0</v>
      </c>
      <c r="BU11" s="337">
        <v>0</v>
      </c>
      <c r="BV11" s="337">
        <v>0</v>
      </c>
      <c r="BW11" s="337">
        <v>0</v>
      </c>
      <c r="BX11" s="337">
        <v>0</v>
      </c>
      <c r="BY11" s="337">
        <v>0</v>
      </c>
      <c r="BZ11" s="337">
        <v>0</v>
      </c>
      <c r="CA11" s="337">
        <v>0</v>
      </c>
      <c r="CB11" s="337">
        <v>0</v>
      </c>
      <c r="CC11" s="337">
        <v>0</v>
      </c>
      <c r="CD11" s="338">
        <v>0</v>
      </c>
    </row>
    <row r="12" spans="1:82" s="1" customFormat="1" x14ac:dyDescent="0.4">
      <c r="A12" s="314"/>
      <c r="B12" s="382" t="s">
        <v>701</v>
      </c>
      <c r="C12" s="382"/>
      <c r="D12" s="337">
        <v>0</v>
      </c>
      <c r="E12" s="337">
        <v>0</v>
      </c>
      <c r="F12" s="337">
        <v>0</v>
      </c>
      <c r="G12" s="337">
        <v>0</v>
      </c>
      <c r="H12" s="337">
        <v>0</v>
      </c>
      <c r="I12" s="337">
        <v>0</v>
      </c>
      <c r="J12" s="337">
        <v>0</v>
      </c>
      <c r="K12" s="337">
        <v>0</v>
      </c>
      <c r="L12" s="337">
        <v>0</v>
      </c>
      <c r="M12" s="337">
        <v>0</v>
      </c>
      <c r="N12" s="337">
        <v>0</v>
      </c>
      <c r="O12" s="337">
        <v>0</v>
      </c>
      <c r="P12" s="337">
        <v>0</v>
      </c>
      <c r="Q12" s="337">
        <v>0</v>
      </c>
      <c r="R12" s="337">
        <v>0</v>
      </c>
      <c r="S12" s="337">
        <v>0</v>
      </c>
      <c r="T12" s="337">
        <v>0</v>
      </c>
      <c r="U12" s="337">
        <v>0</v>
      </c>
      <c r="V12" s="337">
        <v>0</v>
      </c>
      <c r="W12" s="337">
        <v>0</v>
      </c>
      <c r="X12" s="337">
        <v>0</v>
      </c>
      <c r="Y12" s="337">
        <v>0</v>
      </c>
      <c r="Z12" s="337">
        <v>0</v>
      </c>
      <c r="AA12" s="337">
        <v>0</v>
      </c>
      <c r="AB12" s="337">
        <v>0</v>
      </c>
      <c r="AC12" s="337">
        <v>0</v>
      </c>
      <c r="AD12" s="337">
        <v>0</v>
      </c>
      <c r="AE12" s="337">
        <v>0</v>
      </c>
      <c r="AF12" s="337">
        <v>0</v>
      </c>
      <c r="AG12" s="337">
        <v>0</v>
      </c>
      <c r="AH12" s="337">
        <v>0</v>
      </c>
      <c r="AI12" s="337">
        <v>0</v>
      </c>
      <c r="AJ12" s="337">
        <v>0</v>
      </c>
      <c r="AK12" s="337">
        <v>0</v>
      </c>
      <c r="AL12" s="337">
        <v>0</v>
      </c>
      <c r="AM12" s="337">
        <v>0</v>
      </c>
      <c r="AN12" s="337">
        <v>0</v>
      </c>
      <c r="AO12" s="337">
        <v>0</v>
      </c>
      <c r="AP12" s="337">
        <v>0</v>
      </c>
      <c r="AQ12" s="337">
        <v>0</v>
      </c>
      <c r="AR12" s="337">
        <v>0</v>
      </c>
      <c r="AS12" s="337">
        <v>0</v>
      </c>
      <c r="AT12" s="337">
        <v>0</v>
      </c>
      <c r="AU12" s="337">
        <v>0</v>
      </c>
      <c r="AV12" s="337">
        <v>0</v>
      </c>
      <c r="AW12" s="337">
        <v>0</v>
      </c>
      <c r="AX12" s="337">
        <v>0</v>
      </c>
      <c r="AY12" s="337">
        <v>0</v>
      </c>
      <c r="AZ12" s="337">
        <v>0</v>
      </c>
      <c r="BA12" s="337">
        <v>0</v>
      </c>
      <c r="BB12" s="337">
        <v>0</v>
      </c>
      <c r="BC12" s="337">
        <v>0</v>
      </c>
      <c r="BD12" s="337">
        <v>0</v>
      </c>
      <c r="BE12" s="337">
        <v>0</v>
      </c>
      <c r="BF12" s="337">
        <v>57.426247985651266</v>
      </c>
      <c r="BG12" s="337">
        <v>76.569968854094185</v>
      </c>
      <c r="BH12" s="337">
        <v>63.623754060222304</v>
      </c>
      <c r="BI12" s="337">
        <v>50.870008100306855</v>
      </c>
      <c r="BJ12" s="337">
        <v>57.450695121981923</v>
      </c>
      <c r="BK12" s="337">
        <v>73.449076099247563</v>
      </c>
      <c r="BL12" s="337">
        <v>72.540416606225733</v>
      </c>
      <c r="BM12" s="337">
        <v>102.41011439220811</v>
      </c>
      <c r="BN12" s="337">
        <v>0</v>
      </c>
      <c r="BO12" s="337">
        <v>0</v>
      </c>
      <c r="BP12" s="337">
        <v>0</v>
      </c>
      <c r="BQ12" s="337">
        <v>0</v>
      </c>
      <c r="BR12" s="337">
        <v>0</v>
      </c>
      <c r="BS12" s="337">
        <v>0</v>
      </c>
      <c r="BT12" s="337">
        <v>0</v>
      </c>
      <c r="BU12" s="337">
        <v>0</v>
      </c>
      <c r="BV12" s="337">
        <v>0</v>
      </c>
      <c r="BW12" s="337">
        <v>0</v>
      </c>
      <c r="BX12" s="337">
        <v>0</v>
      </c>
      <c r="BY12" s="337">
        <v>0</v>
      </c>
      <c r="BZ12" s="337">
        <v>0</v>
      </c>
      <c r="CA12" s="337">
        <v>0</v>
      </c>
      <c r="CB12" s="337">
        <v>0</v>
      </c>
      <c r="CC12" s="337">
        <v>0</v>
      </c>
      <c r="CD12" s="338">
        <v>0</v>
      </c>
    </row>
    <row r="13" spans="1:82" s="1" customFormat="1" x14ac:dyDescent="0.4">
      <c r="A13" s="314"/>
      <c r="B13" s="382" t="s">
        <v>702</v>
      </c>
      <c r="C13" s="382"/>
      <c r="D13" s="337">
        <v>0</v>
      </c>
      <c r="E13" s="337">
        <v>0</v>
      </c>
      <c r="F13" s="337">
        <v>0</v>
      </c>
      <c r="G13" s="337">
        <v>0</v>
      </c>
      <c r="H13" s="337">
        <v>0</v>
      </c>
      <c r="I13" s="337">
        <v>0</v>
      </c>
      <c r="J13" s="337">
        <v>0</v>
      </c>
      <c r="K13" s="337">
        <v>0</v>
      </c>
      <c r="L13" s="337">
        <v>0</v>
      </c>
      <c r="M13" s="337">
        <v>0</v>
      </c>
      <c r="N13" s="337">
        <v>0</v>
      </c>
      <c r="O13" s="337">
        <v>0</v>
      </c>
      <c r="P13" s="337">
        <v>0</v>
      </c>
      <c r="Q13" s="337">
        <v>0</v>
      </c>
      <c r="R13" s="337">
        <v>0</v>
      </c>
      <c r="S13" s="337">
        <v>0</v>
      </c>
      <c r="T13" s="337">
        <v>0</v>
      </c>
      <c r="U13" s="337">
        <v>0</v>
      </c>
      <c r="V13" s="337">
        <v>0</v>
      </c>
      <c r="W13" s="337">
        <v>0</v>
      </c>
      <c r="X13" s="337">
        <v>0</v>
      </c>
      <c r="Y13" s="337">
        <v>0</v>
      </c>
      <c r="Z13" s="337">
        <v>0</v>
      </c>
      <c r="AA13" s="337">
        <v>0</v>
      </c>
      <c r="AB13" s="337">
        <v>0</v>
      </c>
      <c r="AC13" s="337">
        <v>0</v>
      </c>
      <c r="AD13" s="337">
        <v>0</v>
      </c>
      <c r="AE13" s="337">
        <v>0</v>
      </c>
      <c r="AF13" s="337">
        <v>0</v>
      </c>
      <c r="AG13" s="337">
        <v>0</v>
      </c>
      <c r="AH13" s="337">
        <v>0</v>
      </c>
      <c r="AI13" s="337">
        <v>0</v>
      </c>
      <c r="AJ13" s="337">
        <v>0</v>
      </c>
      <c r="AK13" s="337">
        <v>0</v>
      </c>
      <c r="AL13" s="337">
        <v>0</v>
      </c>
      <c r="AM13" s="337">
        <v>0</v>
      </c>
      <c r="AN13" s="337">
        <v>0</v>
      </c>
      <c r="AO13" s="337">
        <v>0</v>
      </c>
      <c r="AP13" s="337">
        <v>0</v>
      </c>
      <c r="AQ13" s="337">
        <v>0</v>
      </c>
      <c r="AR13" s="337">
        <v>0</v>
      </c>
      <c r="AS13" s="337">
        <v>0</v>
      </c>
      <c r="AT13" s="337">
        <v>0</v>
      </c>
      <c r="AU13" s="337">
        <v>0</v>
      </c>
      <c r="AV13" s="337">
        <v>0</v>
      </c>
      <c r="AW13" s="337">
        <v>0</v>
      </c>
      <c r="AX13" s="337">
        <v>0</v>
      </c>
      <c r="AY13" s="337">
        <v>0</v>
      </c>
      <c r="AZ13" s="337">
        <v>0</v>
      </c>
      <c r="BA13" s="337">
        <v>0</v>
      </c>
      <c r="BB13" s="337">
        <v>0</v>
      </c>
      <c r="BC13" s="337">
        <v>0</v>
      </c>
      <c r="BD13" s="337">
        <v>0</v>
      </c>
      <c r="BE13" s="337">
        <v>0</v>
      </c>
      <c r="BF13" s="337">
        <v>70.709051181094395</v>
      </c>
      <c r="BG13" s="337">
        <v>77.335125528221226</v>
      </c>
      <c r="BH13" s="337">
        <v>65.3614055331971</v>
      </c>
      <c r="BI13" s="337">
        <v>52.093475105231065</v>
      </c>
      <c r="BJ13" s="337">
        <v>62.989121336767063</v>
      </c>
      <c r="BK13" s="337">
        <v>75.655847518976017</v>
      </c>
      <c r="BL13" s="337">
        <v>75.251497377850541</v>
      </c>
      <c r="BM13" s="337">
        <v>46.81605229358086</v>
      </c>
      <c r="BN13" s="337">
        <v>0</v>
      </c>
      <c r="BO13" s="337">
        <v>0</v>
      </c>
      <c r="BP13" s="337">
        <v>0</v>
      </c>
      <c r="BQ13" s="337">
        <v>0</v>
      </c>
      <c r="BR13" s="337">
        <v>0</v>
      </c>
      <c r="BS13" s="337">
        <v>0</v>
      </c>
      <c r="BT13" s="337">
        <v>0</v>
      </c>
      <c r="BU13" s="337">
        <v>0</v>
      </c>
      <c r="BV13" s="337">
        <v>0</v>
      </c>
      <c r="BW13" s="337">
        <v>0</v>
      </c>
      <c r="BX13" s="337">
        <v>0</v>
      </c>
      <c r="BY13" s="337">
        <v>0</v>
      </c>
      <c r="BZ13" s="337">
        <v>0</v>
      </c>
      <c r="CA13" s="337">
        <v>0</v>
      </c>
      <c r="CB13" s="337">
        <v>0</v>
      </c>
      <c r="CC13" s="337">
        <v>0</v>
      </c>
      <c r="CD13" s="338">
        <v>0</v>
      </c>
    </row>
    <row r="14" spans="1:82" s="1" customFormat="1" ht="15.4" thickBot="1" x14ac:dyDescent="0.45">
      <c r="A14" s="353"/>
      <c r="B14" s="394"/>
      <c r="C14" s="394"/>
      <c r="D14" s="365"/>
      <c r="E14" s="365"/>
      <c r="F14" s="365"/>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5"/>
      <c r="AI14" s="365"/>
      <c r="AJ14" s="365"/>
      <c r="AK14" s="365"/>
      <c r="AL14" s="365"/>
      <c r="AM14" s="365"/>
      <c r="AN14" s="365"/>
      <c r="AO14" s="365"/>
      <c r="AP14" s="365"/>
      <c r="AQ14" s="365"/>
      <c r="AR14" s="365"/>
      <c r="AS14" s="365"/>
      <c r="AT14" s="365"/>
      <c r="AU14" s="365"/>
      <c r="AV14" s="365"/>
      <c r="AW14" s="365"/>
      <c r="AX14" s="365"/>
      <c r="AY14" s="365"/>
      <c r="AZ14" s="365"/>
      <c r="BA14" s="365"/>
      <c r="BB14" s="365"/>
      <c r="BC14" s="365"/>
      <c r="BD14" s="365"/>
      <c r="BE14" s="365"/>
      <c r="BF14" s="365"/>
      <c r="BG14" s="365"/>
      <c r="BH14" s="365"/>
      <c r="BI14" s="365"/>
      <c r="BJ14" s="365"/>
      <c r="BK14" s="365"/>
      <c r="BL14" s="365"/>
      <c r="BM14" s="365"/>
      <c r="BN14" s="365"/>
      <c r="BO14" s="365"/>
      <c r="BP14" s="365"/>
      <c r="BQ14" s="365"/>
      <c r="BR14" s="365"/>
      <c r="BS14" s="365"/>
      <c r="BT14" s="365"/>
      <c r="BU14" s="365"/>
      <c r="BV14" s="365"/>
      <c r="BW14" s="365"/>
      <c r="BX14" s="365"/>
      <c r="BY14" s="365"/>
      <c r="BZ14" s="365"/>
      <c r="CA14" s="365"/>
      <c r="CB14" s="365"/>
      <c r="CC14" s="365"/>
      <c r="CD14" s="366"/>
    </row>
    <row r="15" spans="1:82" s="1" customFormat="1" x14ac:dyDescent="0.4">
      <c r="A15" s="314"/>
      <c r="B15" s="350"/>
      <c r="C15" s="314"/>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c r="BJ15" s="334"/>
      <c r="BK15" s="334"/>
      <c r="BL15" s="334"/>
      <c r="BM15" s="334"/>
      <c r="BN15" s="334"/>
      <c r="BO15" s="334"/>
      <c r="BP15" s="334"/>
      <c r="BQ15" s="334"/>
      <c r="BR15" s="334"/>
      <c r="BS15" s="334"/>
      <c r="BT15" s="334"/>
      <c r="BU15" s="334"/>
      <c r="BV15" s="334"/>
      <c r="BW15" s="334"/>
      <c r="BX15" s="314"/>
      <c r="BY15" s="314"/>
      <c r="BZ15" s="314"/>
      <c r="CA15" s="314"/>
      <c r="CB15" s="314"/>
      <c r="CC15" s="314"/>
      <c r="CD15" s="314"/>
    </row>
  </sheetData>
  <hyperlinks>
    <hyperlink ref="A1" location="Contents!A1" display="Contents page" xr:uid="{00000000-0004-0000-1900-000000000000}"/>
    <hyperlink ref="B1" location="Notes!A1" display="Information relating to this table can be found in the 'Notes' tab" xr:uid="{00000000-0004-0000-19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9C9C9"/>
  </sheetPr>
  <dimension ref="A1:CD26"/>
  <sheetViews>
    <sheetView zoomScale="70" zoomScaleNormal="70" workbookViewId="0">
      <pane xSplit="3" ySplit="3" topLeftCell="BW4" activePane="bottomRight" state="frozen"/>
      <selection pane="topRight" activeCell="D1" sqref="D1"/>
      <selection pane="bottomLeft" activeCell="A4" sqref="A4"/>
      <selection pane="bottomRight" activeCell="A4" sqref="A4"/>
    </sheetView>
  </sheetViews>
  <sheetFormatPr defaultColWidth="9.1328125" defaultRowHeight="15" x14ac:dyDescent="0.4"/>
  <cols>
    <col min="1" max="1" width="23.1328125" style="314" bestFit="1" customWidth="1"/>
    <col min="2" max="2" width="75.86328125" style="314" customWidth="1"/>
    <col min="3" max="3" width="25.86328125" style="314" customWidth="1"/>
    <col min="4" max="75" width="12.86328125" style="193" customWidth="1"/>
    <col min="76" max="82" width="12.86328125" style="314" customWidth="1"/>
    <col min="83" max="83" width="9.1328125" style="314" customWidth="1"/>
    <col min="84" max="16384" width="9.1328125" style="314"/>
  </cols>
  <sheetData>
    <row r="1" spans="1:82" s="296" customFormat="1" ht="25.5" customHeight="1" thickBot="1" x14ac:dyDescent="0.4">
      <c r="A1" s="43" t="s">
        <v>44</v>
      </c>
      <c r="B1" s="44" t="s">
        <v>88</v>
      </c>
      <c r="C1" s="108"/>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356"/>
      <c r="BW1" s="356"/>
      <c r="BX1" s="356"/>
    </row>
    <row r="2" spans="1:82" s="1" customFormat="1" ht="15.75" customHeight="1" x14ac:dyDescent="0.4">
      <c r="A2" s="46" t="s">
        <v>45</v>
      </c>
      <c r="B2" s="18" t="s">
        <v>703</v>
      </c>
      <c r="C2" s="378"/>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1" customFormat="1" x14ac:dyDescent="0.4">
      <c r="A3" s="110">
        <v>2022</v>
      </c>
      <c r="B3" s="298" t="s">
        <v>218</v>
      </c>
      <c r="C3" s="343"/>
      <c r="D3" s="269" t="s">
        <v>123</v>
      </c>
      <c r="E3" s="269" t="s">
        <v>123</v>
      </c>
      <c r="F3" s="269" t="s">
        <v>123</v>
      </c>
      <c r="G3" s="269" t="s">
        <v>123</v>
      </c>
      <c r="H3" s="269" t="s">
        <v>123</v>
      </c>
      <c r="I3" s="269" t="s">
        <v>123</v>
      </c>
      <c r="J3" s="269" t="s">
        <v>123</v>
      </c>
      <c r="K3" s="269" t="s">
        <v>123</v>
      </c>
      <c r="L3" s="269" t="s">
        <v>123</v>
      </c>
      <c r="M3" s="269" t="s">
        <v>123</v>
      </c>
      <c r="N3" s="269" t="s">
        <v>123</v>
      </c>
      <c r="O3" s="269" t="s">
        <v>123</v>
      </c>
      <c r="P3" s="269" t="s">
        <v>123</v>
      </c>
      <c r="Q3" s="269" t="s">
        <v>123</v>
      </c>
      <c r="R3" s="269" t="s">
        <v>123</v>
      </c>
      <c r="S3" s="269" t="s">
        <v>123</v>
      </c>
      <c r="T3" s="269" t="s">
        <v>123</v>
      </c>
      <c r="U3" s="269" t="s">
        <v>123</v>
      </c>
      <c r="V3" s="269" t="s">
        <v>123</v>
      </c>
      <c r="W3" s="269" t="s">
        <v>123</v>
      </c>
      <c r="X3" s="269" t="s">
        <v>123</v>
      </c>
      <c r="Y3" s="269" t="s">
        <v>123</v>
      </c>
      <c r="Z3" s="269" t="s">
        <v>123</v>
      </c>
      <c r="AA3" s="269" t="s">
        <v>123</v>
      </c>
      <c r="AB3" s="269" t="s">
        <v>123</v>
      </c>
      <c r="AC3" s="269" t="s">
        <v>123</v>
      </c>
      <c r="AD3" s="269" t="s">
        <v>123</v>
      </c>
      <c r="AE3" s="269" t="s">
        <v>123</v>
      </c>
      <c r="AF3" s="269" t="s">
        <v>123</v>
      </c>
      <c r="AG3" s="269" t="s">
        <v>123</v>
      </c>
      <c r="AH3" s="269" t="s">
        <v>123</v>
      </c>
      <c r="AI3" s="269" t="s">
        <v>123</v>
      </c>
      <c r="AJ3" s="269" t="s">
        <v>123</v>
      </c>
      <c r="AK3" s="269" t="s">
        <v>123</v>
      </c>
      <c r="AL3" s="269" t="s">
        <v>123</v>
      </c>
      <c r="AM3" s="269" t="s">
        <v>123</v>
      </c>
      <c r="AN3" s="269" t="s">
        <v>123</v>
      </c>
      <c r="AO3" s="269" t="s">
        <v>123</v>
      </c>
      <c r="AP3" s="269" t="s">
        <v>123</v>
      </c>
      <c r="AQ3" s="269" t="s">
        <v>123</v>
      </c>
      <c r="AR3" s="269" t="s">
        <v>123</v>
      </c>
      <c r="AS3" s="269" t="s">
        <v>123</v>
      </c>
      <c r="AT3" s="269" t="s">
        <v>123</v>
      </c>
      <c r="AU3" s="269" t="s">
        <v>123</v>
      </c>
      <c r="AV3" s="269" t="s">
        <v>123</v>
      </c>
      <c r="AW3" s="269" t="s">
        <v>123</v>
      </c>
      <c r="AX3" s="269" t="s">
        <v>123</v>
      </c>
      <c r="AY3" s="269" t="s">
        <v>123</v>
      </c>
      <c r="AZ3" s="269" t="s">
        <v>123</v>
      </c>
      <c r="BA3" s="269" t="s">
        <v>123</v>
      </c>
      <c r="BB3" s="269" t="s">
        <v>123</v>
      </c>
      <c r="BC3" s="269" t="s">
        <v>123</v>
      </c>
      <c r="BD3" s="269" t="s">
        <v>123</v>
      </c>
      <c r="BE3" s="269" t="s">
        <v>123</v>
      </c>
      <c r="BF3" s="269" t="s">
        <v>123</v>
      </c>
      <c r="BG3" s="269" t="s">
        <v>123</v>
      </c>
      <c r="BH3" s="269" t="s">
        <v>123</v>
      </c>
      <c r="BI3" s="269" t="s">
        <v>123</v>
      </c>
      <c r="BJ3" s="269" t="s">
        <v>123</v>
      </c>
      <c r="BK3" s="269" t="s">
        <v>123</v>
      </c>
      <c r="BL3" s="269" t="s">
        <v>123</v>
      </c>
      <c r="BM3" s="269" t="s">
        <v>123</v>
      </c>
      <c r="BN3" s="269" t="s">
        <v>123</v>
      </c>
      <c r="BO3" s="269" t="s">
        <v>123</v>
      </c>
      <c r="BP3" s="269" t="s">
        <v>123</v>
      </c>
      <c r="BQ3" s="269" t="s">
        <v>123</v>
      </c>
      <c r="BR3" s="269" t="s">
        <v>123</v>
      </c>
      <c r="BS3" s="269" t="s">
        <v>123</v>
      </c>
      <c r="BT3" s="269" t="s">
        <v>123</v>
      </c>
      <c r="BU3" s="269" t="s">
        <v>123</v>
      </c>
      <c r="BV3" s="269" t="s">
        <v>123</v>
      </c>
      <c r="BW3" s="269" t="s">
        <v>123</v>
      </c>
      <c r="BX3" s="269" t="s">
        <v>123</v>
      </c>
      <c r="BY3" s="269" t="s">
        <v>124</v>
      </c>
      <c r="BZ3" s="269" t="s">
        <v>124</v>
      </c>
      <c r="CA3" s="269" t="s">
        <v>124</v>
      </c>
      <c r="CB3" s="269" t="s">
        <v>124</v>
      </c>
      <c r="CC3" s="269" t="s">
        <v>124</v>
      </c>
      <c r="CD3" s="270" t="s">
        <v>124</v>
      </c>
    </row>
    <row r="4" spans="1:82" s="1" customFormat="1" ht="26.25" customHeight="1" x14ac:dyDescent="0.4">
      <c r="A4" s="461"/>
      <c r="B4" s="80" t="s">
        <v>704</v>
      </c>
      <c r="C4" s="367"/>
      <c r="D4" s="462">
        <f t="shared" ref="D4:AI4" si="0">SUM(D5,D8,D9)</f>
        <v>0</v>
      </c>
      <c r="E4" s="462">
        <f t="shared" si="0"/>
        <v>0</v>
      </c>
      <c r="F4" s="462">
        <f t="shared" si="0"/>
        <v>0</v>
      </c>
      <c r="G4" s="462">
        <f t="shared" si="0"/>
        <v>0</v>
      </c>
      <c r="H4" s="462">
        <f t="shared" si="0"/>
        <v>0</v>
      </c>
      <c r="I4" s="462">
        <f t="shared" si="0"/>
        <v>0</v>
      </c>
      <c r="J4" s="462">
        <f t="shared" si="0"/>
        <v>0</v>
      </c>
      <c r="K4" s="462">
        <f t="shared" si="0"/>
        <v>0</v>
      </c>
      <c r="L4" s="462">
        <f t="shared" si="0"/>
        <v>0</v>
      </c>
      <c r="M4" s="462">
        <f t="shared" si="0"/>
        <v>0</v>
      </c>
      <c r="N4" s="462">
        <f t="shared" si="0"/>
        <v>0</v>
      </c>
      <c r="O4" s="462">
        <f t="shared" si="0"/>
        <v>0</v>
      </c>
      <c r="P4" s="462">
        <f t="shared" si="0"/>
        <v>0</v>
      </c>
      <c r="Q4" s="462">
        <f t="shared" si="0"/>
        <v>0</v>
      </c>
      <c r="R4" s="462">
        <f t="shared" si="0"/>
        <v>0</v>
      </c>
      <c r="S4" s="462">
        <f t="shared" si="0"/>
        <v>0</v>
      </c>
      <c r="T4" s="462">
        <f t="shared" si="0"/>
        <v>0</v>
      </c>
      <c r="U4" s="462">
        <f t="shared" si="0"/>
        <v>0</v>
      </c>
      <c r="V4" s="462">
        <f t="shared" si="0"/>
        <v>0</v>
      </c>
      <c r="W4" s="462">
        <f t="shared" si="0"/>
        <v>0</v>
      </c>
      <c r="X4" s="462">
        <f t="shared" si="0"/>
        <v>0</v>
      </c>
      <c r="Y4" s="462">
        <f t="shared" si="0"/>
        <v>0</v>
      </c>
      <c r="Z4" s="462">
        <f t="shared" si="0"/>
        <v>0</v>
      </c>
      <c r="AA4" s="462">
        <f t="shared" si="0"/>
        <v>0</v>
      </c>
      <c r="AB4" s="462">
        <f t="shared" si="0"/>
        <v>0</v>
      </c>
      <c r="AC4" s="462">
        <f t="shared" si="0"/>
        <v>0</v>
      </c>
      <c r="AD4" s="462">
        <f t="shared" si="0"/>
        <v>0</v>
      </c>
      <c r="AE4" s="462">
        <f t="shared" si="0"/>
        <v>0</v>
      </c>
      <c r="AF4" s="462">
        <f t="shared" si="0"/>
        <v>0</v>
      </c>
      <c r="AG4" s="462">
        <f t="shared" si="0"/>
        <v>0</v>
      </c>
      <c r="AH4" s="462">
        <f t="shared" si="0"/>
        <v>561</v>
      </c>
      <c r="AI4" s="462">
        <f t="shared" si="0"/>
        <v>624</v>
      </c>
      <c r="AJ4" s="462">
        <f t="shared" ref="AJ4:BO4" si="1">SUM(AJ5,AJ8,AJ9)</f>
        <v>729</v>
      </c>
      <c r="AK4" s="462">
        <f t="shared" si="1"/>
        <v>924.13</v>
      </c>
      <c r="AL4" s="462">
        <f t="shared" si="1"/>
        <v>941</v>
      </c>
      <c r="AM4" s="462">
        <f t="shared" si="1"/>
        <v>985</v>
      </c>
      <c r="AN4" s="462">
        <f t="shared" si="1"/>
        <v>1189</v>
      </c>
      <c r="AO4" s="462">
        <f t="shared" si="1"/>
        <v>1371</v>
      </c>
      <c r="AP4" s="462">
        <f t="shared" si="1"/>
        <v>1458</v>
      </c>
      <c r="AQ4" s="462">
        <f t="shared" si="1"/>
        <v>1574</v>
      </c>
      <c r="AR4" s="462">
        <f t="shared" si="1"/>
        <v>1853.9770000000001</v>
      </c>
      <c r="AS4" s="462">
        <f t="shared" si="1"/>
        <v>2050.058</v>
      </c>
      <c r="AT4" s="462">
        <f t="shared" si="1"/>
        <v>2305.1849999999999</v>
      </c>
      <c r="AU4" s="462">
        <f t="shared" si="1"/>
        <v>2758</v>
      </c>
      <c r="AV4" s="462">
        <f t="shared" si="1"/>
        <v>3728</v>
      </c>
      <c r="AW4" s="462">
        <f t="shared" si="1"/>
        <v>3939</v>
      </c>
      <c r="AX4" s="462">
        <f t="shared" si="1"/>
        <v>3969</v>
      </c>
      <c r="AY4" s="462">
        <f t="shared" si="1"/>
        <v>3888</v>
      </c>
      <c r="AZ4" s="462">
        <f t="shared" si="1"/>
        <v>3815</v>
      </c>
      <c r="BA4" s="462">
        <f t="shared" si="1"/>
        <v>3773</v>
      </c>
      <c r="BB4" s="462">
        <f t="shared" si="1"/>
        <v>3619</v>
      </c>
      <c r="BC4" s="462">
        <f t="shared" si="1"/>
        <v>3781</v>
      </c>
      <c r="BD4" s="462">
        <f t="shared" si="1"/>
        <v>4095</v>
      </c>
      <c r="BE4" s="462">
        <f t="shared" si="1"/>
        <v>4486</v>
      </c>
      <c r="BF4" s="462">
        <f t="shared" si="1"/>
        <v>4484</v>
      </c>
      <c r="BG4" s="462">
        <f t="shared" si="1"/>
        <v>4851.1851234350615</v>
      </c>
      <c r="BH4" s="462">
        <f t="shared" si="1"/>
        <v>6099.3140000000003</v>
      </c>
      <c r="BI4" s="462">
        <f t="shared" si="1"/>
        <v>6508.5602195999991</v>
      </c>
      <c r="BJ4" s="462">
        <f t="shared" si="1"/>
        <v>6954.7246595999977</v>
      </c>
      <c r="BK4" s="462">
        <f t="shared" si="1"/>
        <v>7455.2028207140329</v>
      </c>
      <c r="BL4" s="462">
        <f t="shared" si="1"/>
        <v>7793.5174822999979</v>
      </c>
      <c r="BM4" s="462">
        <f t="shared" si="1"/>
        <v>8225.126148360001</v>
      </c>
      <c r="BN4" s="462">
        <f t="shared" si="1"/>
        <v>8242.1568431600008</v>
      </c>
      <c r="BO4" s="462">
        <f t="shared" si="1"/>
        <v>8052.1531093099993</v>
      </c>
      <c r="BP4" s="462">
        <f t="shared" ref="BP4:CD4" si="2">SUM(BP5,BP8,BP9)</f>
        <v>7510.8751163199995</v>
      </c>
      <c r="BQ4" s="462">
        <f t="shared" si="2"/>
        <v>7041.5234761999718</v>
      </c>
      <c r="BR4" s="462">
        <f t="shared" si="2"/>
        <v>6576.0799377400017</v>
      </c>
      <c r="BS4" s="462">
        <f t="shared" si="2"/>
        <v>6078.7060508699969</v>
      </c>
      <c r="BT4" s="462">
        <f t="shared" si="2"/>
        <v>5665.5855551100012</v>
      </c>
      <c r="BU4" s="462">
        <f t="shared" si="2"/>
        <v>5367.648018240001</v>
      </c>
      <c r="BV4" s="462">
        <f t="shared" si="2"/>
        <v>5139.8772267200002</v>
      </c>
      <c r="BW4" s="462">
        <f t="shared" si="2"/>
        <v>5060.8868007399979</v>
      </c>
      <c r="BX4" s="462">
        <f t="shared" si="2"/>
        <v>5071.0597975150431</v>
      </c>
      <c r="BY4" s="462">
        <f t="shared" si="2"/>
        <v>4837.121021982467</v>
      </c>
      <c r="BZ4" s="462">
        <f t="shared" si="2"/>
        <v>4737.2300277527547</v>
      </c>
      <c r="CA4" s="462">
        <f t="shared" si="2"/>
        <v>4666.965271054878</v>
      </c>
      <c r="CB4" s="462">
        <f t="shared" si="2"/>
        <v>4534.5296094998648</v>
      </c>
      <c r="CC4" s="462">
        <f t="shared" si="2"/>
        <v>4517.6528644241243</v>
      </c>
      <c r="CD4" s="463">
        <f t="shared" si="2"/>
        <v>4532.9407804116072</v>
      </c>
    </row>
    <row r="5" spans="1:82" s="303" customFormat="1" ht="24" customHeight="1" x14ac:dyDescent="0.4">
      <c r="B5" s="71" t="s">
        <v>705</v>
      </c>
      <c r="C5" s="106"/>
      <c r="D5" s="464">
        <f t="shared" ref="D5:AI5" si="3">SUM(D6:D7)</f>
        <v>0</v>
      </c>
      <c r="E5" s="464">
        <f t="shared" si="3"/>
        <v>0</v>
      </c>
      <c r="F5" s="464">
        <f t="shared" si="3"/>
        <v>0</v>
      </c>
      <c r="G5" s="464">
        <f t="shared" si="3"/>
        <v>0</v>
      </c>
      <c r="H5" s="464">
        <f t="shared" si="3"/>
        <v>0</v>
      </c>
      <c r="I5" s="464">
        <f t="shared" si="3"/>
        <v>0</v>
      </c>
      <c r="J5" s="464">
        <f t="shared" si="3"/>
        <v>0</v>
      </c>
      <c r="K5" s="464">
        <f t="shared" si="3"/>
        <v>0</v>
      </c>
      <c r="L5" s="464">
        <f t="shared" si="3"/>
        <v>0</v>
      </c>
      <c r="M5" s="464">
        <f t="shared" si="3"/>
        <v>0</v>
      </c>
      <c r="N5" s="464">
        <f t="shared" si="3"/>
        <v>0</v>
      </c>
      <c r="O5" s="464">
        <f t="shared" si="3"/>
        <v>0</v>
      </c>
      <c r="P5" s="464">
        <f t="shared" si="3"/>
        <v>0</v>
      </c>
      <c r="Q5" s="464">
        <f t="shared" si="3"/>
        <v>0</v>
      </c>
      <c r="R5" s="464">
        <f t="shared" si="3"/>
        <v>0</v>
      </c>
      <c r="S5" s="464">
        <f t="shared" si="3"/>
        <v>0</v>
      </c>
      <c r="T5" s="464">
        <f t="shared" si="3"/>
        <v>0</v>
      </c>
      <c r="U5" s="464">
        <f t="shared" si="3"/>
        <v>0</v>
      </c>
      <c r="V5" s="464">
        <f t="shared" si="3"/>
        <v>0</v>
      </c>
      <c r="W5" s="464">
        <f t="shared" si="3"/>
        <v>0</v>
      </c>
      <c r="X5" s="464">
        <f t="shared" si="3"/>
        <v>0</v>
      </c>
      <c r="Y5" s="464">
        <f t="shared" si="3"/>
        <v>0</v>
      </c>
      <c r="Z5" s="464">
        <f t="shared" si="3"/>
        <v>0</v>
      </c>
      <c r="AA5" s="464">
        <f t="shared" si="3"/>
        <v>0</v>
      </c>
      <c r="AB5" s="464">
        <f t="shared" si="3"/>
        <v>0</v>
      </c>
      <c r="AC5" s="464">
        <f t="shared" si="3"/>
        <v>0</v>
      </c>
      <c r="AD5" s="464">
        <f t="shared" si="3"/>
        <v>0</v>
      </c>
      <c r="AE5" s="464">
        <f t="shared" si="3"/>
        <v>0</v>
      </c>
      <c r="AF5" s="464">
        <f t="shared" si="3"/>
        <v>0</v>
      </c>
      <c r="AG5" s="464">
        <f t="shared" si="3"/>
        <v>0</v>
      </c>
      <c r="AH5" s="464">
        <f t="shared" si="3"/>
        <v>0</v>
      </c>
      <c r="AI5" s="464">
        <f t="shared" si="3"/>
        <v>0</v>
      </c>
      <c r="AJ5" s="464">
        <f t="shared" ref="AJ5:BO5" si="4">SUM(AJ6:AJ7)</f>
        <v>0</v>
      </c>
      <c r="AK5" s="464">
        <f t="shared" si="4"/>
        <v>0</v>
      </c>
      <c r="AL5" s="464">
        <f t="shared" si="4"/>
        <v>0</v>
      </c>
      <c r="AM5" s="464">
        <f t="shared" si="4"/>
        <v>0</v>
      </c>
      <c r="AN5" s="464">
        <f t="shared" si="4"/>
        <v>0</v>
      </c>
      <c r="AO5" s="464">
        <f t="shared" si="4"/>
        <v>0</v>
      </c>
      <c r="AP5" s="464">
        <f t="shared" si="4"/>
        <v>0</v>
      </c>
      <c r="AQ5" s="464">
        <f t="shared" si="4"/>
        <v>0</v>
      </c>
      <c r="AR5" s="464">
        <f t="shared" si="4"/>
        <v>0</v>
      </c>
      <c r="AS5" s="464">
        <f t="shared" si="4"/>
        <v>0</v>
      </c>
      <c r="AT5" s="464">
        <f t="shared" si="4"/>
        <v>0</v>
      </c>
      <c r="AU5" s="464">
        <f t="shared" si="4"/>
        <v>0</v>
      </c>
      <c r="AV5" s="464">
        <f t="shared" si="4"/>
        <v>0</v>
      </c>
      <c r="AW5" s="464">
        <f t="shared" si="4"/>
        <v>0</v>
      </c>
      <c r="AX5" s="464">
        <f t="shared" si="4"/>
        <v>0</v>
      </c>
      <c r="AY5" s="464">
        <f t="shared" si="4"/>
        <v>0</v>
      </c>
      <c r="AZ5" s="464">
        <f t="shared" si="4"/>
        <v>0</v>
      </c>
      <c r="BA5" s="464">
        <f t="shared" si="4"/>
        <v>0</v>
      </c>
      <c r="BB5" s="464">
        <f t="shared" si="4"/>
        <v>0</v>
      </c>
      <c r="BC5" s="464">
        <f t="shared" si="4"/>
        <v>0</v>
      </c>
      <c r="BD5" s="464">
        <f t="shared" si="4"/>
        <v>0</v>
      </c>
      <c r="BE5" s="464">
        <f t="shared" si="4"/>
        <v>0</v>
      </c>
      <c r="BF5" s="464">
        <f t="shared" si="4"/>
        <v>0</v>
      </c>
      <c r="BG5" s="464">
        <f t="shared" si="4"/>
        <v>2336.1031234350612</v>
      </c>
      <c r="BH5" s="464">
        <f t="shared" si="4"/>
        <v>5970.616</v>
      </c>
      <c r="BI5" s="464">
        <f t="shared" si="4"/>
        <v>6426.2752195999992</v>
      </c>
      <c r="BJ5" s="464">
        <f t="shared" si="4"/>
        <v>6868.5436595999981</v>
      </c>
      <c r="BK5" s="464">
        <f t="shared" si="4"/>
        <v>7367.1248207140325</v>
      </c>
      <c r="BL5" s="464">
        <f t="shared" si="4"/>
        <v>7703.3184822999983</v>
      </c>
      <c r="BM5" s="464">
        <f t="shared" si="4"/>
        <v>8128.8851483600001</v>
      </c>
      <c r="BN5" s="464">
        <f t="shared" si="4"/>
        <v>8242.1568431600008</v>
      </c>
      <c r="BO5" s="464">
        <f t="shared" si="4"/>
        <v>8052.1531093099993</v>
      </c>
      <c r="BP5" s="464">
        <f t="shared" ref="BP5:CD5" si="5">SUM(BP6:BP7)</f>
        <v>7510.8751163199995</v>
      </c>
      <c r="BQ5" s="464">
        <f t="shared" si="5"/>
        <v>7041.5234761999718</v>
      </c>
      <c r="BR5" s="464">
        <f t="shared" si="5"/>
        <v>6576.0799377400017</v>
      </c>
      <c r="BS5" s="464">
        <f t="shared" si="5"/>
        <v>6078.7060508699969</v>
      </c>
      <c r="BT5" s="464">
        <f t="shared" si="5"/>
        <v>5665.5855551100012</v>
      </c>
      <c r="BU5" s="464">
        <f t="shared" si="5"/>
        <v>5367.648018240001</v>
      </c>
      <c r="BV5" s="464">
        <f t="shared" si="5"/>
        <v>5139.8772267200002</v>
      </c>
      <c r="BW5" s="464">
        <f t="shared" si="5"/>
        <v>5060.8868007399979</v>
      </c>
      <c r="BX5" s="464">
        <f t="shared" si="5"/>
        <v>5071.0597975150431</v>
      </c>
      <c r="BY5" s="464">
        <f t="shared" si="5"/>
        <v>4837.121021982467</v>
      </c>
      <c r="BZ5" s="464">
        <f t="shared" si="5"/>
        <v>4737.2300277527547</v>
      </c>
      <c r="CA5" s="464">
        <f t="shared" si="5"/>
        <v>4666.965271054878</v>
      </c>
      <c r="CB5" s="464">
        <f t="shared" si="5"/>
        <v>4534.5296094998648</v>
      </c>
      <c r="CC5" s="464">
        <f t="shared" si="5"/>
        <v>4517.6528644241243</v>
      </c>
      <c r="CD5" s="465">
        <f t="shared" si="5"/>
        <v>4532.9407804116072</v>
      </c>
    </row>
    <row r="6" spans="1:82" s="1" customFormat="1" x14ac:dyDescent="0.4">
      <c r="A6" s="314"/>
      <c r="B6" s="196" t="s">
        <v>706</v>
      </c>
      <c r="C6" s="71"/>
      <c r="D6" s="466">
        <v>0</v>
      </c>
      <c r="E6" s="466">
        <v>0</v>
      </c>
      <c r="F6" s="466">
        <v>0</v>
      </c>
      <c r="G6" s="466">
        <v>0</v>
      </c>
      <c r="H6" s="466">
        <v>0</v>
      </c>
      <c r="I6" s="466">
        <v>0</v>
      </c>
      <c r="J6" s="466">
        <v>0</v>
      </c>
      <c r="K6" s="466">
        <v>0</v>
      </c>
      <c r="L6" s="466">
        <v>0</v>
      </c>
      <c r="M6" s="466">
        <v>0</v>
      </c>
      <c r="N6" s="466">
        <v>0</v>
      </c>
      <c r="O6" s="466">
        <v>0</v>
      </c>
      <c r="P6" s="466">
        <v>0</v>
      </c>
      <c r="Q6" s="466">
        <v>0</v>
      </c>
      <c r="R6" s="466">
        <v>0</v>
      </c>
      <c r="S6" s="466">
        <v>0</v>
      </c>
      <c r="T6" s="466">
        <v>0</v>
      </c>
      <c r="U6" s="466">
        <v>0</v>
      </c>
      <c r="V6" s="466">
        <v>0</v>
      </c>
      <c r="W6" s="466">
        <v>0</v>
      </c>
      <c r="X6" s="466">
        <v>0</v>
      </c>
      <c r="Y6" s="466">
        <v>0</v>
      </c>
      <c r="Z6" s="466">
        <v>0</v>
      </c>
      <c r="AA6" s="466">
        <v>0</v>
      </c>
      <c r="AB6" s="466">
        <v>0</v>
      </c>
      <c r="AC6" s="466">
        <v>0</v>
      </c>
      <c r="AD6" s="466">
        <v>0</v>
      </c>
      <c r="AE6" s="466">
        <v>0</v>
      </c>
      <c r="AF6" s="466">
        <v>0</v>
      </c>
      <c r="AG6" s="466">
        <v>0</v>
      </c>
      <c r="AH6" s="466">
        <v>0</v>
      </c>
      <c r="AI6" s="466">
        <v>0</v>
      </c>
      <c r="AJ6" s="466">
        <v>0</v>
      </c>
      <c r="AK6" s="466">
        <v>0</v>
      </c>
      <c r="AL6" s="466">
        <v>0</v>
      </c>
      <c r="AM6" s="466">
        <v>0</v>
      </c>
      <c r="AN6" s="466">
        <v>0</v>
      </c>
      <c r="AO6" s="466">
        <v>0</v>
      </c>
      <c r="AP6" s="466">
        <v>0</v>
      </c>
      <c r="AQ6" s="466">
        <v>0</v>
      </c>
      <c r="AR6" s="466">
        <v>0</v>
      </c>
      <c r="AS6" s="466">
        <v>0</v>
      </c>
      <c r="AT6" s="466">
        <v>0</v>
      </c>
      <c r="AU6" s="466">
        <v>0</v>
      </c>
      <c r="AV6" s="466">
        <v>0</v>
      </c>
      <c r="AW6" s="466">
        <v>0</v>
      </c>
      <c r="AX6" s="466">
        <v>0</v>
      </c>
      <c r="AY6" s="466">
        <v>0</v>
      </c>
      <c r="AZ6" s="466">
        <v>0</v>
      </c>
      <c r="BA6" s="466">
        <v>0</v>
      </c>
      <c r="BB6" s="466">
        <v>0</v>
      </c>
      <c r="BC6" s="466">
        <v>0</v>
      </c>
      <c r="BD6" s="466">
        <v>0</v>
      </c>
      <c r="BE6" s="466">
        <v>0</v>
      </c>
      <c r="BF6" s="466">
        <v>0</v>
      </c>
      <c r="BG6" s="466">
        <v>2014.2471386050611</v>
      </c>
      <c r="BH6" s="466">
        <v>5015.7</v>
      </c>
      <c r="BI6" s="466">
        <v>5423.7671116726178</v>
      </c>
      <c r="BJ6" s="466">
        <v>5757.8360123012462</v>
      </c>
      <c r="BK6" s="466">
        <v>6177.3624194595423</v>
      </c>
      <c r="BL6" s="466">
        <v>6490.1720590102777</v>
      </c>
      <c r="BM6" s="466">
        <v>6915.0678474402721</v>
      </c>
      <c r="BN6" s="466">
        <v>6948.1568948414524</v>
      </c>
      <c r="BO6" s="466">
        <v>6809.6169528651753</v>
      </c>
      <c r="BP6" s="466">
        <v>6513.1149729962708</v>
      </c>
      <c r="BQ6" s="466">
        <v>6130.2807911553373</v>
      </c>
      <c r="BR6" s="466">
        <v>5797.0775256391153</v>
      </c>
      <c r="BS6" s="466">
        <v>5456.4054314190616</v>
      </c>
      <c r="BT6" s="466">
        <v>5243.7866305220668</v>
      </c>
      <c r="BU6" s="466">
        <v>4972.5094967900277</v>
      </c>
      <c r="BV6" s="466">
        <v>4731.5968871425393</v>
      </c>
      <c r="BW6" s="466">
        <v>4668.3984997758607</v>
      </c>
      <c r="BX6" s="466">
        <v>4700.5807268599092</v>
      </c>
      <c r="BY6" s="466">
        <v>4494.0410573064482</v>
      </c>
      <c r="BZ6" s="466">
        <v>4409.374849471672</v>
      </c>
      <c r="CA6" s="466">
        <v>4320.6848056755507</v>
      </c>
      <c r="CB6" s="466">
        <v>4198.1233570105805</v>
      </c>
      <c r="CC6" s="466">
        <v>4196.3804333578009</v>
      </c>
      <c r="CD6" s="467">
        <v>4223.9519611549185</v>
      </c>
    </row>
    <row r="7" spans="1:82" s="1" customFormat="1" x14ac:dyDescent="0.4">
      <c r="A7" s="314"/>
      <c r="B7" s="196" t="s">
        <v>707</v>
      </c>
      <c r="C7" s="71"/>
      <c r="D7" s="466">
        <v>0</v>
      </c>
      <c r="E7" s="466">
        <v>0</v>
      </c>
      <c r="F7" s="466">
        <v>0</v>
      </c>
      <c r="G7" s="466">
        <v>0</v>
      </c>
      <c r="H7" s="466">
        <v>0</v>
      </c>
      <c r="I7" s="466">
        <v>0</v>
      </c>
      <c r="J7" s="466">
        <v>0</v>
      </c>
      <c r="K7" s="466">
        <v>0</v>
      </c>
      <c r="L7" s="466">
        <v>0</v>
      </c>
      <c r="M7" s="466">
        <v>0</v>
      </c>
      <c r="N7" s="466">
        <v>0</v>
      </c>
      <c r="O7" s="466">
        <v>0</v>
      </c>
      <c r="P7" s="466">
        <v>0</v>
      </c>
      <c r="Q7" s="466">
        <v>0</v>
      </c>
      <c r="R7" s="466">
        <v>0</v>
      </c>
      <c r="S7" s="466">
        <v>0</v>
      </c>
      <c r="T7" s="466">
        <v>0</v>
      </c>
      <c r="U7" s="466">
        <v>0</v>
      </c>
      <c r="V7" s="466">
        <v>0</v>
      </c>
      <c r="W7" s="466">
        <v>0</v>
      </c>
      <c r="X7" s="466">
        <v>0</v>
      </c>
      <c r="Y7" s="466">
        <v>0</v>
      </c>
      <c r="Z7" s="466">
        <v>0</v>
      </c>
      <c r="AA7" s="466">
        <v>0</v>
      </c>
      <c r="AB7" s="466">
        <v>0</v>
      </c>
      <c r="AC7" s="466">
        <v>0</v>
      </c>
      <c r="AD7" s="466">
        <v>0</v>
      </c>
      <c r="AE7" s="466">
        <v>0</v>
      </c>
      <c r="AF7" s="466">
        <v>0</v>
      </c>
      <c r="AG7" s="466">
        <v>0</v>
      </c>
      <c r="AH7" s="466">
        <v>0</v>
      </c>
      <c r="AI7" s="466">
        <v>0</v>
      </c>
      <c r="AJ7" s="466">
        <v>0</v>
      </c>
      <c r="AK7" s="466">
        <v>0</v>
      </c>
      <c r="AL7" s="466">
        <v>0</v>
      </c>
      <c r="AM7" s="466">
        <v>0</v>
      </c>
      <c r="AN7" s="466">
        <v>0</v>
      </c>
      <c r="AO7" s="466">
        <v>0</v>
      </c>
      <c r="AP7" s="466">
        <v>0</v>
      </c>
      <c r="AQ7" s="466">
        <v>0</v>
      </c>
      <c r="AR7" s="466">
        <v>0</v>
      </c>
      <c r="AS7" s="466">
        <v>0</v>
      </c>
      <c r="AT7" s="466">
        <v>0</v>
      </c>
      <c r="AU7" s="466">
        <v>0</v>
      </c>
      <c r="AV7" s="466">
        <v>0</v>
      </c>
      <c r="AW7" s="466">
        <v>0</v>
      </c>
      <c r="AX7" s="466">
        <v>0</v>
      </c>
      <c r="AY7" s="466">
        <v>0</v>
      </c>
      <c r="AZ7" s="466">
        <v>0</v>
      </c>
      <c r="BA7" s="466">
        <v>0</v>
      </c>
      <c r="BB7" s="466">
        <v>0</v>
      </c>
      <c r="BC7" s="466">
        <v>0</v>
      </c>
      <c r="BD7" s="466">
        <v>0</v>
      </c>
      <c r="BE7" s="466">
        <v>0</v>
      </c>
      <c r="BF7" s="466">
        <v>0</v>
      </c>
      <c r="BG7" s="466">
        <v>321.85598482999995</v>
      </c>
      <c r="BH7" s="466">
        <v>954.91600000000017</v>
      </c>
      <c r="BI7" s="466">
        <v>1002.5081079273812</v>
      </c>
      <c r="BJ7" s="466">
        <v>1110.7076472987521</v>
      </c>
      <c r="BK7" s="466">
        <v>1189.7624012544898</v>
      </c>
      <c r="BL7" s="466">
        <v>1213.1464232897204</v>
      </c>
      <c r="BM7" s="466">
        <v>1213.8173009197278</v>
      </c>
      <c r="BN7" s="466">
        <v>1293.9999483185484</v>
      </c>
      <c r="BO7" s="466">
        <v>1242.536156444824</v>
      </c>
      <c r="BP7" s="466">
        <v>997.76014332372893</v>
      </c>
      <c r="BQ7" s="466">
        <v>911.24268504463487</v>
      </c>
      <c r="BR7" s="466">
        <v>779.00241210088666</v>
      </c>
      <c r="BS7" s="466">
        <v>622.30061945093507</v>
      </c>
      <c r="BT7" s="466">
        <v>421.79892458793393</v>
      </c>
      <c r="BU7" s="466">
        <v>395.13852144997321</v>
      </c>
      <c r="BV7" s="466">
        <v>408.28033957746038</v>
      </c>
      <c r="BW7" s="466">
        <v>392.48830096413712</v>
      </c>
      <c r="BX7" s="466">
        <v>370.47907065513419</v>
      </c>
      <c r="BY7" s="466">
        <v>343.07996467601856</v>
      </c>
      <c r="BZ7" s="466">
        <v>327.855178281083</v>
      </c>
      <c r="CA7" s="466">
        <v>346.28046537932755</v>
      </c>
      <c r="CB7" s="466">
        <v>336.40625248928382</v>
      </c>
      <c r="CC7" s="466">
        <v>321.27243106632346</v>
      </c>
      <c r="CD7" s="467">
        <v>308.98881925668837</v>
      </c>
    </row>
    <row r="8" spans="1:82" s="1" customFormat="1" ht="30" x14ac:dyDescent="0.4">
      <c r="A8" s="314"/>
      <c r="B8" s="436" t="s">
        <v>708</v>
      </c>
      <c r="C8" s="71"/>
      <c r="D8" s="464">
        <v>0</v>
      </c>
      <c r="E8" s="464">
        <v>0</v>
      </c>
      <c r="F8" s="464">
        <v>0</v>
      </c>
      <c r="G8" s="464">
        <v>0</v>
      </c>
      <c r="H8" s="464">
        <v>0</v>
      </c>
      <c r="I8" s="464">
        <v>0</v>
      </c>
      <c r="J8" s="464">
        <v>0</v>
      </c>
      <c r="K8" s="464">
        <v>0</v>
      </c>
      <c r="L8" s="464">
        <v>0</v>
      </c>
      <c r="M8" s="464">
        <v>0</v>
      </c>
      <c r="N8" s="464">
        <v>0</v>
      </c>
      <c r="O8" s="464">
        <v>0</v>
      </c>
      <c r="P8" s="464">
        <v>0</v>
      </c>
      <c r="Q8" s="464">
        <v>0</v>
      </c>
      <c r="R8" s="464">
        <v>0</v>
      </c>
      <c r="S8" s="464">
        <v>0</v>
      </c>
      <c r="T8" s="464">
        <v>0</v>
      </c>
      <c r="U8" s="464">
        <v>0</v>
      </c>
      <c r="V8" s="464">
        <v>0</v>
      </c>
      <c r="W8" s="464">
        <v>0</v>
      </c>
      <c r="X8" s="464">
        <v>0</v>
      </c>
      <c r="Y8" s="464">
        <v>0</v>
      </c>
      <c r="Z8" s="464">
        <v>0</v>
      </c>
      <c r="AA8" s="464">
        <v>0</v>
      </c>
      <c r="AB8" s="464">
        <v>0</v>
      </c>
      <c r="AC8" s="464">
        <v>0</v>
      </c>
      <c r="AD8" s="464">
        <v>0</v>
      </c>
      <c r="AE8" s="464">
        <v>0</v>
      </c>
      <c r="AF8" s="464">
        <v>0</v>
      </c>
      <c r="AG8" s="464">
        <v>0</v>
      </c>
      <c r="AH8" s="464">
        <v>0</v>
      </c>
      <c r="AI8" s="464">
        <v>0</v>
      </c>
      <c r="AJ8" s="464">
        <v>0</v>
      </c>
      <c r="AK8" s="464">
        <v>0</v>
      </c>
      <c r="AL8" s="464">
        <v>0</v>
      </c>
      <c r="AM8" s="464">
        <v>0</v>
      </c>
      <c r="AN8" s="464">
        <v>0</v>
      </c>
      <c r="AO8" s="464">
        <v>0</v>
      </c>
      <c r="AP8" s="464">
        <v>0</v>
      </c>
      <c r="AQ8" s="464">
        <v>0</v>
      </c>
      <c r="AR8" s="464">
        <v>1853.9770000000001</v>
      </c>
      <c r="AS8" s="464">
        <v>2050.058</v>
      </c>
      <c r="AT8" s="464">
        <v>2305.1849999999999</v>
      </c>
      <c r="AU8" s="464">
        <v>2758</v>
      </c>
      <c r="AV8" s="464">
        <v>3728</v>
      </c>
      <c r="AW8" s="464">
        <v>3939</v>
      </c>
      <c r="AX8" s="464">
        <v>3969</v>
      </c>
      <c r="AY8" s="464">
        <v>3888</v>
      </c>
      <c r="AZ8" s="464">
        <v>3815</v>
      </c>
      <c r="BA8" s="464">
        <v>3773</v>
      </c>
      <c r="BB8" s="464">
        <v>3619</v>
      </c>
      <c r="BC8" s="464">
        <v>3781</v>
      </c>
      <c r="BD8" s="464">
        <v>4095</v>
      </c>
      <c r="BE8" s="464">
        <v>4486</v>
      </c>
      <c r="BF8" s="464">
        <v>4484</v>
      </c>
      <c r="BG8" s="464">
        <v>2515.0819999999999</v>
      </c>
      <c r="BH8" s="464">
        <v>128.69800000000001</v>
      </c>
      <c r="BI8" s="464">
        <v>82.284999999999997</v>
      </c>
      <c r="BJ8" s="464">
        <v>86.180999999999997</v>
      </c>
      <c r="BK8" s="464">
        <v>88.078000000000003</v>
      </c>
      <c r="BL8" s="464">
        <v>90.198999999999998</v>
      </c>
      <c r="BM8" s="464">
        <v>96.241</v>
      </c>
      <c r="BN8" s="464">
        <v>0</v>
      </c>
      <c r="BO8" s="464">
        <v>0</v>
      </c>
      <c r="BP8" s="464">
        <v>0</v>
      </c>
      <c r="BQ8" s="464">
        <v>0</v>
      </c>
      <c r="BR8" s="464">
        <v>0</v>
      </c>
      <c r="BS8" s="464">
        <v>0</v>
      </c>
      <c r="BT8" s="464">
        <v>0</v>
      </c>
      <c r="BU8" s="464">
        <v>0</v>
      </c>
      <c r="BV8" s="464">
        <v>0</v>
      </c>
      <c r="BW8" s="464">
        <v>0</v>
      </c>
      <c r="BX8" s="464">
        <v>0</v>
      </c>
      <c r="BY8" s="464">
        <v>0</v>
      </c>
      <c r="BZ8" s="464">
        <v>0</v>
      </c>
      <c r="CA8" s="464">
        <v>0</v>
      </c>
      <c r="CB8" s="464">
        <v>0</v>
      </c>
      <c r="CC8" s="464">
        <v>0</v>
      </c>
      <c r="CD8" s="465">
        <v>0</v>
      </c>
    </row>
    <row r="9" spans="1:82" s="296" customFormat="1" ht="35.25" customHeight="1" thickBot="1" x14ac:dyDescent="0.4">
      <c r="B9" s="357" t="s">
        <v>709</v>
      </c>
      <c r="C9" s="468"/>
      <c r="D9" s="469">
        <v>0</v>
      </c>
      <c r="E9" s="469">
        <v>0</v>
      </c>
      <c r="F9" s="469">
        <v>0</v>
      </c>
      <c r="G9" s="469">
        <v>0</v>
      </c>
      <c r="H9" s="469">
        <v>0</v>
      </c>
      <c r="I9" s="469">
        <v>0</v>
      </c>
      <c r="J9" s="469">
        <v>0</v>
      </c>
      <c r="K9" s="469">
        <v>0</v>
      </c>
      <c r="L9" s="469">
        <v>0</v>
      </c>
      <c r="M9" s="469">
        <v>0</v>
      </c>
      <c r="N9" s="469">
        <v>0</v>
      </c>
      <c r="O9" s="469">
        <v>0</v>
      </c>
      <c r="P9" s="469">
        <v>0</v>
      </c>
      <c r="Q9" s="469">
        <v>0</v>
      </c>
      <c r="R9" s="469">
        <v>0</v>
      </c>
      <c r="S9" s="469">
        <v>0</v>
      </c>
      <c r="T9" s="469">
        <v>0</v>
      </c>
      <c r="U9" s="469">
        <v>0</v>
      </c>
      <c r="V9" s="469">
        <v>0</v>
      </c>
      <c r="W9" s="469">
        <v>0</v>
      </c>
      <c r="X9" s="469">
        <v>0</v>
      </c>
      <c r="Y9" s="469">
        <v>0</v>
      </c>
      <c r="Z9" s="469">
        <v>0</v>
      </c>
      <c r="AA9" s="469">
        <v>0</v>
      </c>
      <c r="AB9" s="469">
        <v>0</v>
      </c>
      <c r="AC9" s="469">
        <v>0</v>
      </c>
      <c r="AD9" s="469">
        <v>0</v>
      </c>
      <c r="AE9" s="469">
        <v>0</v>
      </c>
      <c r="AF9" s="469">
        <v>0</v>
      </c>
      <c r="AG9" s="469">
        <v>0</v>
      </c>
      <c r="AH9" s="469">
        <v>561</v>
      </c>
      <c r="AI9" s="469">
        <v>624</v>
      </c>
      <c r="AJ9" s="469">
        <v>729</v>
      </c>
      <c r="AK9" s="469">
        <v>924.13</v>
      </c>
      <c r="AL9" s="469">
        <v>941</v>
      </c>
      <c r="AM9" s="469">
        <v>985</v>
      </c>
      <c r="AN9" s="469">
        <v>1189</v>
      </c>
      <c r="AO9" s="469">
        <v>1371</v>
      </c>
      <c r="AP9" s="469">
        <v>1458</v>
      </c>
      <c r="AQ9" s="469">
        <v>1574</v>
      </c>
      <c r="AR9" s="469">
        <v>0</v>
      </c>
      <c r="AS9" s="469">
        <v>0</v>
      </c>
      <c r="AT9" s="469">
        <v>0</v>
      </c>
      <c r="AU9" s="469">
        <v>0</v>
      </c>
      <c r="AV9" s="469">
        <v>0</v>
      </c>
      <c r="AW9" s="469">
        <v>0</v>
      </c>
      <c r="AX9" s="469">
        <v>0</v>
      </c>
      <c r="AY9" s="469">
        <v>0</v>
      </c>
      <c r="AZ9" s="469">
        <v>0</v>
      </c>
      <c r="BA9" s="469">
        <v>0</v>
      </c>
      <c r="BB9" s="469">
        <v>0</v>
      </c>
      <c r="BC9" s="469">
        <v>0</v>
      </c>
      <c r="BD9" s="469">
        <v>0</v>
      </c>
      <c r="BE9" s="469">
        <v>0</v>
      </c>
      <c r="BF9" s="469">
        <v>0</v>
      </c>
      <c r="BG9" s="469">
        <v>0</v>
      </c>
      <c r="BH9" s="469">
        <v>0</v>
      </c>
      <c r="BI9" s="469">
        <v>0</v>
      </c>
      <c r="BJ9" s="469">
        <v>0</v>
      </c>
      <c r="BK9" s="469">
        <v>0</v>
      </c>
      <c r="BL9" s="469">
        <v>0</v>
      </c>
      <c r="BM9" s="469">
        <v>0</v>
      </c>
      <c r="BN9" s="469">
        <v>0</v>
      </c>
      <c r="BO9" s="469">
        <v>0</v>
      </c>
      <c r="BP9" s="469">
        <v>0</v>
      </c>
      <c r="BQ9" s="469">
        <v>0</v>
      </c>
      <c r="BR9" s="469">
        <v>0</v>
      </c>
      <c r="BS9" s="469">
        <v>0</v>
      </c>
      <c r="BT9" s="469">
        <v>0</v>
      </c>
      <c r="BU9" s="469">
        <v>0</v>
      </c>
      <c r="BV9" s="469">
        <v>0</v>
      </c>
      <c r="BW9" s="469">
        <v>0</v>
      </c>
      <c r="BX9" s="469">
        <v>0</v>
      </c>
      <c r="BY9" s="469">
        <v>0</v>
      </c>
      <c r="BZ9" s="469">
        <v>0</v>
      </c>
      <c r="CA9" s="469">
        <v>0</v>
      </c>
      <c r="CB9" s="469">
        <v>0</v>
      </c>
      <c r="CC9" s="469">
        <v>0</v>
      </c>
      <c r="CD9" s="470">
        <v>0</v>
      </c>
    </row>
    <row r="10" spans="1:82" s="1" customFormat="1" ht="26.25" customHeight="1" x14ac:dyDescent="0.4">
      <c r="A10" s="342"/>
      <c r="B10" s="80" t="s">
        <v>710</v>
      </c>
      <c r="C10" s="314"/>
      <c r="D10" s="49" t="s">
        <v>144</v>
      </c>
      <c r="E10" s="49" t="s">
        <v>145</v>
      </c>
      <c r="F10" s="49" t="s">
        <v>146</v>
      </c>
      <c r="G10" s="49" t="s">
        <v>147</v>
      </c>
      <c r="H10" s="49" t="s">
        <v>148</v>
      </c>
      <c r="I10" s="49" t="s">
        <v>149</v>
      </c>
      <c r="J10" s="49" t="s">
        <v>150</v>
      </c>
      <c r="K10" s="49" t="s">
        <v>151</v>
      </c>
      <c r="L10" s="49" t="s">
        <v>152</v>
      </c>
      <c r="M10" s="49" t="s">
        <v>153</v>
      </c>
      <c r="N10" s="49" t="s">
        <v>154</v>
      </c>
      <c r="O10" s="49" t="s">
        <v>155</v>
      </c>
      <c r="P10" s="49" t="s">
        <v>156</v>
      </c>
      <c r="Q10" s="49" t="s">
        <v>157</v>
      </c>
      <c r="R10" s="49" t="s">
        <v>158</v>
      </c>
      <c r="S10" s="49" t="s">
        <v>159</v>
      </c>
      <c r="T10" s="49" t="s">
        <v>160</v>
      </c>
      <c r="U10" s="49" t="s">
        <v>161</v>
      </c>
      <c r="V10" s="49" t="s">
        <v>162</v>
      </c>
      <c r="W10" s="49" t="s">
        <v>163</v>
      </c>
      <c r="X10" s="49" t="s">
        <v>164</v>
      </c>
      <c r="Y10" s="49" t="s">
        <v>165</v>
      </c>
      <c r="Z10" s="49" t="s">
        <v>166</v>
      </c>
      <c r="AA10" s="49" t="s">
        <v>167</v>
      </c>
      <c r="AB10" s="49" t="s">
        <v>168</v>
      </c>
      <c r="AC10" s="49" t="s">
        <v>169</v>
      </c>
      <c r="AD10" s="49" t="s">
        <v>170</v>
      </c>
      <c r="AE10" s="49" t="s">
        <v>171</v>
      </c>
      <c r="AF10" s="49" t="s">
        <v>172</v>
      </c>
      <c r="AG10" s="49" t="s">
        <v>173</v>
      </c>
      <c r="AH10" s="49" t="s">
        <v>174</v>
      </c>
      <c r="AI10" s="49" t="s">
        <v>175</v>
      </c>
      <c r="AJ10" s="49" t="s">
        <v>176</v>
      </c>
      <c r="AK10" s="49" t="s">
        <v>177</v>
      </c>
      <c r="AL10" s="49" t="s">
        <v>178</v>
      </c>
      <c r="AM10" s="49" t="s">
        <v>179</v>
      </c>
      <c r="AN10" s="49" t="s">
        <v>180</v>
      </c>
      <c r="AO10" s="49" t="s">
        <v>181</v>
      </c>
      <c r="AP10" s="49" t="s">
        <v>182</v>
      </c>
      <c r="AQ10" s="49" t="s">
        <v>183</v>
      </c>
      <c r="AR10" s="49" t="s">
        <v>184</v>
      </c>
      <c r="AS10" s="49" t="s">
        <v>185</v>
      </c>
      <c r="AT10" s="49" t="s">
        <v>186</v>
      </c>
      <c r="AU10" s="49" t="s">
        <v>187</v>
      </c>
      <c r="AV10" s="49" t="s">
        <v>188</v>
      </c>
      <c r="AW10" s="49" t="s">
        <v>189</v>
      </c>
      <c r="AX10" s="49" t="s">
        <v>190</v>
      </c>
      <c r="AY10" s="49" t="s">
        <v>90</v>
      </c>
      <c r="AZ10" s="49" t="s">
        <v>91</v>
      </c>
      <c r="BA10" s="49" t="s">
        <v>92</v>
      </c>
      <c r="BB10" s="49" t="s">
        <v>93</v>
      </c>
      <c r="BC10" s="49" t="s">
        <v>94</v>
      </c>
      <c r="BD10" s="49" t="s">
        <v>95</v>
      </c>
      <c r="BE10" s="49" t="s">
        <v>96</v>
      </c>
      <c r="BF10" s="49" t="s">
        <v>97</v>
      </c>
      <c r="BG10" s="49" t="s">
        <v>98</v>
      </c>
      <c r="BH10" s="49" t="s">
        <v>99</v>
      </c>
      <c r="BI10" s="49" t="s">
        <v>100</v>
      </c>
      <c r="BJ10" s="49" t="s">
        <v>101</v>
      </c>
      <c r="BK10" s="49" t="s">
        <v>102</v>
      </c>
      <c r="BL10" s="49" t="s">
        <v>103</v>
      </c>
      <c r="BM10" s="49" t="s">
        <v>104</v>
      </c>
      <c r="BN10" s="49" t="s">
        <v>105</v>
      </c>
      <c r="BO10" s="49" t="s">
        <v>106</v>
      </c>
      <c r="BP10" s="49" t="s">
        <v>107</v>
      </c>
      <c r="BQ10" s="49" t="s">
        <v>108</v>
      </c>
      <c r="BR10" s="49" t="s">
        <v>109</v>
      </c>
      <c r="BS10" s="49" t="s">
        <v>110</v>
      </c>
      <c r="BT10" s="49" t="s">
        <v>111</v>
      </c>
      <c r="BU10" s="49" t="s">
        <v>112</v>
      </c>
      <c r="BV10" s="49" t="s">
        <v>113</v>
      </c>
      <c r="BW10" s="49" t="s">
        <v>114</v>
      </c>
      <c r="BX10" s="49" t="s">
        <v>115</v>
      </c>
      <c r="BY10" s="49" t="s">
        <v>116</v>
      </c>
      <c r="BZ10" s="49" t="s">
        <v>117</v>
      </c>
      <c r="CA10" s="49" t="s">
        <v>118</v>
      </c>
      <c r="CB10" s="49" t="s">
        <v>119</v>
      </c>
      <c r="CC10" s="49" t="s">
        <v>120</v>
      </c>
      <c r="CD10" s="50" t="s">
        <v>121</v>
      </c>
    </row>
    <row r="11" spans="1:82" s="1" customFormat="1" x14ac:dyDescent="0.4">
      <c r="A11" s="342"/>
      <c r="B11" s="471" t="s">
        <v>304</v>
      </c>
      <c r="C11" s="343"/>
      <c r="D11" s="269" t="s">
        <v>123</v>
      </c>
      <c r="E11" s="269" t="s">
        <v>123</v>
      </c>
      <c r="F11" s="269" t="s">
        <v>123</v>
      </c>
      <c r="G11" s="269" t="s">
        <v>123</v>
      </c>
      <c r="H11" s="269" t="s">
        <v>123</v>
      </c>
      <c r="I11" s="269" t="s">
        <v>123</v>
      </c>
      <c r="J11" s="269" t="s">
        <v>123</v>
      </c>
      <c r="K11" s="269" t="s">
        <v>123</v>
      </c>
      <c r="L11" s="269" t="s">
        <v>123</v>
      </c>
      <c r="M11" s="269" t="s">
        <v>123</v>
      </c>
      <c r="N11" s="269" t="s">
        <v>123</v>
      </c>
      <c r="O11" s="269" t="s">
        <v>123</v>
      </c>
      <c r="P11" s="269" t="s">
        <v>123</v>
      </c>
      <c r="Q11" s="269" t="s">
        <v>123</v>
      </c>
      <c r="R11" s="269" t="s">
        <v>123</v>
      </c>
      <c r="S11" s="269" t="s">
        <v>123</v>
      </c>
      <c r="T11" s="269" t="s">
        <v>123</v>
      </c>
      <c r="U11" s="269" t="s">
        <v>123</v>
      </c>
      <c r="V11" s="269" t="s">
        <v>123</v>
      </c>
      <c r="W11" s="269" t="s">
        <v>123</v>
      </c>
      <c r="X11" s="269" t="s">
        <v>123</v>
      </c>
      <c r="Y11" s="269" t="s">
        <v>123</v>
      </c>
      <c r="Z11" s="269" t="s">
        <v>123</v>
      </c>
      <c r="AA11" s="269" t="s">
        <v>123</v>
      </c>
      <c r="AB11" s="269" t="s">
        <v>123</v>
      </c>
      <c r="AC11" s="269" t="s">
        <v>123</v>
      </c>
      <c r="AD11" s="269" t="s">
        <v>123</v>
      </c>
      <c r="AE11" s="269" t="s">
        <v>123</v>
      </c>
      <c r="AF11" s="269" t="s">
        <v>123</v>
      </c>
      <c r="AG11" s="269" t="s">
        <v>123</v>
      </c>
      <c r="AH11" s="269" t="s">
        <v>123</v>
      </c>
      <c r="AI11" s="269" t="s">
        <v>123</v>
      </c>
      <c r="AJ11" s="269" t="s">
        <v>123</v>
      </c>
      <c r="AK11" s="269" t="s">
        <v>123</v>
      </c>
      <c r="AL11" s="269" t="s">
        <v>123</v>
      </c>
      <c r="AM11" s="269" t="s">
        <v>123</v>
      </c>
      <c r="AN11" s="269" t="s">
        <v>123</v>
      </c>
      <c r="AO11" s="269" t="s">
        <v>123</v>
      </c>
      <c r="AP11" s="269" t="s">
        <v>123</v>
      </c>
      <c r="AQ11" s="269" t="s">
        <v>123</v>
      </c>
      <c r="AR11" s="269" t="s">
        <v>123</v>
      </c>
      <c r="AS11" s="269" t="s">
        <v>123</v>
      </c>
      <c r="AT11" s="269" t="s">
        <v>123</v>
      </c>
      <c r="AU11" s="269" t="s">
        <v>123</v>
      </c>
      <c r="AV11" s="269" t="s">
        <v>123</v>
      </c>
      <c r="AW11" s="269" t="s">
        <v>123</v>
      </c>
      <c r="AX11" s="269" t="s">
        <v>123</v>
      </c>
      <c r="AY11" s="269" t="s">
        <v>123</v>
      </c>
      <c r="AZ11" s="269" t="s">
        <v>123</v>
      </c>
      <c r="BA11" s="269" t="s">
        <v>123</v>
      </c>
      <c r="BB11" s="269" t="s">
        <v>123</v>
      </c>
      <c r="BC11" s="269" t="s">
        <v>123</v>
      </c>
      <c r="BD11" s="269" t="s">
        <v>123</v>
      </c>
      <c r="BE11" s="269" t="s">
        <v>123</v>
      </c>
      <c r="BF11" s="269" t="s">
        <v>123</v>
      </c>
      <c r="BG11" s="269" t="s">
        <v>123</v>
      </c>
      <c r="BH11" s="269" t="s">
        <v>123</v>
      </c>
      <c r="BI11" s="269" t="s">
        <v>123</v>
      </c>
      <c r="BJ11" s="269" t="s">
        <v>123</v>
      </c>
      <c r="BK11" s="269" t="s">
        <v>123</v>
      </c>
      <c r="BL11" s="269" t="s">
        <v>123</v>
      </c>
      <c r="BM11" s="269" t="s">
        <v>123</v>
      </c>
      <c r="BN11" s="269" t="s">
        <v>123</v>
      </c>
      <c r="BO11" s="269" t="s">
        <v>123</v>
      </c>
      <c r="BP11" s="269" t="s">
        <v>123</v>
      </c>
      <c r="BQ11" s="269" t="s">
        <v>123</v>
      </c>
      <c r="BR11" s="269" t="s">
        <v>123</v>
      </c>
      <c r="BS11" s="269" t="s">
        <v>123</v>
      </c>
      <c r="BT11" s="269" t="s">
        <v>123</v>
      </c>
      <c r="BU11" s="269" t="s">
        <v>123</v>
      </c>
      <c r="BV11" s="269" t="s">
        <v>123</v>
      </c>
      <c r="BW11" s="269" t="s">
        <v>123</v>
      </c>
      <c r="BX11" s="269" t="s">
        <v>123</v>
      </c>
      <c r="BY11" s="269" t="s">
        <v>124</v>
      </c>
      <c r="BZ11" s="269" t="s">
        <v>124</v>
      </c>
      <c r="CA11" s="269" t="s">
        <v>124</v>
      </c>
      <c r="CB11" s="269" t="s">
        <v>124</v>
      </c>
      <c r="CC11" s="269" t="s">
        <v>124</v>
      </c>
      <c r="CD11" s="270" t="s">
        <v>124</v>
      </c>
    </row>
    <row r="12" spans="1:82" s="1" customFormat="1" ht="26.25" customHeight="1" x14ac:dyDescent="0.4">
      <c r="A12" s="344"/>
      <c r="B12" s="106" t="s">
        <v>704</v>
      </c>
      <c r="C12" s="367"/>
      <c r="D12" s="462">
        <v>0</v>
      </c>
      <c r="E12" s="462">
        <v>0</v>
      </c>
      <c r="F12" s="462">
        <v>0</v>
      </c>
      <c r="G12" s="462">
        <v>0</v>
      </c>
      <c r="H12" s="462">
        <v>0</v>
      </c>
      <c r="I12" s="462">
        <v>0</v>
      </c>
      <c r="J12" s="462">
        <v>0</v>
      </c>
      <c r="K12" s="462">
        <v>0</v>
      </c>
      <c r="L12" s="462">
        <v>0</v>
      </c>
      <c r="M12" s="462">
        <v>0</v>
      </c>
      <c r="N12" s="462">
        <v>0</v>
      </c>
      <c r="O12" s="462">
        <v>0</v>
      </c>
      <c r="P12" s="462">
        <v>0</v>
      </c>
      <c r="Q12" s="462">
        <v>0</v>
      </c>
      <c r="R12" s="462">
        <v>0</v>
      </c>
      <c r="S12" s="462">
        <v>0</v>
      </c>
      <c r="T12" s="462">
        <v>0</v>
      </c>
      <c r="U12" s="462">
        <v>0</v>
      </c>
      <c r="V12" s="462">
        <v>0</v>
      </c>
      <c r="W12" s="462">
        <v>0</v>
      </c>
      <c r="X12" s="462">
        <v>0</v>
      </c>
      <c r="Y12" s="462">
        <v>0</v>
      </c>
      <c r="Z12" s="462">
        <v>0</v>
      </c>
      <c r="AA12" s="462">
        <v>0</v>
      </c>
      <c r="AB12" s="462">
        <v>0</v>
      </c>
      <c r="AC12" s="462">
        <v>0</v>
      </c>
      <c r="AD12" s="462">
        <v>0</v>
      </c>
      <c r="AE12" s="462">
        <v>0</v>
      </c>
      <c r="AF12" s="462">
        <v>0</v>
      </c>
      <c r="AG12" s="462">
        <v>0</v>
      </c>
      <c r="AH12" s="462">
        <f t="shared" ref="AH12:BM12" si="6">SUM(AH13,AH16,AH17)</f>
        <v>3058.9544279463589</v>
      </c>
      <c r="AI12" s="462">
        <f t="shared" si="6"/>
        <v>2911.5371405617129</v>
      </c>
      <c r="AJ12" s="462">
        <f t="shared" si="6"/>
        <v>2855.5038319227947</v>
      </c>
      <c r="AK12" s="462">
        <f t="shared" si="6"/>
        <v>3274.8689141397085</v>
      </c>
      <c r="AL12" s="462">
        <f t="shared" si="6"/>
        <v>3106.1489911722329</v>
      </c>
      <c r="AM12" s="462">
        <f t="shared" si="6"/>
        <v>3103.2028830255131</v>
      </c>
      <c r="AN12" s="462">
        <f t="shared" si="6"/>
        <v>3544.1750108968026</v>
      </c>
      <c r="AO12" s="462">
        <f t="shared" si="6"/>
        <v>3871.1958179487351</v>
      </c>
      <c r="AP12" s="462">
        <f t="shared" si="6"/>
        <v>3952.3678137279571</v>
      </c>
      <c r="AQ12" s="462">
        <f t="shared" si="6"/>
        <v>4036.4737122663469</v>
      </c>
      <c r="AR12" s="462">
        <f t="shared" si="6"/>
        <v>4455.2912293761246</v>
      </c>
      <c r="AS12" s="462">
        <f t="shared" si="6"/>
        <v>4565.2041793535645</v>
      </c>
      <c r="AT12" s="462">
        <f t="shared" si="6"/>
        <v>4736.3323380440197</v>
      </c>
      <c r="AU12" s="462">
        <f t="shared" si="6"/>
        <v>5348.7990430219643</v>
      </c>
      <c r="AV12" s="462">
        <f t="shared" si="6"/>
        <v>7037.1134863717189</v>
      </c>
      <c r="AW12" s="462">
        <f t="shared" si="6"/>
        <v>7246.2361840752646</v>
      </c>
      <c r="AX12" s="462">
        <f t="shared" si="6"/>
        <v>7199.6997577172724</v>
      </c>
      <c r="AY12" s="462">
        <f t="shared" si="6"/>
        <v>6841.8993253219614</v>
      </c>
      <c r="AZ12" s="462">
        <f t="shared" si="6"/>
        <v>6482.0506428618901</v>
      </c>
      <c r="BA12" s="462">
        <f t="shared" si="6"/>
        <v>6437.9101670470927</v>
      </c>
      <c r="BB12" s="462">
        <f t="shared" si="6"/>
        <v>6037.2494652180994</v>
      </c>
      <c r="BC12" s="462">
        <f t="shared" si="6"/>
        <v>6271.9000244675899</v>
      </c>
      <c r="BD12" s="462">
        <f t="shared" si="6"/>
        <v>6660.4206907850239</v>
      </c>
      <c r="BE12" s="462">
        <f t="shared" si="6"/>
        <v>7147.1648659083394</v>
      </c>
      <c r="BF12" s="462">
        <f t="shared" si="6"/>
        <v>6995.7059594904731</v>
      </c>
      <c r="BG12" s="462">
        <f t="shared" si="6"/>
        <v>7380.8700346447695</v>
      </c>
      <c r="BH12" s="462">
        <f t="shared" si="6"/>
        <v>9012.3145886358416</v>
      </c>
      <c r="BI12" s="462">
        <f t="shared" si="6"/>
        <v>9340.1746527980977</v>
      </c>
      <c r="BJ12" s="462">
        <f t="shared" si="6"/>
        <v>9692.9663539460234</v>
      </c>
      <c r="BK12" s="462">
        <f t="shared" si="6"/>
        <v>10107.966620466226</v>
      </c>
      <c r="BL12" s="462">
        <f t="shared" si="6"/>
        <v>10262.646249023033</v>
      </c>
      <c r="BM12" s="462">
        <f t="shared" si="6"/>
        <v>10663.438989449216</v>
      </c>
      <c r="BN12" s="462">
        <f t="shared" ref="BN12:CD12" si="7">SUM(BN13,BN16,BN17)</f>
        <v>10510.250214958707</v>
      </c>
      <c r="BO12" s="462">
        <f t="shared" si="7"/>
        <v>10115.169979333463</v>
      </c>
      <c r="BP12" s="462">
        <f t="shared" si="7"/>
        <v>9248.7215645084816</v>
      </c>
      <c r="BQ12" s="462">
        <f t="shared" si="7"/>
        <v>8476.6097874587485</v>
      </c>
      <c r="BR12" s="462">
        <f t="shared" si="7"/>
        <v>7826.1447777658868</v>
      </c>
      <c r="BS12" s="462">
        <f t="shared" si="7"/>
        <v>7189.6221629880902</v>
      </c>
      <c r="BT12" s="462">
        <f t="shared" si="7"/>
        <v>6554.4155380431203</v>
      </c>
      <c r="BU12" s="462">
        <f t="shared" si="7"/>
        <v>6104.6075563945478</v>
      </c>
      <c r="BV12" s="462">
        <f t="shared" si="7"/>
        <v>5733.6580872466375</v>
      </c>
      <c r="BW12" s="462">
        <f t="shared" si="7"/>
        <v>5516.5175232042884</v>
      </c>
      <c r="BX12" s="462">
        <f t="shared" si="7"/>
        <v>5222.8012321323758</v>
      </c>
      <c r="BY12" s="462">
        <f t="shared" si="7"/>
        <v>5033.2410283931149</v>
      </c>
      <c r="BZ12" s="462">
        <f t="shared" si="7"/>
        <v>4737.2300277527547</v>
      </c>
      <c r="CA12" s="462">
        <f t="shared" si="7"/>
        <v>4557.1283644136383</v>
      </c>
      <c r="CB12" s="462">
        <f t="shared" si="7"/>
        <v>4347.198298485564</v>
      </c>
      <c r="CC12" s="462">
        <f t="shared" si="7"/>
        <v>4248.0509429749536</v>
      </c>
      <c r="CD12" s="463">
        <f t="shared" si="7"/>
        <v>4178.8271575263798</v>
      </c>
    </row>
    <row r="13" spans="1:82" s="1" customFormat="1" ht="24" customHeight="1" x14ac:dyDescent="0.4">
      <c r="A13" s="314"/>
      <c r="B13" s="71" t="s">
        <v>705</v>
      </c>
      <c r="C13" s="56"/>
      <c r="D13" s="464">
        <v>0</v>
      </c>
      <c r="E13" s="464">
        <v>0</v>
      </c>
      <c r="F13" s="464">
        <v>0</v>
      </c>
      <c r="G13" s="464">
        <v>0</v>
      </c>
      <c r="H13" s="464">
        <v>0</v>
      </c>
      <c r="I13" s="464">
        <v>0</v>
      </c>
      <c r="J13" s="464">
        <v>0</v>
      </c>
      <c r="K13" s="464">
        <v>0</v>
      </c>
      <c r="L13" s="464">
        <v>0</v>
      </c>
      <c r="M13" s="464">
        <v>0</v>
      </c>
      <c r="N13" s="464">
        <v>0</v>
      </c>
      <c r="O13" s="464">
        <v>0</v>
      </c>
      <c r="P13" s="464">
        <v>0</v>
      </c>
      <c r="Q13" s="464">
        <v>0</v>
      </c>
      <c r="R13" s="464">
        <v>0</v>
      </c>
      <c r="S13" s="464">
        <v>0</v>
      </c>
      <c r="T13" s="464">
        <v>0</v>
      </c>
      <c r="U13" s="464">
        <v>0</v>
      </c>
      <c r="V13" s="464">
        <v>0</v>
      </c>
      <c r="W13" s="464">
        <v>0</v>
      </c>
      <c r="X13" s="464">
        <v>0</v>
      </c>
      <c r="Y13" s="464">
        <v>0</v>
      </c>
      <c r="Z13" s="464">
        <v>0</v>
      </c>
      <c r="AA13" s="464">
        <v>0</v>
      </c>
      <c r="AB13" s="464">
        <v>0</v>
      </c>
      <c r="AC13" s="464">
        <v>0</v>
      </c>
      <c r="AD13" s="464">
        <v>0</v>
      </c>
      <c r="AE13" s="464">
        <v>0</v>
      </c>
      <c r="AF13" s="464">
        <v>0</v>
      </c>
      <c r="AG13" s="464">
        <v>0</v>
      </c>
      <c r="AH13" s="464">
        <v>0</v>
      </c>
      <c r="AI13" s="464">
        <v>0</v>
      </c>
      <c r="AJ13" s="464">
        <v>0</v>
      </c>
      <c r="AK13" s="464">
        <v>0</v>
      </c>
      <c r="AL13" s="464">
        <v>0</v>
      </c>
      <c r="AM13" s="464">
        <v>0</v>
      </c>
      <c r="AN13" s="464">
        <v>0</v>
      </c>
      <c r="AO13" s="464">
        <v>0</v>
      </c>
      <c r="AP13" s="464">
        <v>0</v>
      </c>
      <c r="AQ13" s="464">
        <v>0</v>
      </c>
      <c r="AR13" s="464">
        <v>0</v>
      </c>
      <c r="AS13" s="464">
        <v>0</v>
      </c>
      <c r="AT13" s="464">
        <v>0</v>
      </c>
      <c r="AU13" s="464">
        <v>0</v>
      </c>
      <c r="AV13" s="464">
        <v>0</v>
      </c>
      <c r="AW13" s="464">
        <v>0</v>
      </c>
      <c r="AX13" s="464">
        <v>0</v>
      </c>
      <c r="AY13" s="464">
        <v>0</v>
      </c>
      <c r="AZ13" s="464">
        <v>0</v>
      </c>
      <c r="BA13" s="464">
        <v>0</v>
      </c>
      <c r="BB13" s="464">
        <v>0</v>
      </c>
      <c r="BC13" s="464">
        <v>0</v>
      </c>
      <c r="BD13" s="464">
        <v>0</v>
      </c>
      <c r="BE13" s="464">
        <v>0</v>
      </c>
      <c r="BF13" s="464">
        <v>0</v>
      </c>
      <c r="BG13" s="464">
        <f t="shared" ref="BG13:CD13" si="8">SUM(BG14:BG15)</f>
        <v>3554.2806763458912</v>
      </c>
      <c r="BH13" s="464">
        <f t="shared" si="8"/>
        <v>8822.1510943595586</v>
      </c>
      <c r="BI13" s="464">
        <f t="shared" si="8"/>
        <v>9222.0907378654138</v>
      </c>
      <c r="BJ13" s="464">
        <f t="shared" si="8"/>
        <v>9572.8538298367712</v>
      </c>
      <c r="BK13" s="464">
        <f t="shared" si="8"/>
        <v>9988.5480740621242</v>
      </c>
      <c r="BL13" s="464">
        <f t="shared" si="8"/>
        <v>10143.870557415494</v>
      </c>
      <c r="BM13" s="464">
        <f t="shared" si="8"/>
        <v>10538.66764694668</v>
      </c>
      <c r="BN13" s="464">
        <f t="shared" si="8"/>
        <v>10510.250214958707</v>
      </c>
      <c r="BO13" s="464">
        <f t="shared" si="8"/>
        <v>10115.169979333463</v>
      </c>
      <c r="BP13" s="464">
        <f t="shared" si="8"/>
        <v>9248.7215645084816</v>
      </c>
      <c r="BQ13" s="464">
        <f t="shared" si="8"/>
        <v>8476.6097874587485</v>
      </c>
      <c r="BR13" s="464">
        <f t="shared" si="8"/>
        <v>7826.1447777658868</v>
      </c>
      <c r="BS13" s="464">
        <f t="shared" si="8"/>
        <v>7189.6221629880902</v>
      </c>
      <c r="BT13" s="464">
        <f t="shared" si="8"/>
        <v>6554.4155380431203</v>
      </c>
      <c r="BU13" s="464">
        <f t="shared" si="8"/>
        <v>6104.6075563945478</v>
      </c>
      <c r="BV13" s="464">
        <f t="shared" si="8"/>
        <v>5733.6580872466375</v>
      </c>
      <c r="BW13" s="464">
        <f t="shared" si="8"/>
        <v>5516.5175232042884</v>
      </c>
      <c r="BX13" s="464">
        <f t="shared" si="8"/>
        <v>5222.8012321323758</v>
      </c>
      <c r="BY13" s="464">
        <f t="shared" si="8"/>
        <v>5033.2410283931149</v>
      </c>
      <c r="BZ13" s="464">
        <f t="shared" si="8"/>
        <v>4737.2300277527547</v>
      </c>
      <c r="CA13" s="464">
        <f t="shared" si="8"/>
        <v>4557.1283644136383</v>
      </c>
      <c r="CB13" s="464">
        <f t="shared" si="8"/>
        <v>4347.198298485564</v>
      </c>
      <c r="CC13" s="464">
        <f t="shared" si="8"/>
        <v>4248.0509429749536</v>
      </c>
      <c r="CD13" s="465">
        <f t="shared" si="8"/>
        <v>4178.8271575263798</v>
      </c>
    </row>
    <row r="14" spans="1:82" s="1" customFormat="1" x14ac:dyDescent="0.4">
      <c r="A14" s="314"/>
      <c r="B14" s="196" t="s">
        <v>706</v>
      </c>
      <c r="C14" s="71"/>
      <c r="D14" s="464">
        <v>0</v>
      </c>
      <c r="E14" s="464">
        <v>0</v>
      </c>
      <c r="F14" s="464">
        <v>0</v>
      </c>
      <c r="G14" s="464">
        <v>0</v>
      </c>
      <c r="H14" s="464">
        <v>0</v>
      </c>
      <c r="I14" s="464">
        <v>0</v>
      </c>
      <c r="J14" s="464">
        <v>0</v>
      </c>
      <c r="K14" s="464">
        <v>0</v>
      </c>
      <c r="L14" s="464">
        <v>0</v>
      </c>
      <c r="M14" s="464">
        <v>0</v>
      </c>
      <c r="N14" s="464">
        <v>0</v>
      </c>
      <c r="O14" s="464">
        <v>0</v>
      </c>
      <c r="P14" s="464">
        <v>0</v>
      </c>
      <c r="Q14" s="464">
        <v>0</v>
      </c>
      <c r="R14" s="464">
        <v>0</v>
      </c>
      <c r="S14" s="464">
        <v>0</v>
      </c>
      <c r="T14" s="464">
        <v>0</v>
      </c>
      <c r="U14" s="464">
        <v>0</v>
      </c>
      <c r="V14" s="464">
        <v>0</v>
      </c>
      <c r="W14" s="464">
        <v>0</v>
      </c>
      <c r="X14" s="464">
        <v>0</v>
      </c>
      <c r="Y14" s="464">
        <v>0</v>
      </c>
      <c r="Z14" s="464">
        <v>0</v>
      </c>
      <c r="AA14" s="464">
        <v>0</v>
      </c>
      <c r="AB14" s="464">
        <v>0</v>
      </c>
      <c r="AC14" s="464">
        <v>0</v>
      </c>
      <c r="AD14" s="464">
        <v>0</v>
      </c>
      <c r="AE14" s="464">
        <v>0</v>
      </c>
      <c r="AF14" s="464">
        <v>0</v>
      </c>
      <c r="AG14" s="464">
        <v>0</v>
      </c>
      <c r="AH14" s="464">
        <v>0</v>
      </c>
      <c r="AI14" s="464">
        <v>0</v>
      </c>
      <c r="AJ14" s="464">
        <v>0</v>
      </c>
      <c r="AK14" s="464">
        <v>0</v>
      </c>
      <c r="AL14" s="464">
        <v>0</v>
      </c>
      <c r="AM14" s="464">
        <v>0</v>
      </c>
      <c r="AN14" s="464">
        <v>0</v>
      </c>
      <c r="AO14" s="464">
        <v>0</v>
      </c>
      <c r="AP14" s="464">
        <v>0</v>
      </c>
      <c r="AQ14" s="464">
        <v>0</v>
      </c>
      <c r="AR14" s="464">
        <v>0</v>
      </c>
      <c r="AS14" s="464">
        <v>0</v>
      </c>
      <c r="AT14" s="464">
        <v>0</v>
      </c>
      <c r="AU14" s="464">
        <v>0</v>
      </c>
      <c r="AV14" s="464">
        <v>0</v>
      </c>
      <c r="AW14" s="464">
        <v>0</v>
      </c>
      <c r="AX14" s="464">
        <v>0</v>
      </c>
      <c r="AY14" s="464">
        <v>0</v>
      </c>
      <c r="AZ14" s="464">
        <v>0</v>
      </c>
      <c r="BA14" s="464">
        <v>0</v>
      </c>
      <c r="BB14" s="464">
        <v>0</v>
      </c>
      <c r="BC14" s="464">
        <v>0</v>
      </c>
      <c r="BD14" s="464">
        <v>0</v>
      </c>
      <c r="BE14" s="464">
        <v>0</v>
      </c>
      <c r="BF14" s="464">
        <v>0</v>
      </c>
      <c r="BG14" s="464">
        <v>3064.5906040320328</v>
      </c>
      <c r="BH14" s="464">
        <v>7411.1721879248707</v>
      </c>
      <c r="BI14" s="464">
        <v>7783.4314179915364</v>
      </c>
      <c r="BJ14" s="464">
        <v>8024.8339755242978</v>
      </c>
      <c r="BK14" s="464">
        <v>8375.4358721040408</v>
      </c>
      <c r="BL14" s="464">
        <v>8546.377176696762</v>
      </c>
      <c r="BM14" s="464">
        <v>8965.0180154117006</v>
      </c>
      <c r="BN14" s="464">
        <v>8860.1647465830156</v>
      </c>
      <c r="BO14" s="464">
        <v>8554.2875349379065</v>
      </c>
      <c r="BP14" s="464">
        <v>8020.1023143076391</v>
      </c>
      <c r="BQ14" s="464">
        <v>7379.652759777573</v>
      </c>
      <c r="BR14" s="464">
        <v>6899.0596880086605</v>
      </c>
      <c r="BS14" s="464">
        <v>6453.5927698567484</v>
      </c>
      <c r="BT14" s="464">
        <v>6066.4438362027877</v>
      </c>
      <c r="BU14" s="464">
        <v>5655.2178803820361</v>
      </c>
      <c r="BV14" s="464">
        <v>5278.21143597011</v>
      </c>
      <c r="BW14" s="464">
        <v>5088.6935715591435</v>
      </c>
      <c r="BX14" s="464">
        <v>4841.2363080419391</v>
      </c>
      <c r="BY14" s="464">
        <v>4676.2509621161962</v>
      </c>
      <c r="BZ14" s="464">
        <v>4409.374849471672</v>
      </c>
      <c r="CA14" s="464">
        <v>4218.997600808063</v>
      </c>
      <c r="CB14" s="464">
        <v>4024.689722213941</v>
      </c>
      <c r="CC14" s="464">
        <v>3945.9512255551817</v>
      </c>
      <c r="CD14" s="465">
        <v>3893.9765645379107</v>
      </c>
    </row>
    <row r="15" spans="1:82" s="1" customFormat="1" x14ac:dyDescent="0.4">
      <c r="A15" s="314"/>
      <c r="B15" s="196" t="s">
        <v>707</v>
      </c>
      <c r="C15" s="71"/>
      <c r="D15" s="464">
        <v>0</v>
      </c>
      <c r="E15" s="464">
        <v>0</v>
      </c>
      <c r="F15" s="464">
        <v>0</v>
      </c>
      <c r="G15" s="464">
        <v>0</v>
      </c>
      <c r="H15" s="464">
        <v>0</v>
      </c>
      <c r="I15" s="464">
        <v>0</v>
      </c>
      <c r="J15" s="464">
        <v>0</v>
      </c>
      <c r="K15" s="464">
        <v>0</v>
      </c>
      <c r="L15" s="464">
        <v>0</v>
      </c>
      <c r="M15" s="464">
        <v>0</v>
      </c>
      <c r="N15" s="464">
        <v>0</v>
      </c>
      <c r="O15" s="464">
        <v>0</v>
      </c>
      <c r="P15" s="464">
        <v>0</v>
      </c>
      <c r="Q15" s="464">
        <v>0</v>
      </c>
      <c r="R15" s="464">
        <v>0</v>
      </c>
      <c r="S15" s="464">
        <v>0</v>
      </c>
      <c r="T15" s="464">
        <v>0</v>
      </c>
      <c r="U15" s="464">
        <v>0</v>
      </c>
      <c r="V15" s="464">
        <v>0</v>
      </c>
      <c r="W15" s="464">
        <v>0</v>
      </c>
      <c r="X15" s="464">
        <v>0</v>
      </c>
      <c r="Y15" s="464">
        <v>0</v>
      </c>
      <c r="Z15" s="464">
        <v>0</v>
      </c>
      <c r="AA15" s="464">
        <v>0</v>
      </c>
      <c r="AB15" s="464">
        <v>0</v>
      </c>
      <c r="AC15" s="464">
        <v>0</v>
      </c>
      <c r="AD15" s="464">
        <v>0</v>
      </c>
      <c r="AE15" s="464">
        <v>0</v>
      </c>
      <c r="AF15" s="464">
        <v>0</v>
      </c>
      <c r="AG15" s="464">
        <v>0</v>
      </c>
      <c r="AH15" s="464">
        <v>0</v>
      </c>
      <c r="AI15" s="464">
        <v>0</v>
      </c>
      <c r="AJ15" s="464">
        <v>0</v>
      </c>
      <c r="AK15" s="464">
        <v>0</v>
      </c>
      <c r="AL15" s="464">
        <v>0</v>
      </c>
      <c r="AM15" s="464">
        <v>0</v>
      </c>
      <c r="AN15" s="464">
        <v>0</v>
      </c>
      <c r="AO15" s="464">
        <v>0</v>
      </c>
      <c r="AP15" s="464">
        <v>0</v>
      </c>
      <c r="AQ15" s="464">
        <v>0</v>
      </c>
      <c r="AR15" s="464">
        <v>0</v>
      </c>
      <c r="AS15" s="464">
        <v>0</v>
      </c>
      <c r="AT15" s="464">
        <v>0</v>
      </c>
      <c r="AU15" s="464">
        <v>0</v>
      </c>
      <c r="AV15" s="464">
        <v>0</v>
      </c>
      <c r="AW15" s="464">
        <v>0</v>
      </c>
      <c r="AX15" s="464">
        <v>0</v>
      </c>
      <c r="AY15" s="464">
        <v>0</v>
      </c>
      <c r="AZ15" s="464">
        <v>0</v>
      </c>
      <c r="BA15" s="464">
        <v>0</v>
      </c>
      <c r="BB15" s="464">
        <v>0</v>
      </c>
      <c r="BC15" s="464">
        <v>0</v>
      </c>
      <c r="BD15" s="464">
        <v>0</v>
      </c>
      <c r="BE15" s="464">
        <v>0</v>
      </c>
      <c r="BF15" s="464">
        <v>0</v>
      </c>
      <c r="BG15" s="464">
        <v>489.69007231385825</v>
      </c>
      <c r="BH15" s="464">
        <v>1410.9789064346885</v>
      </c>
      <c r="BI15" s="464">
        <v>1438.6593198738767</v>
      </c>
      <c r="BJ15" s="464">
        <v>1548.0198543124727</v>
      </c>
      <c r="BK15" s="464">
        <v>1613.1122019580832</v>
      </c>
      <c r="BL15" s="464">
        <v>1597.493380718731</v>
      </c>
      <c r="BM15" s="464">
        <v>1573.6496315349791</v>
      </c>
      <c r="BN15" s="464">
        <v>1650.0854683756913</v>
      </c>
      <c r="BO15" s="464">
        <v>1560.8824443955561</v>
      </c>
      <c r="BP15" s="464">
        <v>1228.6192502008428</v>
      </c>
      <c r="BQ15" s="464">
        <v>1096.9570276811758</v>
      </c>
      <c r="BR15" s="464">
        <v>927.085089757226</v>
      </c>
      <c r="BS15" s="464">
        <v>736.02939313134198</v>
      </c>
      <c r="BT15" s="464">
        <v>487.97170184033257</v>
      </c>
      <c r="BU15" s="464">
        <v>449.38967601251193</v>
      </c>
      <c r="BV15" s="464">
        <v>455.44665127652758</v>
      </c>
      <c r="BW15" s="464">
        <v>427.82395164514492</v>
      </c>
      <c r="BX15" s="464">
        <v>381.56492409043659</v>
      </c>
      <c r="BY15" s="464">
        <v>356.99006627691858</v>
      </c>
      <c r="BZ15" s="464">
        <v>327.855178281083</v>
      </c>
      <c r="CA15" s="464">
        <v>338.13076360557568</v>
      </c>
      <c r="CB15" s="464">
        <v>322.50857627162293</v>
      </c>
      <c r="CC15" s="464">
        <v>302.09971741977193</v>
      </c>
      <c r="CD15" s="465">
        <v>284.85059298846892</v>
      </c>
    </row>
    <row r="16" spans="1:82" s="1" customFormat="1" ht="30" x14ac:dyDescent="0.4">
      <c r="A16" s="314"/>
      <c r="B16" s="436" t="s">
        <v>708</v>
      </c>
      <c r="C16" s="71"/>
      <c r="D16" s="464">
        <v>0</v>
      </c>
      <c r="E16" s="464">
        <v>0</v>
      </c>
      <c r="F16" s="464">
        <v>0</v>
      </c>
      <c r="G16" s="464">
        <v>0</v>
      </c>
      <c r="H16" s="464">
        <v>0</v>
      </c>
      <c r="I16" s="464">
        <v>0</v>
      </c>
      <c r="J16" s="464">
        <v>0</v>
      </c>
      <c r="K16" s="464">
        <v>0</v>
      </c>
      <c r="L16" s="464">
        <v>0</v>
      </c>
      <c r="M16" s="464">
        <v>0</v>
      </c>
      <c r="N16" s="464">
        <v>0</v>
      </c>
      <c r="O16" s="464">
        <v>0</v>
      </c>
      <c r="P16" s="464">
        <v>0</v>
      </c>
      <c r="Q16" s="464">
        <v>0</v>
      </c>
      <c r="R16" s="464">
        <v>0</v>
      </c>
      <c r="S16" s="464">
        <v>0</v>
      </c>
      <c r="T16" s="464">
        <v>0</v>
      </c>
      <c r="U16" s="464">
        <v>0</v>
      </c>
      <c r="V16" s="464">
        <v>0</v>
      </c>
      <c r="W16" s="464">
        <v>0</v>
      </c>
      <c r="X16" s="464">
        <v>0</v>
      </c>
      <c r="Y16" s="464">
        <v>0</v>
      </c>
      <c r="Z16" s="464">
        <v>0</v>
      </c>
      <c r="AA16" s="464">
        <v>0</v>
      </c>
      <c r="AB16" s="464">
        <v>0</v>
      </c>
      <c r="AC16" s="464">
        <v>0</v>
      </c>
      <c r="AD16" s="464">
        <v>0</v>
      </c>
      <c r="AE16" s="464">
        <v>0</v>
      </c>
      <c r="AF16" s="464">
        <v>0</v>
      </c>
      <c r="AG16" s="464">
        <v>0</v>
      </c>
      <c r="AH16" s="464">
        <v>0</v>
      </c>
      <c r="AI16" s="464">
        <v>0</v>
      </c>
      <c r="AJ16" s="464">
        <v>0</v>
      </c>
      <c r="AK16" s="464">
        <v>0</v>
      </c>
      <c r="AL16" s="464">
        <v>0</v>
      </c>
      <c r="AM16" s="464">
        <v>0</v>
      </c>
      <c r="AN16" s="464">
        <v>0</v>
      </c>
      <c r="AO16" s="464">
        <v>0</v>
      </c>
      <c r="AP16" s="464">
        <v>0</v>
      </c>
      <c r="AQ16" s="464">
        <v>0</v>
      </c>
      <c r="AR16" s="464">
        <v>4455.2912293761246</v>
      </c>
      <c r="AS16" s="464">
        <v>4565.2041793535645</v>
      </c>
      <c r="AT16" s="464">
        <v>4736.3323380440197</v>
      </c>
      <c r="AU16" s="464">
        <v>5348.7990430219643</v>
      </c>
      <c r="AV16" s="464">
        <v>7037.1134863717189</v>
      </c>
      <c r="AW16" s="464">
        <v>7246.2361840752646</v>
      </c>
      <c r="AX16" s="464">
        <v>7199.6997577172724</v>
      </c>
      <c r="AY16" s="464">
        <v>6841.8993253219614</v>
      </c>
      <c r="AZ16" s="464">
        <v>6482.0506428618901</v>
      </c>
      <c r="BA16" s="464">
        <v>6437.9101670470927</v>
      </c>
      <c r="BB16" s="464">
        <v>6037.2494652180994</v>
      </c>
      <c r="BC16" s="464">
        <v>6271.9000244675899</v>
      </c>
      <c r="BD16" s="464">
        <v>6660.4206907850239</v>
      </c>
      <c r="BE16" s="464">
        <v>7147.1648659083394</v>
      </c>
      <c r="BF16" s="464">
        <v>6995.7059594904731</v>
      </c>
      <c r="BG16" s="464">
        <v>3826.5893582988788</v>
      </c>
      <c r="BH16" s="464">
        <v>190.1634942762835</v>
      </c>
      <c r="BI16" s="464">
        <v>118.08391493268307</v>
      </c>
      <c r="BJ16" s="464">
        <v>120.11252410925316</v>
      </c>
      <c r="BK16" s="464">
        <v>119.41854640410112</v>
      </c>
      <c r="BL16" s="464">
        <v>118.77569160753902</v>
      </c>
      <c r="BM16" s="464">
        <v>124.77134250253496</v>
      </c>
      <c r="BN16" s="464">
        <v>0</v>
      </c>
      <c r="BO16" s="464">
        <v>0</v>
      </c>
      <c r="BP16" s="464">
        <v>0</v>
      </c>
      <c r="BQ16" s="464">
        <v>0</v>
      </c>
      <c r="BR16" s="464">
        <v>0</v>
      </c>
      <c r="BS16" s="464">
        <v>0</v>
      </c>
      <c r="BT16" s="464">
        <v>0</v>
      </c>
      <c r="BU16" s="464">
        <v>0</v>
      </c>
      <c r="BV16" s="464">
        <v>0</v>
      </c>
      <c r="BW16" s="464">
        <v>0</v>
      </c>
      <c r="BX16" s="464">
        <v>0</v>
      </c>
      <c r="BY16" s="464">
        <v>0</v>
      </c>
      <c r="BZ16" s="464">
        <v>0</v>
      </c>
      <c r="CA16" s="464">
        <v>0</v>
      </c>
      <c r="CB16" s="464">
        <v>0</v>
      </c>
      <c r="CC16" s="464">
        <v>0</v>
      </c>
      <c r="CD16" s="465">
        <v>0</v>
      </c>
    </row>
    <row r="17" spans="1:82" s="296" customFormat="1" ht="35.25" customHeight="1" thickBot="1" x14ac:dyDescent="0.4">
      <c r="B17" s="472" t="s">
        <v>709</v>
      </c>
      <c r="C17" s="468"/>
      <c r="D17" s="469">
        <v>0</v>
      </c>
      <c r="E17" s="469">
        <v>0</v>
      </c>
      <c r="F17" s="469">
        <v>0</v>
      </c>
      <c r="G17" s="469">
        <v>0</v>
      </c>
      <c r="H17" s="469">
        <v>0</v>
      </c>
      <c r="I17" s="469">
        <v>0</v>
      </c>
      <c r="J17" s="469">
        <v>0</v>
      </c>
      <c r="K17" s="469">
        <v>0</v>
      </c>
      <c r="L17" s="469">
        <v>0</v>
      </c>
      <c r="M17" s="469">
        <v>0</v>
      </c>
      <c r="N17" s="469">
        <v>0</v>
      </c>
      <c r="O17" s="469">
        <v>0</v>
      </c>
      <c r="P17" s="469">
        <v>0</v>
      </c>
      <c r="Q17" s="469">
        <v>0</v>
      </c>
      <c r="R17" s="469">
        <v>0</v>
      </c>
      <c r="S17" s="469">
        <v>0</v>
      </c>
      <c r="T17" s="469">
        <v>0</v>
      </c>
      <c r="U17" s="469">
        <v>0</v>
      </c>
      <c r="V17" s="469">
        <v>0</v>
      </c>
      <c r="W17" s="469">
        <v>0</v>
      </c>
      <c r="X17" s="469">
        <v>0</v>
      </c>
      <c r="Y17" s="469">
        <v>0</v>
      </c>
      <c r="Z17" s="469">
        <v>0</v>
      </c>
      <c r="AA17" s="469">
        <v>0</v>
      </c>
      <c r="AB17" s="469">
        <v>0</v>
      </c>
      <c r="AC17" s="469">
        <v>0</v>
      </c>
      <c r="AD17" s="469">
        <v>0</v>
      </c>
      <c r="AE17" s="469">
        <v>0</v>
      </c>
      <c r="AF17" s="469">
        <v>0</v>
      </c>
      <c r="AG17" s="469">
        <v>0</v>
      </c>
      <c r="AH17" s="469">
        <v>3058.9544279463589</v>
      </c>
      <c r="AI17" s="469">
        <v>2911.5371405617129</v>
      </c>
      <c r="AJ17" s="469">
        <v>2855.5038319227947</v>
      </c>
      <c r="AK17" s="469">
        <v>3274.8689141397085</v>
      </c>
      <c r="AL17" s="469">
        <v>3106.1489911722329</v>
      </c>
      <c r="AM17" s="469">
        <v>3103.2028830255131</v>
      </c>
      <c r="AN17" s="469">
        <v>3544.1750108968026</v>
      </c>
      <c r="AO17" s="469">
        <v>3871.1958179487351</v>
      </c>
      <c r="AP17" s="469">
        <v>3952.3678137279571</v>
      </c>
      <c r="AQ17" s="469">
        <v>4036.4737122663469</v>
      </c>
      <c r="AR17" s="469">
        <v>0</v>
      </c>
      <c r="AS17" s="469">
        <v>0</v>
      </c>
      <c r="AT17" s="469">
        <v>0</v>
      </c>
      <c r="AU17" s="469">
        <v>0</v>
      </c>
      <c r="AV17" s="469">
        <v>0</v>
      </c>
      <c r="AW17" s="469">
        <v>0</v>
      </c>
      <c r="AX17" s="469">
        <v>0</v>
      </c>
      <c r="AY17" s="469">
        <v>0</v>
      </c>
      <c r="AZ17" s="469">
        <v>0</v>
      </c>
      <c r="BA17" s="469">
        <v>0</v>
      </c>
      <c r="BB17" s="469">
        <v>0</v>
      </c>
      <c r="BC17" s="469">
        <v>0</v>
      </c>
      <c r="BD17" s="469">
        <v>0</v>
      </c>
      <c r="BE17" s="469">
        <v>0</v>
      </c>
      <c r="BF17" s="469">
        <v>0</v>
      </c>
      <c r="BG17" s="469">
        <v>0</v>
      </c>
      <c r="BH17" s="469">
        <v>0</v>
      </c>
      <c r="BI17" s="469">
        <v>0</v>
      </c>
      <c r="BJ17" s="469">
        <v>0</v>
      </c>
      <c r="BK17" s="469">
        <v>0</v>
      </c>
      <c r="BL17" s="469">
        <v>0</v>
      </c>
      <c r="BM17" s="469">
        <v>0</v>
      </c>
      <c r="BN17" s="469">
        <v>0</v>
      </c>
      <c r="BO17" s="469">
        <v>0</v>
      </c>
      <c r="BP17" s="469">
        <v>0</v>
      </c>
      <c r="BQ17" s="469">
        <v>0</v>
      </c>
      <c r="BR17" s="469">
        <v>0</v>
      </c>
      <c r="BS17" s="469">
        <v>0</v>
      </c>
      <c r="BT17" s="469">
        <v>0</v>
      </c>
      <c r="BU17" s="469">
        <v>0</v>
      </c>
      <c r="BV17" s="469">
        <v>0</v>
      </c>
      <c r="BW17" s="469">
        <v>0</v>
      </c>
      <c r="BX17" s="469">
        <v>0</v>
      </c>
      <c r="BY17" s="469">
        <v>0</v>
      </c>
      <c r="BZ17" s="469">
        <v>0</v>
      </c>
      <c r="CA17" s="469">
        <v>0</v>
      </c>
      <c r="CB17" s="469">
        <v>0</v>
      </c>
      <c r="CC17" s="469">
        <v>0</v>
      </c>
      <c r="CD17" s="470">
        <v>0</v>
      </c>
    </row>
    <row r="18" spans="1:82" s="1" customFormat="1" ht="39.75" customHeight="1" x14ac:dyDescent="0.4">
      <c r="A18" s="344"/>
      <c r="B18" s="345" t="s">
        <v>711</v>
      </c>
      <c r="C18" s="473"/>
      <c r="D18" s="347" t="s">
        <v>482</v>
      </c>
      <c r="E18" s="347" t="s">
        <v>483</v>
      </c>
      <c r="F18" s="347" t="s">
        <v>484</v>
      </c>
      <c r="G18" s="347" t="s">
        <v>485</v>
      </c>
      <c r="H18" s="347" t="s">
        <v>486</v>
      </c>
      <c r="I18" s="347" t="s">
        <v>487</v>
      </c>
      <c r="J18" s="347" t="s">
        <v>488</v>
      </c>
      <c r="K18" s="347" t="s">
        <v>489</v>
      </c>
      <c r="L18" s="347" t="s">
        <v>490</v>
      </c>
      <c r="M18" s="347" t="s">
        <v>491</v>
      </c>
      <c r="N18" s="347" t="s">
        <v>492</v>
      </c>
      <c r="O18" s="347" t="s">
        <v>493</v>
      </c>
      <c r="P18" s="347" t="s">
        <v>494</v>
      </c>
      <c r="Q18" s="347" t="s">
        <v>495</v>
      </c>
      <c r="R18" s="347" t="s">
        <v>496</v>
      </c>
      <c r="S18" s="347" t="s">
        <v>497</v>
      </c>
      <c r="T18" s="347" t="s">
        <v>498</v>
      </c>
      <c r="U18" s="347" t="s">
        <v>499</v>
      </c>
      <c r="V18" s="347" t="s">
        <v>500</v>
      </c>
      <c r="W18" s="347" t="s">
        <v>501</v>
      </c>
      <c r="X18" s="347" t="s">
        <v>502</v>
      </c>
      <c r="Y18" s="347" t="s">
        <v>503</v>
      </c>
      <c r="Z18" s="347" t="s">
        <v>504</v>
      </c>
      <c r="AA18" s="347" t="s">
        <v>505</v>
      </c>
      <c r="AB18" s="347" t="s">
        <v>506</v>
      </c>
      <c r="AC18" s="347" t="s">
        <v>507</v>
      </c>
      <c r="AD18" s="347" t="s">
        <v>508</v>
      </c>
      <c r="AE18" s="347" t="s">
        <v>509</v>
      </c>
      <c r="AF18" s="347" t="s">
        <v>510</v>
      </c>
      <c r="AG18" s="347" t="s">
        <v>511</v>
      </c>
      <c r="AH18" s="347" t="s">
        <v>512</v>
      </c>
      <c r="AI18" s="347" t="s">
        <v>513</v>
      </c>
      <c r="AJ18" s="347" t="s">
        <v>514</v>
      </c>
      <c r="AK18" s="347" t="s">
        <v>515</v>
      </c>
      <c r="AL18" s="347" t="s">
        <v>516</v>
      </c>
      <c r="AM18" s="347" t="s">
        <v>517</v>
      </c>
      <c r="AN18" s="347" t="s">
        <v>518</v>
      </c>
      <c r="AO18" s="347" t="s">
        <v>519</v>
      </c>
      <c r="AP18" s="347" t="s">
        <v>520</v>
      </c>
      <c r="AQ18" s="347" t="s">
        <v>521</v>
      </c>
      <c r="AR18" s="347" t="s">
        <v>522</v>
      </c>
      <c r="AS18" s="347" t="s">
        <v>523</v>
      </c>
      <c r="AT18" s="347" t="s">
        <v>524</v>
      </c>
      <c r="AU18" s="347" t="s">
        <v>525</v>
      </c>
      <c r="AV18" s="347" t="s">
        <v>526</v>
      </c>
      <c r="AW18" s="347" t="s">
        <v>527</v>
      </c>
      <c r="AX18" s="347" t="s">
        <v>528</v>
      </c>
      <c r="AY18" s="347" t="s">
        <v>529</v>
      </c>
      <c r="AZ18" s="347" t="s">
        <v>530</v>
      </c>
      <c r="BA18" s="347" t="s">
        <v>531</v>
      </c>
      <c r="BB18" s="347" t="s">
        <v>532</v>
      </c>
      <c r="BC18" s="347" t="s">
        <v>533</v>
      </c>
      <c r="BD18" s="347" t="s">
        <v>534</v>
      </c>
      <c r="BE18" s="347" t="s">
        <v>535</v>
      </c>
      <c r="BF18" s="347" t="s">
        <v>536</v>
      </c>
      <c r="BG18" s="347" t="s">
        <v>537</v>
      </c>
      <c r="BH18" s="347" t="s">
        <v>538</v>
      </c>
      <c r="BI18" s="347" t="s">
        <v>539</v>
      </c>
      <c r="BJ18" s="347" t="s">
        <v>540</v>
      </c>
      <c r="BK18" s="347" t="s">
        <v>541</v>
      </c>
      <c r="BL18" s="347" t="s">
        <v>542</v>
      </c>
      <c r="BM18" s="347" t="s">
        <v>543</v>
      </c>
      <c r="BN18" s="347" t="s">
        <v>544</v>
      </c>
      <c r="BO18" s="347" t="s">
        <v>545</v>
      </c>
      <c r="BP18" s="347" t="s">
        <v>546</v>
      </c>
      <c r="BQ18" s="347" t="s">
        <v>547</v>
      </c>
      <c r="BR18" s="347" t="s">
        <v>548</v>
      </c>
      <c r="BS18" s="347" t="s">
        <v>549</v>
      </c>
      <c r="BT18" s="347" t="s">
        <v>550</v>
      </c>
      <c r="BU18" s="347" t="s">
        <v>551</v>
      </c>
      <c r="BV18" s="347" t="s">
        <v>552</v>
      </c>
      <c r="BW18" s="347" t="s">
        <v>553</v>
      </c>
      <c r="BX18" s="347" t="s">
        <v>554</v>
      </c>
      <c r="BY18" s="347" t="s">
        <v>555</v>
      </c>
      <c r="BZ18" s="347" t="s">
        <v>556</v>
      </c>
      <c r="CA18" s="347" t="s">
        <v>557</v>
      </c>
      <c r="CB18" s="347" t="s">
        <v>558</v>
      </c>
      <c r="CC18" s="347" t="s">
        <v>559</v>
      </c>
      <c r="CD18" s="348" t="s">
        <v>560</v>
      </c>
    </row>
    <row r="19" spans="1:82" s="1" customFormat="1" ht="26.25" customHeight="1" x14ac:dyDescent="0.4">
      <c r="A19" s="344"/>
      <c r="B19" s="106" t="s">
        <v>704</v>
      </c>
      <c r="C19" s="314"/>
      <c r="D19" s="462">
        <v>0</v>
      </c>
      <c r="E19" s="462">
        <v>0</v>
      </c>
      <c r="F19" s="462">
        <v>0</v>
      </c>
      <c r="G19" s="462">
        <v>0</v>
      </c>
      <c r="H19" s="462">
        <v>0</v>
      </c>
      <c r="I19" s="462">
        <v>0</v>
      </c>
      <c r="J19" s="462">
        <v>0</v>
      </c>
      <c r="K19" s="462">
        <v>0</v>
      </c>
      <c r="L19" s="462">
        <v>0</v>
      </c>
      <c r="M19" s="462">
        <v>0</v>
      </c>
      <c r="N19" s="462">
        <v>0</v>
      </c>
      <c r="O19" s="462">
        <v>0</v>
      </c>
      <c r="P19" s="462">
        <v>0</v>
      </c>
      <c r="Q19" s="462">
        <v>0</v>
      </c>
      <c r="R19" s="462">
        <v>0</v>
      </c>
      <c r="S19" s="462">
        <v>0</v>
      </c>
      <c r="T19" s="462">
        <v>0</v>
      </c>
      <c r="U19" s="462">
        <v>0</v>
      </c>
      <c r="V19" s="462">
        <v>0</v>
      </c>
      <c r="W19" s="462">
        <v>0</v>
      </c>
      <c r="X19" s="462">
        <v>0</v>
      </c>
      <c r="Y19" s="462">
        <v>0</v>
      </c>
      <c r="Z19" s="462">
        <v>0</v>
      </c>
      <c r="AA19" s="462">
        <v>0</v>
      </c>
      <c r="AB19" s="462">
        <v>0</v>
      </c>
      <c r="AC19" s="462">
        <v>0</v>
      </c>
      <c r="AD19" s="462">
        <v>0</v>
      </c>
      <c r="AE19" s="462">
        <v>0</v>
      </c>
      <c r="AF19" s="462">
        <v>0</v>
      </c>
      <c r="AG19" s="462">
        <v>0</v>
      </c>
      <c r="AH19" s="462">
        <v>0</v>
      </c>
      <c r="AI19" s="462">
        <v>1723</v>
      </c>
      <c r="AJ19" s="462">
        <v>1694</v>
      </c>
      <c r="AK19" s="462">
        <v>1738</v>
      </c>
      <c r="AL19" s="462">
        <v>1781</v>
      </c>
      <c r="AM19" s="462">
        <v>1651</v>
      </c>
      <c r="AN19" s="462">
        <v>1683</v>
      </c>
      <c r="AO19" s="462">
        <v>1717</v>
      </c>
      <c r="AP19" s="462">
        <v>1722</v>
      </c>
      <c r="AQ19" s="462">
        <v>1727</v>
      </c>
      <c r="AR19" s="462">
        <v>1719</v>
      </c>
      <c r="AS19" s="462">
        <v>1607</v>
      </c>
      <c r="AT19" s="462">
        <v>1675</v>
      </c>
      <c r="AU19" s="462">
        <v>1575</v>
      </c>
      <c r="AV19" s="462">
        <v>1643</v>
      </c>
      <c r="AW19" s="462">
        <v>1736</v>
      </c>
      <c r="AX19" s="462">
        <v>1765</v>
      </c>
      <c r="AY19" s="462">
        <v>1781</v>
      </c>
      <c r="AZ19" s="462">
        <v>1764</v>
      </c>
      <c r="BA19" s="462">
        <v>1705</v>
      </c>
      <c r="BB19" s="462">
        <v>1643</v>
      </c>
      <c r="BC19" s="462">
        <v>1620</v>
      </c>
      <c r="BD19" s="462">
        <v>1671</v>
      </c>
      <c r="BE19" s="462">
        <v>1750</v>
      </c>
      <c r="BF19" s="462">
        <v>1776</v>
      </c>
      <c r="BG19" s="462">
        <v>1979</v>
      </c>
      <c r="BH19" s="462">
        <v>2606</v>
      </c>
      <c r="BI19" s="462">
        <v>2711</v>
      </c>
      <c r="BJ19" s="462">
        <v>2741</v>
      </c>
      <c r="BK19" s="462">
        <v>2744</v>
      </c>
      <c r="BL19" s="462">
        <v>2735</v>
      </c>
      <c r="BM19" s="462">
        <v>2746</v>
      </c>
      <c r="BN19" s="462">
        <v>2718</v>
      </c>
      <c r="BO19" s="462">
        <v>2649</v>
      </c>
      <c r="BP19" s="462">
        <v>2505</v>
      </c>
      <c r="BQ19" s="462">
        <v>2380</v>
      </c>
      <c r="BR19" s="462">
        <v>2228</v>
      </c>
      <c r="BS19" s="462">
        <v>2098</v>
      </c>
      <c r="BT19" s="462">
        <v>1903</v>
      </c>
      <c r="BU19" s="462">
        <v>1792</v>
      </c>
      <c r="BV19" s="462">
        <v>1654</v>
      </c>
      <c r="BW19" s="462">
        <v>1563</v>
      </c>
      <c r="BX19" s="462">
        <v>1480</v>
      </c>
      <c r="BY19" s="462">
        <v>1408</v>
      </c>
      <c r="BZ19" s="462">
        <v>1338</v>
      </c>
      <c r="CA19" s="462">
        <v>1264</v>
      </c>
      <c r="CB19" s="462">
        <v>1204</v>
      </c>
      <c r="CC19" s="462">
        <v>1155</v>
      </c>
      <c r="CD19" s="463">
        <v>1114</v>
      </c>
    </row>
    <row r="20" spans="1:82" s="1" customFormat="1" ht="26.25" customHeight="1" x14ac:dyDescent="0.4">
      <c r="A20" s="238"/>
      <c r="B20" s="71" t="s">
        <v>31</v>
      </c>
      <c r="C20" s="314"/>
      <c r="D20" s="464"/>
      <c r="E20" s="464"/>
      <c r="F20" s="464"/>
      <c r="G20" s="464"/>
      <c r="H20" s="464"/>
      <c r="I20" s="464"/>
      <c r="J20" s="464"/>
      <c r="K20" s="464"/>
      <c r="L20" s="464"/>
      <c r="M20" s="464"/>
      <c r="N20" s="464"/>
      <c r="O20" s="464"/>
      <c r="P20" s="464"/>
      <c r="Q20" s="464"/>
      <c r="R20" s="464"/>
      <c r="S20" s="464"/>
      <c r="T20" s="464"/>
      <c r="U20" s="464"/>
      <c r="V20" s="464"/>
      <c r="W20" s="464"/>
      <c r="X20" s="464"/>
      <c r="Y20" s="464"/>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4"/>
      <c r="AW20" s="464"/>
      <c r="AX20" s="464"/>
      <c r="AY20" s="464"/>
      <c r="AZ20" s="464"/>
      <c r="BA20" s="464"/>
      <c r="BB20" s="464"/>
      <c r="BC20" s="464"/>
      <c r="BD20" s="464"/>
      <c r="BE20" s="464"/>
      <c r="BF20" s="464"/>
      <c r="BG20" s="464">
        <v>1979</v>
      </c>
      <c r="BH20" s="464">
        <v>2594</v>
      </c>
      <c r="BI20" s="464">
        <v>2700</v>
      </c>
      <c r="BJ20" s="464">
        <v>2729</v>
      </c>
      <c r="BK20" s="464">
        <v>2732</v>
      </c>
      <c r="BL20" s="464">
        <v>2724</v>
      </c>
      <c r="BM20" s="464">
        <v>2736</v>
      </c>
      <c r="BN20" s="464">
        <v>2718</v>
      </c>
      <c r="BO20" s="464">
        <v>2649</v>
      </c>
      <c r="BP20" s="464">
        <v>2505</v>
      </c>
      <c r="BQ20" s="464">
        <v>2380</v>
      </c>
      <c r="BR20" s="464">
        <v>2228</v>
      </c>
      <c r="BS20" s="464">
        <v>2098</v>
      </c>
      <c r="BT20" s="464">
        <v>1903</v>
      </c>
      <c r="BU20" s="464">
        <v>1792</v>
      </c>
      <c r="BV20" s="464">
        <v>1654</v>
      </c>
      <c r="BW20" s="464">
        <v>1563</v>
      </c>
      <c r="BX20" s="464">
        <v>1480</v>
      </c>
      <c r="BY20" s="464">
        <v>1408</v>
      </c>
      <c r="BZ20" s="464">
        <v>1338</v>
      </c>
      <c r="CA20" s="464">
        <v>1264</v>
      </c>
      <c r="CB20" s="464">
        <v>1204</v>
      </c>
      <c r="CC20" s="464">
        <v>1155</v>
      </c>
      <c r="CD20" s="465">
        <v>1114</v>
      </c>
    </row>
    <row r="21" spans="1:82" s="1" customFormat="1" x14ac:dyDescent="0.4">
      <c r="A21" s="314"/>
      <c r="B21" s="196" t="s">
        <v>712</v>
      </c>
      <c r="C21" s="314"/>
      <c r="D21" s="464"/>
      <c r="E21" s="464"/>
      <c r="F21" s="464"/>
      <c r="G21" s="464"/>
      <c r="H21" s="464"/>
      <c r="I21" s="464"/>
      <c r="J21" s="464"/>
      <c r="K21" s="464"/>
      <c r="L21" s="464"/>
      <c r="M21" s="464"/>
      <c r="N21" s="464"/>
      <c r="O21" s="464"/>
      <c r="P21" s="464"/>
      <c r="Q21" s="464"/>
      <c r="R21" s="464"/>
      <c r="S21" s="464"/>
      <c r="T21" s="464"/>
      <c r="U21" s="464"/>
      <c r="V21" s="464"/>
      <c r="W21" s="464"/>
      <c r="X21" s="464"/>
      <c r="Y21" s="464"/>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v>1259</v>
      </c>
      <c r="BH21" s="464">
        <v>752</v>
      </c>
      <c r="BI21" s="464">
        <v>773</v>
      </c>
      <c r="BJ21" s="464">
        <v>790</v>
      </c>
      <c r="BK21" s="464">
        <v>827</v>
      </c>
      <c r="BL21" s="464">
        <v>897</v>
      </c>
      <c r="BM21" s="464">
        <v>942</v>
      </c>
      <c r="BN21" s="464">
        <v>951</v>
      </c>
      <c r="BO21" s="464">
        <v>958</v>
      </c>
      <c r="BP21" s="464">
        <v>1002</v>
      </c>
      <c r="BQ21" s="464">
        <v>967</v>
      </c>
      <c r="BR21" s="464">
        <v>947</v>
      </c>
      <c r="BS21" s="464">
        <v>946</v>
      </c>
      <c r="BT21" s="464">
        <v>918</v>
      </c>
      <c r="BU21" s="464">
        <v>884</v>
      </c>
      <c r="BV21" s="464">
        <v>803</v>
      </c>
      <c r="BW21" s="464">
        <v>776</v>
      </c>
      <c r="BX21" s="464">
        <v>752</v>
      </c>
      <c r="BY21" s="464">
        <v>735</v>
      </c>
      <c r="BZ21" s="464">
        <v>712</v>
      </c>
      <c r="CA21" s="464">
        <v>653</v>
      </c>
      <c r="CB21" s="464">
        <v>628</v>
      </c>
      <c r="CC21" s="464">
        <v>621</v>
      </c>
      <c r="CD21" s="465">
        <v>614</v>
      </c>
    </row>
    <row r="22" spans="1:82" s="1" customFormat="1" x14ac:dyDescent="0.4">
      <c r="A22" s="314"/>
      <c r="B22" s="196" t="s">
        <v>713</v>
      </c>
      <c r="C22" s="314"/>
      <c r="D22" s="464"/>
      <c r="E22" s="464"/>
      <c r="F22" s="464"/>
      <c r="G22" s="464"/>
      <c r="H22" s="464"/>
      <c r="I22" s="464"/>
      <c r="J22" s="464"/>
      <c r="K22" s="464"/>
      <c r="L22" s="464"/>
      <c r="M22" s="464"/>
      <c r="N22" s="464"/>
      <c r="O22" s="464"/>
      <c r="P22" s="464"/>
      <c r="Q22" s="464"/>
      <c r="R22" s="464"/>
      <c r="S22" s="464"/>
      <c r="T22" s="464"/>
      <c r="U22" s="464"/>
      <c r="V22" s="464"/>
      <c r="W22" s="464"/>
      <c r="X22" s="464"/>
      <c r="Y22" s="464"/>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v>577</v>
      </c>
      <c r="BH22" s="464">
        <v>1295</v>
      </c>
      <c r="BI22" s="464">
        <v>1321</v>
      </c>
      <c r="BJ22" s="464">
        <v>1333</v>
      </c>
      <c r="BK22" s="464">
        <v>1307</v>
      </c>
      <c r="BL22" s="464">
        <v>1234</v>
      </c>
      <c r="BM22" s="464">
        <v>1205</v>
      </c>
      <c r="BN22" s="464">
        <v>1186</v>
      </c>
      <c r="BO22" s="464">
        <v>1108</v>
      </c>
      <c r="BP22" s="464">
        <v>948</v>
      </c>
      <c r="BQ22" s="464">
        <v>885</v>
      </c>
      <c r="BR22" s="464">
        <v>802</v>
      </c>
      <c r="BS22" s="464">
        <v>723</v>
      </c>
      <c r="BT22" s="464">
        <v>646</v>
      </c>
      <c r="BU22" s="464">
        <v>599</v>
      </c>
      <c r="BV22" s="464">
        <v>568</v>
      </c>
      <c r="BW22" s="464">
        <v>533</v>
      </c>
      <c r="BX22" s="464">
        <v>500</v>
      </c>
      <c r="BY22" s="464">
        <v>460</v>
      </c>
      <c r="BZ22" s="464">
        <v>429</v>
      </c>
      <c r="CA22" s="464">
        <v>407</v>
      </c>
      <c r="CB22" s="464">
        <v>379</v>
      </c>
      <c r="CC22" s="464">
        <v>354</v>
      </c>
      <c r="CD22" s="465">
        <v>333</v>
      </c>
    </row>
    <row r="23" spans="1:82" s="1" customFormat="1" x14ac:dyDescent="0.4">
      <c r="A23" s="314"/>
      <c r="B23" s="196" t="s">
        <v>714</v>
      </c>
      <c r="C23" s="314"/>
      <c r="D23" s="464"/>
      <c r="E23" s="464"/>
      <c r="F23" s="464"/>
      <c r="G23" s="464"/>
      <c r="H23" s="464"/>
      <c r="I23" s="464"/>
      <c r="J23" s="464"/>
      <c r="K23" s="464"/>
      <c r="L23" s="464"/>
      <c r="M23" s="464"/>
      <c r="N23" s="464"/>
      <c r="O23" s="464"/>
      <c r="P23" s="464"/>
      <c r="Q23" s="464"/>
      <c r="R23" s="464"/>
      <c r="S23" s="464"/>
      <c r="T23" s="464"/>
      <c r="U23" s="464"/>
      <c r="V23" s="464"/>
      <c r="W23" s="464"/>
      <c r="X23" s="464"/>
      <c r="Y23" s="464"/>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v>143</v>
      </c>
      <c r="BH23" s="464">
        <v>547</v>
      </c>
      <c r="BI23" s="464">
        <v>606</v>
      </c>
      <c r="BJ23" s="464">
        <v>606</v>
      </c>
      <c r="BK23" s="464">
        <v>598</v>
      </c>
      <c r="BL23" s="464">
        <v>594</v>
      </c>
      <c r="BM23" s="464">
        <v>589</v>
      </c>
      <c r="BN23" s="464">
        <v>581</v>
      </c>
      <c r="BO23" s="464">
        <v>583</v>
      </c>
      <c r="BP23" s="464">
        <v>555</v>
      </c>
      <c r="BQ23" s="464">
        <v>528</v>
      </c>
      <c r="BR23" s="464">
        <v>478</v>
      </c>
      <c r="BS23" s="464">
        <v>429</v>
      </c>
      <c r="BT23" s="464">
        <v>339</v>
      </c>
      <c r="BU23" s="464">
        <v>309</v>
      </c>
      <c r="BV23" s="464">
        <v>282</v>
      </c>
      <c r="BW23" s="464">
        <v>254</v>
      </c>
      <c r="BX23" s="464">
        <v>228</v>
      </c>
      <c r="BY23" s="464">
        <v>212</v>
      </c>
      <c r="BZ23" s="464">
        <v>197</v>
      </c>
      <c r="CA23" s="464">
        <v>204</v>
      </c>
      <c r="CB23" s="464">
        <v>196</v>
      </c>
      <c r="CC23" s="464">
        <v>180</v>
      </c>
      <c r="CD23" s="465">
        <v>167</v>
      </c>
    </row>
    <row r="24" spans="1:82" s="1" customFormat="1" ht="30" customHeight="1" x14ac:dyDescent="0.4">
      <c r="A24" s="314"/>
      <c r="B24" s="436" t="s">
        <v>708</v>
      </c>
      <c r="C24" s="314"/>
      <c r="D24" s="464">
        <v>0</v>
      </c>
      <c r="E24" s="464">
        <v>0</v>
      </c>
      <c r="F24" s="464">
        <v>0</v>
      </c>
      <c r="G24" s="464">
        <v>0</v>
      </c>
      <c r="H24" s="464">
        <v>0</v>
      </c>
      <c r="I24" s="464">
        <v>0</v>
      </c>
      <c r="J24" s="464">
        <v>0</v>
      </c>
      <c r="K24" s="464">
        <v>0</v>
      </c>
      <c r="L24" s="464">
        <v>0</v>
      </c>
      <c r="M24" s="464">
        <v>0</v>
      </c>
      <c r="N24" s="464">
        <v>0</v>
      </c>
      <c r="O24" s="464">
        <v>0</v>
      </c>
      <c r="P24" s="464">
        <v>0</v>
      </c>
      <c r="Q24" s="464">
        <v>0</v>
      </c>
      <c r="R24" s="464">
        <v>0</v>
      </c>
      <c r="S24" s="464">
        <v>0</v>
      </c>
      <c r="T24" s="464">
        <v>0</v>
      </c>
      <c r="U24" s="464">
        <v>0</v>
      </c>
      <c r="V24" s="464">
        <v>0</v>
      </c>
      <c r="W24" s="464">
        <v>0</v>
      </c>
      <c r="X24" s="464">
        <v>0</v>
      </c>
      <c r="Y24" s="464">
        <v>0</v>
      </c>
      <c r="Z24" s="464">
        <v>0</v>
      </c>
      <c r="AA24" s="464">
        <v>0</v>
      </c>
      <c r="AB24" s="464">
        <v>0</v>
      </c>
      <c r="AC24" s="464">
        <v>0</v>
      </c>
      <c r="AD24" s="464">
        <v>0</v>
      </c>
      <c r="AE24" s="464">
        <v>0</v>
      </c>
      <c r="AF24" s="464">
        <v>0</v>
      </c>
      <c r="AG24" s="464">
        <v>0</v>
      </c>
      <c r="AH24" s="464">
        <v>0</v>
      </c>
      <c r="AI24" s="464">
        <v>0</v>
      </c>
      <c r="AJ24" s="464">
        <v>0</v>
      </c>
      <c r="AK24" s="464">
        <v>0</v>
      </c>
      <c r="AL24" s="464">
        <v>0</v>
      </c>
      <c r="AM24" s="464">
        <v>0</v>
      </c>
      <c r="AN24" s="464">
        <v>0</v>
      </c>
      <c r="AO24" s="464">
        <v>0</v>
      </c>
      <c r="AP24" s="464">
        <v>0</v>
      </c>
      <c r="AQ24" s="464">
        <v>0</v>
      </c>
      <c r="AR24" s="464">
        <v>1719</v>
      </c>
      <c r="AS24" s="464">
        <v>1607</v>
      </c>
      <c r="AT24" s="464">
        <v>1675</v>
      </c>
      <c r="AU24" s="464">
        <v>1575</v>
      </c>
      <c r="AV24" s="464">
        <v>1643</v>
      </c>
      <c r="AW24" s="464">
        <v>1736</v>
      </c>
      <c r="AX24" s="464">
        <v>1765</v>
      </c>
      <c r="AY24" s="464">
        <v>1781</v>
      </c>
      <c r="AZ24" s="464">
        <v>1764</v>
      </c>
      <c r="BA24" s="464">
        <v>1705</v>
      </c>
      <c r="BB24" s="464">
        <v>1643</v>
      </c>
      <c r="BC24" s="464">
        <v>1620</v>
      </c>
      <c r="BD24" s="464">
        <v>1671</v>
      </c>
      <c r="BE24" s="464">
        <v>1750</v>
      </c>
      <c r="BF24" s="464">
        <v>1776</v>
      </c>
      <c r="BG24" s="464">
        <v>911</v>
      </c>
      <c r="BH24" s="464">
        <v>12</v>
      </c>
      <c r="BI24" s="464">
        <v>11</v>
      </c>
      <c r="BJ24" s="464">
        <v>12</v>
      </c>
      <c r="BK24" s="464">
        <v>12</v>
      </c>
      <c r="BL24" s="464">
        <v>11</v>
      </c>
      <c r="BM24" s="464">
        <v>10</v>
      </c>
      <c r="BN24" s="464">
        <v>0</v>
      </c>
      <c r="BO24" s="464">
        <v>0</v>
      </c>
      <c r="BP24" s="464">
        <v>0</v>
      </c>
      <c r="BQ24" s="464">
        <v>0</v>
      </c>
      <c r="BR24" s="464">
        <v>0</v>
      </c>
      <c r="BS24" s="464">
        <v>0</v>
      </c>
      <c r="BT24" s="464">
        <v>0</v>
      </c>
      <c r="BU24" s="464">
        <v>0</v>
      </c>
      <c r="BV24" s="464">
        <v>0</v>
      </c>
      <c r="BW24" s="464">
        <v>0</v>
      </c>
      <c r="BX24" s="464">
        <v>0</v>
      </c>
      <c r="BY24" s="464">
        <v>0</v>
      </c>
      <c r="BZ24" s="464">
        <v>0</v>
      </c>
      <c r="CA24" s="464">
        <v>0</v>
      </c>
      <c r="CB24" s="464">
        <v>0</v>
      </c>
      <c r="CC24" s="464">
        <v>0</v>
      </c>
      <c r="CD24" s="465">
        <v>0</v>
      </c>
    </row>
    <row r="25" spans="1:82" s="1" customFormat="1" ht="30" customHeight="1" x14ac:dyDescent="0.4">
      <c r="A25" s="314"/>
      <c r="B25" s="436" t="s">
        <v>709</v>
      </c>
      <c r="C25" s="314"/>
      <c r="D25" s="464">
        <v>0</v>
      </c>
      <c r="E25" s="464">
        <v>0</v>
      </c>
      <c r="F25" s="464">
        <v>0</v>
      </c>
      <c r="G25" s="464">
        <v>0</v>
      </c>
      <c r="H25" s="464">
        <v>0</v>
      </c>
      <c r="I25" s="464">
        <v>0</v>
      </c>
      <c r="J25" s="464">
        <v>0</v>
      </c>
      <c r="K25" s="464">
        <v>0</v>
      </c>
      <c r="L25" s="464">
        <v>0</v>
      </c>
      <c r="M25" s="464">
        <v>0</v>
      </c>
      <c r="N25" s="464">
        <v>0</v>
      </c>
      <c r="O25" s="464">
        <v>0</v>
      </c>
      <c r="P25" s="464">
        <v>0</v>
      </c>
      <c r="Q25" s="464">
        <v>0</v>
      </c>
      <c r="R25" s="464">
        <v>0</v>
      </c>
      <c r="S25" s="464">
        <v>0</v>
      </c>
      <c r="T25" s="464">
        <v>0</v>
      </c>
      <c r="U25" s="464">
        <v>0</v>
      </c>
      <c r="V25" s="464">
        <v>0</v>
      </c>
      <c r="W25" s="464">
        <v>0</v>
      </c>
      <c r="X25" s="464">
        <v>0</v>
      </c>
      <c r="Y25" s="464">
        <v>0</v>
      </c>
      <c r="Z25" s="464">
        <v>0</v>
      </c>
      <c r="AA25" s="464">
        <v>0</v>
      </c>
      <c r="AB25" s="464">
        <v>0</v>
      </c>
      <c r="AC25" s="464">
        <v>0</v>
      </c>
      <c r="AD25" s="464">
        <v>0</v>
      </c>
      <c r="AE25" s="464">
        <v>0</v>
      </c>
      <c r="AF25" s="464">
        <v>0</v>
      </c>
      <c r="AG25" s="464">
        <v>0</v>
      </c>
      <c r="AH25" s="464">
        <v>0</v>
      </c>
      <c r="AI25" s="464">
        <v>1723</v>
      </c>
      <c r="AJ25" s="464">
        <v>1694</v>
      </c>
      <c r="AK25" s="464">
        <v>1738</v>
      </c>
      <c r="AL25" s="464">
        <v>1781</v>
      </c>
      <c r="AM25" s="464">
        <v>1651</v>
      </c>
      <c r="AN25" s="464">
        <v>1683</v>
      </c>
      <c r="AO25" s="464">
        <v>1717</v>
      </c>
      <c r="AP25" s="464">
        <v>1722</v>
      </c>
      <c r="AQ25" s="464">
        <v>1727</v>
      </c>
      <c r="AR25" s="464">
        <v>0</v>
      </c>
      <c r="AS25" s="464">
        <v>0</v>
      </c>
      <c r="AT25" s="464">
        <v>0</v>
      </c>
      <c r="AU25" s="464">
        <v>0</v>
      </c>
      <c r="AV25" s="464">
        <v>0</v>
      </c>
      <c r="AW25" s="464">
        <v>0</v>
      </c>
      <c r="AX25" s="464">
        <v>0</v>
      </c>
      <c r="AY25" s="464">
        <v>0</v>
      </c>
      <c r="AZ25" s="464">
        <v>0</v>
      </c>
      <c r="BA25" s="464">
        <v>0</v>
      </c>
      <c r="BB25" s="464">
        <v>0</v>
      </c>
      <c r="BC25" s="464">
        <v>0</v>
      </c>
      <c r="BD25" s="464">
        <v>0</v>
      </c>
      <c r="BE25" s="464">
        <v>0</v>
      </c>
      <c r="BF25" s="464">
        <v>0</v>
      </c>
      <c r="BG25" s="464">
        <v>0</v>
      </c>
      <c r="BH25" s="464">
        <v>0</v>
      </c>
      <c r="BI25" s="464">
        <v>0</v>
      </c>
      <c r="BJ25" s="464">
        <v>0</v>
      </c>
      <c r="BK25" s="464">
        <v>0</v>
      </c>
      <c r="BL25" s="464">
        <v>0</v>
      </c>
      <c r="BM25" s="464">
        <v>0</v>
      </c>
      <c r="BN25" s="464">
        <v>0</v>
      </c>
      <c r="BO25" s="464">
        <v>0</v>
      </c>
      <c r="BP25" s="464">
        <v>0</v>
      </c>
      <c r="BQ25" s="464">
        <v>0</v>
      </c>
      <c r="BR25" s="464">
        <v>0</v>
      </c>
      <c r="BS25" s="464">
        <v>0</v>
      </c>
      <c r="BT25" s="464">
        <v>0</v>
      </c>
      <c r="BU25" s="464">
        <v>0</v>
      </c>
      <c r="BV25" s="464">
        <v>0</v>
      </c>
      <c r="BW25" s="464">
        <v>0</v>
      </c>
      <c r="BX25" s="464">
        <v>0</v>
      </c>
      <c r="BY25" s="464">
        <v>0</v>
      </c>
      <c r="BZ25" s="464">
        <v>0</v>
      </c>
      <c r="CA25" s="464">
        <v>0</v>
      </c>
      <c r="CB25" s="464">
        <v>0</v>
      </c>
      <c r="CC25" s="464">
        <v>0</v>
      </c>
      <c r="CD25" s="465">
        <v>0</v>
      </c>
    </row>
    <row r="26" spans="1:82" s="1" customFormat="1" ht="15.75" customHeight="1" thickBot="1" x14ac:dyDescent="0.45">
      <c r="A26" s="353"/>
      <c r="B26" s="375"/>
      <c r="C26" s="353"/>
      <c r="D26" s="474"/>
      <c r="E26" s="474"/>
      <c r="F26" s="474"/>
      <c r="G26" s="474"/>
      <c r="H26" s="474"/>
      <c r="I26" s="474"/>
      <c r="J26" s="474"/>
      <c r="K26" s="474"/>
      <c r="L26" s="474"/>
      <c r="M26" s="474"/>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4"/>
      <c r="AO26" s="474"/>
      <c r="AP26" s="474"/>
      <c r="AQ26" s="474"/>
      <c r="AR26" s="474"/>
      <c r="AS26" s="474"/>
      <c r="AT26" s="474"/>
      <c r="AU26" s="474"/>
      <c r="AV26" s="474"/>
      <c r="AW26" s="474"/>
      <c r="AX26" s="474"/>
      <c r="AY26" s="474"/>
      <c r="AZ26" s="474"/>
      <c r="BA26" s="474"/>
      <c r="BB26" s="474"/>
      <c r="BC26" s="474"/>
      <c r="BD26" s="474"/>
      <c r="BE26" s="474"/>
      <c r="BF26" s="474"/>
      <c r="BG26" s="474"/>
      <c r="BH26" s="474"/>
      <c r="BI26" s="474"/>
      <c r="BJ26" s="474"/>
      <c r="BK26" s="474"/>
      <c r="BL26" s="474"/>
      <c r="BM26" s="474"/>
      <c r="BN26" s="474"/>
      <c r="BO26" s="474"/>
      <c r="BP26" s="474"/>
      <c r="BQ26" s="474"/>
      <c r="BR26" s="474"/>
      <c r="BS26" s="474"/>
      <c r="BT26" s="474"/>
      <c r="BU26" s="474"/>
      <c r="BV26" s="474"/>
      <c r="BW26" s="474"/>
      <c r="BX26" s="474"/>
      <c r="BY26" s="474"/>
      <c r="BZ26" s="474"/>
      <c r="CA26" s="474"/>
      <c r="CB26" s="474"/>
      <c r="CC26" s="474"/>
      <c r="CD26" s="475"/>
    </row>
  </sheetData>
  <hyperlinks>
    <hyperlink ref="A1" location="Contents!A1" display="Contents page" xr:uid="{00000000-0004-0000-1A00-000000000000}"/>
    <hyperlink ref="B1" location="Notes!A1" display="Information relating to this table can be found in the 'Notes' tab" xr:uid="{00000000-0004-0000-1A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C9C9C9"/>
  </sheetPr>
  <dimension ref="A1:CD53"/>
  <sheetViews>
    <sheetView zoomScale="70" zoomScaleNormal="70" workbookViewId="0">
      <pane xSplit="3" ySplit="3" topLeftCell="BW4" activePane="bottomRight" state="frozen"/>
      <selection pane="topRight" activeCell="D1" sqref="D1"/>
      <selection pane="bottomLeft" activeCell="A4" sqref="A4"/>
      <selection pane="bottomRight" activeCell="A4" sqref="A4"/>
    </sheetView>
  </sheetViews>
  <sheetFormatPr defaultColWidth="9.1328125" defaultRowHeight="15" x14ac:dyDescent="0.4"/>
  <cols>
    <col min="1" max="1" width="23.1328125" style="314" bestFit="1" customWidth="1"/>
    <col min="2" max="2" width="75.86328125" style="314" customWidth="1"/>
    <col min="3" max="3" width="25.86328125" style="314" customWidth="1"/>
    <col min="4" max="75" width="12.86328125" style="193" customWidth="1"/>
    <col min="76" max="82" width="12.86328125" style="314" customWidth="1"/>
    <col min="83" max="83" width="9.1328125" style="314" customWidth="1"/>
    <col min="84" max="16384" width="9.1328125" style="314"/>
  </cols>
  <sheetData>
    <row r="1" spans="1:82" s="296" customFormat="1" ht="25.5" customHeight="1" thickBot="1" x14ac:dyDescent="0.4">
      <c r="A1" s="43" t="s">
        <v>44</v>
      </c>
      <c r="B1" s="44" t="s">
        <v>88</v>
      </c>
      <c r="C1" s="108"/>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356"/>
      <c r="BW1" s="356"/>
      <c r="BX1" s="356"/>
    </row>
    <row r="2" spans="1:82" s="1" customFormat="1" ht="15.75" customHeight="1" x14ac:dyDescent="0.4">
      <c r="A2" s="46" t="s">
        <v>45</v>
      </c>
      <c r="B2" s="18" t="s">
        <v>715</v>
      </c>
      <c r="C2" s="378"/>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1" customFormat="1" x14ac:dyDescent="0.4">
      <c r="A3" s="110">
        <v>2022</v>
      </c>
      <c r="B3" s="298" t="s">
        <v>218</v>
      </c>
      <c r="C3" s="343"/>
      <c r="D3" s="269" t="s">
        <v>123</v>
      </c>
      <c r="E3" s="269" t="s">
        <v>123</v>
      </c>
      <c r="F3" s="269" t="s">
        <v>123</v>
      </c>
      <c r="G3" s="269" t="s">
        <v>123</v>
      </c>
      <c r="H3" s="269" t="s">
        <v>123</v>
      </c>
      <c r="I3" s="269" t="s">
        <v>123</v>
      </c>
      <c r="J3" s="269" t="s">
        <v>123</v>
      </c>
      <c r="K3" s="269" t="s">
        <v>123</v>
      </c>
      <c r="L3" s="269" t="s">
        <v>123</v>
      </c>
      <c r="M3" s="269" t="s">
        <v>123</v>
      </c>
      <c r="N3" s="269" t="s">
        <v>123</v>
      </c>
      <c r="O3" s="269" t="s">
        <v>123</v>
      </c>
      <c r="P3" s="269" t="s">
        <v>123</v>
      </c>
      <c r="Q3" s="269" t="s">
        <v>123</v>
      </c>
      <c r="R3" s="269" t="s">
        <v>123</v>
      </c>
      <c r="S3" s="269" t="s">
        <v>123</v>
      </c>
      <c r="T3" s="269" t="s">
        <v>123</v>
      </c>
      <c r="U3" s="269" t="s">
        <v>123</v>
      </c>
      <c r="V3" s="269" t="s">
        <v>123</v>
      </c>
      <c r="W3" s="269" t="s">
        <v>123</v>
      </c>
      <c r="X3" s="269" t="s">
        <v>123</v>
      </c>
      <c r="Y3" s="269" t="s">
        <v>123</v>
      </c>
      <c r="Z3" s="269" t="s">
        <v>123</v>
      </c>
      <c r="AA3" s="269" t="s">
        <v>123</v>
      </c>
      <c r="AB3" s="269" t="s">
        <v>123</v>
      </c>
      <c r="AC3" s="269" t="s">
        <v>123</v>
      </c>
      <c r="AD3" s="269" t="s">
        <v>123</v>
      </c>
      <c r="AE3" s="269" t="s">
        <v>123</v>
      </c>
      <c r="AF3" s="269" t="s">
        <v>123</v>
      </c>
      <c r="AG3" s="269" t="s">
        <v>123</v>
      </c>
      <c r="AH3" s="269" t="s">
        <v>123</v>
      </c>
      <c r="AI3" s="269" t="s">
        <v>123</v>
      </c>
      <c r="AJ3" s="269" t="s">
        <v>123</v>
      </c>
      <c r="AK3" s="269" t="s">
        <v>123</v>
      </c>
      <c r="AL3" s="269" t="s">
        <v>123</v>
      </c>
      <c r="AM3" s="269" t="s">
        <v>123</v>
      </c>
      <c r="AN3" s="269" t="s">
        <v>123</v>
      </c>
      <c r="AO3" s="269" t="s">
        <v>123</v>
      </c>
      <c r="AP3" s="269" t="s">
        <v>123</v>
      </c>
      <c r="AQ3" s="269" t="s">
        <v>123</v>
      </c>
      <c r="AR3" s="269" t="s">
        <v>123</v>
      </c>
      <c r="AS3" s="269" t="s">
        <v>123</v>
      </c>
      <c r="AT3" s="269" t="s">
        <v>123</v>
      </c>
      <c r="AU3" s="269" t="s">
        <v>123</v>
      </c>
      <c r="AV3" s="269" t="s">
        <v>123</v>
      </c>
      <c r="AW3" s="269" t="s">
        <v>123</v>
      </c>
      <c r="AX3" s="269" t="s">
        <v>123</v>
      </c>
      <c r="AY3" s="269" t="s">
        <v>123</v>
      </c>
      <c r="AZ3" s="269" t="s">
        <v>123</v>
      </c>
      <c r="BA3" s="269" t="s">
        <v>123</v>
      </c>
      <c r="BB3" s="269" t="s">
        <v>123</v>
      </c>
      <c r="BC3" s="269" t="s">
        <v>123</v>
      </c>
      <c r="BD3" s="269" t="s">
        <v>123</v>
      </c>
      <c r="BE3" s="269" t="s">
        <v>123</v>
      </c>
      <c r="BF3" s="269" t="s">
        <v>123</v>
      </c>
      <c r="BG3" s="269" t="s">
        <v>123</v>
      </c>
      <c r="BH3" s="269" t="s">
        <v>123</v>
      </c>
      <c r="BI3" s="269" t="s">
        <v>123</v>
      </c>
      <c r="BJ3" s="269" t="s">
        <v>123</v>
      </c>
      <c r="BK3" s="269" t="s">
        <v>123</v>
      </c>
      <c r="BL3" s="269" t="s">
        <v>123</v>
      </c>
      <c r="BM3" s="269" t="s">
        <v>123</v>
      </c>
      <c r="BN3" s="269" t="s">
        <v>123</v>
      </c>
      <c r="BO3" s="269" t="s">
        <v>123</v>
      </c>
      <c r="BP3" s="269" t="s">
        <v>123</v>
      </c>
      <c r="BQ3" s="269" t="s">
        <v>123</v>
      </c>
      <c r="BR3" s="269" t="s">
        <v>123</v>
      </c>
      <c r="BS3" s="269" t="s">
        <v>123</v>
      </c>
      <c r="BT3" s="269" t="s">
        <v>123</v>
      </c>
      <c r="BU3" s="269" t="s">
        <v>123</v>
      </c>
      <c r="BV3" s="269" t="s">
        <v>123</v>
      </c>
      <c r="BW3" s="269" t="s">
        <v>123</v>
      </c>
      <c r="BX3" s="269" t="s">
        <v>123</v>
      </c>
      <c r="BY3" s="269" t="s">
        <v>124</v>
      </c>
      <c r="BZ3" s="269" t="s">
        <v>124</v>
      </c>
      <c r="CA3" s="269" t="s">
        <v>124</v>
      </c>
      <c r="CB3" s="269" t="s">
        <v>124</v>
      </c>
      <c r="CC3" s="269" t="s">
        <v>124</v>
      </c>
      <c r="CD3" s="270" t="s">
        <v>124</v>
      </c>
    </row>
    <row r="4" spans="1:82" s="238" customFormat="1" ht="24" customHeight="1" x14ac:dyDescent="0.4">
      <c r="A4" s="35"/>
      <c r="B4" s="106" t="s">
        <v>136</v>
      </c>
      <c r="C4" s="106"/>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3"/>
      <c r="AN4" s="253"/>
      <c r="AO4" s="253"/>
      <c r="AP4" s="253"/>
      <c r="AQ4" s="253">
        <f t="shared" ref="AQ4:CD4" si="0">AQ5+AQ9</f>
        <v>28.981999999999999</v>
      </c>
      <c r="AR4" s="253">
        <f t="shared" si="0"/>
        <v>152.04351</v>
      </c>
      <c r="AS4" s="253">
        <f t="shared" si="0"/>
        <v>131.50648100000001</v>
      </c>
      <c r="AT4" s="253">
        <f t="shared" si="0"/>
        <v>155</v>
      </c>
      <c r="AU4" s="253">
        <f t="shared" si="0"/>
        <v>210.18</v>
      </c>
      <c r="AV4" s="253">
        <f t="shared" si="0"/>
        <v>211.578</v>
      </c>
      <c r="AW4" s="253">
        <f t="shared" si="0"/>
        <v>234.45600000000002</v>
      </c>
      <c r="AX4" s="253">
        <f t="shared" si="0"/>
        <v>217.38900000000001</v>
      </c>
      <c r="AY4" s="253">
        <f t="shared" si="0"/>
        <v>265.98800000000006</v>
      </c>
      <c r="AZ4" s="253">
        <f t="shared" si="0"/>
        <v>238.81600000000003</v>
      </c>
      <c r="BA4" s="253">
        <f t="shared" si="0"/>
        <v>185.90699999999998</v>
      </c>
      <c r="BB4" s="253">
        <f t="shared" si="0"/>
        <v>198.82299999999998</v>
      </c>
      <c r="BC4" s="253">
        <f t="shared" si="0"/>
        <v>185.245</v>
      </c>
      <c r="BD4" s="253">
        <f t="shared" si="0"/>
        <v>234.97299999999998</v>
      </c>
      <c r="BE4" s="253">
        <f t="shared" si="0"/>
        <v>251</v>
      </c>
      <c r="BF4" s="253">
        <f t="shared" si="0"/>
        <v>300.72500000000002</v>
      </c>
      <c r="BG4" s="253">
        <f t="shared" si="0"/>
        <v>328.07900000000001</v>
      </c>
      <c r="BH4" s="253">
        <f t="shared" si="0"/>
        <v>328.59699999999998</v>
      </c>
      <c r="BI4" s="253">
        <f t="shared" si="0"/>
        <v>364.44799999999998</v>
      </c>
      <c r="BJ4" s="253">
        <f t="shared" si="0"/>
        <v>442.661</v>
      </c>
      <c r="BK4" s="253">
        <f t="shared" si="0"/>
        <v>408.28</v>
      </c>
      <c r="BL4" s="253">
        <f t="shared" si="0"/>
        <v>611.97900000000004</v>
      </c>
      <c r="BM4" s="253">
        <f t="shared" si="0"/>
        <v>754.63800000000003</v>
      </c>
      <c r="BN4" s="253">
        <f t="shared" si="0"/>
        <v>884.19721186000004</v>
      </c>
      <c r="BO4" s="253">
        <f t="shared" si="0"/>
        <v>348.01045738980469</v>
      </c>
      <c r="BP4" s="253">
        <f t="shared" si="0"/>
        <v>321.60000000000002</v>
      </c>
      <c r="BQ4" s="253">
        <f t="shared" si="0"/>
        <v>98.405999999999992</v>
      </c>
      <c r="BR4" s="253">
        <f t="shared" si="0"/>
        <v>89.052999999999997</v>
      </c>
      <c r="BS4" s="253">
        <f t="shared" si="0"/>
        <v>73.740746990000005</v>
      </c>
      <c r="BT4" s="253">
        <f t="shared" si="0"/>
        <v>69.564879419999997</v>
      </c>
      <c r="BU4" s="253">
        <f t="shared" si="0"/>
        <v>176.87249709999998</v>
      </c>
      <c r="BV4" s="253">
        <f t="shared" si="0"/>
        <v>96.108252090000008</v>
      </c>
      <c r="BW4" s="253">
        <f t="shared" si="0"/>
        <v>60.134150729999995</v>
      </c>
      <c r="BX4" s="253">
        <f t="shared" si="0"/>
        <v>188.66181089999998</v>
      </c>
      <c r="BY4" s="253">
        <f t="shared" si="0"/>
        <v>116.85634595034182</v>
      </c>
      <c r="BZ4" s="253">
        <f t="shared" si="0"/>
        <v>122.87404830302017</v>
      </c>
      <c r="CA4" s="253">
        <f t="shared" si="0"/>
        <v>129.99400867324493</v>
      </c>
      <c r="CB4" s="253">
        <f t="shared" si="0"/>
        <v>136.45255965303159</v>
      </c>
      <c r="CC4" s="253">
        <f t="shared" si="0"/>
        <v>142.06551790606844</v>
      </c>
      <c r="CD4" s="302">
        <f t="shared" si="0"/>
        <v>149.25061323590296</v>
      </c>
    </row>
    <row r="5" spans="1:82" s="238" customFormat="1" ht="24.75" customHeight="1" x14ac:dyDescent="0.4">
      <c r="B5" s="228" t="s">
        <v>716</v>
      </c>
      <c r="C5" s="106"/>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f t="shared" ref="AR5:CD5" si="1">SUM(AR6:AR8)</f>
        <v>118</v>
      </c>
      <c r="AS5" s="253">
        <f t="shared" si="1"/>
        <v>93</v>
      </c>
      <c r="AT5" s="253">
        <f t="shared" si="1"/>
        <v>98.4</v>
      </c>
      <c r="AU5" s="253">
        <f t="shared" si="1"/>
        <v>126.66799999999999</v>
      </c>
      <c r="AV5" s="253">
        <f t="shared" si="1"/>
        <v>127.428</v>
      </c>
      <c r="AW5" s="253">
        <f t="shared" si="1"/>
        <v>139.703</v>
      </c>
      <c r="AX5" s="253">
        <f t="shared" si="1"/>
        <v>134.45699999999999</v>
      </c>
      <c r="AY5" s="253">
        <f t="shared" si="1"/>
        <v>137.58500000000001</v>
      </c>
      <c r="AZ5" s="253">
        <f t="shared" si="1"/>
        <v>134.50500000000002</v>
      </c>
      <c r="BA5" s="253">
        <f t="shared" si="1"/>
        <v>128.536</v>
      </c>
      <c r="BB5" s="253">
        <f t="shared" si="1"/>
        <v>142.53099999999998</v>
      </c>
      <c r="BC5" s="253">
        <f t="shared" si="1"/>
        <v>129.44200000000001</v>
      </c>
      <c r="BD5" s="253">
        <f t="shared" si="1"/>
        <v>126.22099999999999</v>
      </c>
      <c r="BE5" s="253">
        <f t="shared" si="1"/>
        <v>136</v>
      </c>
      <c r="BF5" s="253">
        <f t="shared" si="1"/>
        <v>135.53100000000001</v>
      </c>
      <c r="BG5" s="253">
        <f t="shared" si="1"/>
        <v>154.86799999999999</v>
      </c>
      <c r="BH5" s="253">
        <f t="shared" si="1"/>
        <v>160.81200000000001</v>
      </c>
      <c r="BI5" s="253">
        <f t="shared" si="1"/>
        <v>190.72200000000001</v>
      </c>
      <c r="BJ5" s="253">
        <f t="shared" si="1"/>
        <v>272.476</v>
      </c>
      <c r="BK5" s="253">
        <f t="shared" si="1"/>
        <v>234.56</v>
      </c>
      <c r="BL5" s="253">
        <f t="shared" si="1"/>
        <v>217.55500000000001</v>
      </c>
      <c r="BM5" s="253">
        <f t="shared" si="1"/>
        <v>270.00200000000001</v>
      </c>
      <c r="BN5" s="253">
        <f t="shared" si="1"/>
        <v>273.28648482000006</v>
      </c>
      <c r="BO5" s="253">
        <f t="shared" si="1"/>
        <v>126.68199999999999</v>
      </c>
      <c r="BP5" s="253">
        <f t="shared" si="1"/>
        <v>96.879000000000005</v>
      </c>
      <c r="BQ5" s="253">
        <f t="shared" si="1"/>
        <v>8.7829999999999995</v>
      </c>
      <c r="BR5" s="253">
        <f t="shared" si="1"/>
        <v>0</v>
      </c>
      <c r="BS5" s="253">
        <f t="shared" si="1"/>
        <v>0</v>
      </c>
      <c r="BT5" s="253">
        <f t="shared" si="1"/>
        <v>0</v>
      </c>
      <c r="BU5" s="253">
        <f t="shared" si="1"/>
        <v>0</v>
      </c>
      <c r="BV5" s="253">
        <f t="shared" si="1"/>
        <v>0</v>
      </c>
      <c r="BW5" s="253">
        <f t="shared" si="1"/>
        <v>0</v>
      </c>
      <c r="BX5" s="253">
        <f t="shared" si="1"/>
        <v>0</v>
      </c>
      <c r="BY5" s="253">
        <f t="shared" si="1"/>
        <v>0</v>
      </c>
      <c r="BZ5" s="253">
        <f t="shared" si="1"/>
        <v>0</v>
      </c>
      <c r="CA5" s="253">
        <f t="shared" si="1"/>
        <v>0</v>
      </c>
      <c r="CB5" s="253">
        <f t="shared" si="1"/>
        <v>0</v>
      </c>
      <c r="CC5" s="253">
        <f t="shared" si="1"/>
        <v>0</v>
      </c>
      <c r="CD5" s="302">
        <f t="shared" si="1"/>
        <v>0</v>
      </c>
    </row>
    <row r="6" spans="1:82" s="1" customFormat="1" x14ac:dyDescent="0.4">
      <c r="A6" s="314"/>
      <c r="B6" s="196" t="s">
        <v>717</v>
      </c>
      <c r="C6" s="56"/>
      <c r="D6" s="192"/>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v>68</v>
      </c>
      <c r="AS6" s="192">
        <v>25</v>
      </c>
      <c r="AT6" s="192">
        <v>22</v>
      </c>
      <c r="AU6" s="192">
        <v>36.134</v>
      </c>
      <c r="AV6" s="192">
        <v>27.254999999999999</v>
      </c>
      <c r="AW6" s="192">
        <v>31.824000000000002</v>
      </c>
      <c r="AX6" s="192">
        <v>27.925000000000001</v>
      </c>
      <c r="AY6" s="192">
        <v>31.975999999999999</v>
      </c>
      <c r="AZ6" s="192">
        <v>33.951000000000001</v>
      </c>
      <c r="BA6" s="192">
        <v>28.73</v>
      </c>
      <c r="BB6" s="192">
        <v>37.692999999999998</v>
      </c>
      <c r="BC6" s="192">
        <v>22.696999999999999</v>
      </c>
      <c r="BD6" s="192">
        <v>15.597</v>
      </c>
      <c r="BE6" s="192">
        <v>15</v>
      </c>
      <c r="BF6" s="192">
        <v>3.915</v>
      </c>
      <c r="BG6" s="192">
        <v>22.943999999999999</v>
      </c>
      <c r="BH6" s="192">
        <v>19.669</v>
      </c>
      <c r="BI6" s="192">
        <v>38.921999999999997</v>
      </c>
      <c r="BJ6" s="192">
        <v>106.18</v>
      </c>
      <c r="BK6" s="192">
        <v>47.756999999999998</v>
      </c>
      <c r="BL6" s="192">
        <v>-0.24199999999999999</v>
      </c>
      <c r="BM6" s="192">
        <v>17.018999999999998</v>
      </c>
      <c r="BN6" s="192">
        <v>28.041668320000053</v>
      </c>
      <c r="BO6" s="192">
        <v>0.2287232800000325</v>
      </c>
      <c r="BP6" s="192">
        <v>-4.673</v>
      </c>
      <c r="BQ6" s="192">
        <v>0</v>
      </c>
      <c r="BR6" s="192">
        <v>0</v>
      </c>
      <c r="BS6" s="192"/>
      <c r="BT6" s="192"/>
      <c r="BU6" s="192"/>
      <c r="BV6" s="192"/>
      <c r="BW6" s="192"/>
      <c r="BX6" s="192"/>
      <c r="BY6" s="192"/>
      <c r="BZ6" s="192"/>
      <c r="CA6" s="192"/>
      <c r="CB6" s="192"/>
      <c r="CC6" s="192"/>
      <c r="CD6" s="215"/>
    </row>
    <row r="7" spans="1:82" s="1" customFormat="1" x14ac:dyDescent="0.4">
      <c r="A7" s="314"/>
      <c r="B7" s="196" t="s">
        <v>718</v>
      </c>
      <c r="C7" s="56"/>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v>41</v>
      </c>
      <c r="AS7" s="192">
        <v>60</v>
      </c>
      <c r="AT7" s="192">
        <v>67.400000000000006</v>
      </c>
      <c r="AU7" s="192">
        <v>80.007999999999996</v>
      </c>
      <c r="AV7" s="192">
        <v>90.844999999999999</v>
      </c>
      <c r="AW7" s="192">
        <v>97.629000000000005</v>
      </c>
      <c r="AX7" s="192">
        <v>94.061999999999998</v>
      </c>
      <c r="AY7" s="192">
        <v>95.814999999999998</v>
      </c>
      <c r="AZ7" s="192">
        <v>96.2</v>
      </c>
      <c r="BA7" s="192">
        <v>96.498999999999995</v>
      </c>
      <c r="BB7" s="192">
        <v>97.774000000000001</v>
      </c>
      <c r="BC7" s="192">
        <v>98.138999999999996</v>
      </c>
      <c r="BD7" s="192">
        <v>99.977999999999994</v>
      </c>
      <c r="BE7" s="192">
        <v>103</v>
      </c>
      <c r="BF7" s="192">
        <v>108.88500000000001</v>
      </c>
      <c r="BG7" s="192">
        <v>116.81699999999999</v>
      </c>
      <c r="BH7" s="192">
        <v>128.03800000000001</v>
      </c>
      <c r="BI7" s="192">
        <v>138</v>
      </c>
      <c r="BJ7" s="192">
        <v>140.625</v>
      </c>
      <c r="BK7" s="192">
        <v>140.04400000000001</v>
      </c>
      <c r="BL7" s="192">
        <v>141.37299999999999</v>
      </c>
      <c r="BM7" s="192">
        <v>140.65799999999999</v>
      </c>
      <c r="BN7" s="192">
        <v>141.16998859000003</v>
      </c>
      <c r="BO7" s="192">
        <v>141.81741953000005</v>
      </c>
      <c r="BP7" s="192">
        <v>133.44800000000001</v>
      </c>
      <c r="BQ7" s="192">
        <v>8.7829999999999995</v>
      </c>
      <c r="BR7" s="192">
        <v>0</v>
      </c>
      <c r="BS7" s="192"/>
      <c r="BT7" s="192"/>
      <c r="BU7" s="192"/>
      <c r="BV7" s="192"/>
      <c r="BW7" s="192"/>
      <c r="BX7" s="192"/>
      <c r="BY7" s="192"/>
      <c r="BZ7" s="192"/>
      <c r="CA7" s="192"/>
      <c r="CB7" s="192"/>
      <c r="CC7" s="192"/>
      <c r="CD7" s="215"/>
    </row>
    <row r="8" spans="1:82" s="1" customFormat="1" x14ac:dyDescent="0.4">
      <c r="A8" s="314"/>
      <c r="B8" s="196" t="s">
        <v>719</v>
      </c>
      <c r="C8" s="56"/>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v>9</v>
      </c>
      <c r="AS8" s="192">
        <v>8</v>
      </c>
      <c r="AT8" s="192">
        <v>9</v>
      </c>
      <c r="AU8" s="192">
        <v>10.526</v>
      </c>
      <c r="AV8" s="192">
        <v>9.3279999999999994</v>
      </c>
      <c r="AW8" s="192">
        <v>10.25</v>
      </c>
      <c r="AX8" s="192">
        <v>12.47</v>
      </c>
      <c r="AY8" s="192">
        <v>9.7940000000000005</v>
      </c>
      <c r="AZ8" s="192">
        <v>4.3540000000000001</v>
      </c>
      <c r="BA8" s="192">
        <v>3.3069999999999999</v>
      </c>
      <c r="BB8" s="192">
        <v>7.0640000000000001</v>
      </c>
      <c r="BC8" s="192">
        <v>8.6059999999999999</v>
      </c>
      <c r="BD8" s="192">
        <v>10.646000000000001</v>
      </c>
      <c r="BE8" s="192">
        <v>18</v>
      </c>
      <c r="BF8" s="192">
        <v>22.731000000000002</v>
      </c>
      <c r="BG8" s="192">
        <v>15.106999999999999</v>
      </c>
      <c r="BH8" s="192">
        <v>13.105</v>
      </c>
      <c r="BI8" s="192">
        <v>13.8</v>
      </c>
      <c r="BJ8" s="192">
        <v>25.670999999999999</v>
      </c>
      <c r="BK8" s="192">
        <v>46.759</v>
      </c>
      <c r="BL8" s="192">
        <v>76.424000000000007</v>
      </c>
      <c r="BM8" s="192">
        <v>112.325</v>
      </c>
      <c r="BN8" s="192">
        <v>104.07482791000001</v>
      </c>
      <c r="BO8" s="192">
        <v>-15.364142810000091</v>
      </c>
      <c r="BP8" s="192">
        <v>-31.895999999999997</v>
      </c>
      <c r="BQ8" s="192">
        <v>0</v>
      </c>
      <c r="BR8" s="192">
        <v>0</v>
      </c>
      <c r="BS8" s="192"/>
      <c r="BT8" s="192"/>
      <c r="BU8" s="192"/>
      <c r="BV8" s="192"/>
      <c r="BW8" s="192"/>
      <c r="BX8" s="192"/>
      <c r="BY8" s="192"/>
      <c r="BZ8" s="192"/>
      <c r="CA8" s="192"/>
      <c r="CB8" s="192"/>
      <c r="CC8" s="192"/>
      <c r="CD8" s="215"/>
    </row>
    <row r="9" spans="1:82" s="238" customFormat="1" ht="24.75" customHeight="1" x14ac:dyDescent="0.4">
      <c r="B9" s="228" t="s">
        <v>720</v>
      </c>
      <c r="C9" s="106"/>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f t="shared" ref="AQ9:CD9" si="2">SUM(AQ10:AQ12)</f>
        <v>28.981999999999999</v>
      </c>
      <c r="AR9" s="253">
        <f t="shared" si="2"/>
        <v>34.043509999999998</v>
      </c>
      <c r="AS9" s="253">
        <f t="shared" si="2"/>
        <v>38.506481000000001</v>
      </c>
      <c r="AT9" s="253">
        <f t="shared" si="2"/>
        <v>56.6</v>
      </c>
      <c r="AU9" s="253">
        <f t="shared" si="2"/>
        <v>83.512</v>
      </c>
      <c r="AV9" s="253">
        <f t="shared" si="2"/>
        <v>84.15</v>
      </c>
      <c r="AW9" s="253">
        <f t="shared" si="2"/>
        <v>94.753</v>
      </c>
      <c r="AX9" s="253">
        <f t="shared" si="2"/>
        <v>82.932000000000002</v>
      </c>
      <c r="AY9" s="253">
        <f t="shared" si="2"/>
        <v>128.40300000000002</v>
      </c>
      <c r="AZ9" s="253">
        <f t="shared" si="2"/>
        <v>104.31100000000001</v>
      </c>
      <c r="BA9" s="253">
        <f t="shared" si="2"/>
        <v>57.370999999999995</v>
      </c>
      <c r="BB9" s="253">
        <f t="shared" si="2"/>
        <v>56.292000000000002</v>
      </c>
      <c r="BC9" s="253">
        <f t="shared" si="2"/>
        <v>55.803000000000004</v>
      </c>
      <c r="BD9" s="253">
        <f t="shared" si="2"/>
        <v>108.752</v>
      </c>
      <c r="BE9" s="253">
        <f t="shared" si="2"/>
        <v>115</v>
      </c>
      <c r="BF9" s="253">
        <f t="shared" si="2"/>
        <v>165.19399999999999</v>
      </c>
      <c r="BG9" s="253">
        <f t="shared" si="2"/>
        <v>173.21100000000001</v>
      </c>
      <c r="BH9" s="253">
        <f t="shared" si="2"/>
        <v>167.785</v>
      </c>
      <c r="BI9" s="253">
        <f t="shared" si="2"/>
        <v>173.726</v>
      </c>
      <c r="BJ9" s="253">
        <f t="shared" si="2"/>
        <v>170.185</v>
      </c>
      <c r="BK9" s="253">
        <f t="shared" si="2"/>
        <v>173.72</v>
      </c>
      <c r="BL9" s="253">
        <f t="shared" si="2"/>
        <v>394.42399999999998</v>
      </c>
      <c r="BM9" s="253">
        <f t="shared" si="2"/>
        <v>484.63600000000002</v>
      </c>
      <c r="BN9" s="253">
        <f t="shared" si="2"/>
        <v>610.91072703999998</v>
      </c>
      <c r="BO9" s="253">
        <f t="shared" si="2"/>
        <v>221.3284573898047</v>
      </c>
      <c r="BP9" s="253">
        <f t="shared" si="2"/>
        <v>224.721</v>
      </c>
      <c r="BQ9" s="253">
        <f t="shared" si="2"/>
        <v>89.62299999999999</v>
      </c>
      <c r="BR9" s="253">
        <f t="shared" si="2"/>
        <v>89.052999999999997</v>
      </c>
      <c r="BS9" s="253">
        <f t="shared" si="2"/>
        <v>73.740746990000005</v>
      </c>
      <c r="BT9" s="253">
        <f t="shared" si="2"/>
        <v>69.564879419999997</v>
      </c>
      <c r="BU9" s="253">
        <f t="shared" si="2"/>
        <v>176.87249709999998</v>
      </c>
      <c r="BV9" s="253">
        <f t="shared" si="2"/>
        <v>96.108252090000008</v>
      </c>
      <c r="BW9" s="253">
        <f t="shared" si="2"/>
        <v>60.134150729999995</v>
      </c>
      <c r="BX9" s="253">
        <f t="shared" si="2"/>
        <v>188.66181089999998</v>
      </c>
      <c r="BY9" s="253">
        <f t="shared" si="2"/>
        <v>116.85634595034182</v>
      </c>
      <c r="BZ9" s="253">
        <f t="shared" si="2"/>
        <v>122.87404830302017</v>
      </c>
      <c r="CA9" s="253">
        <f t="shared" si="2"/>
        <v>129.99400867324493</v>
      </c>
      <c r="CB9" s="253">
        <f t="shared" si="2"/>
        <v>136.45255965303159</v>
      </c>
      <c r="CC9" s="253">
        <f t="shared" si="2"/>
        <v>142.06551790606844</v>
      </c>
      <c r="CD9" s="302">
        <f t="shared" si="2"/>
        <v>149.25061323590296</v>
      </c>
    </row>
    <row r="10" spans="1:82" s="1" customFormat="1" x14ac:dyDescent="0.4">
      <c r="A10" s="314"/>
      <c r="B10" s="196" t="s">
        <v>240</v>
      </c>
      <c r="C10" s="56"/>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v>14.981999999999999</v>
      </c>
      <c r="AR10" s="192">
        <v>19.041</v>
      </c>
      <c r="AS10" s="192">
        <v>23.1</v>
      </c>
      <c r="AT10" s="192">
        <v>29</v>
      </c>
      <c r="AU10" s="192">
        <v>37.561</v>
      </c>
      <c r="AV10" s="192">
        <v>46.265999999999998</v>
      </c>
      <c r="AW10" s="192">
        <v>59.125</v>
      </c>
      <c r="AX10" s="192">
        <v>60.497999999999998</v>
      </c>
      <c r="AY10" s="192">
        <v>46.542999999999999</v>
      </c>
      <c r="AZ10" s="192">
        <v>41.273000000000003</v>
      </c>
      <c r="BA10" s="192">
        <v>36.790999999999997</v>
      </c>
      <c r="BB10" s="192">
        <v>37.914999999999999</v>
      </c>
      <c r="BC10" s="192">
        <v>37.4</v>
      </c>
      <c r="BD10" s="192">
        <v>34.851999999999997</v>
      </c>
      <c r="BE10" s="192">
        <v>38</v>
      </c>
      <c r="BF10" s="192">
        <v>40.408999999999999</v>
      </c>
      <c r="BG10" s="192">
        <v>46.344000000000001</v>
      </c>
      <c r="BH10" s="192">
        <v>46.491</v>
      </c>
      <c r="BI10" s="192">
        <v>44.334000000000003</v>
      </c>
      <c r="BJ10" s="192">
        <v>46.637999999999998</v>
      </c>
      <c r="BK10" s="192">
        <v>46.658999999999999</v>
      </c>
      <c r="BL10" s="192">
        <v>50.039000000000001</v>
      </c>
      <c r="BM10" s="192">
        <v>47.561</v>
      </c>
      <c r="BN10" s="192">
        <v>44.601999999999997</v>
      </c>
      <c r="BO10" s="192">
        <v>46.558457389804701</v>
      </c>
      <c r="BP10" s="192">
        <v>43.945999999999998</v>
      </c>
      <c r="BQ10" s="192">
        <v>44.098999999999997</v>
      </c>
      <c r="BR10" s="192">
        <v>44.164999999999999</v>
      </c>
      <c r="BS10" s="192">
        <v>39.841999999999999</v>
      </c>
      <c r="BT10" s="192">
        <v>38.499000000000002</v>
      </c>
      <c r="BU10" s="192">
        <v>36.994</v>
      </c>
      <c r="BV10" s="192">
        <v>44.322000000000003</v>
      </c>
      <c r="BW10" s="192">
        <v>33.988</v>
      </c>
      <c r="BX10" s="192">
        <v>62.020754029999992</v>
      </c>
      <c r="BY10" s="192">
        <v>48.40976455588676</v>
      </c>
      <c r="BZ10" s="192">
        <v>51.932447516577227</v>
      </c>
      <c r="CA10" s="192">
        <v>58.16900548641572</v>
      </c>
      <c r="CB10" s="192">
        <v>63.983587337391803</v>
      </c>
      <c r="CC10" s="192">
        <v>69.469937998458491</v>
      </c>
      <c r="CD10" s="215">
        <v>77.272250411351436</v>
      </c>
    </row>
    <row r="11" spans="1:82" s="1" customFormat="1" x14ac:dyDescent="0.4">
      <c r="A11" s="314"/>
      <c r="B11" s="196" t="s">
        <v>274</v>
      </c>
      <c r="C11" s="56"/>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v>14</v>
      </c>
      <c r="AR11" s="192">
        <v>15</v>
      </c>
      <c r="AS11" s="192">
        <v>15</v>
      </c>
      <c r="AT11" s="192">
        <v>19</v>
      </c>
      <c r="AU11" s="192">
        <v>22.698</v>
      </c>
      <c r="AV11" s="192">
        <v>22.576000000000001</v>
      </c>
      <c r="AW11" s="192">
        <v>23.443000000000001</v>
      </c>
      <c r="AX11" s="192">
        <v>22.434000000000001</v>
      </c>
      <c r="AY11" s="192">
        <v>21.899000000000001</v>
      </c>
      <c r="AZ11" s="192">
        <v>22.006</v>
      </c>
      <c r="BA11" s="192">
        <v>19.994</v>
      </c>
      <c r="BB11" s="192">
        <v>18.376999999999999</v>
      </c>
      <c r="BC11" s="192">
        <v>17.431000000000001</v>
      </c>
      <c r="BD11" s="192">
        <v>44.381999999999998</v>
      </c>
      <c r="BE11" s="192">
        <v>61</v>
      </c>
      <c r="BF11" s="192">
        <v>110.63800000000001</v>
      </c>
      <c r="BG11" s="192">
        <v>120.54600000000001</v>
      </c>
      <c r="BH11" s="192">
        <v>119.50700000000001</v>
      </c>
      <c r="BI11" s="192">
        <v>120.578</v>
      </c>
      <c r="BJ11" s="192">
        <v>120.111</v>
      </c>
      <c r="BK11" s="192">
        <v>123.071</v>
      </c>
      <c r="BL11" s="192">
        <v>133.291</v>
      </c>
      <c r="BM11" s="192">
        <v>138.81399999999999</v>
      </c>
      <c r="BN11" s="192">
        <v>130.89869660000002</v>
      </c>
      <c r="BO11" s="192">
        <v>46.04</v>
      </c>
      <c r="BP11" s="192">
        <v>39.037999999999997</v>
      </c>
      <c r="BQ11" s="192">
        <v>37.116999999999997</v>
      </c>
      <c r="BR11" s="192">
        <v>33.851999999999997</v>
      </c>
      <c r="BS11" s="192">
        <v>30.114000000000001</v>
      </c>
      <c r="BT11" s="192">
        <v>27.888000000000002</v>
      </c>
      <c r="BU11" s="192">
        <v>25.613999999999965</v>
      </c>
      <c r="BV11" s="192">
        <v>24.831</v>
      </c>
      <c r="BW11" s="192">
        <v>25.919</v>
      </c>
      <c r="BX11" s="192">
        <v>27.905347539999973</v>
      </c>
      <c r="BY11" s="192">
        <v>25.881866369993748</v>
      </c>
      <c r="BZ11" s="192">
        <v>25.335143886925074</v>
      </c>
      <c r="CA11" s="192">
        <v>26.218565333790583</v>
      </c>
      <c r="CB11" s="192">
        <v>26.862111666319443</v>
      </c>
      <c r="CC11" s="192">
        <v>26.983565513764422</v>
      </c>
      <c r="CD11" s="215">
        <v>26.366348430706008</v>
      </c>
    </row>
    <row r="12" spans="1:82" s="1" customFormat="1" x14ac:dyDescent="0.4">
      <c r="A12" s="314"/>
      <c r="B12" s="196" t="s">
        <v>229</v>
      </c>
      <c r="C12" s="56"/>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v>0</v>
      </c>
      <c r="AR12" s="192">
        <v>2.5100000000000001E-3</v>
      </c>
      <c r="AS12" s="192">
        <v>0.40648099999999998</v>
      </c>
      <c r="AT12" s="192">
        <v>8.6</v>
      </c>
      <c r="AU12" s="192">
        <v>23.253</v>
      </c>
      <c r="AV12" s="192">
        <v>15.308</v>
      </c>
      <c r="AW12" s="192">
        <v>12.185</v>
      </c>
      <c r="AX12" s="192">
        <v>0</v>
      </c>
      <c r="AY12" s="192">
        <v>59.960999999999999</v>
      </c>
      <c r="AZ12" s="192">
        <v>41.031999999999996</v>
      </c>
      <c r="BA12" s="192">
        <v>0.58599999999999997</v>
      </c>
      <c r="BB12" s="192">
        <v>0</v>
      </c>
      <c r="BC12" s="192">
        <v>0.97199999999999998</v>
      </c>
      <c r="BD12" s="192">
        <v>29.518000000000001</v>
      </c>
      <c r="BE12" s="192">
        <v>16</v>
      </c>
      <c r="BF12" s="192">
        <v>14.147</v>
      </c>
      <c r="BG12" s="192">
        <v>6.3209999999999997</v>
      </c>
      <c r="BH12" s="192">
        <v>1.7869999999999999</v>
      </c>
      <c r="BI12" s="192">
        <v>8.8140000000000001</v>
      </c>
      <c r="BJ12" s="192">
        <v>3.4359999999999999</v>
      </c>
      <c r="BK12" s="192">
        <v>3.99</v>
      </c>
      <c r="BL12" s="192">
        <v>211.09399999999999</v>
      </c>
      <c r="BM12" s="192">
        <v>298.26100000000002</v>
      </c>
      <c r="BN12" s="192">
        <v>435.41003044000001</v>
      </c>
      <c r="BO12" s="192">
        <v>128.72999999999999</v>
      </c>
      <c r="BP12" s="192">
        <v>141.73699999999999</v>
      </c>
      <c r="BQ12" s="192">
        <v>8.4069999999999965</v>
      </c>
      <c r="BR12" s="192">
        <v>11.036000000000001</v>
      </c>
      <c r="BS12" s="192">
        <v>3.7847469900000021</v>
      </c>
      <c r="BT12" s="192">
        <v>3.1778794199999973</v>
      </c>
      <c r="BU12" s="192">
        <v>114.2644971</v>
      </c>
      <c r="BV12" s="192">
        <v>26.955252089999995</v>
      </c>
      <c r="BW12" s="192">
        <v>0.22715072999999819</v>
      </c>
      <c r="BX12" s="192">
        <v>98.735709330000006</v>
      </c>
      <c r="BY12" s="192">
        <v>42.564715024461307</v>
      </c>
      <c r="BZ12" s="192">
        <v>45.606456899517866</v>
      </c>
      <c r="CA12" s="192">
        <v>45.606437853038628</v>
      </c>
      <c r="CB12" s="192">
        <v>45.606860649320325</v>
      </c>
      <c r="CC12" s="192">
        <v>45.612014393845527</v>
      </c>
      <c r="CD12" s="215">
        <v>45.612014393845527</v>
      </c>
    </row>
    <row r="13" spans="1:82" s="238" customFormat="1" ht="26.25" customHeight="1" x14ac:dyDescent="0.4">
      <c r="B13" s="285" t="s">
        <v>721</v>
      </c>
      <c r="C13" s="228"/>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192">
        <v>23.742129412884193</v>
      </c>
      <c r="AR13" s="192">
        <v>124.55443691978304</v>
      </c>
      <c r="AS13" s="192">
        <v>107.73044960785994</v>
      </c>
      <c r="AT13" s="192">
        <v>126.97640117994101</v>
      </c>
      <c r="AU13" s="192">
        <v>172.18</v>
      </c>
      <c r="AV13" s="192">
        <v>172.37799999999999</v>
      </c>
      <c r="AW13" s="192">
        <v>194.25600000000003</v>
      </c>
      <c r="AX13" s="192">
        <v>187.28899999999999</v>
      </c>
      <c r="AY13" s="192">
        <v>214.38800000000001</v>
      </c>
      <c r="AZ13" s="192">
        <v>197.916</v>
      </c>
      <c r="BA13" s="192">
        <v>164.20699999999999</v>
      </c>
      <c r="BB13" s="192">
        <v>176.72299999999998</v>
      </c>
      <c r="BC13" s="192">
        <v>163.03138294517106</v>
      </c>
      <c r="BD13" s="192">
        <v>199.31266883868574</v>
      </c>
      <c r="BE13" s="192">
        <v>223.009962981786</v>
      </c>
      <c r="BF13" s="192">
        <v>271.56763858619945</v>
      </c>
      <c r="BG13" s="192">
        <v>297.69167471771999</v>
      </c>
      <c r="BH13" s="192">
        <v>296.03603723607625</v>
      </c>
      <c r="BI13" s="192">
        <v>323.58529987590123</v>
      </c>
      <c r="BJ13" s="192">
        <f t="shared" ref="BJ13:CD13" si="3">SUM(BJ14:BJ19)</f>
        <v>397.09139123869591</v>
      </c>
      <c r="BK13" s="192">
        <f t="shared" si="3"/>
        <v>365.57602716769622</v>
      </c>
      <c r="BL13" s="192">
        <f t="shared" si="3"/>
        <v>428.08124799166512</v>
      </c>
      <c r="BM13" s="192">
        <f t="shared" si="3"/>
        <v>523.25416753056652</v>
      </c>
      <c r="BN13" s="192">
        <f t="shared" si="3"/>
        <v>581.59344393140691</v>
      </c>
      <c r="BO13" s="192">
        <f t="shared" si="3"/>
        <v>238.92399636036316</v>
      </c>
      <c r="BP13" s="192">
        <f t="shared" si="3"/>
        <v>211.24968195335762</v>
      </c>
      <c r="BQ13" s="192">
        <f t="shared" si="3"/>
        <v>75.084993981267189</v>
      </c>
      <c r="BR13" s="192">
        <f t="shared" si="3"/>
        <v>66.170281157308693</v>
      </c>
      <c r="BS13" s="192">
        <f t="shared" si="3"/>
        <v>57.56398189623264</v>
      </c>
      <c r="BT13" s="192">
        <f t="shared" si="3"/>
        <v>54.918535565330302</v>
      </c>
      <c r="BU13" s="192">
        <f t="shared" si="3"/>
        <v>111.30444023002792</v>
      </c>
      <c r="BV13" s="192">
        <f t="shared" si="3"/>
        <v>63.537856715465999</v>
      </c>
      <c r="BW13" s="192">
        <f t="shared" si="3"/>
        <v>40.242941372730336</v>
      </c>
      <c r="BX13" s="192">
        <f t="shared" si="3"/>
        <v>131.21338966831013</v>
      </c>
      <c r="BY13" s="192">
        <f t="shared" si="3"/>
        <v>81.506502022192876</v>
      </c>
      <c r="BZ13" s="192">
        <f t="shared" si="3"/>
        <v>90.300349070676063</v>
      </c>
      <c r="CA13" s="192">
        <f t="shared" si="3"/>
        <v>95.917710482217842</v>
      </c>
      <c r="CB13" s="192">
        <f t="shared" si="3"/>
        <v>105.80888502138951</v>
      </c>
      <c r="CC13" s="192">
        <f t="shared" si="3"/>
        <v>111.01711178645931</v>
      </c>
      <c r="CD13" s="215">
        <f t="shared" si="3"/>
        <v>116.34311218500946</v>
      </c>
    </row>
    <row r="14" spans="1:82" s="1" customFormat="1" x14ac:dyDescent="0.4">
      <c r="A14" s="314"/>
      <c r="B14" s="252" t="s">
        <v>717</v>
      </c>
      <c r="C14" s="71"/>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v>100.44628</v>
      </c>
      <c r="BK14" s="192">
        <v>44.748308999999999</v>
      </c>
      <c r="BL14" s="192">
        <v>-0.225302</v>
      </c>
      <c r="BM14" s="192">
        <v>15.793631999999999</v>
      </c>
      <c r="BN14" s="192">
        <v>25.79833485440005</v>
      </c>
      <c r="BO14" s="192">
        <v>0.21019669432002988</v>
      </c>
      <c r="BP14" s="192">
        <v>-4.303833</v>
      </c>
      <c r="BQ14" s="192">
        <v>0</v>
      </c>
      <c r="BR14" s="192">
        <v>0</v>
      </c>
      <c r="BS14" s="192"/>
      <c r="BT14" s="192"/>
      <c r="BU14" s="192"/>
      <c r="BV14" s="192"/>
      <c r="BW14" s="192"/>
      <c r="BX14" s="192"/>
      <c r="BY14" s="192"/>
      <c r="BZ14" s="192"/>
      <c r="CA14" s="192"/>
      <c r="CB14" s="192"/>
      <c r="CC14" s="192"/>
      <c r="CD14" s="215"/>
    </row>
    <row r="15" spans="1:82" s="1" customFormat="1" x14ac:dyDescent="0.4">
      <c r="A15" s="314"/>
      <c r="B15" s="252" t="s">
        <v>718</v>
      </c>
      <c r="C15" s="71"/>
      <c r="D15" s="192"/>
      <c r="E15" s="192"/>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v>126.84375</v>
      </c>
      <c r="BK15" s="192">
        <v>126.17964400000001</v>
      </c>
      <c r="BL15" s="192">
        <v>127.659819</v>
      </c>
      <c r="BM15" s="192">
        <v>127.99877999999998</v>
      </c>
      <c r="BN15" s="192">
        <v>129.31170954844004</v>
      </c>
      <c r="BO15" s="192">
        <v>131.89020016290004</v>
      </c>
      <c r="BP15" s="192">
        <v>124.90732800000001</v>
      </c>
      <c r="BQ15" s="192">
        <v>8.2208879999999986</v>
      </c>
      <c r="BR15" s="192">
        <v>0</v>
      </c>
      <c r="BS15" s="192"/>
      <c r="BT15" s="192"/>
      <c r="BU15" s="192"/>
      <c r="BV15" s="192"/>
      <c r="BW15" s="192"/>
      <c r="BX15" s="192"/>
      <c r="BY15" s="192"/>
      <c r="BZ15" s="192"/>
      <c r="CA15" s="192"/>
      <c r="CB15" s="192"/>
      <c r="CC15" s="192"/>
      <c r="CD15" s="215"/>
    </row>
    <row r="16" spans="1:82" s="1" customFormat="1" x14ac:dyDescent="0.4">
      <c r="A16" s="314"/>
      <c r="B16" s="252" t="s">
        <v>719</v>
      </c>
      <c r="C16" s="71"/>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v>25.234593</v>
      </c>
      <c r="BK16" s="192">
        <v>46.104374</v>
      </c>
      <c r="BL16" s="192">
        <v>75.277640000000005</v>
      </c>
      <c r="BM16" s="192">
        <v>110.86477500000001</v>
      </c>
      <c r="BN16" s="192">
        <v>102.72185514717</v>
      </c>
      <c r="BO16" s="192">
        <v>-15.28732209595009</v>
      </c>
      <c r="BP16" s="192">
        <v>-31.768415999999998</v>
      </c>
      <c r="BQ16" s="192">
        <v>0</v>
      </c>
      <c r="BR16" s="192">
        <v>0</v>
      </c>
      <c r="BS16" s="192"/>
      <c r="BT16" s="192"/>
      <c r="BU16" s="192"/>
      <c r="BV16" s="192"/>
      <c r="BW16" s="192"/>
      <c r="BX16" s="192"/>
      <c r="BY16" s="192"/>
      <c r="BZ16" s="192"/>
      <c r="CA16" s="192"/>
      <c r="CB16" s="192"/>
      <c r="CC16" s="192"/>
      <c r="CD16" s="215"/>
    </row>
    <row r="17" spans="1:82" s="1" customFormat="1" x14ac:dyDescent="0.4">
      <c r="A17" s="314"/>
      <c r="B17" s="252" t="s">
        <v>240</v>
      </c>
      <c r="C17" s="71"/>
      <c r="D17" s="192"/>
      <c r="E17" s="192"/>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v>23.645465999999999</v>
      </c>
      <c r="BK17" s="192">
        <v>24.26268</v>
      </c>
      <c r="BL17" s="192">
        <v>26.420592000000003</v>
      </c>
      <c r="BM17" s="192">
        <v>25.445135000000001</v>
      </c>
      <c r="BN17" s="192">
        <v>24.263487999999999</v>
      </c>
      <c r="BO17" s="192">
        <v>25.234683905274146</v>
      </c>
      <c r="BP17" s="192">
        <v>25.400787999999999</v>
      </c>
      <c r="BQ17" s="192">
        <v>26.194805999999996</v>
      </c>
      <c r="BR17" s="192">
        <v>27.426465</v>
      </c>
      <c r="BS17" s="192">
        <v>25.544037070000002</v>
      </c>
      <c r="BT17" s="192">
        <v>25.418902700000004</v>
      </c>
      <c r="BU17" s="192">
        <v>25.523962900000001</v>
      </c>
      <c r="BV17" s="192">
        <v>31.846040880000004</v>
      </c>
      <c r="BW17" s="192">
        <v>24.345475053334251</v>
      </c>
      <c r="BX17" s="192">
        <v>47.242361568948013</v>
      </c>
      <c r="BY17" s="192">
        <v>36.874617801496072</v>
      </c>
      <c r="BZ17" s="192">
        <v>39.557910914011465</v>
      </c>
      <c r="CA17" s="192">
        <v>44.308413083241781</v>
      </c>
      <c r="CB17" s="192">
        <v>48.737488196439905</v>
      </c>
      <c r="CC17" s="192">
        <v>52.916543509098275</v>
      </c>
      <c r="CD17" s="215">
        <v>58.859709951503746</v>
      </c>
    </row>
    <row r="18" spans="1:82" s="1" customFormat="1" x14ac:dyDescent="0.4">
      <c r="A18" s="314"/>
      <c r="B18" s="252" t="s">
        <v>274</v>
      </c>
      <c r="C18" s="71"/>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v>119.870778</v>
      </c>
      <c r="BK18" s="192">
        <v>123.071</v>
      </c>
      <c r="BL18" s="192">
        <v>133.291</v>
      </c>
      <c r="BM18" s="192">
        <v>138.81399999999999</v>
      </c>
      <c r="BN18" s="192">
        <v>130.89869660000002</v>
      </c>
      <c r="BO18" s="192">
        <v>46.04</v>
      </c>
      <c r="BP18" s="192">
        <v>39.037999999999997</v>
      </c>
      <c r="BQ18" s="192">
        <v>37.116999999999997</v>
      </c>
      <c r="BR18" s="192">
        <v>33.851999999999997</v>
      </c>
      <c r="BS18" s="192">
        <v>30.109000000000002</v>
      </c>
      <c r="BT18" s="192">
        <v>27.880500000000001</v>
      </c>
      <c r="BU18" s="192">
        <v>25.610500000000002</v>
      </c>
      <c r="BV18" s="192">
        <v>24.826999999999998</v>
      </c>
      <c r="BW18" s="192">
        <v>25.9147748797783</v>
      </c>
      <c r="BX18" s="192">
        <v>27.903039977977336</v>
      </c>
      <c r="BY18" s="192">
        <v>25.879726134620405</v>
      </c>
      <c r="BZ18" s="192">
        <v>25.333048861382455</v>
      </c>
      <c r="CA18" s="192">
        <v>26.216397255949385</v>
      </c>
      <c r="CB18" s="192">
        <v>26.859890372044561</v>
      </c>
      <c r="CC18" s="192">
        <v>26.981334176171288</v>
      </c>
      <c r="CD18" s="215">
        <v>26.364168132315971</v>
      </c>
    </row>
    <row r="19" spans="1:82" s="1" customFormat="1" x14ac:dyDescent="0.4">
      <c r="A19" s="314"/>
      <c r="B19" s="252" t="s">
        <v>229</v>
      </c>
      <c r="C19" s="71"/>
      <c r="D19" s="192"/>
      <c r="E19" s="192"/>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v>1.0505242386959734</v>
      </c>
      <c r="BK19" s="192">
        <v>1.210020167696229</v>
      </c>
      <c r="BL19" s="192">
        <v>65.657498991665165</v>
      </c>
      <c r="BM19" s="192">
        <v>104.33784553056645</v>
      </c>
      <c r="BN19" s="192">
        <v>168.59935978139674</v>
      </c>
      <c r="BO19" s="192">
        <v>50.836237693819029</v>
      </c>
      <c r="BP19" s="192">
        <v>57.975814953357627</v>
      </c>
      <c r="BQ19" s="192">
        <v>3.5522999812671952</v>
      </c>
      <c r="BR19" s="192">
        <v>4.8918161573086953</v>
      </c>
      <c r="BS19" s="192">
        <v>1.9109448262326334</v>
      </c>
      <c r="BT19" s="192">
        <v>1.6191328653303012</v>
      </c>
      <c r="BU19" s="192">
        <v>60.169977330027926</v>
      </c>
      <c r="BV19" s="192">
        <v>6.8648158354659987</v>
      </c>
      <c r="BW19" s="192">
        <v>-10.017308560382212</v>
      </c>
      <c r="BX19" s="192">
        <v>56.067988121384772</v>
      </c>
      <c r="BY19" s="192">
        <v>18.752158086076406</v>
      </c>
      <c r="BZ19" s="192">
        <v>25.409389295282143</v>
      </c>
      <c r="CA19" s="192">
        <v>25.392900143026672</v>
      </c>
      <c r="CB19" s="192">
        <v>30.211506452905052</v>
      </c>
      <c r="CC19" s="192">
        <v>31.11923410118974</v>
      </c>
      <c r="CD19" s="215">
        <v>31.11923410118974</v>
      </c>
    </row>
    <row r="20" spans="1:82" s="238" customFormat="1" ht="26.25" customHeight="1" x14ac:dyDescent="0.4">
      <c r="B20" s="285" t="s">
        <v>722</v>
      </c>
      <c r="C20" s="228"/>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c r="AQ20" s="192">
        <v>5.2398705871158064</v>
      </c>
      <c r="AR20" s="192">
        <v>27.489073080216954</v>
      </c>
      <c r="AS20" s="192">
        <v>23.776031392140069</v>
      </c>
      <c r="AT20" s="192">
        <v>28.023598820058993</v>
      </c>
      <c r="AU20" s="192">
        <v>38</v>
      </c>
      <c r="AV20" s="192">
        <v>39.200000000000003</v>
      </c>
      <c r="AW20" s="192">
        <v>40.200000000000003</v>
      </c>
      <c r="AX20" s="192">
        <v>30.1</v>
      </c>
      <c r="AY20" s="192">
        <v>51.6</v>
      </c>
      <c r="AZ20" s="192">
        <v>40.9</v>
      </c>
      <c r="BA20" s="192">
        <v>21.7</v>
      </c>
      <c r="BB20" s="192">
        <v>22.1</v>
      </c>
      <c r="BC20" s="192">
        <v>22.213617054828948</v>
      </c>
      <c r="BD20" s="192">
        <v>35.660331161314261</v>
      </c>
      <c r="BE20" s="192">
        <v>27.990037018213997</v>
      </c>
      <c r="BF20" s="192">
        <v>29.15736141380097</v>
      </c>
      <c r="BG20" s="192">
        <v>30.387325282280013</v>
      </c>
      <c r="BH20" s="192">
        <v>32.560962763923698</v>
      </c>
      <c r="BI20" s="192">
        <v>40.862700124098772</v>
      </c>
      <c r="BJ20" s="192">
        <f t="shared" ref="BJ20:CD20" si="4">SUM(BJ21:BJ26)</f>
        <v>45.569608761304032</v>
      </c>
      <c r="BK20" s="192">
        <f t="shared" si="4"/>
        <v>42.703972832303776</v>
      </c>
      <c r="BL20" s="192">
        <f t="shared" si="4"/>
        <v>183.89775200833483</v>
      </c>
      <c r="BM20" s="192">
        <f t="shared" si="4"/>
        <v>231.38383246943357</v>
      </c>
      <c r="BN20" s="192">
        <f t="shared" si="4"/>
        <v>302.6037679285933</v>
      </c>
      <c r="BO20" s="192">
        <f t="shared" si="4"/>
        <v>109.08646102944152</v>
      </c>
      <c r="BP20" s="192">
        <f t="shared" si="4"/>
        <v>110.35031804664237</v>
      </c>
      <c r="BQ20" s="192">
        <f t="shared" si="4"/>
        <v>23.321006018732803</v>
      </c>
      <c r="BR20" s="192">
        <f t="shared" si="4"/>
        <v>22.882718842691304</v>
      </c>
      <c r="BS20" s="192">
        <f t="shared" si="4"/>
        <v>16.176765093767365</v>
      </c>
      <c r="BT20" s="192">
        <f t="shared" si="4"/>
        <v>14.646343854669695</v>
      </c>
      <c r="BU20" s="192">
        <f t="shared" si="4"/>
        <v>65.568056869972068</v>
      </c>
      <c r="BV20" s="192">
        <f t="shared" si="4"/>
        <v>32.570395374534002</v>
      </c>
      <c r="BW20" s="192">
        <f t="shared" si="4"/>
        <v>19.891209357269656</v>
      </c>
      <c r="BX20" s="192">
        <f t="shared" si="4"/>
        <v>57.448421231689871</v>
      </c>
      <c r="BY20" s="192">
        <f t="shared" si="4"/>
        <v>35.349843928148957</v>
      </c>
      <c r="BZ20" s="192">
        <f t="shared" si="4"/>
        <v>32.573699232344097</v>
      </c>
      <c r="CA20" s="192">
        <f t="shared" si="4"/>
        <v>34.076298191027107</v>
      </c>
      <c r="CB20" s="192">
        <f t="shared" si="4"/>
        <v>30.643674631642064</v>
      </c>
      <c r="CC20" s="192">
        <f t="shared" si="4"/>
        <v>31.048406119609137</v>
      </c>
      <c r="CD20" s="215">
        <f t="shared" si="4"/>
        <v>32.907501050893515</v>
      </c>
    </row>
    <row r="21" spans="1:82" s="1" customFormat="1" x14ac:dyDescent="0.4">
      <c r="A21" s="314"/>
      <c r="B21" s="252" t="s">
        <v>717</v>
      </c>
      <c r="C21" s="56"/>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v>5.7337199999999999</v>
      </c>
      <c r="BK21" s="192">
        <v>3.0086909999999998</v>
      </c>
      <c r="BL21" s="192">
        <v>-1.6698000000000001E-2</v>
      </c>
      <c r="BM21" s="192">
        <v>1.2253679999999998</v>
      </c>
      <c r="BN21" s="192">
        <v>2.2433334656000041</v>
      </c>
      <c r="BO21" s="192">
        <v>1.8526585680002632E-2</v>
      </c>
      <c r="BP21" s="192">
        <v>-0.36916700000000002</v>
      </c>
      <c r="BQ21" s="192">
        <v>0</v>
      </c>
      <c r="BR21" s="192">
        <v>0</v>
      </c>
      <c r="BS21" s="192"/>
      <c r="BT21" s="192"/>
      <c r="BU21" s="192"/>
      <c r="BV21" s="192"/>
      <c r="BW21" s="192"/>
      <c r="BX21" s="192"/>
      <c r="BY21" s="192"/>
      <c r="BZ21" s="192"/>
      <c r="CA21" s="192"/>
      <c r="CB21" s="192"/>
      <c r="CC21" s="192"/>
      <c r="CD21" s="215"/>
    </row>
    <row r="22" spans="1:82" s="1" customFormat="1" x14ac:dyDescent="0.4">
      <c r="A22" s="314"/>
      <c r="B22" s="252" t="s">
        <v>718</v>
      </c>
      <c r="C22" s="56"/>
      <c r="D22" s="192"/>
      <c r="E22" s="192"/>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v>13.78125</v>
      </c>
      <c r="BK22" s="192">
        <v>13.864356000000003</v>
      </c>
      <c r="BL22" s="192">
        <v>13.713180999999999</v>
      </c>
      <c r="BM22" s="192">
        <v>12.659219999999998</v>
      </c>
      <c r="BN22" s="192">
        <v>11.858279041560003</v>
      </c>
      <c r="BO22" s="192">
        <v>9.9272193671000046</v>
      </c>
      <c r="BP22" s="192">
        <v>8.5406720000000007</v>
      </c>
      <c r="BQ22" s="192">
        <v>0.56211199999999995</v>
      </c>
      <c r="BR22" s="192">
        <v>0</v>
      </c>
      <c r="BS22" s="192"/>
      <c r="BT22" s="192"/>
      <c r="BU22" s="192"/>
      <c r="BV22" s="192"/>
      <c r="BW22" s="192"/>
      <c r="BX22" s="192"/>
      <c r="BY22" s="192"/>
      <c r="BZ22" s="192"/>
      <c r="CA22" s="192"/>
      <c r="CB22" s="192"/>
      <c r="CC22" s="192"/>
      <c r="CD22" s="215"/>
    </row>
    <row r="23" spans="1:82" s="1" customFormat="1" x14ac:dyDescent="0.4">
      <c r="A23" s="314"/>
      <c r="B23" s="252" t="s">
        <v>719</v>
      </c>
      <c r="C23" s="56"/>
      <c r="D23" s="192"/>
      <c r="E23" s="192"/>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c r="BC23" s="192"/>
      <c r="BD23" s="192"/>
      <c r="BE23" s="192"/>
      <c r="BF23" s="192"/>
      <c r="BG23" s="192"/>
      <c r="BH23" s="192"/>
      <c r="BI23" s="192"/>
      <c r="BJ23" s="192">
        <v>0.43640700000000004</v>
      </c>
      <c r="BK23" s="192">
        <v>0.65462600000000004</v>
      </c>
      <c r="BL23" s="192">
        <v>1.14636</v>
      </c>
      <c r="BM23" s="192">
        <v>1.4602249999999999</v>
      </c>
      <c r="BN23" s="192">
        <v>1.3529727628300001</v>
      </c>
      <c r="BO23" s="192">
        <v>-7.682071405000046E-2</v>
      </c>
      <c r="BP23" s="192">
        <v>-0.127584</v>
      </c>
      <c r="BQ23" s="192">
        <v>0</v>
      </c>
      <c r="BR23" s="192">
        <v>0</v>
      </c>
      <c r="BS23" s="192"/>
      <c r="BT23" s="192"/>
      <c r="BU23" s="192"/>
      <c r="BV23" s="192"/>
      <c r="BW23" s="192"/>
      <c r="BX23" s="192"/>
      <c r="BY23" s="192"/>
      <c r="BZ23" s="192"/>
      <c r="CA23" s="192"/>
      <c r="CB23" s="192"/>
      <c r="CC23" s="192"/>
      <c r="CD23" s="215"/>
    </row>
    <row r="24" spans="1:82" s="1" customFormat="1" x14ac:dyDescent="0.4">
      <c r="A24" s="314"/>
      <c r="B24" s="252" t="s">
        <v>240</v>
      </c>
      <c r="C24" s="56"/>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v>22.992533999999999</v>
      </c>
      <c r="BK24" s="192">
        <v>22.396319999999999</v>
      </c>
      <c r="BL24" s="192">
        <v>23.618407999999999</v>
      </c>
      <c r="BM24" s="192">
        <v>22.115864999999999</v>
      </c>
      <c r="BN24" s="192">
        <v>20.338511999999998</v>
      </c>
      <c r="BO24" s="192">
        <v>21.323773484530555</v>
      </c>
      <c r="BP24" s="192">
        <v>18.545211999999999</v>
      </c>
      <c r="BQ24" s="192">
        <v>17.904194</v>
      </c>
      <c r="BR24" s="192">
        <v>16.738534999999999</v>
      </c>
      <c r="BS24" s="192">
        <v>14.297962929999997</v>
      </c>
      <c r="BT24" s="192">
        <v>13.080097299999998</v>
      </c>
      <c r="BU24" s="192">
        <v>11.470037099999999</v>
      </c>
      <c r="BV24" s="192">
        <v>12.475959119999999</v>
      </c>
      <c r="BW24" s="192">
        <v>9.6425249466657483</v>
      </c>
      <c r="BX24" s="192">
        <v>14.778392461051979</v>
      </c>
      <c r="BY24" s="192">
        <v>11.535146754390695</v>
      </c>
      <c r="BZ24" s="192">
        <v>12.374536602565755</v>
      </c>
      <c r="CA24" s="192">
        <v>13.860592403173932</v>
      </c>
      <c r="CB24" s="192">
        <v>15.246099140951898</v>
      </c>
      <c r="CC24" s="192">
        <v>16.553394489360215</v>
      </c>
      <c r="CD24" s="215">
        <v>18.41254045984769</v>
      </c>
    </row>
    <row r="25" spans="1:82" s="1" customFormat="1" x14ac:dyDescent="0.4">
      <c r="A25" s="314"/>
      <c r="B25" s="252" t="s">
        <v>274</v>
      </c>
      <c r="C25" s="56"/>
      <c r="D25" s="192"/>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v>0.24022200000000002</v>
      </c>
      <c r="BK25" s="192">
        <v>0</v>
      </c>
      <c r="BL25" s="192">
        <v>0</v>
      </c>
      <c r="BM25" s="192">
        <v>0</v>
      </c>
      <c r="BN25" s="192">
        <v>0</v>
      </c>
      <c r="BO25" s="192">
        <v>0</v>
      </c>
      <c r="BP25" s="192">
        <v>0</v>
      </c>
      <c r="BQ25" s="192">
        <v>0</v>
      </c>
      <c r="BR25" s="192">
        <v>0</v>
      </c>
      <c r="BS25" s="192">
        <v>4.9999999999990052E-3</v>
      </c>
      <c r="BT25" s="192">
        <v>7.5000000000002842E-3</v>
      </c>
      <c r="BU25" s="192">
        <v>3.4999999999989484E-3</v>
      </c>
      <c r="BV25" s="192">
        <v>4.0000000000013358E-3</v>
      </c>
      <c r="BW25" s="192">
        <v>4.2251202216974093E-3</v>
      </c>
      <c r="BX25" s="192">
        <v>2.3075620226578053E-3</v>
      </c>
      <c r="BY25" s="192">
        <v>2.1402353733570578E-3</v>
      </c>
      <c r="BZ25" s="192">
        <v>2.0950255426228637E-3</v>
      </c>
      <c r="CA25" s="192">
        <v>2.1680778412154211E-3</v>
      </c>
      <c r="CB25" s="192">
        <v>2.2212942748964792E-3</v>
      </c>
      <c r="CC25" s="192">
        <v>2.2313375931339863E-3</v>
      </c>
      <c r="CD25" s="215">
        <v>2.1802983900371942E-3</v>
      </c>
    </row>
    <row r="26" spans="1:82" s="310" customFormat="1" ht="26.25" customHeight="1" thickBot="1" x14ac:dyDescent="0.4">
      <c r="B26" s="476" t="s">
        <v>229</v>
      </c>
      <c r="C26" s="86"/>
      <c r="D26" s="477"/>
      <c r="E26" s="477"/>
      <c r="F26" s="477"/>
      <c r="G26" s="477"/>
      <c r="H26" s="477"/>
      <c r="I26" s="477"/>
      <c r="J26" s="477"/>
      <c r="K26" s="477"/>
      <c r="L26" s="477"/>
      <c r="M26" s="477"/>
      <c r="N26" s="477"/>
      <c r="O26" s="477"/>
      <c r="P26" s="477"/>
      <c r="Q26" s="477"/>
      <c r="R26" s="477"/>
      <c r="S26" s="477"/>
      <c r="T26" s="477"/>
      <c r="U26" s="477"/>
      <c r="V26" s="477"/>
      <c r="W26" s="477"/>
      <c r="X26" s="477"/>
      <c r="Y26" s="477"/>
      <c r="Z26" s="477"/>
      <c r="AA26" s="477"/>
      <c r="AB26" s="477"/>
      <c r="AC26" s="477"/>
      <c r="AD26" s="477"/>
      <c r="AE26" s="477"/>
      <c r="AF26" s="477"/>
      <c r="AG26" s="477"/>
      <c r="AH26" s="477"/>
      <c r="AI26" s="477"/>
      <c r="AJ26" s="477"/>
      <c r="AK26" s="477"/>
      <c r="AL26" s="477"/>
      <c r="AM26" s="477"/>
      <c r="AN26" s="477"/>
      <c r="AO26" s="477"/>
      <c r="AP26" s="477"/>
      <c r="AQ26" s="477"/>
      <c r="AR26" s="477"/>
      <c r="AS26" s="477"/>
      <c r="AT26" s="477"/>
      <c r="AU26" s="477"/>
      <c r="AV26" s="477"/>
      <c r="AW26" s="477"/>
      <c r="AX26" s="477"/>
      <c r="AY26" s="477"/>
      <c r="AZ26" s="477"/>
      <c r="BA26" s="477"/>
      <c r="BB26" s="477"/>
      <c r="BC26" s="477"/>
      <c r="BD26" s="477"/>
      <c r="BE26" s="477"/>
      <c r="BF26" s="477"/>
      <c r="BG26" s="477"/>
      <c r="BH26" s="477"/>
      <c r="BI26" s="477"/>
      <c r="BJ26" s="477">
        <v>2.3854757613040265</v>
      </c>
      <c r="BK26" s="477">
        <v>2.7799798323037712</v>
      </c>
      <c r="BL26" s="477">
        <v>145.43650100833483</v>
      </c>
      <c r="BM26" s="477">
        <v>193.92315446943357</v>
      </c>
      <c r="BN26" s="477">
        <v>266.81067065860327</v>
      </c>
      <c r="BO26" s="477">
        <v>77.89376230618096</v>
      </c>
      <c r="BP26" s="477">
        <v>83.761185046642368</v>
      </c>
      <c r="BQ26" s="477">
        <v>4.8547000187328013</v>
      </c>
      <c r="BR26" s="477">
        <v>6.144183842691306</v>
      </c>
      <c r="BS26" s="477">
        <v>1.8738021637673685</v>
      </c>
      <c r="BT26" s="477">
        <v>1.5587465546696961</v>
      </c>
      <c r="BU26" s="477">
        <v>54.094519769972067</v>
      </c>
      <c r="BV26" s="477">
        <v>20.090436254533998</v>
      </c>
      <c r="BW26" s="477">
        <v>10.24445929038221</v>
      </c>
      <c r="BX26" s="477">
        <v>42.667721208615234</v>
      </c>
      <c r="BY26" s="477">
        <v>23.812556938384901</v>
      </c>
      <c r="BZ26" s="477">
        <v>20.19706760423572</v>
      </c>
      <c r="CA26" s="477">
        <v>20.213537710011956</v>
      </c>
      <c r="CB26" s="477">
        <v>15.395354196415269</v>
      </c>
      <c r="CC26" s="477">
        <v>14.492780292655787</v>
      </c>
      <c r="CD26" s="478">
        <v>14.492780292655787</v>
      </c>
    </row>
    <row r="27" spans="1:82" s="1" customFormat="1" ht="26.25" customHeight="1" x14ac:dyDescent="0.4">
      <c r="A27" s="342"/>
      <c r="B27" s="172" t="s">
        <v>715</v>
      </c>
      <c r="C27" s="314"/>
      <c r="D27" s="49" t="s">
        <v>144</v>
      </c>
      <c r="E27" s="49" t="s">
        <v>145</v>
      </c>
      <c r="F27" s="49" t="s">
        <v>146</v>
      </c>
      <c r="G27" s="49" t="s">
        <v>147</v>
      </c>
      <c r="H27" s="49" t="s">
        <v>148</v>
      </c>
      <c r="I27" s="49" t="s">
        <v>149</v>
      </c>
      <c r="J27" s="49" t="s">
        <v>150</v>
      </c>
      <c r="K27" s="49" t="s">
        <v>151</v>
      </c>
      <c r="L27" s="49" t="s">
        <v>152</v>
      </c>
      <c r="M27" s="49" t="s">
        <v>153</v>
      </c>
      <c r="N27" s="49" t="s">
        <v>154</v>
      </c>
      <c r="O27" s="49" t="s">
        <v>155</v>
      </c>
      <c r="P27" s="49" t="s">
        <v>156</v>
      </c>
      <c r="Q27" s="49" t="s">
        <v>157</v>
      </c>
      <c r="R27" s="49" t="s">
        <v>158</v>
      </c>
      <c r="S27" s="49" t="s">
        <v>159</v>
      </c>
      <c r="T27" s="49" t="s">
        <v>160</v>
      </c>
      <c r="U27" s="49" t="s">
        <v>161</v>
      </c>
      <c r="V27" s="49" t="s">
        <v>162</v>
      </c>
      <c r="W27" s="49" t="s">
        <v>163</v>
      </c>
      <c r="X27" s="49" t="s">
        <v>164</v>
      </c>
      <c r="Y27" s="49" t="s">
        <v>165</v>
      </c>
      <c r="Z27" s="49" t="s">
        <v>166</v>
      </c>
      <c r="AA27" s="49" t="s">
        <v>167</v>
      </c>
      <c r="AB27" s="49" t="s">
        <v>168</v>
      </c>
      <c r="AC27" s="49" t="s">
        <v>169</v>
      </c>
      <c r="AD27" s="49" t="s">
        <v>170</v>
      </c>
      <c r="AE27" s="49" t="s">
        <v>171</v>
      </c>
      <c r="AF27" s="49" t="s">
        <v>172</v>
      </c>
      <c r="AG27" s="49" t="s">
        <v>173</v>
      </c>
      <c r="AH27" s="49" t="s">
        <v>174</v>
      </c>
      <c r="AI27" s="49" t="s">
        <v>175</v>
      </c>
      <c r="AJ27" s="49" t="s">
        <v>176</v>
      </c>
      <c r="AK27" s="49" t="s">
        <v>177</v>
      </c>
      <c r="AL27" s="49" t="s">
        <v>178</v>
      </c>
      <c r="AM27" s="49" t="s">
        <v>179</v>
      </c>
      <c r="AN27" s="49" t="s">
        <v>180</v>
      </c>
      <c r="AO27" s="49" t="s">
        <v>181</v>
      </c>
      <c r="AP27" s="49" t="s">
        <v>182</v>
      </c>
      <c r="AQ27" s="49" t="s">
        <v>183</v>
      </c>
      <c r="AR27" s="49" t="s">
        <v>184</v>
      </c>
      <c r="AS27" s="49" t="s">
        <v>185</v>
      </c>
      <c r="AT27" s="49" t="s">
        <v>186</v>
      </c>
      <c r="AU27" s="49" t="s">
        <v>187</v>
      </c>
      <c r="AV27" s="49" t="s">
        <v>188</v>
      </c>
      <c r="AW27" s="49" t="s">
        <v>189</v>
      </c>
      <c r="AX27" s="49" t="s">
        <v>190</v>
      </c>
      <c r="AY27" s="49" t="s">
        <v>90</v>
      </c>
      <c r="AZ27" s="49" t="s">
        <v>91</v>
      </c>
      <c r="BA27" s="49" t="s">
        <v>92</v>
      </c>
      <c r="BB27" s="49" t="s">
        <v>93</v>
      </c>
      <c r="BC27" s="49" t="s">
        <v>94</v>
      </c>
      <c r="BD27" s="49" t="s">
        <v>95</v>
      </c>
      <c r="BE27" s="49" t="s">
        <v>96</v>
      </c>
      <c r="BF27" s="49" t="s">
        <v>97</v>
      </c>
      <c r="BG27" s="49" t="s">
        <v>98</v>
      </c>
      <c r="BH27" s="49" t="s">
        <v>99</v>
      </c>
      <c r="BI27" s="49" t="s">
        <v>100</v>
      </c>
      <c r="BJ27" s="49" t="s">
        <v>101</v>
      </c>
      <c r="BK27" s="49" t="s">
        <v>102</v>
      </c>
      <c r="BL27" s="49" t="s">
        <v>103</v>
      </c>
      <c r="BM27" s="49" t="s">
        <v>104</v>
      </c>
      <c r="BN27" s="49" t="s">
        <v>105</v>
      </c>
      <c r="BO27" s="49" t="s">
        <v>106</v>
      </c>
      <c r="BP27" s="49" t="s">
        <v>107</v>
      </c>
      <c r="BQ27" s="49" t="s">
        <v>108</v>
      </c>
      <c r="BR27" s="49" t="s">
        <v>109</v>
      </c>
      <c r="BS27" s="49" t="s">
        <v>110</v>
      </c>
      <c r="BT27" s="49" t="s">
        <v>111</v>
      </c>
      <c r="BU27" s="49" t="s">
        <v>112</v>
      </c>
      <c r="BV27" s="49" t="s">
        <v>113</v>
      </c>
      <c r="BW27" s="49" t="s">
        <v>114</v>
      </c>
      <c r="BX27" s="49" t="s">
        <v>115</v>
      </c>
      <c r="BY27" s="49" t="s">
        <v>116</v>
      </c>
      <c r="BZ27" s="49" t="s">
        <v>117</v>
      </c>
      <c r="CA27" s="49" t="s">
        <v>118</v>
      </c>
      <c r="CB27" s="49" t="s">
        <v>119</v>
      </c>
      <c r="CC27" s="49" t="s">
        <v>120</v>
      </c>
      <c r="CD27" s="50" t="s">
        <v>121</v>
      </c>
    </row>
    <row r="28" spans="1:82" s="1" customFormat="1" x14ac:dyDescent="0.4">
      <c r="A28" s="342"/>
      <c r="B28" s="322" t="s">
        <v>304</v>
      </c>
      <c r="C28" s="343"/>
      <c r="D28" s="269" t="s">
        <v>123</v>
      </c>
      <c r="E28" s="269" t="s">
        <v>123</v>
      </c>
      <c r="F28" s="269" t="s">
        <v>123</v>
      </c>
      <c r="G28" s="269" t="s">
        <v>123</v>
      </c>
      <c r="H28" s="269" t="s">
        <v>123</v>
      </c>
      <c r="I28" s="269" t="s">
        <v>123</v>
      </c>
      <c r="J28" s="269" t="s">
        <v>123</v>
      </c>
      <c r="K28" s="269" t="s">
        <v>123</v>
      </c>
      <c r="L28" s="269" t="s">
        <v>123</v>
      </c>
      <c r="M28" s="269" t="s">
        <v>123</v>
      </c>
      <c r="N28" s="269" t="s">
        <v>123</v>
      </c>
      <c r="O28" s="269" t="s">
        <v>123</v>
      </c>
      <c r="P28" s="269" t="s">
        <v>123</v>
      </c>
      <c r="Q28" s="269" t="s">
        <v>123</v>
      </c>
      <c r="R28" s="269" t="s">
        <v>123</v>
      </c>
      <c r="S28" s="269" t="s">
        <v>123</v>
      </c>
      <c r="T28" s="269" t="s">
        <v>123</v>
      </c>
      <c r="U28" s="269" t="s">
        <v>123</v>
      </c>
      <c r="V28" s="269" t="s">
        <v>123</v>
      </c>
      <c r="W28" s="269" t="s">
        <v>123</v>
      </c>
      <c r="X28" s="269" t="s">
        <v>123</v>
      </c>
      <c r="Y28" s="269" t="s">
        <v>123</v>
      </c>
      <c r="Z28" s="269" t="s">
        <v>123</v>
      </c>
      <c r="AA28" s="269" t="s">
        <v>123</v>
      </c>
      <c r="AB28" s="269" t="s">
        <v>123</v>
      </c>
      <c r="AC28" s="269" t="s">
        <v>123</v>
      </c>
      <c r="AD28" s="269" t="s">
        <v>123</v>
      </c>
      <c r="AE28" s="269" t="s">
        <v>123</v>
      </c>
      <c r="AF28" s="269" t="s">
        <v>123</v>
      </c>
      <c r="AG28" s="269" t="s">
        <v>123</v>
      </c>
      <c r="AH28" s="269" t="s">
        <v>123</v>
      </c>
      <c r="AI28" s="269" t="s">
        <v>123</v>
      </c>
      <c r="AJ28" s="269" t="s">
        <v>123</v>
      </c>
      <c r="AK28" s="269" t="s">
        <v>123</v>
      </c>
      <c r="AL28" s="269" t="s">
        <v>123</v>
      </c>
      <c r="AM28" s="269" t="s">
        <v>123</v>
      </c>
      <c r="AN28" s="269" t="s">
        <v>123</v>
      </c>
      <c r="AO28" s="269" t="s">
        <v>123</v>
      </c>
      <c r="AP28" s="269" t="s">
        <v>123</v>
      </c>
      <c r="AQ28" s="269" t="s">
        <v>123</v>
      </c>
      <c r="AR28" s="269" t="s">
        <v>123</v>
      </c>
      <c r="AS28" s="269" t="s">
        <v>123</v>
      </c>
      <c r="AT28" s="269" t="s">
        <v>123</v>
      </c>
      <c r="AU28" s="269" t="s">
        <v>123</v>
      </c>
      <c r="AV28" s="269" t="s">
        <v>123</v>
      </c>
      <c r="AW28" s="269" t="s">
        <v>123</v>
      </c>
      <c r="AX28" s="269" t="s">
        <v>123</v>
      </c>
      <c r="AY28" s="269" t="s">
        <v>123</v>
      </c>
      <c r="AZ28" s="269" t="s">
        <v>123</v>
      </c>
      <c r="BA28" s="269" t="s">
        <v>123</v>
      </c>
      <c r="BB28" s="269" t="s">
        <v>123</v>
      </c>
      <c r="BC28" s="269" t="s">
        <v>123</v>
      </c>
      <c r="BD28" s="269" t="s">
        <v>123</v>
      </c>
      <c r="BE28" s="269" t="s">
        <v>123</v>
      </c>
      <c r="BF28" s="269" t="s">
        <v>123</v>
      </c>
      <c r="BG28" s="269" t="s">
        <v>123</v>
      </c>
      <c r="BH28" s="269" t="s">
        <v>123</v>
      </c>
      <c r="BI28" s="269" t="s">
        <v>123</v>
      </c>
      <c r="BJ28" s="269" t="s">
        <v>123</v>
      </c>
      <c r="BK28" s="269" t="s">
        <v>123</v>
      </c>
      <c r="BL28" s="269" t="s">
        <v>123</v>
      </c>
      <c r="BM28" s="269" t="s">
        <v>123</v>
      </c>
      <c r="BN28" s="269" t="s">
        <v>123</v>
      </c>
      <c r="BO28" s="269" t="s">
        <v>123</v>
      </c>
      <c r="BP28" s="269" t="s">
        <v>123</v>
      </c>
      <c r="BQ28" s="269" t="s">
        <v>123</v>
      </c>
      <c r="BR28" s="269" t="s">
        <v>123</v>
      </c>
      <c r="BS28" s="269" t="s">
        <v>123</v>
      </c>
      <c r="BT28" s="269" t="s">
        <v>123</v>
      </c>
      <c r="BU28" s="269" t="s">
        <v>123</v>
      </c>
      <c r="BV28" s="269" t="s">
        <v>123</v>
      </c>
      <c r="BW28" s="269" t="s">
        <v>123</v>
      </c>
      <c r="BX28" s="269" t="s">
        <v>123</v>
      </c>
      <c r="BY28" s="269" t="s">
        <v>124</v>
      </c>
      <c r="BZ28" s="269" t="s">
        <v>124</v>
      </c>
      <c r="CA28" s="269" t="s">
        <v>124</v>
      </c>
      <c r="CB28" s="269" t="s">
        <v>124</v>
      </c>
      <c r="CC28" s="269" t="s">
        <v>124</v>
      </c>
      <c r="CD28" s="270" t="s">
        <v>124</v>
      </c>
    </row>
    <row r="29" spans="1:82" s="238" customFormat="1" ht="24" customHeight="1" x14ac:dyDescent="0.4">
      <c r="A29" s="336"/>
      <c r="B29" s="106" t="s">
        <v>136</v>
      </c>
      <c r="C29" s="106"/>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v>74.323431466901695</v>
      </c>
      <c r="AR29" s="253">
        <f t="shared" ref="AR29:CD29" si="5">AR30+AR34</f>
        <v>365.37568512800385</v>
      </c>
      <c r="AS29" s="253">
        <f t="shared" si="5"/>
        <v>292.84729342939568</v>
      </c>
      <c r="AT29" s="253">
        <f t="shared" si="5"/>
        <v>318.46967267131402</v>
      </c>
      <c r="AU29" s="253">
        <f t="shared" si="5"/>
        <v>407.61805034893268</v>
      </c>
      <c r="AV29" s="253">
        <f t="shared" si="5"/>
        <v>399.38261727992369</v>
      </c>
      <c r="AW29" s="253">
        <f t="shared" si="5"/>
        <v>431.30833987650425</v>
      </c>
      <c r="AX29" s="253">
        <f t="shared" si="5"/>
        <v>394.34001779551528</v>
      </c>
      <c r="AY29" s="253">
        <f t="shared" si="5"/>
        <v>468.07178954314247</v>
      </c>
      <c r="AZ29" s="253">
        <f t="shared" si="5"/>
        <v>405.77127295562389</v>
      </c>
      <c r="BA29" s="253">
        <f t="shared" si="5"/>
        <v>317.21509817790189</v>
      </c>
      <c r="BB29" s="253">
        <f t="shared" si="5"/>
        <v>331.67837812187292</v>
      </c>
      <c r="BC29" s="253">
        <f t="shared" si="5"/>
        <v>307.28329014348026</v>
      </c>
      <c r="BD29" s="253">
        <f t="shared" si="5"/>
        <v>382.17802954232707</v>
      </c>
      <c r="BE29" s="253">
        <f t="shared" si="5"/>
        <v>399.8970979364675</v>
      </c>
      <c r="BF29" s="253">
        <f t="shared" si="5"/>
        <v>469.17566339602422</v>
      </c>
      <c r="BG29" s="253">
        <f t="shared" si="5"/>
        <v>499.15812290865176</v>
      </c>
      <c r="BH29" s="253">
        <f t="shared" si="5"/>
        <v>485.53321519140877</v>
      </c>
      <c r="BI29" s="253">
        <f t="shared" si="5"/>
        <v>523.00475942621961</v>
      </c>
      <c r="BJ29" s="253">
        <f t="shared" si="5"/>
        <v>616.94723935352476</v>
      </c>
      <c r="BK29" s="253">
        <f t="shared" si="5"/>
        <v>553.55712125464254</v>
      </c>
      <c r="BL29" s="253">
        <f t="shared" si="5"/>
        <v>805.86513125744318</v>
      </c>
      <c r="BM29" s="253">
        <f t="shared" si="5"/>
        <v>978.34806749127688</v>
      </c>
      <c r="BN29" s="253">
        <f t="shared" si="5"/>
        <v>1127.5123869706072</v>
      </c>
      <c r="BO29" s="253">
        <f t="shared" si="5"/>
        <v>437.17312416891059</v>
      </c>
      <c r="BP29" s="253">
        <f t="shared" si="5"/>
        <v>396.01095865420916</v>
      </c>
      <c r="BQ29" s="253">
        <f t="shared" si="5"/>
        <v>118.46147578205937</v>
      </c>
      <c r="BR29" s="253">
        <f t="shared" si="5"/>
        <v>105.98132587997449</v>
      </c>
      <c r="BS29" s="253">
        <f t="shared" si="5"/>
        <v>87.217263746241287</v>
      </c>
      <c r="BT29" s="253">
        <f t="shared" si="5"/>
        <v>80.478376354461645</v>
      </c>
      <c r="BU29" s="253">
        <f t="shared" si="5"/>
        <v>201.1564802024906</v>
      </c>
      <c r="BV29" s="253">
        <f t="shared" si="5"/>
        <v>107.21109328882152</v>
      </c>
      <c r="BW29" s="253">
        <f t="shared" si="5"/>
        <v>65.548017433732682</v>
      </c>
      <c r="BX29" s="253">
        <f t="shared" si="5"/>
        <v>194.30714244538981</v>
      </c>
      <c r="BY29" s="253">
        <f t="shared" si="5"/>
        <v>121.59426075808693</v>
      </c>
      <c r="BZ29" s="253">
        <f t="shared" si="5"/>
        <v>122.87404830302017</v>
      </c>
      <c r="CA29" s="253">
        <f t="shared" si="5"/>
        <v>126.93460304982651</v>
      </c>
      <c r="CB29" s="253">
        <f t="shared" si="5"/>
        <v>130.81540671934971</v>
      </c>
      <c r="CC29" s="253">
        <f t="shared" si="5"/>
        <v>133.58741262693917</v>
      </c>
      <c r="CD29" s="302">
        <f t="shared" si="5"/>
        <v>137.59114581042994</v>
      </c>
    </row>
    <row r="30" spans="1:82" s="238" customFormat="1" ht="24.75" customHeight="1" x14ac:dyDescent="0.4">
      <c r="B30" s="228" t="s">
        <v>716</v>
      </c>
      <c r="C30" s="106"/>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f t="shared" ref="AR30:CD30" si="6">SUM(AR31:AR33)</f>
        <v>283.5657427607693</v>
      </c>
      <c r="AS30" s="253">
        <f t="shared" si="6"/>
        <v>207.09852534898107</v>
      </c>
      <c r="AT30" s="253">
        <f t="shared" si="6"/>
        <v>202.17687607004709</v>
      </c>
      <c r="AU30" s="253">
        <f t="shared" si="6"/>
        <v>245.65688077647067</v>
      </c>
      <c r="AV30" s="253">
        <f t="shared" si="6"/>
        <v>240.53790164736463</v>
      </c>
      <c r="AW30" s="253">
        <f t="shared" si="6"/>
        <v>256.99947540590676</v>
      </c>
      <c r="AX30" s="253">
        <f t="shared" si="6"/>
        <v>243.90275392375696</v>
      </c>
      <c r="AY30" s="253">
        <f t="shared" si="6"/>
        <v>242.11489677840072</v>
      </c>
      <c r="AZ30" s="253">
        <f t="shared" si="6"/>
        <v>228.53688642677287</v>
      </c>
      <c r="BA30" s="253">
        <f t="shared" si="6"/>
        <v>219.32234859039625</v>
      </c>
      <c r="BB30" s="253">
        <f t="shared" si="6"/>
        <v>237.77154007377754</v>
      </c>
      <c r="BC30" s="253">
        <f t="shared" si="6"/>
        <v>214.71760988287062</v>
      </c>
      <c r="BD30" s="253">
        <f t="shared" si="6"/>
        <v>205.29547253029949</v>
      </c>
      <c r="BE30" s="253">
        <f t="shared" si="6"/>
        <v>216.67731202932106</v>
      </c>
      <c r="BF30" s="253">
        <f t="shared" si="6"/>
        <v>211.4484889374896</v>
      </c>
      <c r="BG30" s="253">
        <f t="shared" si="6"/>
        <v>235.62501768969389</v>
      </c>
      <c r="BH30" s="253">
        <f t="shared" si="6"/>
        <v>237.61497336056274</v>
      </c>
      <c r="BI30" s="253">
        <f t="shared" si="6"/>
        <v>273.69751988565571</v>
      </c>
      <c r="BJ30" s="253">
        <f t="shared" si="6"/>
        <v>379.75632818362362</v>
      </c>
      <c r="BK30" s="253">
        <f t="shared" si="6"/>
        <v>318.02282345813893</v>
      </c>
      <c r="BL30" s="253">
        <f t="shared" si="6"/>
        <v>286.48039986782726</v>
      </c>
      <c r="BM30" s="253">
        <f t="shared" si="6"/>
        <v>350.04324579305541</v>
      </c>
      <c r="BN30" s="253">
        <f t="shared" si="6"/>
        <v>348.49001183572318</v>
      </c>
      <c r="BO30" s="253">
        <f t="shared" si="6"/>
        <v>159.13879752737682</v>
      </c>
      <c r="BP30" s="253">
        <f t="shared" si="6"/>
        <v>119.29460716250352</v>
      </c>
      <c r="BQ30" s="253">
        <f t="shared" si="6"/>
        <v>10.573005119543804</v>
      </c>
      <c r="BR30" s="253">
        <f t="shared" si="6"/>
        <v>0</v>
      </c>
      <c r="BS30" s="253">
        <f t="shared" si="6"/>
        <v>0</v>
      </c>
      <c r="BT30" s="253">
        <f t="shared" si="6"/>
        <v>0</v>
      </c>
      <c r="BU30" s="253">
        <f t="shared" si="6"/>
        <v>0</v>
      </c>
      <c r="BV30" s="253">
        <f t="shared" si="6"/>
        <v>0</v>
      </c>
      <c r="BW30" s="253">
        <f t="shared" si="6"/>
        <v>0</v>
      </c>
      <c r="BX30" s="253">
        <f t="shared" si="6"/>
        <v>0</v>
      </c>
      <c r="BY30" s="253">
        <f t="shared" si="6"/>
        <v>0</v>
      </c>
      <c r="BZ30" s="253">
        <f t="shared" si="6"/>
        <v>0</v>
      </c>
      <c r="CA30" s="253">
        <f t="shared" si="6"/>
        <v>0</v>
      </c>
      <c r="CB30" s="253">
        <f t="shared" si="6"/>
        <v>0</v>
      </c>
      <c r="CC30" s="253">
        <f t="shared" si="6"/>
        <v>0</v>
      </c>
      <c r="CD30" s="302">
        <f t="shared" si="6"/>
        <v>0</v>
      </c>
    </row>
    <row r="31" spans="1:82" s="1" customFormat="1" x14ac:dyDescent="0.4">
      <c r="A31" s="314"/>
      <c r="B31" s="196" t="s">
        <v>717</v>
      </c>
      <c r="C31" s="56"/>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v>163.4107670146806</v>
      </c>
      <c r="AS31" s="192">
        <v>55.671646599188463</v>
      </c>
      <c r="AT31" s="192">
        <v>45.202147088831666</v>
      </c>
      <c r="AU31" s="192">
        <v>70.077412842841056</v>
      </c>
      <c r="AV31" s="192">
        <v>51.447566542666628</v>
      </c>
      <c r="AW31" s="192">
        <v>58.543848774311051</v>
      </c>
      <c r="AX31" s="192">
        <v>50.655483934052619</v>
      </c>
      <c r="AY31" s="192">
        <v>56.269694657020331</v>
      </c>
      <c r="AZ31" s="192">
        <v>57.686002981862131</v>
      </c>
      <c r="BA31" s="192">
        <v>49.022305618675581</v>
      </c>
      <c r="BB31" s="192">
        <v>62.879813233618634</v>
      </c>
      <c r="BC31" s="192">
        <v>37.649646880545063</v>
      </c>
      <c r="BD31" s="192">
        <v>25.36815177391307</v>
      </c>
      <c r="BE31" s="192">
        <v>23.89823294441041</v>
      </c>
      <c r="BF31" s="192">
        <v>6.1079814521421056</v>
      </c>
      <c r="BG31" s="192">
        <v>34.908311632308397</v>
      </c>
      <c r="BH31" s="192">
        <v>29.062811923419321</v>
      </c>
      <c r="BI31" s="192">
        <v>55.855406659900225</v>
      </c>
      <c r="BJ31" s="192">
        <v>147.98560947216325</v>
      </c>
      <c r="BK31" s="192">
        <v>64.750238659150483</v>
      </c>
      <c r="BL31" s="192">
        <v>-0.3186700226058431</v>
      </c>
      <c r="BM31" s="192">
        <v>22.064229154421113</v>
      </c>
      <c r="BN31" s="192">
        <v>35.758231261113117</v>
      </c>
      <c r="BO31" s="192">
        <v>0.28732375353817186</v>
      </c>
      <c r="BP31" s="192">
        <v>-5.754226398604227</v>
      </c>
      <c r="BQ31" s="155">
        <v>0</v>
      </c>
      <c r="BR31" s="192">
        <v>0</v>
      </c>
      <c r="BS31" s="192"/>
      <c r="BT31" s="192"/>
      <c r="BU31" s="192"/>
      <c r="BV31" s="192"/>
      <c r="BW31" s="192"/>
      <c r="BX31" s="192"/>
      <c r="BY31" s="192"/>
      <c r="BZ31" s="192"/>
      <c r="CA31" s="192"/>
      <c r="CB31" s="192"/>
      <c r="CC31" s="192"/>
      <c r="CD31" s="215"/>
    </row>
    <row r="32" spans="1:82" s="1" customFormat="1" x14ac:dyDescent="0.4">
      <c r="A32" s="314"/>
      <c r="B32" s="196" t="s">
        <v>718</v>
      </c>
      <c r="C32" s="56"/>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v>98.527080111792714</v>
      </c>
      <c r="AS32" s="192">
        <v>133.61195183805231</v>
      </c>
      <c r="AT32" s="192">
        <v>138.48294153578431</v>
      </c>
      <c r="AU32" s="192">
        <v>155.16559602396711</v>
      </c>
      <c r="AV32" s="192">
        <v>171.48245028686662</v>
      </c>
      <c r="AW32" s="192">
        <v>179.59959187994008</v>
      </c>
      <c r="AX32" s="192">
        <v>170.62689811297608</v>
      </c>
      <c r="AY32" s="192">
        <v>168.61023247317996</v>
      </c>
      <c r="AZ32" s="192">
        <v>163.45302014241514</v>
      </c>
      <c r="BA32" s="192">
        <v>164.65727357802209</v>
      </c>
      <c r="BB32" s="192">
        <v>163.10749632833227</v>
      </c>
      <c r="BC32" s="192">
        <v>162.79238204211183</v>
      </c>
      <c r="BD32" s="192">
        <v>162.61185343670454</v>
      </c>
      <c r="BE32" s="192">
        <v>164.10119955161815</v>
      </c>
      <c r="BF32" s="192">
        <v>169.8767714984657</v>
      </c>
      <c r="BG32" s="192">
        <v>177.73205369383587</v>
      </c>
      <c r="BH32" s="192">
        <v>189.18828171492009</v>
      </c>
      <c r="BI32" s="192">
        <v>198.03828475068681</v>
      </c>
      <c r="BJ32" s="192">
        <v>195.99243107951551</v>
      </c>
      <c r="BK32" s="192">
        <v>189.87546166597718</v>
      </c>
      <c r="BL32" s="192">
        <v>186.16255002419774</v>
      </c>
      <c r="BM32" s="192">
        <v>182.35562279819996</v>
      </c>
      <c r="BN32" s="192">
        <v>180.01743125709689</v>
      </c>
      <c r="BO32" s="192">
        <v>178.15201538055709</v>
      </c>
      <c r="BP32" s="192">
        <v>164.32484580375282</v>
      </c>
      <c r="BQ32" s="192">
        <v>10.573005119543804</v>
      </c>
      <c r="BR32" s="192">
        <v>0</v>
      </c>
      <c r="BS32" s="192"/>
      <c r="BT32" s="192"/>
      <c r="BU32" s="192"/>
      <c r="BV32" s="192"/>
      <c r="BW32" s="192"/>
      <c r="BX32" s="192"/>
      <c r="BY32" s="192"/>
      <c r="BZ32" s="192"/>
      <c r="CA32" s="192"/>
      <c r="CB32" s="192"/>
      <c r="CC32" s="192"/>
      <c r="CD32" s="215"/>
    </row>
    <row r="33" spans="2:82" s="1" customFormat="1" x14ac:dyDescent="0.4">
      <c r="B33" s="196" t="s">
        <v>719</v>
      </c>
      <c r="C33" s="56"/>
      <c r="D33" s="192"/>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v>21.62789563429596</v>
      </c>
      <c r="AS33" s="192">
        <v>17.814926911740308</v>
      </c>
      <c r="AT33" s="192">
        <v>18.491787445431136</v>
      </c>
      <c r="AU33" s="192">
        <v>20.413871909662507</v>
      </c>
      <c r="AV33" s="192">
        <v>17.60788481783138</v>
      </c>
      <c r="AW33" s="192">
        <v>18.856034751655613</v>
      </c>
      <c r="AX33" s="192">
        <v>22.620371876728242</v>
      </c>
      <c r="AY33" s="192">
        <v>17.234969648200437</v>
      </c>
      <c r="AZ33" s="192">
        <v>7.3978633024955878</v>
      </c>
      <c r="BA33" s="192">
        <v>5.6427693936985781</v>
      </c>
      <c r="BB33" s="192">
        <v>11.784230511826653</v>
      </c>
      <c r="BC33" s="192">
        <v>14.275580960213722</v>
      </c>
      <c r="BD33" s="192">
        <v>17.315467319681897</v>
      </c>
      <c r="BE33" s="192">
        <v>28.67787953329249</v>
      </c>
      <c r="BF33" s="192">
        <v>35.463735986881794</v>
      </c>
      <c r="BG33" s="192">
        <v>22.984652363549642</v>
      </c>
      <c r="BH33" s="192">
        <v>19.363879722223306</v>
      </c>
      <c r="BI33" s="192">
        <v>19.803828475068681</v>
      </c>
      <c r="BJ33" s="192">
        <v>35.778287631944835</v>
      </c>
      <c r="BK33" s="192">
        <v>63.397123133011242</v>
      </c>
      <c r="BL33" s="192">
        <v>100.63651986623536</v>
      </c>
      <c r="BM33" s="192">
        <v>145.62339384043435</v>
      </c>
      <c r="BN33" s="192">
        <v>132.71434931751318</v>
      </c>
      <c r="BO33" s="192">
        <v>-19.300541606718451</v>
      </c>
      <c r="BP33" s="192">
        <v>-39.276012242645066</v>
      </c>
      <c r="BQ33" s="192">
        <v>0</v>
      </c>
      <c r="BR33" s="192">
        <v>0</v>
      </c>
      <c r="BS33" s="192"/>
      <c r="BT33" s="192"/>
      <c r="BU33" s="192"/>
      <c r="BV33" s="192"/>
      <c r="BW33" s="192"/>
      <c r="BX33" s="192"/>
      <c r="BY33" s="192"/>
      <c r="BZ33" s="192"/>
      <c r="CA33" s="192"/>
      <c r="CB33" s="192"/>
      <c r="CC33" s="192"/>
      <c r="CD33" s="215"/>
    </row>
    <row r="34" spans="2:82" s="238" customFormat="1" ht="24.75" customHeight="1" x14ac:dyDescent="0.4">
      <c r="B34" s="228" t="s">
        <v>720</v>
      </c>
      <c r="C34" s="106"/>
      <c r="D34" s="253"/>
      <c r="E34" s="253"/>
      <c r="F34" s="253"/>
      <c r="G34" s="253"/>
      <c r="H34" s="253"/>
      <c r="I34" s="253"/>
      <c r="J34" s="253"/>
      <c r="K34" s="253"/>
      <c r="L34" s="253"/>
      <c r="M34" s="253"/>
      <c r="N34" s="253"/>
      <c r="O34" s="253"/>
      <c r="P34" s="253"/>
      <c r="Q34" s="253"/>
      <c r="R34" s="253"/>
      <c r="S34" s="253"/>
      <c r="T34" s="253"/>
      <c r="U34" s="253"/>
      <c r="V34" s="253"/>
      <c r="W34" s="253"/>
      <c r="X34" s="253"/>
      <c r="Y34" s="253"/>
      <c r="Z34" s="253"/>
      <c r="AA34" s="253"/>
      <c r="AB34" s="253"/>
      <c r="AC34" s="253"/>
      <c r="AD34" s="253"/>
      <c r="AE34" s="253"/>
      <c r="AF34" s="253"/>
      <c r="AG34" s="253"/>
      <c r="AH34" s="253"/>
      <c r="AI34" s="253"/>
      <c r="AJ34" s="253"/>
      <c r="AK34" s="253"/>
      <c r="AL34" s="253"/>
      <c r="AM34" s="253"/>
      <c r="AN34" s="253"/>
      <c r="AO34" s="253"/>
      <c r="AP34" s="253"/>
      <c r="AQ34" s="253">
        <v>74.323431466901695</v>
      </c>
      <c r="AR34" s="253">
        <f t="shared" ref="AR34:CD34" si="7">SUM(AR35:AR37)</f>
        <v>81.809942367234541</v>
      </c>
      <c r="AS34" s="253">
        <f t="shared" si="7"/>
        <v>85.748768080414621</v>
      </c>
      <c r="AT34" s="253">
        <f t="shared" si="7"/>
        <v>116.29279660126693</v>
      </c>
      <c r="AU34" s="253">
        <f t="shared" si="7"/>
        <v>161.96116957246201</v>
      </c>
      <c r="AV34" s="253">
        <f t="shared" si="7"/>
        <v>158.84471563255906</v>
      </c>
      <c r="AW34" s="253">
        <f t="shared" si="7"/>
        <v>174.30886447059748</v>
      </c>
      <c r="AX34" s="253">
        <f t="shared" si="7"/>
        <v>150.43726387175832</v>
      </c>
      <c r="AY34" s="253">
        <f t="shared" si="7"/>
        <v>225.95689276474172</v>
      </c>
      <c r="AZ34" s="253">
        <f t="shared" si="7"/>
        <v>177.23438652885102</v>
      </c>
      <c r="BA34" s="253">
        <f t="shared" si="7"/>
        <v>97.892749587505634</v>
      </c>
      <c r="BB34" s="253">
        <f t="shared" si="7"/>
        <v>93.906838048095409</v>
      </c>
      <c r="BC34" s="253">
        <f t="shared" si="7"/>
        <v>92.565680260609611</v>
      </c>
      <c r="BD34" s="253">
        <f t="shared" si="7"/>
        <v>176.88255701202758</v>
      </c>
      <c r="BE34" s="253">
        <f t="shared" si="7"/>
        <v>183.21978590714644</v>
      </c>
      <c r="BF34" s="253">
        <f t="shared" si="7"/>
        <v>257.72717445853465</v>
      </c>
      <c r="BG34" s="253">
        <f t="shared" si="7"/>
        <v>263.53310521895787</v>
      </c>
      <c r="BH34" s="253">
        <f t="shared" si="7"/>
        <v>247.91824183084603</v>
      </c>
      <c r="BI34" s="253">
        <f t="shared" si="7"/>
        <v>249.3072395405639</v>
      </c>
      <c r="BJ34" s="253">
        <f t="shared" si="7"/>
        <v>237.19091116990111</v>
      </c>
      <c r="BK34" s="253">
        <f t="shared" si="7"/>
        <v>235.53429779650364</v>
      </c>
      <c r="BL34" s="253">
        <f t="shared" si="7"/>
        <v>519.38473138961592</v>
      </c>
      <c r="BM34" s="253">
        <f t="shared" si="7"/>
        <v>628.30482169822153</v>
      </c>
      <c r="BN34" s="253">
        <f t="shared" si="7"/>
        <v>779.02237513488399</v>
      </c>
      <c r="BO34" s="253">
        <f t="shared" si="7"/>
        <v>278.03432664153377</v>
      </c>
      <c r="BP34" s="253">
        <f t="shared" si="7"/>
        <v>276.71635149170561</v>
      </c>
      <c r="BQ34" s="253">
        <f t="shared" si="7"/>
        <v>107.88847066251556</v>
      </c>
      <c r="BR34" s="253">
        <f t="shared" si="7"/>
        <v>105.98132587997449</v>
      </c>
      <c r="BS34" s="253">
        <f t="shared" si="7"/>
        <v>87.217263746241287</v>
      </c>
      <c r="BT34" s="253">
        <f t="shared" si="7"/>
        <v>80.478376354461645</v>
      </c>
      <c r="BU34" s="253">
        <f t="shared" si="7"/>
        <v>201.1564802024906</v>
      </c>
      <c r="BV34" s="253">
        <f t="shared" si="7"/>
        <v>107.21109328882152</v>
      </c>
      <c r="BW34" s="253">
        <f t="shared" si="7"/>
        <v>65.548017433732682</v>
      </c>
      <c r="BX34" s="253">
        <f t="shared" si="7"/>
        <v>194.30714244538981</v>
      </c>
      <c r="BY34" s="253">
        <f t="shared" si="7"/>
        <v>121.59426075808693</v>
      </c>
      <c r="BZ34" s="253">
        <f t="shared" si="7"/>
        <v>122.87404830302017</v>
      </c>
      <c r="CA34" s="253">
        <f t="shared" si="7"/>
        <v>126.93460304982651</v>
      </c>
      <c r="CB34" s="253">
        <f t="shared" si="7"/>
        <v>130.81540671934971</v>
      </c>
      <c r="CC34" s="253">
        <f t="shared" si="7"/>
        <v>133.58741262693917</v>
      </c>
      <c r="CD34" s="302">
        <f t="shared" si="7"/>
        <v>137.59114581042994</v>
      </c>
    </row>
    <row r="35" spans="2:82" s="1" customFormat="1" x14ac:dyDescent="0.4">
      <c r="B35" s="196" t="s">
        <v>240</v>
      </c>
      <c r="C35" s="56"/>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v>45.757417863625491</v>
      </c>
      <c r="AS35" s="192">
        <v>51.440601457650146</v>
      </c>
      <c r="AT35" s="192">
        <v>59.584648435278105</v>
      </c>
      <c r="AU35" s="192">
        <v>72.844902412961559</v>
      </c>
      <c r="AV35" s="192">
        <v>87.33344757523443</v>
      </c>
      <c r="AW35" s="192">
        <v>108.76712728698908</v>
      </c>
      <c r="AX35" s="192">
        <v>109.74236229336849</v>
      </c>
      <c r="AY35" s="192">
        <v>81.903940405982524</v>
      </c>
      <c r="AZ35" s="192">
        <v>70.126782747795232</v>
      </c>
      <c r="BA35" s="192">
        <v>62.776875949066941</v>
      </c>
      <c r="BB35" s="192">
        <v>63.25015569874116</v>
      </c>
      <c r="BC35" s="192">
        <v>62.038894714384519</v>
      </c>
      <c r="BD35" s="192">
        <v>56.685954069655594</v>
      </c>
      <c r="BE35" s="192">
        <v>60.542190125839703</v>
      </c>
      <c r="BF35" s="192">
        <v>63.044041506924735</v>
      </c>
      <c r="BG35" s="192">
        <v>70.510407700823762</v>
      </c>
      <c r="BH35" s="192">
        <v>68.694859379311993</v>
      </c>
      <c r="BI35" s="192">
        <v>63.621951566209781</v>
      </c>
      <c r="BJ35" s="192">
        <v>65.000497782659153</v>
      </c>
      <c r="BK35" s="192">
        <v>63.26154041496121</v>
      </c>
      <c r="BL35" s="192">
        <v>65.89226967427183</v>
      </c>
      <c r="BM35" s="192">
        <v>61.66030923164832</v>
      </c>
      <c r="BN35" s="192">
        <v>56.875668469791108</v>
      </c>
      <c r="BO35" s="192">
        <v>58.487053596747216</v>
      </c>
      <c r="BP35" s="192">
        <v>54.114109418587915</v>
      </c>
      <c r="BQ35" s="192">
        <v>53.086525420330432</v>
      </c>
      <c r="BR35" s="192">
        <v>52.560444426230141</v>
      </c>
      <c r="BS35" s="192">
        <v>47.123339049562091</v>
      </c>
      <c r="BT35" s="192">
        <v>44.538810921587576</v>
      </c>
      <c r="BU35" s="192">
        <v>42.073148457917817</v>
      </c>
      <c r="BV35" s="192">
        <v>49.442269247570366</v>
      </c>
      <c r="BW35" s="192">
        <v>37.047933486924066</v>
      </c>
      <c r="BX35" s="192">
        <v>63.876602426260789</v>
      </c>
      <c r="BY35" s="192">
        <v>50.372527797056883</v>
      </c>
      <c r="BZ35" s="192">
        <v>51.932447516577227</v>
      </c>
      <c r="CA35" s="192">
        <v>56.799999450598129</v>
      </c>
      <c r="CB35" s="192">
        <v>61.340285753430237</v>
      </c>
      <c r="CC35" s="192">
        <v>65.324150500080918</v>
      </c>
      <c r="CD35" s="215">
        <v>71.23573728064747</v>
      </c>
    </row>
    <row r="36" spans="2:82" s="1" customFormat="1" x14ac:dyDescent="0.4">
      <c r="B36" s="196" t="s">
        <v>274</v>
      </c>
      <c r="C36" s="56"/>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v>36.046492723826603</v>
      </c>
      <c r="AS36" s="192">
        <v>33.402987959513077</v>
      </c>
      <c r="AT36" s="192">
        <v>39.03821794035462</v>
      </c>
      <c r="AU36" s="192">
        <v>44.019956736226447</v>
      </c>
      <c r="AV36" s="192">
        <v>42.615309567684527</v>
      </c>
      <c r="AW36" s="192">
        <v>43.126050993469519</v>
      </c>
      <c r="AX36" s="192">
        <v>40.694901578389846</v>
      </c>
      <c r="AY36" s="192">
        <v>38.536716390232932</v>
      </c>
      <c r="AZ36" s="192">
        <v>37.390303131538332</v>
      </c>
      <c r="BA36" s="192">
        <v>34.115975584399564</v>
      </c>
      <c r="BB36" s="192">
        <v>30.656682349354245</v>
      </c>
      <c r="BC36" s="192">
        <v>28.914437801241622</v>
      </c>
      <c r="BD36" s="192">
        <v>72.186273772508159</v>
      </c>
      <c r="BE36" s="192">
        <v>97.186147307268996</v>
      </c>
      <c r="BF36" s="192">
        <v>172.61171185238783</v>
      </c>
      <c r="BG36" s="192">
        <v>183.40556720834417</v>
      </c>
      <c r="BH36" s="192">
        <v>176.58292056190314</v>
      </c>
      <c r="BI36" s="192">
        <v>173.03666883092981</v>
      </c>
      <c r="BJ36" s="192">
        <v>167.40157788011865</v>
      </c>
      <c r="BK36" s="192">
        <v>166.8630069313464</v>
      </c>
      <c r="BL36" s="192">
        <v>175.52002472378277</v>
      </c>
      <c r="BM36" s="192">
        <v>179.96497478358381</v>
      </c>
      <c r="BN36" s="192">
        <v>166.91966438611215</v>
      </c>
      <c r="BO36" s="192">
        <v>57.835763866693206</v>
      </c>
      <c r="BP36" s="192">
        <v>48.070509340618827</v>
      </c>
      <c r="BQ36" s="192">
        <v>44.681570194934231</v>
      </c>
      <c r="BR36" s="192">
        <v>40.287018333901116</v>
      </c>
      <c r="BS36" s="192">
        <v>35.617494908350807</v>
      </c>
      <c r="BT36" s="192">
        <v>32.263133041929251</v>
      </c>
      <c r="BU36" s="192">
        <v>29.130713753611545</v>
      </c>
      <c r="BV36" s="192">
        <v>27.699584578458094</v>
      </c>
      <c r="BW36" s="192">
        <v>28.252482877709333</v>
      </c>
      <c r="BX36" s="192">
        <v>28.740359872390496</v>
      </c>
      <c r="BY36" s="192">
        <v>26.931240941218007</v>
      </c>
      <c r="BZ36" s="192">
        <v>25.335143886925074</v>
      </c>
      <c r="CA36" s="192">
        <v>25.601512078499507</v>
      </c>
      <c r="CB36" s="192">
        <v>25.752379229128636</v>
      </c>
      <c r="CC36" s="192">
        <v>25.373255618697304</v>
      </c>
      <c r="CD36" s="215">
        <v>24.306607609604054</v>
      </c>
    </row>
    <row r="37" spans="2:82" s="1" customFormat="1" x14ac:dyDescent="0.4">
      <c r="B37" s="196" t="s">
        <v>229</v>
      </c>
      <c r="C37" s="56"/>
      <c r="D37" s="192"/>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v>6.0317797824536515E-3</v>
      </c>
      <c r="AS37" s="192">
        <v>0.90517866325138896</v>
      </c>
      <c r="AT37" s="192">
        <v>17.669930225634197</v>
      </c>
      <c r="AU37" s="192">
        <v>45.096310423274012</v>
      </c>
      <c r="AV37" s="192">
        <v>28.895958489640094</v>
      </c>
      <c r="AW37" s="192">
        <v>22.415686190138892</v>
      </c>
      <c r="AX37" s="192">
        <v>0</v>
      </c>
      <c r="AY37" s="192">
        <v>105.51623596852626</v>
      </c>
      <c r="AZ37" s="192">
        <v>69.717300649517441</v>
      </c>
      <c r="BA37" s="192">
        <v>0.99989805403911902</v>
      </c>
      <c r="BB37" s="192">
        <v>0</v>
      </c>
      <c r="BC37" s="192">
        <v>1.6123477449834693</v>
      </c>
      <c r="BD37" s="192">
        <v>48.010329169863823</v>
      </c>
      <c r="BE37" s="192">
        <v>25.491448474037767</v>
      </c>
      <c r="BF37" s="192">
        <v>22.071421099222061</v>
      </c>
      <c r="BG37" s="192">
        <v>9.6171303097899834</v>
      </c>
      <c r="BH37" s="192">
        <v>2.6404618896309078</v>
      </c>
      <c r="BI37" s="192">
        <v>12.6486191434243</v>
      </c>
      <c r="BJ37" s="192">
        <v>4.7888355071233084</v>
      </c>
      <c r="BK37" s="192">
        <v>5.4097504501960021</v>
      </c>
      <c r="BL37" s="192">
        <v>277.97243699156132</v>
      </c>
      <c r="BM37" s="192">
        <v>386.67953768298941</v>
      </c>
      <c r="BN37" s="192">
        <v>555.22704227898066</v>
      </c>
      <c r="BO37" s="192">
        <v>161.71150917809331</v>
      </c>
      <c r="BP37" s="192">
        <v>174.53173273249888</v>
      </c>
      <c r="BQ37" s="192">
        <v>10.120375047250908</v>
      </c>
      <c r="BR37" s="192">
        <v>13.133863119843223</v>
      </c>
      <c r="BS37" s="192">
        <v>4.4764297883283897</v>
      </c>
      <c r="BT37" s="192">
        <v>3.6764323909448104</v>
      </c>
      <c r="BU37" s="192">
        <v>129.95261799096124</v>
      </c>
      <c r="BV37" s="192">
        <v>30.06923946279305</v>
      </c>
      <c r="BW37" s="192">
        <v>0.24760106909927562</v>
      </c>
      <c r="BX37" s="192">
        <v>101.69018014673853</v>
      </c>
      <c r="BY37" s="192">
        <v>44.290492019812035</v>
      </c>
      <c r="BZ37" s="192">
        <v>45.606456899517866</v>
      </c>
      <c r="CA37" s="192">
        <v>44.533091520728881</v>
      </c>
      <c r="CB37" s="192">
        <v>43.72274173679083</v>
      </c>
      <c r="CC37" s="192">
        <v>42.890006508160951</v>
      </c>
      <c r="CD37" s="215">
        <v>42.048800920178408</v>
      </c>
    </row>
    <row r="38" spans="2:82" s="238" customFormat="1" ht="26.25" customHeight="1" x14ac:dyDescent="0.4">
      <c r="B38" s="285" t="s">
        <v>411</v>
      </c>
      <c r="C38" s="228"/>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v>60.885947425878449</v>
      </c>
      <c r="AR38" s="192">
        <v>299.31670694328528</v>
      </c>
      <c r="AS38" s="192">
        <v>239.90126074161839</v>
      </c>
      <c r="AT38" s="192">
        <v>260.89118013391783</v>
      </c>
      <c r="AU38" s="192">
        <v>333.92176186639659</v>
      </c>
      <c r="AV38" s="192">
        <v>325.38721795970605</v>
      </c>
      <c r="AW38" s="192">
        <v>357.35589138708423</v>
      </c>
      <c r="AX38" s="192">
        <v>339.73912016203332</v>
      </c>
      <c r="AY38" s="192">
        <v>377.26880467004236</v>
      </c>
      <c r="AZ38" s="192">
        <v>336.27825295744526</v>
      </c>
      <c r="BA38" s="192">
        <v>280.18815658635089</v>
      </c>
      <c r="BB38" s="192">
        <v>294.8109525398558</v>
      </c>
      <c r="BC38" s="192">
        <v>270.43547598064094</v>
      </c>
      <c r="BD38" s="192">
        <v>324.17734394841665</v>
      </c>
      <c r="BE38" s="192">
        <v>355.30293628420424</v>
      </c>
      <c r="BF38" s="192">
        <v>423.68584916642072</v>
      </c>
      <c r="BG38" s="192">
        <v>452.92511120074761</v>
      </c>
      <c r="BH38" s="192">
        <v>437.42130625585656</v>
      </c>
      <c r="BI38" s="192">
        <v>464.36433157942105</v>
      </c>
      <c r="BJ38" s="192">
        <f t="shared" ref="BJ38:CD38" si="8">SUM(BJ39:BJ44)</f>
        <v>553.43578403284641</v>
      </c>
      <c r="BK38" s="192">
        <f t="shared" si="8"/>
        <v>495.65791417326074</v>
      </c>
      <c r="BL38" s="192">
        <f t="shared" si="8"/>
        <v>563.70521063901424</v>
      </c>
      <c r="BM38" s="192">
        <f t="shared" si="8"/>
        <v>678.37122383220367</v>
      </c>
      <c r="BN38" s="192">
        <f t="shared" si="8"/>
        <v>741.63750283051741</v>
      </c>
      <c r="BO38" s="192">
        <f t="shared" si="8"/>
        <v>300.1379634140884</v>
      </c>
      <c r="BP38" s="192">
        <f t="shared" si="8"/>
        <v>260.12807545319009</v>
      </c>
      <c r="BQ38" s="192">
        <f t="shared" si="8"/>
        <v>90.387569824075328</v>
      </c>
      <c r="BR38" s="192">
        <f t="shared" si="8"/>
        <v>78.748769057777594</v>
      </c>
      <c r="BS38" s="192">
        <f t="shared" si="8"/>
        <v>68.084108125571632</v>
      </c>
      <c r="BT38" s="192">
        <f t="shared" si="8"/>
        <v>63.534280673127327</v>
      </c>
      <c r="BU38" s="192">
        <f t="shared" si="8"/>
        <v>126.58615553396241</v>
      </c>
      <c r="BV38" s="192">
        <f t="shared" si="8"/>
        <v>70.878024889211147</v>
      </c>
      <c r="BW38" s="192">
        <f t="shared" si="8"/>
        <v>43.866006099067263</v>
      </c>
      <c r="BX38" s="192">
        <f t="shared" si="8"/>
        <v>135.13969083301521</v>
      </c>
      <c r="BY38" s="192">
        <f t="shared" si="8"/>
        <v>84.811165194037713</v>
      </c>
      <c r="BZ38" s="192">
        <f t="shared" si="8"/>
        <v>90.300349070676063</v>
      </c>
      <c r="CA38" s="192">
        <f t="shared" si="8"/>
        <v>93.660289653136871</v>
      </c>
      <c r="CB38" s="192">
        <f t="shared" si="8"/>
        <v>101.43768914111727</v>
      </c>
      <c r="CC38" s="192">
        <f t="shared" si="8"/>
        <v>104.39189565109294</v>
      </c>
      <c r="CD38" s="215">
        <f t="shared" si="8"/>
        <v>107.25438084053441</v>
      </c>
    </row>
    <row r="39" spans="2:82" s="1" customFormat="1" x14ac:dyDescent="0.4">
      <c r="B39" s="252" t="s">
        <v>717</v>
      </c>
      <c r="C39" s="71"/>
      <c r="D39" s="192"/>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c r="BJ39" s="192">
        <v>139.99438656066641</v>
      </c>
      <c r="BK39" s="192">
        <v>60.670973623624008</v>
      </c>
      <c r="BL39" s="192">
        <v>-0.29668179104603992</v>
      </c>
      <c r="BM39" s="192">
        <v>20.475604655302796</v>
      </c>
      <c r="BN39" s="192">
        <v>32.897572760224072</v>
      </c>
      <c r="BO39" s="192">
        <v>0.26405052950157998</v>
      </c>
      <c r="BP39" s="192">
        <v>-5.2996425131144926</v>
      </c>
      <c r="BQ39" s="192">
        <v>0</v>
      </c>
      <c r="BR39" s="192">
        <v>0</v>
      </c>
      <c r="BS39" s="192"/>
      <c r="BT39" s="192"/>
      <c r="BU39" s="192"/>
      <c r="BV39" s="192"/>
      <c r="BW39" s="192"/>
      <c r="BX39" s="192"/>
      <c r="BY39" s="192"/>
      <c r="BZ39" s="192"/>
      <c r="CA39" s="192"/>
      <c r="CB39" s="192"/>
      <c r="CC39" s="192"/>
      <c r="CD39" s="215"/>
    </row>
    <row r="40" spans="2:82" s="1" customFormat="1" x14ac:dyDescent="0.4">
      <c r="B40" s="252" t="s">
        <v>718</v>
      </c>
      <c r="C40" s="71"/>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v>176.78517283372298</v>
      </c>
      <c r="BK40" s="192">
        <v>171.07779096104542</v>
      </c>
      <c r="BL40" s="192">
        <v>168.10478267185059</v>
      </c>
      <c r="BM40" s="192">
        <v>165.94361674636195</v>
      </c>
      <c r="BN40" s="192">
        <v>164.89596703150076</v>
      </c>
      <c r="BO40" s="192">
        <v>165.68137430391809</v>
      </c>
      <c r="BP40" s="192">
        <v>153.80805567231263</v>
      </c>
      <c r="BQ40" s="192">
        <v>9.8963327918929984</v>
      </c>
      <c r="BR40" s="192">
        <v>0</v>
      </c>
      <c r="BS40" s="192"/>
      <c r="BT40" s="192"/>
      <c r="BU40" s="192"/>
      <c r="BV40" s="192"/>
      <c r="BW40" s="192"/>
      <c r="BX40" s="192"/>
      <c r="BY40" s="192"/>
      <c r="BZ40" s="192"/>
      <c r="CA40" s="192"/>
      <c r="CB40" s="192"/>
      <c r="CC40" s="192"/>
      <c r="CD40" s="215"/>
    </row>
    <row r="41" spans="2:82" s="1" customFormat="1" x14ac:dyDescent="0.4">
      <c r="B41" s="252" t="s">
        <v>719</v>
      </c>
      <c r="C41" s="71"/>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v>35.170056742201773</v>
      </c>
      <c r="BK41" s="192">
        <v>62.509563409149081</v>
      </c>
      <c r="BL41" s="192">
        <v>99.126972068241827</v>
      </c>
      <c r="BM41" s="192">
        <v>143.73028972050869</v>
      </c>
      <c r="BN41" s="192">
        <v>130.98906277638551</v>
      </c>
      <c r="BO41" s="192">
        <v>-19.204038898684857</v>
      </c>
      <c r="BP41" s="192">
        <v>-39.118908193674493</v>
      </c>
      <c r="BQ41" s="192">
        <v>0</v>
      </c>
      <c r="BR41" s="192">
        <v>0</v>
      </c>
      <c r="BS41" s="192"/>
      <c r="BT41" s="192"/>
      <c r="BU41" s="192"/>
      <c r="BV41" s="192"/>
      <c r="BW41" s="192"/>
      <c r="BX41" s="192"/>
      <c r="BY41" s="192"/>
      <c r="BZ41" s="192"/>
      <c r="CA41" s="192"/>
      <c r="CB41" s="192"/>
      <c r="CC41" s="192"/>
      <c r="CD41" s="215"/>
    </row>
    <row r="42" spans="2:82" s="1" customFormat="1" x14ac:dyDescent="0.4">
      <c r="B42" s="252" t="s">
        <v>240</v>
      </c>
      <c r="C42" s="71"/>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v>32.955252375808193</v>
      </c>
      <c r="BK42" s="192">
        <v>32.896001015779831</v>
      </c>
      <c r="BL42" s="192">
        <v>34.791118388015533</v>
      </c>
      <c r="BM42" s="192">
        <v>32.988265438931847</v>
      </c>
      <c r="BN42" s="192">
        <v>30.940363647566361</v>
      </c>
      <c r="BO42" s="192">
        <v>31.699983049436991</v>
      </c>
      <c r="BP42" s="192">
        <v>31.277955243943815</v>
      </c>
      <c r="BQ42" s="192">
        <v>31.533396099676274</v>
      </c>
      <c r="BR42" s="192">
        <v>32.640035988688922</v>
      </c>
      <c r="BS42" s="192">
        <v>30.212346758300104</v>
      </c>
      <c r="BT42" s="192">
        <v>29.406678126432684</v>
      </c>
      <c r="BU42" s="192">
        <v>29.028314870684074</v>
      </c>
      <c r="BV42" s="192">
        <v>35.525033339156465</v>
      </c>
      <c r="BW42" s="192">
        <v>26.537293764961056</v>
      </c>
      <c r="BX42" s="192">
        <v>48.655995800336044</v>
      </c>
      <c r="BY42" s="192">
        <v>38.369691058244079</v>
      </c>
      <c r="BZ42" s="192">
        <v>39.557910914011465</v>
      </c>
      <c r="CA42" s="192">
        <v>43.265615730231808</v>
      </c>
      <c r="CB42" s="192">
        <v>46.724036229943628</v>
      </c>
      <c r="CC42" s="192">
        <v>49.758620084116373</v>
      </c>
      <c r="CD42" s="215">
        <v>54.261585655909471</v>
      </c>
    </row>
    <row r="43" spans="2:82" s="1" customFormat="1" x14ac:dyDescent="0.4">
      <c r="B43" s="252" t="s">
        <v>274</v>
      </c>
      <c r="C43" s="71"/>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v>167.06677472435842</v>
      </c>
      <c r="BK43" s="192">
        <v>166.8630069313464</v>
      </c>
      <c r="BL43" s="192">
        <v>175.52002472378277</v>
      </c>
      <c r="BM43" s="192">
        <v>179.96497478358381</v>
      </c>
      <c r="BN43" s="192">
        <v>166.91966438611215</v>
      </c>
      <c r="BO43" s="192">
        <v>57.835763866693206</v>
      </c>
      <c r="BP43" s="192">
        <v>48.070509340618827</v>
      </c>
      <c r="BQ43" s="192">
        <v>44.681570194934231</v>
      </c>
      <c r="BR43" s="192">
        <v>40.287018333901116</v>
      </c>
      <c r="BS43" s="192">
        <v>35.611581131551254</v>
      </c>
      <c r="BT43" s="192">
        <v>32.254456424824603</v>
      </c>
      <c r="BU43" s="192">
        <v>29.126733215697257</v>
      </c>
      <c r="BV43" s="192">
        <v>27.69512248114772</v>
      </c>
      <c r="BW43" s="192">
        <v>28.247877370678975</v>
      </c>
      <c r="BX43" s="192">
        <v>28.737983261138357</v>
      </c>
      <c r="BY43" s="192">
        <v>26.929013930472863</v>
      </c>
      <c r="BZ43" s="192">
        <v>25.333048861382455</v>
      </c>
      <c r="CA43" s="192">
        <v>25.599395026314085</v>
      </c>
      <c r="CB43" s="192">
        <v>25.750249701366378</v>
      </c>
      <c r="CC43" s="192">
        <v>25.371157441601571</v>
      </c>
      <c r="CD43" s="215">
        <v>24.30459763626331</v>
      </c>
    </row>
    <row r="44" spans="2:82" s="1" customFormat="1" x14ac:dyDescent="0.4">
      <c r="B44" s="252" t="s">
        <v>229</v>
      </c>
      <c r="C44" s="71"/>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v>1.4641407960887542</v>
      </c>
      <c r="BK44" s="192">
        <v>1.6405782323160192</v>
      </c>
      <c r="BL44" s="192">
        <v>86.458994578169666</v>
      </c>
      <c r="BM44" s="192">
        <v>135.26847248751463</v>
      </c>
      <c r="BN44" s="192">
        <v>214.99487222872861</v>
      </c>
      <c r="BO44" s="192">
        <v>63.860830563223409</v>
      </c>
      <c r="BP44" s="192">
        <v>71.390105903103816</v>
      </c>
      <c r="BQ44" s="192">
        <v>4.2762707375718332</v>
      </c>
      <c r="BR44" s="192">
        <v>5.8217147351875553</v>
      </c>
      <c r="BS44" s="192">
        <v>2.2601802357202678</v>
      </c>
      <c r="BT44" s="192">
        <v>1.873146121870038</v>
      </c>
      <c r="BU44" s="192">
        <v>68.431107447581084</v>
      </c>
      <c r="BV44" s="192">
        <v>7.6578690689069671</v>
      </c>
      <c r="BW44" s="192">
        <v>-10.919165036572767</v>
      </c>
      <c r="BX44" s="192">
        <v>57.745711771540812</v>
      </c>
      <c r="BY44" s="192">
        <v>19.512460205320782</v>
      </c>
      <c r="BZ44" s="192">
        <v>25.409389295282143</v>
      </c>
      <c r="CA44" s="192">
        <v>24.795278896590972</v>
      </c>
      <c r="CB44" s="192">
        <v>28.963403209807268</v>
      </c>
      <c r="CC44" s="192">
        <v>29.26211812537499</v>
      </c>
      <c r="CD44" s="215">
        <v>28.688197548361625</v>
      </c>
    </row>
    <row r="45" spans="2:82" s="238" customFormat="1" ht="26.25" customHeight="1" x14ac:dyDescent="0.4">
      <c r="B45" s="285" t="s">
        <v>723</v>
      </c>
      <c r="C45" s="228"/>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v>13.437484041023241</v>
      </c>
      <c r="AR45" s="192">
        <v>66.058978184718541</v>
      </c>
      <c r="AS45" s="192">
        <v>52.946032687777318</v>
      </c>
      <c r="AT45" s="192">
        <v>57.578492537396187</v>
      </c>
      <c r="AU45" s="192">
        <v>73.696288482536119</v>
      </c>
      <c r="AV45" s="192">
        <v>73.995399320217643</v>
      </c>
      <c r="AW45" s="192">
        <v>73.952448489420064</v>
      </c>
      <c r="AX45" s="192">
        <v>54.600897633481964</v>
      </c>
      <c r="AY45" s="192">
        <v>90.802984873100115</v>
      </c>
      <c r="AZ45" s="192">
        <v>69.493019998178582</v>
      </c>
      <c r="BA45" s="192">
        <v>37.026941591550994</v>
      </c>
      <c r="BB45" s="192">
        <v>36.867425582017134</v>
      </c>
      <c r="BC45" s="192">
        <v>36.847814162839292</v>
      </c>
      <c r="BD45" s="192">
        <v>58.00068559391049</v>
      </c>
      <c r="BE45" s="192">
        <v>44.594161652263239</v>
      </c>
      <c r="BF45" s="192">
        <v>45.48981422960415</v>
      </c>
      <c r="BG45" s="192">
        <v>46.233011707904225</v>
      </c>
      <c r="BH45" s="192">
        <v>48.111908935552094</v>
      </c>
      <c r="BI45" s="192">
        <v>58.640427846798538</v>
      </c>
      <c r="BJ45" s="192">
        <f t="shared" ref="BJ45:CD45" si="9">SUM(BJ46:BJ51)</f>
        <v>63.511455320678145</v>
      </c>
      <c r="BK45" s="192">
        <f t="shared" si="9"/>
        <v>57.899207081381746</v>
      </c>
      <c r="BL45" s="192">
        <f t="shared" si="9"/>
        <v>242.15992061842888</v>
      </c>
      <c r="BM45" s="192">
        <f t="shared" si="9"/>
        <v>299.97684365907321</v>
      </c>
      <c r="BN45" s="192">
        <f t="shared" si="9"/>
        <v>385.87488414008965</v>
      </c>
      <c r="BO45" s="192">
        <f t="shared" si="9"/>
        <v>137.03516075482213</v>
      </c>
      <c r="BP45" s="192">
        <f t="shared" si="9"/>
        <v>135.88288320101901</v>
      </c>
      <c r="BQ45" s="192">
        <f t="shared" si="9"/>
        <v>28.073905957984035</v>
      </c>
      <c r="BR45" s="192">
        <f t="shared" si="9"/>
        <v>27.232556822196891</v>
      </c>
      <c r="BS45" s="192">
        <f t="shared" si="9"/>
        <v>19.133155620669662</v>
      </c>
      <c r="BT45" s="192">
        <f t="shared" si="9"/>
        <v>16.944095681334311</v>
      </c>
      <c r="BU45" s="192">
        <f t="shared" si="9"/>
        <v>74.570324668528215</v>
      </c>
      <c r="BV45" s="192">
        <f t="shared" si="9"/>
        <v>36.333068399610362</v>
      </c>
      <c r="BW45" s="192">
        <f t="shared" si="9"/>
        <v>21.682011334665404</v>
      </c>
      <c r="BX45" s="192">
        <f t="shared" si="9"/>
        <v>59.167451612374627</v>
      </c>
      <c r="BY45" s="192">
        <f t="shared" si="9"/>
        <v>36.783095564049226</v>
      </c>
      <c r="BZ45" s="192">
        <f t="shared" si="9"/>
        <v>32.573699232344097</v>
      </c>
      <c r="CA45" s="192">
        <f t="shared" si="9"/>
        <v>33.274313396689671</v>
      </c>
      <c r="CB45" s="192">
        <f t="shared" si="9"/>
        <v>29.377717578232435</v>
      </c>
      <c r="CC45" s="192">
        <f t="shared" si="9"/>
        <v>29.195516975846239</v>
      </c>
      <c r="CD45" s="215">
        <f t="shared" si="9"/>
        <v>30.336764969895519</v>
      </c>
    </row>
    <row r="46" spans="2:82" s="1" customFormat="1" x14ac:dyDescent="0.4">
      <c r="B46" s="252" t="s">
        <v>717</v>
      </c>
      <c r="C46" s="56"/>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v>7.9912229114968145</v>
      </c>
      <c r="BK46" s="192">
        <v>4.0792650355264808</v>
      </c>
      <c r="BL46" s="192">
        <v>-2.1988231559803176E-2</v>
      </c>
      <c r="BM46" s="192">
        <v>1.58862449911832</v>
      </c>
      <c r="BN46" s="192">
        <v>2.8606585008890493</v>
      </c>
      <c r="BO46" s="192">
        <v>2.3273224036591919E-2</v>
      </c>
      <c r="BP46" s="192">
        <v>-0.45458388548973394</v>
      </c>
      <c r="BQ46" s="192">
        <v>0</v>
      </c>
      <c r="BR46" s="192">
        <v>0</v>
      </c>
      <c r="BS46" s="192"/>
      <c r="BT46" s="192"/>
      <c r="BU46" s="192"/>
      <c r="BV46" s="192"/>
      <c r="BW46" s="192"/>
      <c r="BX46" s="192"/>
      <c r="BY46" s="192"/>
      <c r="BZ46" s="192"/>
      <c r="CA46" s="192"/>
      <c r="CB46" s="192"/>
      <c r="CC46" s="192"/>
      <c r="CD46" s="215"/>
    </row>
    <row r="47" spans="2:82" s="1" customFormat="1" x14ac:dyDescent="0.4">
      <c r="B47" s="252" t="s">
        <v>718</v>
      </c>
      <c r="C47" s="56"/>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v>19.20725824579252</v>
      </c>
      <c r="BK47" s="192">
        <v>18.797670704931743</v>
      </c>
      <c r="BL47" s="192">
        <v>18.057767352347181</v>
      </c>
      <c r="BM47" s="192">
        <v>16.412006051837995</v>
      </c>
      <c r="BN47" s="192">
        <v>15.121464225596139</v>
      </c>
      <c r="BO47" s="192">
        <v>12.470641076638998</v>
      </c>
      <c r="BP47" s="192">
        <v>10.51679013144018</v>
      </c>
      <c r="BQ47" s="192">
        <v>0.67667232765080343</v>
      </c>
      <c r="BR47" s="192">
        <v>0</v>
      </c>
      <c r="BS47" s="192"/>
      <c r="BT47" s="192"/>
      <c r="BU47" s="192"/>
      <c r="BV47" s="192"/>
      <c r="BW47" s="192"/>
      <c r="BX47" s="192"/>
      <c r="BY47" s="192"/>
      <c r="BZ47" s="192"/>
      <c r="CA47" s="192"/>
      <c r="CB47" s="192"/>
      <c r="CC47" s="192"/>
      <c r="CD47" s="215"/>
    </row>
    <row r="48" spans="2:82" s="1" customFormat="1" x14ac:dyDescent="0.4">
      <c r="B48" s="252" t="s">
        <v>719</v>
      </c>
      <c r="C48" s="56"/>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v>0.60823088974306228</v>
      </c>
      <c r="BK48" s="192">
        <v>0.88755972386215742</v>
      </c>
      <c r="BL48" s="192">
        <v>1.5095477979935303</v>
      </c>
      <c r="BM48" s="192">
        <v>1.8931041199256462</v>
      </c>
      <c r="BN48" s="192">
        <v>1.7252865411276714</v>
      </c>
      <c r="BO48" s="192">
        <v>-9.650270803359226E-2</v>
      </c>
      <c r="BP48" s="192">
        <v>-0.15710404897058028</v>
      </c>
      <c r="BQ48" s="192">
        <v>0</v>
      </c>
      <c r="BR48" s="192">
        <v>0</v>
      </c>
      <c r="BS48" s="192"/>
      <c r="BT48" s="192"/>
      <c r="BU48" s="192"/>
      <c r="BV48" s="192"/>
      <c r="BW48" s="192"/>
      <c r="BX48" s="192"/>
      <c r="BY48" s="192"/>
      <c r="BZ48" s="192"/>
      <c r="CA48" s="192"/>
      <c r="CB48" s="192"/>
      <c r="CC48" s="192"/>
      <c r="CD48" s="215"/>
    </row>
    <row r="49" spans="1:82" s="1" customFormat="1" x14ac:dyDescent="0.4">
      <c r="A49" s="314"/>
      <c r="B49" s="252" t="s">
        <v>240</v>
      </c>
      <c r="C49" s="56"/>
      <c r="D49" s="192"/>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v>32.04524540685096</v>
      </c>
      <c r="BK49" s="192">
        <v>30.365539399181383</v>
      </c>
      <c r="BL49" s="192">
        <v>31.101151286256304</v>
      </c>
      <c r="BM49" s="192">
        <v>28.672043792716465</v>
      </c>
      <c r="BN49" s="192">
        <v>25.935304822224744</v>
      </c>
      <c r="BO49" s="192">
        <v>26.787070547310229</v>
      </c>
      <c r="BP49" s="192">
        <v>22.836154174644101</v>
      </c>
      <c r="BQ49" s="192">
        <v>21.553129320654158</v>
      </c>
      <c r="BR49" s="192">
        <v>19.920408437541223</v>
      </c>
      <c r="BS49" s="192">
        <v>16.910992291261987</v>
      </c>
      <c r="BT49" s="192">
        <v>15.132132795154888</v>
      </c>
      <c r="BU49" s="192">
        <v>13.044833587233743</v>
      </c>
      <c r="BV49" s="192">
        <v>13.917235908413902</v>
      </c>
      <c r="BW49" s="192">
        <v>10.510639721963006</v>
      </c>
      <c r="BX49" s="192">
        <v>15.22060662592475</v>
      </c>
      <c r="BY49" s="192">
        <v>12.00283673881281</v>
      </c>
      <c r="BZ49" s="192">
        <v>12.374536602565755</v>
      </c>
      <c r="CA49" s="192">
        <v>13.534383720366318</v>
      </c>
      <c r="CB49" s="192">
        <v>14.616249523486609</v>
      </c>
      <c r="CC49" s="192">
        <v>15.565530415964545</v>
      </c>
      <c r="CD49" s="215">
        <v>16.974151624737992</v>
      </c>
    </row>
    <row r="50" spans="1:82" s="1" customFormat="1" x14ac:dyDescent="0.4">
      <c r="A50" s="314"/>
      <c r="B50" s="252" t="s">
        <v>274</v>
      </c>
      <c r="C50" s="56"/>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v>0.33480315576023734</v>
      </c>
      <c r="BK50" s="192">
        <v>0</v>
      </c>
      <c r="BL50" s="192">
        <v>0</v>
      </c>
      <c r="BM50" s="192">
        <v>0</v>
      </c>
      <c r="BN50" s="192">
        <v>0</v>
      </c>
      <c r="BO50" s="192">
        <v>0</v>
      </c>
      <c r="BP50" s="192">
        <v>0</v>
      </c>
      <c r="BQ50" s="192">
        <v>0</v>
      </c>
      <c r="BR50" s="192">
        <v>0</v>
      </c>
      <c r="BS50" s="192">
        <v>5.9137767995523218E-3</v>
      </c>
      <c r="BT50" s="192">
        <v>8.6766171046499772E-3</v>
      </c>
      <c r="BU50" s="192">
        <v>3.9805379143284889E-3</v>
      </c>
      <c r="BV50" s="192">
        <v>4.4620973103728957E-3</v>
      </c>
      <c r="BW50" s="192">
        <v>4.6055070303549338E-3</v>
      </c>
      <c r="BX50" s="192">
        <v>2.3766112521616959E-3</v>
      </c>
      <c r="BY50" s="192">
        <v>2.2270107451609769E-3</v>
      </c>
      <c r="BZ50" s="192">
        <v>2.0950255426228637E-3</v>
      </c>
      <c r="CA50" s="192">
        <v>2.1170521854400369E-3</v>
      </c>
      <c r="CB50" s="192">
        <v>2.1295277622700873E-3</v>
      </c>
      <c r="CC50" s="192">
        <v>2.0981770957332248E-3</v>
      </c>
      <c r="CD50" s="215">
        <v>2.0099733407439643E-3</v>
      </c>
    </row>
    <row r="51" spans="1:82" s="1" customFormat="1" x14ac:dyDescent="0.4">
      <c r="A51" s="314"/>
      <c r="B51" s="252" t="s">
        <v>229</v>
      </c>
      <c r="C51" s="56"/>
      <c r="D51" s="192"/>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v>3.3246947110345539</v>
      </c>
      <c r="BK51" s="192">
        <v>3.7691722178799827</v>
      </c>
      <c r="BL51" s="192">
        <v>191.51344241339166</v>
      </c>
      <c r="BM51" s="192">
        <v>251.41106519547481</v>
      </c>
      <c r="BN51" s="192">
        <v>340.23217005025202</v>
      </c>
      <c r="BO51" s="192">
        <v>97.850678614869892</v>
      </c>
      <c r="BP51" s="192">
        <v>103.14162682939507</v>
      </c>
      <c r="BQ51" s="192">
        <v>5.8441043096790741</v>
      </c>
      <c r="BR51" s="192">
        <v>7.3121483846556679</v>
      </c>
      <c r="BS51" s="192">
        <v>2.2162495526081218</v>
      </c>
      <c r="BT51" s="192">
        <v>1.8032862690747724</v>
      </c>
      <c r="BU51" s="192">
        <v>61.521510543380145</v>
      </c>
      <c r="BV51" s="192">
        <v>22.411370393886084</v>
      </c>
      <c r="BW51" s="192">
        <v>11.166766105672043</v>
      </c>
      <c r="BX51" s="192">
        <v>43.944468375197715</v>
      </c>
      <c r="BY51" s="192">
        <v>24.778031814491253</v>
      </c>
      <c r="BZ51" s="192">
        <v>20.19706760423572</v>
      </c>
      <c r="CA51" s="192">
        <v>19.737812624137913</v>
      </c>
      <c r="CB51" s="192">
        <v>14.759338526983555</v>
      </c>
      <c r="CC51" s="192">
        <v>13.62788838278596</v>
      </c>
      <c r="CD51" s="215">
        <v>13.360603371816783</v>
      </c>
    </row>
    <row r="52" spans="1:82" s="1" customFormat="1" ht="15.4" thickBot="1" x14ac:dyDescent="0.45">
      <c r="A52" s="353"/>
      <c r="B52" s="416"/>
      <c r="C52" s="119"/>
      <c r="D52" s="479"/>
      <c r="E52" s="479"/>
      <c r="F52" s="479"/>
      <c r="G52" s="479"/>
      <c r="H52" s="479"/>
      <c r="I52" s="479"/>
      <c r="J52" s="479"/>
      <c r="K52" s="479"/>
      <c r="L52" s="479"/>
      <c r="M52" s="479"/>
      <c r="N52" s="479"/>
      <c r="O52" s="479"/>
      <c r="P52" s="479"/>
      <c r="Q52" s="479"/>
      <c r="R52" s="479"/>
      <c r="S52" s="479"/>
      <c r="T52" s="479"/>
      <c r="U52" s="479"/>
      <c r="V52" s="479"/>
      <c r="W52" s="479"/>
      <c r="X52" s="479"/>
      <c r="Y52" s="479"/>
      <c r="Z52" s="479"/>
      <c r="AA52" s="479"/>
      <c r="AB52" s="479"/>
      <c r="AC52" s="479"/>
      <c r="AD52" s="479"/>
      <c r="AE52" s="479"/>
      <c r="AF52" s="479"/>
      <c r="AG52" s="479"/>
      <c r="AH52" s="479"/>
      <c r="AI52" s="479"/>
      <c r="AJ52" s="479"/>
      <c r="AK52" s="479"/>
      <c r="AL52" s="479"/>
      <c r="AM52" s="479"/>
      <c r="AN52" s="479"/>
      <c r="AO52" s="479"/>
      <c r="AP52" s="479"/>
      <c r="AQ52" s="479"/>
      <c r="AR52" s="479"/>
      <c r="AS52" s="479"/>
      <c r="AT52" s="479"/>
      <c r="AU52" s="479"/>
      <c r="AV52" s="479"/>
      <c r="AW52" s="479"/>
      <c r="AX52" s="479"/>
      <c r="AY52" s="479"/>
      <c r="AZ52" s="479"/>
      <c r="BA52" s="479"/>
      <c r="BB52" s="479"/>
      <c r="BC52" s="479"/>
      <c r="BD52" s="479"/>
      <c r="BE52" s="479"/>
      <c r="BF52" s="479"/>
      <c r="BG52" s="479"/>
      <c r="BH52" s="479"/>
      <c r="BI52" s="479"/>
      <c r="BJ52" s="479"/>
      <c r="BK52" s="479"/>
      <c r="BL52" s="479"/>
      <c r="BM52" s="479"/>
      <c r="BN52" s="479"/>
      <c r="BO52" s="479"/>
      <c r="BP52" s="479"/>
      <c r="BQ52" s="479"/>
      <c r="BR52" s="479"/>
      <c r="BS52" s="479"/>
      <c r="BT52" s="479"/>
      <c r="BU52" s="479"/>
      <c r="BV52" s="479"/>
      <c r="BW52" s="479"/>
      <c r="BX52" s="479"/>
      <c r="BY52" s="479"/>
      <c r="BZ52" s="479"/>
      <c r="CA52" s="479"/>
      <c r="CB52" s="479"/>
      <c r="CC52" s="479"/>
      <c r="CD52" s="480"/>
    </row>
    <row r="53" spans="1:82" s="1" customFormat="1" x14ac:dyDescent="0.4">
      <c r="A53" s="314"/>
      <c r="B53" s="56"/>
      <c r="C53" s="56"/>
      <c r="D53" s="192"/>
      <c r="E53" s="192"/>
      <c r="F53" s="192"/>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314"/>
      <c r="BY53" s="314"/>
      <c r="BZ53" s="314"/>
      <c r="CA53" s="314"/>
      <c r="CB53" s="314"/>
      <c r="CC53" s="314"/>
      <c r="CD53" s="314"/>
    </row>
  </sheetData>
  <hyperlinks>
    <hyperlink ref="A1" location="Contents!A1" display="Contents page" xr:uid="{00000000-0004-0000-1B00-000000000000}"/>
    <hyperlink ref="B1" location="Notes!A1" display="Information relating to this table can be found in the 'Notes' tab" xr:uid="{00000000-0004-0000-1B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9C9C9"/>
  </sheetPr>
  <dimension ref="A1:CD39"/>
  <sheetViews>
    <sheetView zoomScale="70" zoomScaleNormal="70" workbookViewId="0">
      <pane xSplit="3" ySplit="3" topLeftCell="BW4" activePane="bottomRight" state="frozen"/>
      <selection pane="topRight" activeCell="D1" sqref="D1"/>
      <selection pane="bottomLeft" activeCell="A4" sqref="A4"/>
      <selection pane="bottomRight" activeCell="A4" sqref="A4"/>
    </sheetView>
  </sheetViews>
  <sheetFormatPr defaultColWidth="12.86328125" defaultRowHeight="15" x14ac:dyDescent="0.4"/>
  <cols>
    <col min="1" max="1" width="23.1328125" style="314" bestFit="1" customWidth="1"/>
    <col min="2" max="2" width="75.86328125" style="314" customWidth="1"/>
    <col min="3" max="3" width="25.86328125" style="314" customWidth="1"/>
    <col min="4" max="75" width="12.86328125" style="192" customWidth="1"/>
    <col min="76" max="76" width="12.86328125" style="314" customWidth="1"/>
    <col min="77" max="16384" width="12.86328125" style="314"/>
  </cols>
  <sheetData>
    <row r="1" spans="1:82" s="296" customFormat="1" ht="25.5" customHeight="1" thickBot="1" x14ac:dyDescent="0.4">
      <c r="A1" s="43" t="s">
        <v>44</v>
      </c>
      <c r="B1" s="44" t="s">
        <v>88</v>
      </c>
      <c r="C1" s="108"/>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356"/>
      <c r="BW1" s="356"/>
      <c r="BX1" s="356"/>
    </row>
    <row r="2" spans="1:82" s="1" customFormat="1" ht="15.75" customHeight="1" x14ac:dyDescent="0.4">
      <c r="A2" s="46" t="s">
        <v>45</v>
      </c>
      <c r="B2" s="18" t="s">
        <v>724</v>
      </c>
      <c r="C2" s="378"/>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1" customFormat="1" x14ac:dyDescent="0.4">
      <c r="A3" s="110">
        <v>2022</v>
      </c>
      <c r="B3" s="298" t="s">
        <v>218</v>
      </c>
      <c r="C3" s="343"/>
      <c r="D3" s="269" t="s">
        <v>123</v>
      </c>
      <c r="E3" s="269" t="s">
        <v>123</v>
      </c>
      <c r="F3" s="269" t="s">
        <v>123</v>
      </c>
      <c r="G3" s="269" t="s">
        <v>123</v>
      </c>
      <c r="H3" s="269" t="s">
        <v>123</v>
      </c>
      <c r="I3" s="269" t="s">
        <v>123</v>
      </c>
      <c r="J3" s="269" t="s">
        <v>123</v>
      </c>
      <c r="K3" s="269" t="s">
        <v>123</v>
      </c>
      <c r="L3" s="269" t="s">
        <v>123</v>
      </c>
      <c r="M3" s="269" t="s">
        <v>123</v>
      </c>
      <c r="N3" s="269" t="s">
        <v>123</v>
      </c>
      <c r="O3" s="269" t="s">
        <v>123</v>
      </c>
      <c r="P3" s="269" t="s">
        <v>123</v>
      </c>
      <c r="Q3" s="269" t="s">
        <v>123</v>
      </c>
      <c r="R3" s="269" t="s">
        <v>123</v>
      </c>
      <c r="S3" s="269" t="s">
        <v>123</v>
      </c>
      <c r="T3" s="269" t="s">
        <v>123</v>
      </c>
      <c r="U3" s="269" t="s">
        <v>123</v>
      </c>
      <c r="V3" s="269" t="s">
        <v>123</v>
      </c>
      <c r="W3" s="269" t="s">
        <v>123</v>
      </c>
      <c r="X3" s="269" t="s">
        <v>123</v>
      </c>
      <c r="Y3" s="269" t="s">
        <v>123</v>
      </c>
      <c r="Z3" s="269" t="s">
        <v>123</v>
      </c>
      <c r="AA3" s="269" t="s">
        <v>123</v>
      </c>
      <c r="AB3" s="269" t="s">
        <v>123</v>
      </c>
      <c r="AC3" s="269" t="s">
        <v>123</v>
      </c>
      <c r="AD3" s="269" t="s">
        <v>123</v>
      </c>
      <c r="AE3" s="269" t="s">
        <v>123</v>
      </c>
      <c r="AF3" s="269" t="s">
        <v>123</v>
      </c>
      <c r="AG3" s="269" t="s">
        <v>123</v>
      </c>
      <c r="AH3" s="269" t="s">
        <v>123</v>
      </c>
      <c r="AI3" s="269" t="s">
        <v>123</v>
      </c>
      <c r="AJ3" s="269" t="s">
        <v>123</v>
      </c>
      <c r="AK3" s="269" t="s">
        <v>123</v>
      </c>
      <c r="AL3" s="269" t="s">
        <v>123</v>
      </c>
      <c r="AM3" s="269" t="s">
        <v>123</v>
      </c>
      <c r="AN3" s="269" t="s">
        <v>123</v>
      </c>
      <c r="AO3" s="269" t="s">
        <v>123</v>
      </c>
      <c r="AP3" s="269" t="s">
        <v>123</v>
      </c>
      <c r="AQ3" s="269" t="s">
        <v>123</v>
      </c>
      <c r="AR3" s="269" t="s">
        <v>123</v>
      </c>
      <c r="AS3" s="269" t="s">
        <v>123</v>
      </c>
      <c r="AT3" s="269" t="s">
        <v>123</v>
      </c>
      <c r="AU3" s="269" t="s">
        <v>123</v>
      </c>
      <c r="AV3" s="269" t="s">
        <v>123</v>
      </c>
      <c r="AW3" s="269" t="s">
        <v>123</v>
      </c>
      <c r="AX3" s="269" t="s">
        <v>123</v>
      </c>
      <c r="AY3" s="269" t="s">
        <v>123</v>
      </c>
      <c r="AZ3" s="269" t="s">
        <v>123</v>
      </c>
      <c r="BA3" s="269" t="s">
        <v>123</v>
      </c>
      <c r="BB3" s="269" t="s">
        <v>123</v>
      </c>
      <c r="BC3" s="269" t="s">
        <v>123</v>
      </c>
      <c r="BD3" s="269" t="s">
        <v>123</v>
      </c>
      <c r="BE3" s="269" t="s">
        <v>123</v>
      </c>
      <c r="BF3" s="269" t="s">
        <v>123</v>
      </c>
      <c r="BG3" s="269" t="s">
        <v>123</v>
      </c>
      <c r="BH3" s="269" t="s">
        <v>123</v>
      </c>
      <c r="BI3" s="269" t="s">
        <v>123</v>
      </c>
      <c r="BJ3" s="269" t="s">
        <v>123</v>
      </c>
      <c r="BK3" s="269" t="s">
        <v>123</v>
      </c>
      <c r="BL3" s="269" t="s">
        <v>123</v>
      </c>
      <c r="BM3" s="269" t="s">
        <v>123</v>
      </c>
      <c r="BN3" s="269" t="s">
        <v>123</v>
      </c>
      <c r="BO3" s="269" t="s">
        <v>123</v>
      </c>
      <c r="BP3" s="269" t="s">
        <v>123</v>
      </c>
      <c r="BQ3" s="269" t="s">
        <v>123</v>
      </c>
      <c r="BR3" s="269" t="s">
        <v>123</v>
      </c>
      <c r="BS3" s="269" t="s">
        <v>123</v>
      </c>
      <c r="BT3" s="269" t="s">
        <v>123</v>
      </c>
      <c r="BU3" s="269" t="s">
        <v>123</v>
      </c>
      <c r="BV3" s="269" t="s">
        <v>123</v>
      </c>
      <c r="BW3" s="269" t="s">
        <v>123</v>
      </c>
      <c r="BX3" s="269" t="s">
        <v>123</v>
      </c>
      <c r="BY3" s="269" t="s">
        <v>124</v>
      </c>
      <c r="BZ3" s="269" t="s">
        <v>124</v>
      </c>
      <c r="CA3" s="269" t="s">
        <v>124</v>
      </c>
      <c r="CB3" s="269" t="s">
        <v>124</v>
      </c>
      <c r="CC3" s="269" t="s">
        <v>124</v>
      </c>
      <c r="CD3" s="270" t="s">
        <v>124</v>
      </c>
    </row>
    <row r="4" spans="1:82" s="238" customFormat="1" ht="24" customHeight="1" x14ac:dyDescent="0.4">
      <c r="A4" s="35"/>
      <c r="B4" s="106" t="s">
        <v>136</v>
      </c>
      <c r="D4" s="462">
        <f t="shared" ref="D4:AI4" si="0">SUM(D5,D12)</f>
        <v>176.4</v>
      </c>
      <c r="E4" s="462">
        <f t="shared" si="0"/>
        <v>248.9</v>
      </c>
      <c r="F4" s="462">
        <f t="shared" si="0"/>
        <v>248.6</v>
      </c>
      <c r="G4" s="462">
        <f t="shared" si="0"/>
        <v>275.2</v>
      </c>
      <c r="H4" s="462">
        <f t="shared" si="0"/>
        <v>315.5</v>
      </c>
      <c r="I4" s="462">
        <f t="shared" si="0"/>
        <v>334.1</v>
      </c>
      <c r="J4" s="462">
        <f t="shared" si="0"/>
        <v>348.1</v>
      </c>
      <c r="K4" s="462">
        <f t="shared" si="0"/>
        <v>432.5</v>
      </c>
      <c r="L4" s="462">
        <f t="shared" si="0"/>
        <v>447.9</v>
      </c>
      <c r="M4" s="462">
        <f t="shared" si="0"/>
        <v>482.1</v>
      </c>
      <c r="N4" s="462">
        <f t="shared" si="0"/>
        <v>617.4</v>
      </c>
      <c r="O4" s="462">
        <f t="shared" si="0"/>
        <v>657</v>
      </c>
      <c r="P4" s="462">
        <f t="shared" si="0"/>
        <v>676.9</v>
      </c>
      <c r="Q4" s="462">
        <f t="shared" si="0"/>
        <v>783.9</v>
      </c>
      <c r="R4" s="462">
        <f t="shared" si="0"/>
        <v>807.1</v>
      </c>
      <c r="S4" s="462">
        <f t="shared" si="0"/>
        <v>958.8</v>
      </c>
      <c r="T4" s="462">
        <f t="shared" si="0"/>
        <v>1014.7</v>
      </c>
      <c r="U4" s="462">
        <f t="shared" si="0"/>
        <v>1237.8</v>
      </c>
      <c r="V4" s="462">
        <f t="shared" si="0"/>
        <v>1271.5999999999999</v>
      </c>
      <c r="W4" s="462">
        <f t="shared" si="0"/>
        <v>1384.6</v>
      </c>
      <c r="X4" s="462">
        <f t="shared" si="0"/>
        <v>1543.3</v>
      </c>
      <c r="Y4" s="462">
        <f t="shared" si="0"/>
        <v>1626.9</v>
      </c>
      <c r="Z4" s="462">
        <f t="shared" si="0"/>
        <v>1785.2</v>
      </c>
      <c r="AA4" s="462">
        <f t="shared" si="0"/>
        <v>2068.1999999999998</v>
      </c>
      <c r="AB4" s="462">
        <f t="shared" si="0"/>
        <v>2395.6</v>
      </c>
      <c r="AC4" s="462">
        <f t="shared" si="0"/>
        <v>2779.8</v>
      </c>
      <c r="AD4" s="462">
        <f t="shared" si="0"/>
        <v>3609</v>
      </c>
      <c r="AE4" s="462">
        <f t="shared" si="0"/>
        <v>4824.8999999999996</v>
      </c>
      <c r="AF4" s="462">
        <f t="shared" si="0"/>
        <v>5687.1</v>
      </c>
      <c r="AG4" s="462">
        <f t="shared" si="0"/>
        <v>6627.5</v>
      </c>
      <c r="AH4" s="462">
        <f t="shared" si="0"/>
        <v>7589</v>
      </c>
      <c r="AI4" s="462">
        <f t="shared" si="0"/>
        <v>8852</v>
      </c>
      <c r="AJ4" s="462">
        <f t="shared" ref="AJ4:BO4" si="1">SUM(AJ5,AJ12)</f>
        <v>10564</v>
      </c>
      <c r="AK4" s="462">
        <f t="shared" si="1"/>
        <v>12165</v>
      </c>
      <c r="AL4" s="462">
        <f t="shared" si="1"/>
        <v>13589</v>
      </c>
      <c r="AM4" s="462">
        <f t="shared" si="1"/>
        <v>14654</v>
      </c>
      <c r="AN4" s="462">
        <f t="shared" si="1"/>
        <v>15307</v>
      </c>
      <c r="AO4" s="462">
        <f t="shared" si="1"/>
        <v>16625</v>
      </c>
      <c r="AP4" s="462">
        <f t="shared" si="1"/>
        <v>17816.453000000001</v>
      </c>
      <c r="AQ4" s="462">
        <f t="shared" si="1"/>
        <v>18685.544999999998</v>
      </c>
      <c r="AR4" s="462">
        <f t="shared" si="1"/>
        <v>19273.72</v>
      </c>
      <c r="AS4" s="462">
        <f t="shared" si="1"/>
        <v>20731.936000000002</v>
      </c>
      <c r="AT4" s="462">
        <f t="shared" si="1"/>
        <v>22734.863000000001</v>
      </c>
      <c r="AU4" s="462">
        <f t="shared" si="1"/>
        <v>25578.864000000001</v>
      </c>
      <c r="AV4" s="462">
        <f t="shared" si="1"/>
        <v>26741.489000000001</v>
      </c>
      <c r="AW4" s="462">
        <f t="shared" si="1"/>
        <v>28219.280000000002</v>
      </c>
      <c r="AX4" s="462">
        <f t="shared" si="1"/>
        <v>28779.506000000001</v>
      </c>
      <c r="AY4" s="462">
        <f t="shared" si="1"/>
        <v>29998.344000000005</v>
      </c>
      <c r="AZ4" s="462">
        <f t="shared" si="1"/>
        <v>32024.285999999996</v>
      </c>
      <c r="BA4" s="462">
        <f t="shared" si="1"/>
        <v>33586</v>
      </c>
      <c r="BB4" s="462">
        <f t="shared" si="1"/>
        <v>35603.290999999997</v>
      </c>
      <c r="BC4" s="462">
        <f t="shared" si="1"/>
        <v>37802.438000000002</v>
      </c>
      <c r="BD4" s="462">
        <f t="shared" si="1"/>
        <v>38745.199999999997</v>
      </c>
      <c r="BE4" s="462">
        <f t="shared" si="1"/>
        <v>41921.603135450001</v>
      </c>
      <c r="BF4" s="462">
        <f t="shared" si="1"/>
        <v>44367.258565528275</v>
      </c>
      <c r="BG4" s="462">
        <f t="shared" si="1"/>
        <v>46506.352382756908</v>
      </c>
      <c r="BH4" s="462">
        <f t="shared" si="1"/>
        <v>48801.804999999993</v>
      </c>
      <c r="BI4" s="462">
        <f t="shared" si="1"/>
        <v>51422.462685709994</v>
      </c>
      <c r="BJ4" s="462">
        <f t="shared" si="1"/>
        <v>53663.45674691999</v>
      </c>
      <c r="BK4" s="462">
        <f t="shared" si="1"/>
        <v>57593.742352232308</v>
      </c>
      <c r="BL4" s="462">
        <f t="shared" si="1"/>
        <v>61584.34965923</v>
      </c>
      <c r="BM4" s="462">
        <f t="shared" si="1"/>
        <v>66895.841990320012</v>
      </c>
      <c r="BN4" s="462">
        <f t="shared" si="1"/>
        <v>69835.141333070016</v>
      </c>
      <c r="BO4" s="462">
        <f t="shared" si="1"/>
        <v>74150.519898250015</v>
      </c>
      <c r="BP4" s="462">
        <f t="shared" ref="BP4:CD4" si="2">SUM(BP5,BP12)</f>
        <v>79809.006438810029</v>
      </c>
      <c r="BQ4" s="462">
        <f t="shared" si="2"/>
        <v>83110.340476999991</v>
      </c>
      <c r="BR4" s="462">
        <f t="shared" si="2"/>
        <v>86515.830874880034</v>
      </c>
      <c r="BS4" s="462">
        <f t="shared" si="2"/>
        <v>89367.86147389999</v>
      </c>
      <c r="BT4" s="462">
        <f t="shared" si="2"/>
        <v>91580.290263549934</v>
      </c>
      <c r="BU4" s="462">
        <f t="shared" si="2"/>
        <v>93800.446975290019</v>
      </c>
      <c r="BV4" s="462">
        <f t="shared" si="2"/>
        <v>96743.369584550004</v>
      </c>
      <c r="BW4" s="462">
        <f t="shared" si="2"/>
        <v>98797.419040459979</v>
      </c>
      <c r="BX4" s="462">
        <f t="shared" si="2"/>
        <v>102034.52234502997</v>
      </c>
      <c r="BY4" s="462">
        <f t="shared" si="2"/>
        <v>104521.38562685643</v>
      </c>
      <c r="BZ4" s="462">
        <f t="shared" si="2"/>
        <v>110620.43107233847</v>
      </c>
      <c r="CA4" s="462">
        <f t="shared" si="2"/>
        <v>121308.11628426661</v>
      </c>
      <c r="CB4" s="462">
        <f t="shared" si="2"/>
        <v>128061.36754923727</v>
      </c>
      <c r="CC4" s="462">
        <f t="shared" si="2"/>
        <v>134079.74559498593</v>
      </c>
      <c r="CD4" s="463">
        <f t="shared" si="2"/>
        <v>138824.16806794901</v>
      </c>
    </row>
    <row r="5" spans="1:82" s="1" customFormat="1" ht="26.25" customHeight="1" x14ac:dyDescent="0.4">
      <c r="A5" s="314"/>
      <c r="B5" s="71" t="s">
        <v>725</v>
      </c>
      <c r="C5" s="481"/>
      <c r="D5" s="464">
        <f t="shared" ref="D5:AI5" si="3">SUM(D6:D9)</f>
        <v>176.4</v>
      </c>
      <c r="E5" s="464">
        <f t="shared" si="3"/>
        <v>248.9</v>
      </c>
      <c r="F5" s="464">
        <f t="shared" si="3"/>
        <v>248.6</v>
      </c>
      <c r="G5" s="464">
        <f t="shared" si="3"/>
        <v>275.2</v>
      </c>
      <c r="H5" s="464">
        <f t="shared" si="3"/>
        <v>315.5</v>
      </c>
      <c r="I5" s="464">
        <f t="shared" si="3"/>
        <v>334.1</v>
      </c>
      <c r="J5" s="464">
        <f t="shared" si="3"/>
        <v>348.1</v>
      </c>
      <c r="K5" s="464">
        <f t="shared" si="3"/>
        <v>432.5</v>
      </c>
      <c r="L5" s="464">
        <f t="shared" si="3"/>
        <v>447.9</v>
      </c>
      <c r="M5" s="464">
        <f t="shared" si="3"/>
        <v>482.1</v>
      </c>
      <c r="N5" s="464">
        <f t="shared" si="3"/>
        <v>617.4</v>
      </c>
      <c r="O5" s="464">
        <f t="shared" si="3"/>
        <v>657</v>
      </c>
      <c r="P5" s="464">
        <f t="shared" si="3"/>
        <v>676.9</v>
      </c>
      <c r="Q5" s="464">
        <f t="shared" si="3"/>
        <v>783.9</v>
      </c>
      <c r="R5" s="464">
        <f t="shared" si="3"/>
        <v>807.1</v>
      </c>
      <c r="S5" s="464">
        <f t="shared" si="3"/>
        <v>958.8</v>
      </c>
      <c r="T5" s="464">
        <f t="shared" si="3"/>
        <v>1014.7</v>
      </c>
      <c r="U5" s="464">
        <f t="shared" si="3"/>
        <v>1237.8</v>
      </c>
      <c r="V5" s="464">
        <f t="shared" si="3"/>
        <v>1271.5999999999999</v>
      </c>
      <c r="W5" s="464">
        <f t="shared" si="3"/>
        <v>1384.6</v>
      </c>
      <c r="X5" s="464">
        <f t="shared" si="3"/>
        <v>1543.3</v>
      </c>
      <c r="Y5" s="464">
        <f t="shared" si="3"/>
        <v>1626.9</v>
      </c>
      <c r="Z5" s="464">
        <f t="shared" si="3"/>
        <v>1777.8</v>
      </c>
      <c r="AA5" s="464">
        <f t="shared" si="3"/>
        <v>2045.3</v>
      </c>
      <c r="AB5" s="464">
        <f t="shared" si="3"/>
        <v>2368.6</v>
      </c>
      <c r="AC5" s="464">
        <f t="shared" si="3"/>
        <v>2752</v>
      </c>
      <c r="AD5" s="464">
        <f t="shared" si="3"/>
        <v>3578.4</v>
      </c>
      <c r="AE5" s="464">
        <f t="shared" si="3"/>
        <v>4791</v>
      </c>
      <c r="AF5" s="464">
        <f t="shared" si="3"/>
        <v>5651.3</v>
      </c>
      <c r="AG5" s="464">
        <f t="shared" si="3"/>
        <v>6591.6</v>
      </c>
      <c r="AH5" s="464">
        <f t="shared" si="3"/>
        <v>7552</v>
      </c>
      <c r="AI5" s="464">
        <f t="shared" si="3"/>
        <v>8816</v>
      </c>
      <c r="AJ5" s="464">
        <f t="shared" ref="AJ5:BO5" si="4">SUM(AJ6:AJ9)</f>
        <v>10526</v>
      </c>
      <c r="AK5" s="464">
        <f t="shared" si="4"/>
        <v>12126</v>
      </c>
      <c r="AL5" s="464">
        <f t="shared" si="4"/>
        <v>13549</v>
      </c>
      <c r="AM5" s="464">
        <f t="shared" si="4"/>
        <v>14613</v>
      </c>
      <c r="AN5" s="464">
        <f t="shared" si="4"/>
        <v>15268</v>
      </c>
      <c r="AO5" s="464">
        <f t="shared" si="4"/>
        <v>16584</v>
      </c>
      <c r="AP5" s="464">
        <f t="shared" si="4"/>
        <v>17779.453000000001</v>
      </c>
      <c r="AQ5" s="464">
        <f t="shared" si="4"/>
        <v>18648.391</v>
      </c>
      <c r="AR5" s="464">
        <f t="shared" si="4"/>
        <v>19237.593000000001</v>
      </c>
      <c r="AS5" s="464">
        <f t="shared" si="4"/>
        <v>20697.363000000001</v>
      </c>
      <c r="AT5" s="464">
        <f t="shared" si="4"/>
        <v>22699.034</v>
      </c>
      <c r="AU5" s="464">
        <f t="shared" si="4"/>
        <v>25543.024000000001</v>
      </c>
      <c r="AV5" s="464">
        <f t="shared" si="4"/>
        <v>26705.927</v>
      </c>
      <c r="AW5" s="464">
        <f t="shared" si="4"/>
        <v>28183.114000000001</v>
      </c>
      <c r="AX5" s="464">
        <f t="shared" si="4"/>
        <v>28744.81</v>
      </c>
      <c r="AY5" s="464">
        <f t="shared" si="4"/>
        <v>29962.569000000003</v>
      </c>
      <c r="AZ5" s="464">
        <f t="shared" si="4"/>
        <v>31994.560999999998</v>
      </c>
      <c r="BA5" s="464">
        <f t="shared" si="4"/>
        <v>33556.756999999998</v>
      </c>
      <c r="BB5" s="464">
        <f t="shared" si="4"/>
        <v>35574.510999999999</v>
      </c>
      <c r="BC5" s="464">
        <f t="shared" si="4"/>
        <v>37774.760999999999</v>
      </c>
      <c r="BD5" s="464">
        <f t="shared" si="4"/>
        <v>38717.656999999999</v>
      </c>
      <c r="BE5" s="464">
        <f t="shared" si="4"/>
        <v>41893.0018538</v>
      </c>
      <c r="BF5" s="464">
        <f t="shared" si="4"/>
        <v>44338.400971748277</v>
      </c>
      <c r="BG5" s="464">
        <f t="shared" si="4"/>
        <v>46476.654559836905</v>
      </c>
      <c r="BH5" s="464">
        <f t="shared" si="4"/>
        <v>48771.517999999996</v>
      </c>
      <c r="BI5" s="464">
        <f t="shared" si="4"/>
        <v>51391.939927299994</v>
      </c>
      <c r="BJ5" s="464">
        <f t="shared" si="4"/>
        <v>53629.367547699992</v>
      </c>
      <c r="BK5" s="464">
        <f t="shared" si="4"/>
        <v>57554.148143162311</v>
      </c>
      <c r="BL5" s="464">
        <f t="shared" si="4"/>
        <v>61539.334872430001</v>
      </c>
      <c r="BM5" s="464">
        <f t="shared" si="4"/>
        <v>66848.160442100008</v>
      </c>
      <c r="BN5" s="464">
        <f t="shared" si="4"/>
        <v>69777.042747120009</v>
      </c>
      <c r="BO5" s="464">
        <f t="shared" si="4"/>
        <v>74087.953530660016</v>
      </c>
      <c r="BP5" s="464">
        <f t="shared" ref="BP5:BS5" si="5">SUM(BP6:BP9)</f>
        <v>79733.982094140025</v>
      </c>
      <c r="BQ5" s="464">
        <f t="shared" si="5"/>
        <v>83014.68745279999</v>
      </c>
      <c r="BR5" s="464">
        <f t="shared" si="5"/>
        <v>86427.717724600036</v>
      </c>
      <c r="BS5" s="464">
        <f t="shared" si="5"/>
        <v>89274.966169329986</v>
      </c>
      <c r="BT5" s="464">
        <f t="shared" ref="BT5:CD5" si="6">SUM(BT6:BT11)</f>
        <v>91481.012978129933</v>
      </c>
      <c r="BU5" s="464">
        <f t="shared" si="6"/>
        <v>93695.825169830016</v>
      </c>
      <c r="BV5" s="464">
        <f t="shared" si="6"/>
        <v>96630.245524619997</v>
      </c>
      <c r="BW5" s="464">
        <f t="shared" si="6"/>
        <v>98678.755629419975</v>
      </c>
      <c r="BX5" s="464">
        <f t="shared" si="6"/>
        <v>101759.41759992996</v>
      </c>
      <c r="BY5" s="464">
        <f t="shared" si="6"/>
        <v>104372.49888132967</v>
      </c>
      <c r="BZ5" s="464">
        <f t="shared" si="6"/>
        <v>110349.17569414477</v>
      </c>
      <c r="CA5" s="464">
        <f t="shared" si="6"/>
        <v>121121.39533761049</v>
      </c>
      <c r="CB5" s="464">
        <f t="shared" si="6"/>
        <v>127887.03916278407</v>
      </c>
      <c r="CC5" s="464">
        <f t="shared" si="6"/>
        <v>133899.68913131711</v>
      </c>
      <c r="CD5" s="465">
        <f t="shared" si="6"/>
        <v>138636.24854508016</v>
      </c>
    </row>
    <row r="6" spans="1:82" s="1" customFormat="1" x14ac:dyDescent="0.4">
      <c r="A6" s="314"/>
      <c r="B6" s="196" t="s">
        <v>726</v>
      </c>
      <c r="C6" s="313"/>
      <c r="D6" s="466">
        <v>176.4</v>
      </c>
      <c r="E6" s="466">
        <v>248.9</v>
      </c>
      <c r="F6" s="466">
        <v>248.6</v>
      </c>
      <c r="G6" s="466">
        <v>275.2</v>
      </c>
      <c r="H6" s="466">
        <v>315.5</v>
      </c>
      <c r="I6" s="466">
        <v>334.1</v>
      </c>
      <c r="J6" s="466">
        <v>348.1</v>
      </c>
      <c r="K6" s="466">
        <v>432.5</v>
      </c>
      <c r="L6" s="466">
        <v>447.9</v>
      </c>
      <c r="M6" s="466">
        <v>482.1</v>
      </c>
      <c r="N6" s="466">
        <v>617.4</v>
      </c>
      <c r="O6" s="466">
        <v>657</v>
      </c>
      <c r="P6" s="466">
        <v>676.9</v>
      </c>
      <c r="Q6" s="466">
        <v>783.9</v>
      </c>
      <c r="R6" s="466">
        <v>807.1</v>
      </c>
      <c r="S6" s="466">
        <v>958.8</v>
      </c>
      <c r="T6" s="466">
        <v>1014.7</v>
      </c>
      <c r="U6" s="466">
        <v>1237.8</v>
      </c>
      <c r="V6" s="466">
        <v>1271.5999999999999</v>
      </c>
      <c r="W6" s="466">
        <v>1384.6</v>
      </c>
      <c r="X6" s="466">
        <v>1543.3</v>
      </c>
      <c r="Y6" s="466">
        <v>1626.9</v>
      </c>
      <c r="Z6" s="466">
        <v>1777.8</v>
      </c>
      <c r="AA6" s="466">
        <v>2045.3</v>
      </c>
      <c r="AB6" s="466">
        <v>2368.6</v>
      </c>
      <c r="AC6" s="466">
        <v>2752</v>
      </c>
      <c r="AD6" s="466">
        <v>3578.4</v>
      </c>
      <c r="AE6" s="466">
        <v>4791</v>
      </c>
      <c r="AF6" s="466">
        <v>5651.3</v>
      </c>
      <c r="AG6" s="466">
        <v>6591.6</v>
      </c>
      <c r="AH6" s="466">
        <v>7552</v>
      </c>
      <c r="AI6" s="466">
        <v>8815</v>
      </c>
      <c r="AJ6" s="466">
        <v>10518</v>
      </c>
      <c r="AK6" s="466">
        <v>12107</v>
      </c>
      <c r="AL6" s="466">
        <v>13509</v>
      </c>
      <c r="AM6" s="466">
        <v>14553</v>
      </c>
      <c r="AN6" s="466">
        <v>15181</v>
      </c>
      <c r="AO6" s="466">
        <v>16443</v>
      </c>
      <c r="AP6" s="466">
        <v>17560.36</v>
      </c>
      <c r="AQ6" s="466">
        <v>18355.971000000001</v>
      </c>
      <c r="AR6" s="466">
        <v>18857.098000000002</v>
      </c>
      <c r="AS6" s="466">
        <v>20171.257000000001</v>
      </c>
      <c r="AT6" s="466">
        <v>21972.580999999998</v>
      </c>
      <c r="AU6" s="466">
        <v>24450.99</v>
      </c>
      <c r="AV6" s="466">
        <v>25364.328000000001</v>
      </c>
      <c r="AW6" s="466">
        <v>26546.062000000002</v>
      </c>
      <c r="AX6" s="466">
        <v>26859.15</v>
      </c>
      <c r="AY6" s="466">
        <v>27740.434000000001</v>
      </c>
      <c r="AZ6" s="466">
        <v>29238.920999999998</v>
      </c>
      <c r="BA6" s="466">
        <v>30391.121999999999</v>
      </c>
      <c r="BB6" s="466">
        <v>31914.134999999998</v>
      </c>
      <c r="BC6" s="466">
        <v>33377.665495317</v>
      </c>
      <c r="BD6" s="466">
        <v>32886.690685359994</v>
      </c>
      <c r="BE6" s="466">
        <v>35420.719669182879</v>
      </c>
      <c r="BF6" s="466">
        <v>37284.042076120684</v>
      </c>
      <c r="BG6" s="466">
        <v>38505.283116754588</v>
      </c>
      <c r="BH6" s="466">
        <v>40026.295326250001</v>
      </c>
      <c r="BI6" s="466">
        <v>41780.351999849998</v>
      </c>
      <c r="BJ6" s="466">
        <v>43129.110323089997</v>
      </c>
      <c r="BK6" s="466">
        <v>45774.817325406155</v>
      </c>
      <c r="BL6" s="466">
        <v>48323.221362397162</v>
      </c>
      <c r="BM6" s="466">
        <v>51848.801061122263</v>
      </c>
      <c r="BN6" s="466">
        <v>54097.476088878946</v>
      </c>
      <c r="BO6" s="466">
        <v>57360.707342025926</v>
      </c>
      <c r="BP6" s="466">
        <v>61155.804856264447</v>
      </c>
      <c r="BQ6" s="466">
        <v>63491.474743577586</v>
      </c>
      <c r="BR6" s="466">
        <v>65864.526208284093</v>
      </c>
      <c r="BS6" s="466">
        <v>68092.517947238579</v>
      </c>
      <c r="BT6" s="466">
        <v>68936.397712484904</v>
      </c>
      <c r="BU6" s="466">
        <v>68234.40159905277</v>
      </c>
      <c r="BV6" s="466">
        <v>67573.790798066111</v>
      </c>
      <c r="BW6" s="466">
        <v>66792.952444676455</v>
      </c>
      <c r="BX6" s="466">
        <v>66849.746943338745</v>
      </c>
      <c r="BY6" s="466">
        <v>64605.379525611046</v>
      </c>
      <c r="BZ6" s="466">
        <v>64135.173167496199</v>
      </c>
      <c r="CA6" s="466">
        <v>65047.055044489025</v>
      </c>
      <c r="CB6" s="466">
        <v>63763.259465851617</v>
      </c>
      <c r="CC6" s="466">
        <v>62011.897449161042</v>
      </c>
      <c r="CD6" s="467">
        <v>60417.222485635939</v>
      </c>
    </row>
    <row r="7" spans="1:82" s="1" customFormat="1" x14ac:dyDescent="0.4">
      <c r="A7" s="314"/>
      <c r="B7" s="196" t="s">
        <v>355</v>
      </c>
      <c r="C7" s="313"/>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466">
        <v>1099.6683146400001</v>
      </c>
      <c r="BE7" s="466">
        <v>1144.4988485600004</v>
      </c>
      <c r="BF7" s="466">
        <v>1185.4171848499998</v>
      </c>
      <c r="BG7" s="466">
        <v>1322.9499594399999</v>
      </c>
      <c r="BH7" s="466">
        <v>1382.4806737499998</v>
      </c>
      <c r="BI7" s="466">
        <v>1450.2460951499997</v>
      </c>
      <c r="BJ7" s="466">
        <v>1507.2713076100001</v>
      </c>
      <c r="BK7" s="466">
        <v>1595.1330525061512</v>
      </c>
      <c r="BL7" s="466">
        <v>1696.1175015328326</v>
      </c>
      <c r="BM7" s="466">
        <v>1803.6566907777408</v>
      </c>
      <c r="BN7" s="466">
        <v>1841.4891045270388</v>
      </c>
      <c r="BO7" s="466">
        <v>1928.517541864087</v>
      </c>
      <c r="BP7" s="466">
        <v>2057.8452180005802</v>
      </c>
      <c r="BQ7" s="466">
        <v>2120.523072903236</v>
      </c>
      <c r="BR7" s="466">
        <v>2184.8482328354826</v>
      </c>
      <c r="BS7" s="466">
        <v>2207.3069311882009</v>
      </c>
      <c r="BT7" s="466">
        <v>2157.4583034014645</v>
      </c>
      <c r="BU7" s="466">
        <v>2097.8760606459073</v>
      </c>
      <c r="BV7" s="466">
        <v>2071.5651535127631</v>
      </c>
      <c r="BW7" s="466">
        <v>2040.0076377184184</v>
      </c>
      <c r="BX7" s="466">
        <v>1968.3382342256693</v>
      </c>
      <c r="BY7" s="466">
        <v>1882.4558165515959</v>
      </c>
      <c r="BZ7" s="466">
        <v>1843.6264157873827</v>
      </c>
      <c r="CA7" s="466">
        <v>1881.7315192610106</v>
      </c>
      <c r="CB7" s="466">
        <v>1837.562293259861</v>
      </c>
      <c r="CC7" s="466">
        <v>1763.86252794088</v>
      </c>
      <c r="CD7" s="467">
        <v>1696.1637898093754</v>
      </c>
    </row>
    <row r="8" spans="1:82" s="1" customFormat="1" x14ac:dyDescent="0.4">
      <c r="A8" s="314"/>
      <c r="B8" s="196" t="s">
        <v>727</v>
      </c>
      <c r="C8" s="313"/>
      <c r="D8" s="466">
        <v>0</v>
      </c>
      <c r="E8" s="466">
        <v>0</v>
      </c>
      <c r="F8" s="466">
        <v>0</v>
      </c>
      <c r="G8" s="466">
        <v>0</v>
      </c>
      <c r="H8" s="466">
        <v>0</v>
      </c>
      <c r="I8" s="466">
        <v>0</v>
      </c>
      <c r="J8" s="466">
        <v>0</v>
      </c>
      <c r="K8" s="466">
        <v>0</v>
      </c>
      <c r="L8" s="466">
        <v>0</v>
      </c>
      <c r="M8" s="466">
        <v>0</v>
      </c>
      <c r="N8" s="466">
        <v>0</v>
      </c>
      <c r="O8" s="466">
        <v>0</v>
      </c>
      <c r="P8" s="466">
        <v>0</v>
      </c>
      <c r="Q8" s="466">
        <v>0</v>
      </c>
      <c r="R8" s="466">
        <v>0</v>
      </c>
      <c r="S8" s="466">
        <v>0</v>
      </c>
      <c r="T8" s="466">
        <v>0</v>
      </c>
      <c r="U8" s="466">
        <v>0</v>
      </c>
      <c r="V8" s="466">
        <v>0</v>
      </c>
      <c r="W8" s="466">
        <v>0</v>
      </c>
      <c r="X8" s="466">
        <v>0</v>
      </c>
      <c r="Y8" s="466">
        <v>0</v>
      </c>
      <c r="Z8" s="466">
        <v>0</v>
      </c>
      <c r="AA8" s="466">
        <v>0</v>
      </c>
      <c r="AB8" s="466">
        <v>0</v>
      </c>
      <c r="AC8" s="466">
        <v>0</v>
      </c>
      <c r="AD8" s="466">
        <v>0</v>
      </c>
      <c r="AE8" s="466">
        <v>0</v>
      </c>
      <c r="AF8" s="466">
        <v>0</v>
      </c>
      <c r="AG8" s="466">
        <v>0</v>
      </c>
      <c r="AH8" s="466">
        <v>0</v>
      </c>
      <c r="AI8" s="466">
        <v>0</v>
      </c>
      <c r="AJ8" s="466">
        <v>0</v>
      </c>
      <c r="AK8" s="466">
        <v>0</v>
      </c>
      <c r="AL8" s="466">
        <v>0</v>
      </c>
      <c r="AM8" s="466">
        <v>0</v>
      </c>
      <c r="AN8" s="466">
        <v>0</v>
      </c>
      <c r="AO8" s="466">
        <v>0</v>
      </c>
      <c r="AP8" s="466">
        <v>0</v>
      </c>
      <c r="AQ8" s="466">
        <v>0</v>
      </c>
      <c r="AR8" s="466">
        <v>0</v>
      </c>
      <c r="AS8" s="466">
        <v>0</v>
      </c>
      <c r="AT8" s="466">
        <v>0</v>
      </c>
      <c r="AU8" s="466">
        <v>0</v>
      </c>
      <c r="AV8" s="466">
        <v>0</v>
      </c>
      <c r="AW8" s="466">
        <v>0</v>
      </c>
      <c r="AX8" s="466">
        <v>0</v>
      </c>
      <c r="AY8" s="466">
        <v>0</v>
      </c>
      <c r="AZ8" s="466">
        <v>0</v>
      </c>
      <c r="BA8" s="466">
        <v>0</v>
      </c>
      <c r="BB8" s="466">
        <v>0</v>
      </c>
      <c r="BC8" s="466">
        <v>0</v>
      </c>
      <c r="BD8" s="466">
        <v>0</v>
      </c>
      <c r="BE8" s="466">
        <v>0</v>
      </c>
      <c r="BF8" s="466">
        <v>0</v>
      </c>
      <c r="BG8" s="466">
        <v>0</v>
      </c>
      <c r="BH8" s="466">
        <v>0</v>
      </c>
      <c r="BI8" s="466">
        <v>0</v>
      </c>
      <c r="BJ8" s="466">
        <v>41.005154839999996</v>
      </c>
      <c r="BK8" s="466">
        <v>158.65031815</v>
      </c>
      <c r="BL8" s="466">
        <v>347.99640159999996</v>
      </c>
      <c r="BM8" s="466">
        <v>499.48331779</v>
      </c>
      <c r="BN8" s="466">
        <v>763.72664662801776</v>
      </c>
      <c r="BO8" s="466">
        <v>632.22697060000007</v>
      </c>
      <c r="BP8" s="466">
        <v>753.45013339999991</v>
      </c>
      <c r="BQ8" s="466">
        <v>738.99857426000017</v>
      </c>
      <c r="BR8" s="466">
        <v>745.19955327293599</v>
      </c>
      <c r="BS8" s="466">
        <v>750.35909004872349</v>
      </c>
      <c r="BT8" s="466">
        <v>843.26833552000005</v>
      </c>
      <c r="BU8" s="466">
        <v>773.7962701000821</v>
      </c>
      <c r="BV8" s="466">
        <v>755.74334992456068</v>
      </c>
      <c r="BW8" s="466">
        <v>651.21979876854232</v>
      </c>
      <c r="BX8" s="466">
        <v>522.30759835282458</v>
      </c>
      <c r="BY8" s="466">
        <v>350.90872831416198</v>
      </c>
      <c r="BZ8" s="466">
        <v>235.2123916701855</v>
      </c>
      <c r="CA8" s="466">
        <v>157.11918010449693</v>
      </c>
      <c r="CB8" s="466">
        <v>105.17480252232835</v>
      </c>
      <c r="CC8" s="466">
        <v>70.169026279658269</v>
      </c>
      <c r="CD8" s="467">
        <v>51.971784779609855</v>
      </c>
    </row>
    <row r="9" spans="1:82" s="1" customFormat="1" x14ac:dyDescent="0.4">
      <c r="A9" s="314"/>
      <c r="B9" s="196" t="s">
        <v>728</v>
      </c>
      <c r="C9" s="313"/>
      <c r="D9" s="466">
        <v>0</v>
      </c>
      <c r="E9" s="466">
        <v>0</v>
      </c>
      <c r="F9" s="466">
        <v>0</v>
      </c>
      <c r="G9" s="466">
        <v>0</v>
      </c>
      <c r="H9" s="466">
        <v>0</v>
      </c>
      <c r="I9" s="466">
        <v>0</v>
      </c>
      <c r="J9" s="466">
        <v>0</v>
      </c>
      <c r="K9" s="466">
        <v>0</v>
      </c>
      <c r="L9" s="466">
        <v>0</v>
      </c>
      <c r="M9" s="466">
        <v>0</v>
      </c>
      <c r="N9" s="466">
        <v>0</v>
      </c>
      <c r="O9" s="466">
        <v>0</v>
      </c>
      <c r="P9" s="466">
        <v>0</v>
      </c>
      <c r="Q9" s="466">
        <v>0</v>
      </c>
      <c r="R9" s="466">
        <v>0</v>
      </c>
      <c r="S9" s="466">
        <v>0</v>
      </c>
      <c r="T9" s="466">
        <v>0</v>
      </c>
      <c r="U9" s="466">
        <v>0</v>
      </c>
      <c r="V9" s="466">
        <v>0</v>
      </c>
      <c r="W9" s="466">
        <v>0</v>
      </c>
      <c r="X9" s="466">
        <v>0</v>
      </c>
      <c r="Y9" s="466">
        <v>0</v>
      </c>
      <c r="Z9" s="466">
        <v>0</v>
      </c>
      <c r="AA9" s="466">
        <v>0</v>
      </c>
      <c r="AB9" s="466">
        <v>0</v>
      </c>
      <c r="AC9" s="466">
        <v>0</v>
      </c>
      <c r="AD9" s="466">
        <v>0</v>
      </c>
      <c r="AE9" s="466">
        <v>0</v>
      </c>
      <c r="AF9" s="466">
        <v>0</v>
      </c>
      <c r="AG9" s="466">
        <v>0</v>
      </c>
      <c r="AH9" s="466">
        <v>0</v>
      </c>
      <c r="AI9" s="466">
        <v>1</v>
      </c>
      <c r="AJ9" s="466">
        <v>8</v>
      </c>
      <c r="AK9" s="466">
        <v>19</v>
      </c>
      <c r="AL9" s="466">
        <v>40</v>
      </c>
      <c r="AM9" s="466">
        <v>60</v>
      </c>
      <c r="AN9" s="466">
        <v>87</v>
      </c>
      <c r="AO9" s="466">
        <v>141</v>
      </c>
      <c r="AP9" s="466">
        <v>219.09299999999999</v>
      </c>
      <c r="AQ9" s="466">
        <v>292.42</v>
      </c>
      <c r="AR9" s="466">
        <v>380.495</v>
      </c>
      <c r="AS9" s="466">
        <v>526.10599999999999</v>
      </c>
      <c r="AT9" s="466">
        <v>726.45299999999997</v>
      </c>
      <c r="AU9" s="466">
        <v>1092.0340000000001</v>
      </c>
      <c r="AV9" s="466">
        <v>1341.5989999999999</v>
      </c>
      <c r="AW9" s="466">
        <v>1637.0519999999999</v>
      </c>
      <c r="AX9" s="466">
        <v>1885.66</v>
      </c>
      <c r="AY9" s="466">
        <v>2222.1350000000002</v>
      </c>
      <c r="AZ9" s="466">
        <v>2755.64</v>
      </c>
      <c r="BA9" s="466">
        <v>3165.6350000000002</v>
      </c>
      <c r="BB9" s="466">
        <v>3660.3760000000002</v>
      </c>
      <c r="BC9" s="466">
        <v>4397.0955046829995</v>
      </c>
      <c r="BD9" s="466">
        <v>4731.2979999999998</v>
      </c>
      <c r="BE9" s="466">
        <v>5327.7833360571276</v>
      </c>
      <c r="BF9" s="466">
        <v>5868.9417107775953</v>
      </c>
      <c r="BG9" s="466">
        <v>6648.4214836423171</v>
      </c>
      <c r="BH9" s="466">
        <v>7362.7420000000002</v>
      </c>
      <c r="BI9" s="466">
        <v>8161.3418322999996</v>
      </c>
      <c r="BJ9" s="466">
        <v>8951.9807621599994</v>
      </c>
      <c r="BK9" s="466">
        <v>10025.547447100002</v>
      </c>
      <c r="BL9" s="466">
        <v>11171.999606900003</v>
      </c>
      <c r="BM9" s="466">
        <v>12696.219372410003</v>
      </c>
      <c r="BN9" s="466">
        <v>13074.350907085996</v>
      </c>
      <c r="BO9" s="466">
        <v>14166.501676169999</v>
      </c>
      <c r="BP9" s="466">
        <v>15766.881886475003</v>
      </c>
      <c r="BQ9" s="466">
        <v>16663.691062059166</v>
      </c>
      <c r="BR9" s="466">
        <v>17633.143730207517</v>
      </c>
      <c r="BS9" s="466">
        <v>18224.782200854486</v>
      </c>
      <c r="BT9" s="466">
        <v>18134.792022653575</v>
      </c>
      <c r="BU9" s="466">
        <v>17984.26812492009</v>
      </c>
      <c r="BV9" s="466">
        <v>18214.194374105791</v>
      </c>
      <c r="BW9" s="466">
        <v>18329.087670616966</v>
      </c>
      <c r="BX9" s="466">
        <v>18039.884494343118</v>
      </c>
      <c r="BY9" s="466">
        <v>17443.165273184433</v>
      </c>
      <c r="BZ9" s="466">
        <v>17388.901245306199</v>
      </c>
      <c r="CA9" s="466">
        <v>18555.697618519967</v>
      </c>
      <c r="CB9" s="466">
        <v>18447.21389548001</v>
      </c>
      <c r="CC9" s="466">
        <v>17892.231304989244</v>
      </c>
      <c r="CD9" s="467">
        <v>17394.603808495976</v>
      </c>
    </row>
    <row r="10" spans="1:82" s="1" customFormat="1" x14ac:dyDescent="0.4">
      <c r="A10" s="314"/>
      <c r="B10" s="196" t="s">
        <v>357</v>
      </c>
      <c r="C10" s="313"/>
      <c r="D10" s="466"/>
      <c r="E10" s="466"/>
      <c r="F10" s="466"/>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66"/>
      <c r="AF10" s="466"/>
      <c r="AG10" s="466"/>
      <c r="AH10" s="466"/>
      <c r="AI10" s="466"/>
      <c r="AJ10" s="466"/>
      <c r="AK10" s="466"/>
      <c r="AL10" s="466"/>
      <c r="AM10" s="466"/>
      <c r="AN10" s="466"/>
      <c r="AO10" s="466"/>
      <c r="AP10" s="466"/>
      <c r="AQ10" s="466"/>
      <c r="AR10" s="466"/>
      <c r="AS10" s="466"/>
      <c r="AT10" s="466"/>
      <c r="AU10" s="466"/>
      <c r="AV10" s="466"/>
      <c r="AW10" s="466"/>
      <c r="AX10" s="466"/>
      <c r="AY10" s="466"/>
      <c r="AZ10" s="466"/>
      <c r="BA10" s="466"/>
      <c r="BB10" s="466"/>
      <c r="BC10" s="466"/>
      <c r="BD10" s="466"/>
      <c r="BE10" s="466"/>
      <c r="BF10" s="466"/>
      <c r="BG10" s="466"/>
      <c r="BH10" s="466"/>
      <c r="BI10" s="466"/>
      <c r="BJ10" s="466"/>
      <c r="BK10" s="466"/>
      <c r="BL10" s="466"/>
      <c r="BM10" s="466"/>
      <c r="BN10" s="466"/>
      <c r="BO10" s="466"/>
      <c r="BP10" s="466"/>
      <c r="BQ10" s="466"/>
      <c r="BR10" s="466"/>
      <c r="BS10" s="466"/>
      <c r="BT10" s="466">
        <v>1346.5040417899927</v>
      </c>
      <c r="BU10" s="466">
        <v>4411.5230526242794</v>
      </c>
      <c r="BV10" s="466">
        <v>7688.5788062906558</v>
      </c>
      <c r="BW10" s="466">
        <v>10447.128793449607</v>
      </c>
      <c r="BX10" s="466">
        <v>13869.9174031196</v>
      </c>
      <c r="BY10" s="466">
        <v>19443.48889771364</v>
      </c>
      <c r="BZ10" s="466">
        <v>25944.419616662977</v>
      </c>
      <c r="CA10" s="466">
        <v>34485.790855564461</v>
      </c>
      <c r="CB10" s="466">
        <v>42574.953979909376</v>
      </c>
      <c r="CC10" s="466">
        <v>50862.242469443714</v>
      </c>
      <c r="CD10" s="467">
        <v>57678.325254927142</v>
      </c>
    </row>
    <row r="11" spans="1:82" s="1" customFormat="1" x14ac:dyDescent="0.4">
      <c r="A11" s="314"/>
      <c r="B11" s="196" t="s">
        <v>358</v>
      </c>
      <c r="C11" s="313"/>
      <c r="D11" s="466"/>
      <c r="E11" s="466"/>
      <c r="F11" s="466"/>
      <c r="G11" s="466"/>
      <c r="H11" s="466"/>
      <c r="I11" s="466"/>
      <c r="J11" s="466"/>
      <c r="K11" s="466"/>
      <c r="L11" s="466"/>
      <c r="M11" s="466"/>
      <c r="N11" s="466"/>
      <c r="O11" s="466"/>
      <c r="P11" s="466"/>
      <c r="Q11" s="466"/>
      <c r="R11" s="466"/>
      <c r="S11" s="466"/>
      <c r="T11" s="466"/>
      <c r="U11" s="466"/>
      <c r="V11" s="466"/>
      <c r="W11" s="466"/>
      <c r="X11" s="466"/>
      <c r="Y11" s="466"/>
      <c r="Z11" s="466"/>
      <c r="AA11" s="466"/>
      <c r="AB11" s="466"/>
      <c r="AC11" s="466"/>
      <c r="AD11" s="466"/>
      <c r="AE11" s="466"/>
      <c r="AF11" s="466"/>
      <c r="AG11" s="466"/>
      <c r="AH11" s="466"/>
      <c r="AI11" s="466"/>
      <c r="AJ11" s="466"/>
      <c r="AK11" s="466"/>
      <c r="AL11" s="466"/>
      <c r="AM11" s="466"/>
      <c r="AN11" s="466"/>
      <c r="AO11" s="466"/>
      <c r="AP11" s="466"/>
      <c r="AQ11" s="466"/>
      <c r="AR11" s="466"/>
      <c r="AS11" s="466"/>
      <c r="AT11" s="466"/>
      <c r="AU11" s="466"/>
      <c r="AV11" s="466"/>
      <c r="AW11" s="466"/>
      <c r="AX11" s="466"/>
      <c r="AY11" s="466"/>
      <c r="AZ11" s="466"/>
      <c r="BA11" s="466"/>
      <c r="BB11" s="466"/>
      <c r="BC11" s="466"/>
      <c r="BD11" s="466"/>
      <c r="BE11" s="466"/>
      <c r="BF11" s="466"/>
      <c r="BG11" s="466"/>
      <c r="BH11" s="466"/>
      <c r="BI11" s="466"/>
      <c r="BJ11" s="466"/>
      <c r="BK11" s="466"/>
      <c r="BL11" s="466"/>
      <c r="BM11" s="466"/>
      <c r="BN11" s="466"/>
      <c r="BO11" s="466"/>
      <c r="BP11" s="466"/>
      <c r="BQ11" s="466"/>
      <c r="BR11" s="466"/>
      <c r="BS11" s="466"/>
      <c r="BT11" s="466">
        <v>62.592562279999946</v>
      </c>
      <c r="BU11" s="466">
        <v>193.96006248688587</v>
      </c>
      <c r="BV11" s="466">
        <v>326.3730427201121</v>
      </c>
      <c r="BW11" s="466">
        <v>418.35928419000038</v>
      </c>
      <c r="BX11" s="466">
        <v>509.22292654999933</v>
      </c>
      <c r="BY11" s="466">
        <v>647.10063995479538</v>
      </c>
      <c r="BZ11" s="466">
        <v>801.84285722180653</v>
      </c>
      <c r="CA11" s="466">
        <v>994.0011196715235</v>
      </c>
      <c r="CB11" s="466">
        <v>1158.8747257608641</v>
      </c>
      <c r="CC11" s="466">
        <v>1299.2863535025608</v>
      </c>
      <c r="CD11" s="467">
        <v>1397.9614214321111</v>
      </c>
    </row>
    <row r="12" spans="1:82" s="1" customFormat="1" x14ac:dyDescent="0.4">
      <c r="A12" s="314"/>
      <c r="B12" s="482" t="s">
        <v>729</v>
      </c>
      <c r="C12" s="482"/>
      <c r="D12" s="466">
        <v>0</v>
      </c>
      <c r="E12" s="466">
        <v>0</v>
      </c>
      <c r="F12" s="466">
        <v>0</v>
      </c>
      <c r="G12" s="466">
        <v>0</v>
      </c>
      <c r="H12" s="466">
        <v>0</v>
      </c>
      <c r="I12" s="466">
        <v>0</v>
      </c>
      <c r="J12" s="466">
        <v>0</v>
      </c>
      <c r="K12" s="466">
        <v>0</v>
      </c>
      <c r="L12" s="466">
        <v>0</v>
      </c>
      <c r="M12" s="466">
        <v>0</v>
      </c>
      <c r="N12" s="466">
        <v>0</v>
      </c>
      <c r="O12" s="466">
        <v>0</v>
      </c>
      <c r="P12" s="466">
        <v>0</v>
      </c>
      <c r="Q12" s="466">
        <v>0</v>
      </c>
      <c r="R12" s="466">
        <v>0</v>
      </c>
      <c r="S12" s="466">
        <v>0</v>
      </c>
      <c r="T12" s="466">
        <v>0</v>
      </c>
      <c r="U12" s="466">
        <v>0</v>
      </c>
      <c r="V12" s="466">
        <v>0</v>
      </c>
      <c r="W12" s="466">
        <v>0</v>
      </c>
      <c r="X12" s="466">
        <v>0</v>
      </c>
      <c r="Y12" s="466">
        <v>0</v>
      </c>
      <c r="Z12" s="466">
        <v>7.4</v>
      </c>
      <c r="AA12" s="466">
        <v>22.9</v>
      </c>
      <c r="AB12" s="466">
        <v>27</v>
      </c>
      <c r="AC12" s="466">
        <v>27.8</v>
      </c>
      <c r="AD12" s="466">
        <v>30.6</v>
      </c>
      <c r="AE12" s="466">
        <v>33.9</v>
      </c>
      <c r="AF12" s="466">
        <v>35.799999999999997</v>
      </c>
      <c r="AG12" s="466">
        <v>35.9</v>
      </c>
      <c r="AH12" s="466">
        <v>37</v>
      </c>
      <c r="AI12" s="466">
        <v>36</v>
      </c>
      <c r="AJ12" s="466">
        <v>38</v>
      </c>
      <c r="AK12" s="466">
        <v>39</v>
      </c>
      <c r="AL12" s="466">
        <v>40</v>
      </c>
      <c r="AM12" s="466">
        <v>41</v>
      </c>
      <c r="AN12" s="466">
        <v>39</v>
      </c>
      <c r="AO12" s="466">
        <v>41</v>
      </c>
      <c r="AP12" s="466">
        <v>37</v>
      </c>
      <c r="AQ12" s="466">
        <v>37.154000000000003</v>
      </c>
      <c r="AR12" s="466">
        <v>36.127000000000002</v>
      </c>
      <c r="AS12" s="466">
        <v>34.573</v>
      </c>
      <c r="AT12" s="466">
        <v>35.829000000000001</v>
      </c>
      <c r="AU12" s="466">
        <v>35.840000000000003</v>
      </c>
      <c r="AV12" s="466">
        <v>35.561999999999998</v>
      </c>
      <c r="AW12" s="466">
        <v>36.165999999999997</v>
      </c>
      <c r="AX12" s="466">
        <v>34.695999999999998</v>
      </c>
      <c r="AY12" s="466">
        <v>35.774999999999999</v>
      </c>
      <c r="AZ12" s="466">
        <v>29.725000000000001</v>
      </c>
      <c r="BA12" s="466">
        <v>29.242999999999999</v>
      </c>
      <c r="BB12" s="466">
        <v>28.78</v>
      </c>
      <c r="BC12" s="466">
        <v>27.677</v>
      </c>
      <c r="BD12" s="466">
        <v>27.542999999999999</v>
      </c>
      <c r="BE12" s="466">
        <v>28.601281650000001</v>
      </c>
      <c r="BF12" s="466">
        <v>28.857593779999998</v>
      </c>
      <c r="BG12" s="466">
        <v>29.69782292</v>
      </c>
      <c r="BH12" s="466">
        <v>30.286999999999999</v>
      </c>
      <c r="BI12" s="466">
        <v>30.522758409999998</v>
      </c>
      <c r="BJ12" s="466">
        <v>34.089199220000005</v>
      </c>
      <c r="BK12" s="466">
        <v>39.594209070000005</v>
      </c>
      <c r="BL12" s="466">
        <v>45.014786799999996</v>
      </c>
      <c r="BM12" s="466">
        <v>47.681548220000018</v>
      </c>
      <c r="BN12" s="466">
        <v>58.09858595</v>
      </c>
      <c r="BO12" s="466">
        <v>62.566367589999992</v>
      </c>
      <c r="BP12" s="466">
        <v>75.024344669999962</v>
      </c>
      <c r="BQ12" s="466">
        <v>95.653024200000061</v>
      </c>
      <c r="BR12" s="466">
        <v>88.113150280000013</v>
      </c>
      <c r="BS12" s="466">
        <v>92.895304570000008</v>
      </c>
      <c r="BT12" s="466">
        <v>99.277285419999984</v>
      </c>
      <c r="BU12" s="466">
        <v>104.62180545999999</v>
      </c>
      <c r="BV12" s="466">
        <v>113.12405992999996</v>
      </c>
      <c r="BW12" s="466">
        <v>118.66341103999997</v>
      </c>
      <c r="BX12" s="466">
        <v>275.10474510000006</v>
      </c>
      <c r="BY12" s="466">
        <v>148.88674552676355</v>
      </c>
      <c r="BZ12" s="466">
        <v>271.25537819370743</v>
      </c>
      <c r="CA12" s="466">
        <v>186.72094665612065</v>
      </c>
      <c r="CB12" s="466">
        <v>174.32838645320254</v>
      </c>
      <c r="CC12" s="466">
        <v>180.05646366883261</v>
      </c>
      <c r="CD12" s="467">
        <v>187.91952286886197</v>
      </c>
    </row>
    <row r="13" spans="1:82" s="1" customFormat="1" ht="26.25" customHeight="1" x14ac:dyDescent="0.4">
      <c r="A13" s="314"/>
      <c r="B13" s="71" t="s">
        <v>730</v>
      </c>
      <c r="C13" s="313"/>
      <c r="D13" s="192"/>
      <c r="E13" s="192"/>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464">
        <v>1396.9807118136234</v>
      </c>
      <c r="BE13" s="464">
        <v>1514.0330256590748</v>
      </c>
      <c r="BF13" s="464">
        <v>1622.685744422949</v>
      </c>
      <c r="BG13" s="464">
        <v>1753.5941622288271</v>
      </c>
      <c r="BH13" s="464">
        <v>1890.9482456924106</v>
      </c>
      <c r="BI13" s="464">
        <v>2035.6212325466122</v>
      </c>
      <c r="BJ13" s="464">
        <v>2173.936356712717</v>
      </c>
      <c r="BK13" s="464">
        <v>2333.216346707105</v>
      </c>
      <c r="BL13" s="464">
        <v>2511.1234542366046</v>
      </c>
      <c r="BM13" s="464">
        <v>2753.6384223247896</v>
      </c>
      <c r="BN13" s="464">
        <v>3015.8112222628183</v>
      </c>
      <c r="BO13" s="464">
        <v>3174.4124856362937</v>
      </c>
      <c r="BP13" s="464">
        <v>3407.5967994059415</v>
      </c>
      <c r="BQ13" s="464">
        <v>3481.0106828642861</v>
      </c>
      <c r="BR13" s="464">
        <v>3677.9968933946316</v>
      </c>
      <c r="BS13" s="464">
        <v>3755.2251642728688</v>
      </c>
      <c r="BT13" s="464">
        <v>3858.3271710760018</v>
      </c>
      <c r="BU13" s="464">
        <v>3914.1571517056409</v>
      </c>
      <c r="BV13" s="464">
        <v>4109.086771977536</v>
      </c>
      <c r="BW13" s="464">
        <v>4259.5497591869362</v>
      </c>
      <c r="BX13" s="464">
        <v>4561.2363430140867</v>
      </c>
      <c r="BY13" s="464">
        <v>4415.8715711813238</v>
      </c>
      <c r="BZ13" s="464">
        <v>4165.8792314106004</v>
      </c>
      <c r="CA13" s="464">
        <v>5401.5510090947237</v>
      </c>
      <c r="CB13" s="464">
        <v>5739.237126041362</v>
      </c>
      <c r="CC13" s="464">
        <v>6050.3727655179518</v>
      </c>
      <c r="CD13" s="465">
        <v>6306.9387112473887</v>
      </c>
    </row>
    <row r="14" spans="1:82" s="1" customFormat="1" ht="15.75" customHeight="1" thickBot="1" x14ac:dyDescent="0.45">
      <c r="A14" s="314"/>
      <c r="B14" s="483"/>
      <c r="C14" s="313"/>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215"/>
    </row>
    <row r="15" spans="1:82" s="1" customFormat="1" ht="26.25" customHeight="1" x14ac:dyDescent="0.4">
      <c r="A15" s="342"/>
      <c r="B15" s="106" t="s">
        <v>731</v>
      </c>
      <c r="C15" s="378"/>
      <c r="D15" s="49" t="s">
        <v>144</v>
      </c>
      <c r="E15" s="49" t="s">
        <v>145</v>
      </c>
      <c r="F15" s="49" t="s">
        <v>146</v>
      </c>
      <c r="G15" s="49" t="s">
        <v>147</v>
      </c>
      <c r="H15" s="49" t="s">
        <v>148</v>
      </c>
      <c r="I15" s="49" t="s">
        <v>149</v>
      </c>
      <c r="J15" s="49" t="s">
        <v>150</v>
      </c>
      <c r="K15" s="49" t="s">
        <v>151</v>
      </c>
      <c r="L15" s="49" t="s">
        <v>152</v>
      </c>
      <c r="M15" s="49" t="s">
        <v>153</v>
      </c>
      <c r="N15" s="49" t="s">
        <v>154</v>
      </c>
      <c r="O15" s="49" t="s">
        <v>155</v>
      </c>
      <c r="P15" s="49" t="s">
        <v>156</v>
      </c>
      <c r="Q15" s="49" t="s">
        <v>157</v>
      </c>
      <c r="R15" s="49" t="s">
        <v>158</v>
      </c>
      <c r="S15" s="49" t="s">
        <v>159</v>
      </c>
      <c r="T15" s="49" t="s">
        <v>160</v>
      </c>
      <c r="U15" s="49" t="s">
        <v>161</v>
      </c>
      <c r="V15" s="49" t="s">
        <v>162</v>
      </c>
      <c r="W15" s="49" t="s">
        <v>163</v>
      </c>
      <c r="X15" s="49" t="s">
        <v>164</v>
      </c>
      <c r="Y15" s="49" t="s">
        <v>165</v>
      </c>
      <c r="Z15" s="49" t="s">
        <v>166</v>
      </c>
      <c r="AA15" s="49" t="s">
        <v>167</v>
      </c>
      <c r="AB15" s="49" t="s">
        <v>168</v>
      </c>
      <c r="AC15" s="49" t="s">
        <v>169</v>
      </c>
      <c r="AD15" s="49" t="s">
        <v>170</v>
      </c>
      <c r="AE15" s="49" t="s">
        <v>171</v>
      </c>
      <c r="AF15" s="49" t="s">
        <v>172</v>
      </c>
      <c r="AG15" s="49" t="s">
        <v>173</v>
      </c>
      <c r="AH15" s="49" t="s">
        <v>174</v>
      </c>
      <c r="AI15" s="49" t="s">
        <v>175</v>
      </c>
      <c r="AJ15" s="49" t="s">
        <v>176</v>
      </c>
      <c r="AK15" s="49" t="s">
        <v>177</v>
      </c>
      <c r="AL15" s="49" t="s">
        <v>178</v>
      </c>
      <c r="AM15" s="49" t="s">
        <v>179</v>
      </c>
      <c r="AN15" s="49" t="s">
        <v>180</v>
      </c>
      <c r="AO15" s="49" t="s">
        <v>181</v>
      </c>
      <c r="AP15" s="49" t="s">
        <v>182</v>
      </c>
      <c r="AQ15" s="49" t="s">
        <v>183</v>
      </c>
      <c r="AR15" s="49" t="s">
        <v>184</v>
      </c>
      <c r="AS15" s="49" t="s">
        <v>185</v>
      </c>
      <c r="AT15" s="49" t="s">
        <v>186</v>
      </c>
      <c r="AU15" s="49" t="s">
        <v>187</v>
      </c>
      <c r="AV15" s="49" t="s">
        <v>188</v>
      </c>
      <c r="AW15" s="49" t="s">
        <v>189</v>
      </c>
      <c r="AX15" s="49" t="s">
        <v>190</v>
      </c>
      <c r="AY15" s="49" t="s">
        <v>90</v>
      </c>
      <c r="AZ15" s="49" t="s">
        <v>91</v>
      </c>
      <c r="BA15" s="49" t="s">
        <v>92</v>
      </c>
      <c r="BB15" s="49" t="s">
        <v>93</v>
      </c>
      <c r="BC15" s="49" t="s">
        <v>94</v>
      </c>
      <c r="BD15" s="49" t="s">
        <v>95</v>
      </c>
      <c r="BE15" s="49" t="s">
        <v>96</v>
      </c>
      <c r="BF15" s="49" t="s">
        <v>97</v>
      </c>
      <c r="BG15" s="49" t="s">
        <v>98</v>
      </c>
      <c r="BH15" s="49" t="s">
        <v>99</v>
      </c>
      <c r="BI15" s="49" t="s">
        <v>100</v>
      </c>
      <c r="BJ15" s="49" t="s">
        <v>101</v>
      </c>
      <c r="BK15" s="49" t="s">
        <v>102</v>
      </c>
      <c r="BL15" s="49" t="s">
        <v>103</v>
      </c>
      <c r="BM15" s="49" t="s">
        <v>104</v>
      </c>
      <c r="BN15" s="49" t="s">
        <v>105</v>
      </c>
      <c r="BO15" s="49" t="s">
        <v>106</v>
      </c>
      <c r="BP15" s="49" t="s">
        <v>107</v>
      </c>
      <c r="BQ15" s="49" t="s">
        <v>108</v>
      </c>
      <c r="BR15" s="49" t="s">
        <v>109</v>
      </c>
      <c r="BS15" s="49" t="s">
        <v>110</v>
      </c>
      <c r="BT15" s="49" t="s">
        <v>111</v>
      </c>
      <c r="BU15" s="49" t="s">
        <v>112</v>
      </c>
      <c r="BV15" s="49" t="s">
        <v>113</v>
      </c>
      <c r="BW15" s="49" t="s">
        <v>114</v>
      </c>
      <c r="BX15" s="49" t="s">
        <v>115</v>
      </c>
      <c r="BY15" s="49" t="s">
        <v>116</v>
      </c>
      <c r="BZ15" s="49" t="s">
        <v>117</v>
      </c>
      <c r="CA15" s="49" t="s">
        <v>118</v>
      </c>
      <c r="CB15" s="49" t="s">
        <v>119</v>
      </c>
      <c r="CC15" s="49" t="s">
        <v>120</v>
      </c>
      <c r="CD15" s="50" t="s">
        <v>121</v>
      </c>
    </row>
    <row r="16" spans="1:82" s="1" customFormat="1" x14ac:dyDescent="0.4">
      <c r="A16" s="342"/>
      <c r="B16" s="322" t="s">
        <v>304</v>
      </c>
      <c r="C16" s="343"/>
      <c r="D16" s="269" t="s">
        <v>123</v>
      </c>
      <c r="E16" s="269" t="s">
        <v>123</v>
      </c>
      <c r="F16" s="269" t="s">
        <v>123</v>
      </c>
      <c r="G16" s="269" t="s">
        <v>123</v>
      </c>
      <c r="H16" s="269" t="s">
        <v>123</v>
      </c>
      <c r="I16" s="269" t="s">
        <v>123</v>
      </c>
      <c r="J16" s="269" t="s">
        <v>123</v>
      </c>
      <c r="K16" s="269" t="s">
        <v>123</v>
      </c>
      <c r="L16" s="269" t="s">
        <v>123</v>
      </c>
      <c r="M16" s="269" t="s">
        <v>123</v>
      </c>
      <c r="N16" s="269" t="s">
        <v>123</v>
      </c>
      <c r="O16" s="269" t="s">
        <v>123</v>
      </c>
      <c r="P16" s="269" t="s">
        <v>123</v>
      </c>
      <c r="Q16" s="269" t="s">
        <v>123</v>
      </c>
      <c r="R16" s="269" t="s">
        <v>123</v>
      </c>
      <c r="S16" s="269" t="s">
        <v>123</v>
      </c>
      <c r="T16" s="269" t="s">
        <v>123</v>
      </c>
      <c r="U16" s="269" t="s">
        <v>123</v>
      </c>
      <c r="V16" s="269" t="s">
        <v>123</v>
      </c>
      <c r="W16" s="269" t="s">
        <v>123</v>
      </c>
      <c r="X16" s="269" t="s">
        <v>123</v>
      </c>
      <c r="Y16" s="269" t="s">
        <v>123</v>
      </c>
      <c r="Z16" s="269" t="s">
        <v>123</v>
      </c>
      <c r="AA16" s="269" t="s">
        <v>123</v>
      </c>
      <c r="AB16" s="269" t="s">
        <v>123</v>
      </c>
      <c r="AC16" s="269" t="s">
        <v>123</v>
      </c>
      <c r="AD16" s="269" t="s">
        <v>123</v>
      </c>
      <c r="AE16" s="269" t="s">
        <v>123</v>
      </c>
      <c r="AF16" s="269" t="s">
        <v>123</v>
      </c>
      <c r="AG16" s="269" t="s">
        <v>123</v>
      </c>
      <c r="AH16" s="269" t="s">
        <v>123</v>
      </c>
      <c r="AI16" s="269" t="s">
        <v>123</v>
      </c>
      <c r="AJ16" s="269" t="s">
        <v>123</v>
      </c>
      <c r="AK16" s="269" t="s">
        <v>123</v>
      </c>
      <c r="AL16" s="269" t="s">
        <v>123</v>
      </c>
      <c r="AM16" s="269" t="s">
        <v>123</v>
      </c>
      <c r="AN16" s="269" t="s">
        <v>123</v>
      </c>
      <c r="AO16" s="269" t="s">
        <v>123</v>
      </c>
      <c r="AP16" s="269" t="s">
        <v>123</v>
      </c>
      <c r="AQ16" s="269" t="s">
        <v>123</v>
      </c>
      <c r="AR16" s="269" t="s">
        <v>123</v>
      </c>
      <c r="AS16" s="269" t="s">
        <v>123</v>
      </c>
      <c r="AT16" s="269" t="s">
        <v>123</v>
      </c>
      <c r="AU16" s="269" t="s">
        <v>123</v>
      </c>
      <c r="AV16" s="269" t="s">
        <v>123</v>
      </c>
      <c r="AW16" s="269" t="s">
        <v>123</v>
      </c>
      <c r="AX16" s="269" t="s">
        <v>123</v>
      </c>
      <c r="AY16" s="269" t="s">
        <v>123</v>
      </c>
      <c r="AZ16" s="269" t="s">
        <v>123</v>
      </c>
      <c r="BA16" s="269" t="s">
        <v>123</v>
      </c>
      <c r="BB16" s="269" t="s">
        <v>123</v>
      </c>
      <c r="BC16" s="269" t="s">
        <v>123</v>
      </c>
      <c r="BD16" s="269" t="s">
        <v>123</v>
      </c>
      <c r="BE16" s="269" t="s">
        <v>123</v>
      </c>
      <c r="BF16" s="269" t="s">
        <v>123</v>
      </c>
      <c r="BG16" s="269" t="s">
        <v>123</v>
      </c>
      <c r="BH16" s="269" t="s">
        <v>123</v>
      </c>
      <c r="BI16" s="269" t="s">
        <v>123</v>
      </c>
      <c r="BJ16" s="269" t="s">
        <v>123</v>
      </c>
      <c r="BK16" s="269" t="s">
        <v>123</v>
      </c>
      <c r="BL16" s="269" t="s">
        <v>123</v>
      </c>
      <c r="BM16" s="269" t="s">
        <v>123</v>
      </c>
      <c r="BN16" s="269" t="s">
        <v>123</v>
      </c>
      <c r="BO16" s="269" t="s">
        <v>123</v>
      </c>
      <c r="BP16" s="269" t="s">
        <v>123</v>
      </c>
      <c r="BQ16" s="269" t="s">
        <v>123</v>
      </c>
      <c r="BR16" s="269" t="s">
        <v>123</v>
      </c>
      <c r="BS16" s="269" t="s">
        <v>123</v>
      </c>
      <c r="BT16" s="269" t="s">
        <v>123</v>
      </c>
      <c r="BU16" s="269" t="s">
        <v>123</v>
      </c>
      <c r="BV16" s="269" t="s">
        <v>123</v>
      </c>
      <c r="BW16" s="269" t="s">
        <v>123</v>
      </c>
      <c r="BX16" s="269" t="s">
        <v>123</v>
      </c>
      <c r="BY16" s="269" t="s">
        <v>124</v>
      </c>
      <c r="BZ16" s="269" t="s">
        <v>124</v>
      </c>
      <c r="CA16" s="269" t="s">
        <v>124</v>
      </c>
      <c r="CB16" s="269" t="s">
        <v>124</v>
      </c>
      <c r="CC16" s="269" t="s">
        <v>124</v>
      </c>
      <c r="CD16" s="270" t="s">
        <v>124</v>
      </c>
    </row>
    <row r="17" spans="1:82" s="238" customFormat="1" ht="24" customHeight="1" x14ac:dyDescent="0.4">
      <c r="A17" s="390"/>
      <c r="B17" s="106" t="s">
        <v>136</v>
      </c>
      <c r="D17" s="462">
        <f t="shared" ref="D17:AI17" si="7">SUM(D18,D25)</f>
        <v>6569.496852251973</v>
      </c>
      <c r="E17" s="462">
        <f t="shared" si="7"/>
        <v>9037.8065326665401</v>
      </c>
      <c r="F17" s="462">
        <f t="shared" si="7"/>
        <v>8806.744618843506</v>
      </c>
      <c r="G17" s="462">
        <f t="shared" si="7"/>
        <v>9084.3506256248638</v>
      </c>
      <c r="H17" s="462">
        <f t="shared" si="7"/>
        <v>9546.7656389992408</v>
      </c>
      <c r="I17" s="462">
        <f t="shared" si="7"/>
        <v>9903.2679711182791</v>
      </c>
      <c r="J17" s="462">
        <f t="shared" si="7"/>
        <v>10111.885750168654</v>
      </c>
      <c r="K17" s="462">
        <f t="shared" si="7"/>
        <v>12080.388556968441</v>
      </c>
      <c r="L17" s="462">
        <f t="shared" si="7"/>
        <v>11773.253568327447</v>
      </c>
      <c r="M17" s="462">
        <f t="shared" si="7"/>
        <v>12114.075489501731</v>
      </c>
      <c r="N17" s="462">
        <f t="shared" si="7"/>
        <v>15147.585842486462</v>
      </c>
      <c r="O17" s="462">
        <f t="shared" si="7"/>
        <v>16040.323046829684</v>
      </c>
      <c r="P17" s="462">
        <f t="shared" si="7"/>
        <v>16195.980483563701</v>
      </c>
      <c r="Q17" s="462">
        <f t="shared" si="7"/>
        <v>18094.657705635131</v>
      </c>
      <c r="R17" s="462">
        <f t="shared" si="7"/>
        <v>18062.342612700384</v>
      </c>
      <c r="S17" s="462">
        <f t="shared" si="7"/>
        <v>21107.735933418757</v>
      </c>
      <c r="T17" s="462">
        <f t="shared" si="7"/>
        <v>21332.742713346564</v>
      </c>
      <c r="U17" s="462">
        <f t="shared" si="7"/>
        <v>24692.746564538957</v>
      </c>
      <c r="V17" s="462">
        <f t="shared" si="7"/>
        <v>24135.241138989109</v>
      </c>
      <c r="W17" s="462">
        <f t="shared" si="7"/>
        <v>25581.337871317708</v>
      </c>
      <c r="X17" s="462">
        <f t="shared" si="7"/>
        <v>27095.537791784034</v>
      </c>
      <c r="Y17" s="462">
        <f t="shared" si="7"/>
        <v>26719.579109757695</v>
      </c>
      <c r="Z17" s="462">
        <f t="shared" si="7"/>
        <v>26686.467643835811</v>
      </c>
      <c r="AA17" s="462">
        <f t="shared" si="7"/>
        <v>28744.79052843812</v>
      </c>
      <c r="AB17" s="462">
        <f t="shared" si="7"/>
        <v>30688.730811006943</v>
      </c>
      <c r="AC17" s="462">
        <f t="shared" si="7"/>
        <v>32731.826970796392</v>
      </c>
      <c r="AD17" s="462">
        <f t="shared" si="7"/>
        <v>35326.423393107601</v>
      </c>
      <c r="AE17" s="462">
        <f t="shared" si="7"/>
        <v>37933.780165165743</v>
      </c>
      <c r="AF17" s="462">
        <f t="shared" si="7"/>
        <v>39249.146991392336</v>
      </c>
      <c r="AG17" s="462">
        <f t="shared" si="7"/>
        <v>40206.143945115044</v>
      </c>
      <c r="AH17" s="462">
        <f t="shared" si="7"/>
        <v>41380.401343466881</v>
      </c>
      <c r="AI17" s="462">
        <f t="shared" si="7"/>
        <v>41302.76725681455</v>
      </c>
      <c r="AJ17" s="462">
        <f t="shared" ref="AJ17:BO17" si="8">SUM(AJ18,AJ25)</f>
        <v>41379.344966299592</v>
      </c>
      <c r="AK17" s="462">
        <f t="shared" si="8"/>
        <v>43109.497949974095</v>
      </c>
      <c r="AL17" s="462">
        <f t="shared" si="8"/>
        <v>44855.960298660437</v>
      </c>
      <c r="AM17" s="462">
        <f t="shared" si="8"/>
        <v>46166.837612036419</v>
      </c>
      <c r="AN17" s="462">
        <f t="shared" si="8"/>
        <v>45627.154660889282</v>
      </c>
      <c r="AO17" s="462">
        <f t="shared" si="8"/>
        <v>46942.837690297398</v>
      </c>
      <c r="AP17" s="462">
        <f t="shared" si="8"/>
        <v>48297.102463646719</v>
      </c>
      <c r="AQ17" s="462">
        <f t="shared" si="8"/>
        <v>47918.495039307418</v>
      </c>
      <c r="AR17" s="462">
        <f t="shared" si="8"/>
        <v>46316.667182738085</v>
      </c>
      <c r="AS17" s="462">
        <f t="shared" si="8"/>
        <v>46167.240572359718</v>
      </c>
      <c r="AT17" s="462">
        <f t="shared" si="8"/>
        <v>46712.028244110763</v>
      </c>
      <c r="AU17" s="462">
        <f t="shared" si="8"/>
        <v>49607.035273672584</v>
      </c>
      <c r="AV17" s="462">
        <f t="shared" si="8"/>
        <v>50478.243800311415</v>
      </c>
      <c r="AW17" s="462">
        <f t="shared" si="8"/>
        <v>51912.558472848803</v>
      </c>
      <c r="AX17" s="462">
        <f t="shared" si="8"/>
        <v>52205.543556417935</v>
      </c>
      <c r="AY17" s="462">
        <f t="shared" si="8"/>
        <v>52789.518923450647</v>
      </c>
      <c r="AZ17" s="462">
        <f t="shared" si="8"/>
        <v>54412.331232894634</v>
      </c>
      <c r="BA17" s="462">
        <f t="shared" si="8"/>
        <v>57308.150243955388</v>
      </c>
      <c r="BB17" s="462">
        <f t="shared" si="8"/>
        <v>59393.741240606352</v>
      </c>
      <c r="BC17" s="462">
        <f t="shared" si="8"/>
        <v>62706.456444626972</v>
      </c>
      <c r="BD17" s="462">
        <f t="shared" si="8"/>
        <v>63018.151831160896</v>
      </c>
      <c r="BE17" s="462">
        <f t="shared" si="8"/>
        <v>66790.149142274007</v>
      </c>
      <c r="BF17" s="462">
        <f t="shared" si="8"/>
        <v>69219.512746012697</v>
      </c>
      <c r="BG17" s="462">
        <f t="shared" si="8"/>
        <v>70757.419885775205</v>
      </c>
      <c r="BH17" s="462">
        <f t="shared" si="8"/>
        <v>72109.292807889797</v>
      </c>
      <c r="BI17" s="462">
        <f t="shared" si="8"/>
        <v>73794.321071986968</v>
      </c>
      <c r="BJ17" s="462">
        <f t="shared" si="8"/>
        <v>74792.045141043767</v>
      </c>
      <c r="BK17" s="462">
        <f t="shared" si="8"/>
        <v>78087.161307885035</v>
      </c>
      <c r="BL17" s="462">
        <f t="shared" si="8"/>
        <v>81095.3970994751</v>
      </c>
      <c r="BM17" s="462">
        <f t="shared" si="8"/>
        <v>86726.904468674242</v>
      </c>
      <c r="BN17" s="462">
        <f t="shared" si="8"/>
        <v>89052.516613620377</v>
      </c>
      <c r="BO17" s="462">
        <f t="shared" si="8"/>
        <v>93148.391820758538</v>
      </c>
      <c r="BP17" s="462">
        <f t="shared" ref="BP17:CD17" si="9">SUM(BP18,BP25)</f>
        <v>98275.003572988528</v>
      </c>
      <c r="BQ17" s="462">
        <f t="shared" si="9"/>
        <v>100048.50909146642</v>
      </c>
      <c r="BR17" s="462">
        <f t="shared" si="9"/>
        <v>102961.8594065042</v>
      </c>
      <c r="BS17" s="462">
        <f t="shared" si="9"/>
        <v>105700.31716201214</v>
      </c>
      <c r="BT17" s="462">
        <f t="shared" si="9"/>
        <v>105947.61505993294</v>
      </c>
      <c r="BU17" s="462">
        <f t="shared" si="9"/>
        <v>106678.92444748948</v>
      </c>
      <c r="BV17" s="462">
        <f t="shared" si="9"/>
        <v>107919.58230487184</v>
      </c>
      <c r="BW17" s="462">
        <f t="shared" si="9"/>
        <v>107692.1327907122</v>
      </c>
      <c r="BX17" s="462">
        <f t="shared" si="9"/>
        <v>105087.7036166679</v>
      </c>
      <c r="BY17" s="462">
        <f t="shared" si="9"/>
        <v>108759.18218518767</v>
      </c>
      <c r="BZ17" s="462">
        <f t="shared" si="9"/>
        <v>110620.43107233847</v>
      </c>
      <c r="CA17" s="462">
        <f t="shared" si="9"/>
        <v>118453.13291300017</v>
      </c>
      <c r="CB17" s="462">
        <f t="shared" si="9"/>
        <v>122770.8730681727</v>
      </c>
      <c r="CC17" s="462">
        <f t="shared" si="9"/>
        <v>126078.21069962336</v>
      </c>
      <c r="CD17" s="463">
        <f t="shared" si="9"/>
        <v>127979.21520401478</v>
      </c>
    </row>
    <row r="18" spans="1:82" s="1" customFormat="1" ht="26.25" customHeight="1" x14ac:dyDescent="0.4">
      <c r="A18" s="314"/>
      <c r="B18" s="71" t="s">
        <v>725</v>
      </c>
      <c r="C18" s="313"/>
      <c r="D18" s="464">
        <f t="shared" ref="D18:AI18" si="10">SUM(D19:D22)</f>
        <v>6569.496852251973</v>
      </c>
      <c r="E18" s="464">
        <f t="shared" si="10"/>
        <v>9037.8065326665401</v>
      </c>
      <c r="F18" s="464">
        <f t="shared" si="10"/>
        <v>8806.744618843506</v>
      </c>
      <c r="G18" s="464">
        <f t="shared" si="10"/>
        <v>9084.3506256248638</v>
      </c>
      <c r="H18" s="464">
        <f t="shared" si="10"/>
        <v>9546.7656389992408</v>
      </c>
      <c r="I18" s="464">
        <f t="shared" si="10"/>
        <v>9903.2679711182791</v>
      </c>
      <c r="J18" s="464">
        <f t="shared" si="10"/>
        <v>10111.885750168654</v>
      </c>
      <c r="K18" s="464">
        <f t="shared" si="10"/>
        <v>12080.388556968441</v>
      </c>
      <c r="L18" s="464">
        <f t="shared" si="10"/>
        <v>11773.253568327447</v>
      </c>
      <c r="M18" s="464">
        <f t="shared" si="10"/>
        <v>12114.075489501731</v>
      </c>
      <c r="N18" s="464">
        <f t="shared" si="10"/>
        <v>15147.585842486462</v>
      </c>
      <c r="O18" s="464">
        <f t="shared" si="10"/>
        <v>16040.323046829684</v>
      </c>
      <c r="P18" s="464">
        <f t="shared" si="10"/>
        <v>16195.980483563701</v>
      </c>
      <c r="Q18" s="464">
        <f t="shared" si="10"/>
        <v>18094.657705635131</v>
      </c>
      <c r="R18" s="464">
        <f t="shared" si="10"/>
        <v>18062.342612700384</v>
      </c>
      <c r="S18" s="464">
        <f t="shared" si="10"/>
        <v>21107.735933418757</v>
      </c>
      <c r="T18" s="464">
        <f t="shared" si="10"/>
        <v>21332.742713346564</v>
      </c>
      <c r="U18" s="464">
        <f t="shared" si="10"/>
        <v>24692.746564538957</v>
      </c>
      <c r="V18" s="464">
        <f t="shared" si="10"/>
        <v>24135.241138989109</v>
      </c>
      <c r="W18" s="464">
        <f t="shared" si="10"/>
        <v>25581.337871317708</v>
      </c>
      <c r="X18" s="464">
        <f t="shared" si="10"/>
        <v>27095.537791784034</v>
      </c>
      <c r="Y18" s="464">
        <f t="shared" si="10"/>
        <v>26719.579109757695</v>
      </c>
      <c r="Z18" s="464">
        <f t="shared" si="10"/>
        <v>26575.84706319253</v>
      </c>
      <c r="AA18" s="464">
        <f t="shared" si="10"/>
        <v>28426.515843639147</v>
      </c>
      <c r="AB18" s="464">
        <f t="shared" si="10"/>
        <v>30342.848471761165</v>
      </c>
      <c r="AC18" s="464">
        <f t="shared" si="10"/>
        <v>32404.485151317243</v>
      </c>
      <c r="AD18" s="464">
        <f t="shared" si="10"/>
        <v>35026.897608727137</v>
      </c>
      <c r="AE18" s="464">
        <f t="shared" si="10"/>
        <v>37667.255439762288</v>
      </c>
      <c r="AF18" s="464">
        <f t="shared" si="10"/>
        <v>39002.075643553922</v>
      </c>
      <c r="AG18" s="464">
        <f t="shared" si="10"/>
        <v>39988.354346076245</v>
      </c>
      <c r="AH18" s="464">
        <f t="shared" si="10"/>
        <v>41178.652120946354</v>
      </c>
      <c r="AI18" s="464">
        <f t="shared" si="10"/>
        <v>41134.793960243682</v>
      </c>
      <c r="AJ18" s="464">
        <f t="shared" ref="AJ18:BO18" si="11">SUM(AJ19:AJ22)</f>
        <v>41230.498401672616</v>
      </c>
      <c r="AK18" s="464">
        <f t="shared" si="11"/>
        <v>42971.292407841007</v>
      </c>
      <c r="AL18" s="464">
        <f t="shared" si="11"/>
        <v>44723.924209768949</v>
      </c>
      <c r="AM18" s="464">
        <f t="shared" si="11"/>
        <v>46037.668761067842</v>
      </c>
      <c r="AN18" s="464">
        <f t="shared" si="11"/>
        <v>45510.903335889307</v>
      </c>
      <c r="AO18" s="464">
        <f t="shared" si="11"/>
        <v>46827.068887572452</v>
      </c>
      <c r="AP18" s="464">
        <f t="shared" si="11"/>
        <v>48196.802320225637</v>
      </c>
      <c r="AQ18" s="464">
        <f t="shared" si="11"/>
        <v>47823.214769735918</v>
      </c>
      <c r="AR18" s="464">
        <f t="shared" si="11"/>
        <v>46229.850406562509</v>
      </c>
      <c r="AS18" s="464">
        <f t="shared" si="11"/>
        <v>46090.251138844767</v>
      </c>
      <c r="AT18" s="464">
        <f t="shared" si="11"/>
        <v>46638.412438290499</v>
      </c>
      <c r="AU18" s="464">
        <f t="shared" si="11"/>
        <v>49537.528037377473</v>
      </c>
      <c r="AV18" s="464">
        <f t="shared" si="11"/>
        <v>50411.11562708117</v>
      </c>
      <c r="AW18" s="464">
        <f t="shared" si="11"/>
        <v>51846.027023792376</v>
      </c>
      <c r="AX18" s="464">
        <f t="shared" si="11"/>
        <v>52142.605591491316</v>
      </c>
      <c r="AY18" s="464">
        <f t="shared" si="11"/>
        <v>52726.563947019735</v>
      </c>
      <c r="AZ18" s="464">
        <f t="shared" si="11"/>
        <v>54361.8256089473</v>
      </c>
      <c r="BA18" s="464">
        <f t="shared" si="11"/>
        <v>57258.252600961758</v>
      </c>
      <c r="BB18" s="464">
        <f t="shared" si="11"/>
        <v>59345.730176884616</v>
      </c>
      <c r="BC18" s="464">
        <f t="shared" si="11"/>
        <v>62660.546003744348</v>
      </c>
      <c r="BD18" s="464">
        <f t="shared" si="11"/>
        <v>62973.353792800386</v>
      </c>
      <c r="BE18" s="464">
        <f t="shared" si="11"/>
        <v>66744.58113618198</v>
      </c>
      <c r="BF18" s="464">
        <f t="shared" si="11"/>
        <v>69174.490613813032</v>
      </c>
      <c r="BG18" s="464">
        <f t="shared" si="11"/>
        <v>70712.235922329754</v>
      </c>
      <c r="BH18" s="464">
        <f t="shared" si="11"/>
        <v>72064.540894486752</v>
      </c>
      <c r="BI18" s="464">
        <f t="shared" si="11"/>
        <v>73750.519081252365</v>
      </c>
      <c r="BJ18" s="464">
        <f t="shared" si="11"/>
        <v>74744.534207506469</v>
      </c>
      <c r="BK18" s="464">
        <f t="shared" si="11"/>
        <v>78033.478403037516</v>
      </c>
      <c r="BL18" s="464">
        <f t="shared" si="11"/>
        <v>81036.120805561237</v>
      </c>
      <c r="BM18" s="464">
        <f t="shared" si="11"/>
        <v>86665.087875080979</v>
      </c>
      <c r="BN18" s="464">
        <f t="shared" si="11"/>
        <v>88978.4303414116</v>
      </c>
      <c r="BO18" s="464">
        <f t="shared" si="11"/>
        <v>93069.795520542815</v>
      </c>
      <c r="BP18" s="464">
        <f t="shared" ref="BP18:BS18" si="12">SUM(BP19:BP22)</f>
        <v>98182.620293588116</v>
      </c>
      <c r="BQ18" s="464">
        <f t="shared" si="12"/>
        <v>99933.3616572678</v>
      </c>
      <c r="BR18" s="464">
        <f t="shared" si="12"/>
        <v>102856.99658892213</v>
      </c>
      <c r="BS18" s="464">
        <f t="shared" si="12"/>
        <v>105590.44474262143</v>
      </c>
      <c r="BT18" s="464">
        <f t="shared" ref="BT18:CD18" si="13">SUM(BT19:BT24)</f>
        <v>105832.76292756249</v>
      </c>
      <c r="BU18" s="464">
        <f t="shared" si="13"/>
        <v>106559.93842940401</v>
      </c>
      <c r="BV18" s="464">
        <f t="shared" si="13"/>
        <v>107793.38966398386</v>
      </c>
      <c r="BW18" s="464">
        <f t="shared" si="13"/>
        <v>107562.78613425871</v>
      </c>
      <c r="BX18" s="464">
        <f t="shared" si="13"/>
        <v>104804.36690618821</v>
      </c>
      <c r="BY18" s="464">
        <f t="shared" si="13"/>
        <v>108604.25885935736</v>
      </c>
      <c r="BZ18" s="464">
        <f t="shared" si="13"/>
        <v>110349.17569414477</v>
      </c>
      <c r="CA18" s="464">
        <f t="shared" si="13"/>
        <v>118270.80643898198</v>
      </c>
      <c r="CB18" s="464">
        <f t="shared" si="13"/>
        <v>122603.74656769085</v>
      </c>
      <c r="CC18" s="464">
        <f t="shared" si="13"/>
        <v>125908.89954331463</v>
      </c>
      <c r="CD18" s="465">
        <f t="shared" si="13"/>
        <v>127805.97596625829</v>
      </c>
    </row>
    <row r="19" spans="1:82" s="1" customFormat="1" x14ac:dyDescent="0.4">
      <c r="A19" s="314"/>
      <c r="B19" s="196" t="s">
        <v>726</v>
      </c>
      <c r="C19" s="313"/>
      <c r="D19" s="337">
        <v>6569.496852251973</v>
      </c>
      <c r="E19" s="337">
        <v>9037.8065326665401</v>
      </c>
      <c r="F19" s="337">
        <v>8806.744618843506</v>
      </c>
      <c r="G19" s="337">
        <v>9084.3506256248638</v>
      </c>
      <c r="H19" s="337">
        <v>9546.7656389992408</v>
      </c>
      <c r="I19" s="337">
        <v>9903.2679711182791</v>
      </c>
      <c r="J19" s="337">
        <v>10111.885750168654</v>
      </c>
      <c r="K19" s="337">
        <v>12080.388556968441</v>
      </c>
      <c r="L19" s="337">
        <v>11773.253568327447</v>
      </c>
      <c r="M19" s="337">
        <v>12114.075489501731</v>
      </c>
      <c r="N19" s="337">
        <v>15147.585842486462</v>
      </c>
      <c r="O19" s="337">
        <v>16040.323046829684</v>
      </c>
      <c r="P19" s="337">
        <v>16195.980483563701</v>
      </c>
      <c r="Q19" s="337">
        <v>18094.657705635131</v>
      </c>
      <c r="R19" s="337">
        <v>18062.342612700384</v>
      </c>
      <c r="S19" s="337">
        <v>21107.735933418757</v>
      </c>
      <c r="T19" s="337">
        <v>21332.742713346564</v>
      </c>
      <c r="U19" s="337">
        <v>24692.746564538957</v>
      </c>
      <c r="V19" s="337">
        <v>24135.241138989109</v>
      </c>
      <c r="W19" s="337">
        <v>25581.337871317708</v>
      </c>
      <c r="X19" s="337">
        <v>27095.537791784034</v>
      </c>
      <c r="Y19" s="337">
        <v>26719.579109757695</v>
      </c>
      <c r="Z19" s="337">
        <v>26575.84706319253</v>
      </c>
      <c r="AA19" s="337">
        <v>28426.515843639147</v>
      </c>
      <c r="AB19" s="337">
        <v>30342.848471761165</v>
      </c>
      <c r="AC19" s="337">
        <v>32404.485151317243</v>
      </c>
      <c r="AD19" s="337">
        <v>35026.897608727137</v>
      </c>
      <c r="AE19" s="337">
        <v>37667.255439762288</v>
      </c>
      <c r="AF19" s="337">
        <v>39002.075643553922</v>
      </c>
      <c r="AG19" s="337">
        <v>39988.354346076245</v>
      </c>
      <c r="AH19" s="337">
        <v>41178.652120946354</v>
      </c>
      <c r="AI19" s="337">
        <v>41130.128035338937</v>
      </c>
      <c r="AJ19" s="337">
        <v>41199.16228280378</v>
      </c>
      <c r="AK19" s="337">
        <v>42903.961502699247</v>
      </c>
      <c r="AL19" s="337">
        <v>44591.888120877462</v>
      </c>
      <c r="AM19" s="337">
        <v>45848.641174284559</v>
      </c>
      <c r="AN19" s="337">
        <v>45251.573457043196</v>
      </c>
      <c r="AO19" s="337">
        <v>46428.937151372033</v>
      </c>
      <c r="AP19" s="337">
        <v>47602.881797994429</v>
      </c>
      <c r="AQ19" s="337">
        <v>47073.312836482473</v>
      </c>
      <c r="AR19" s="337">
        <v>45315.483056632351</v>
      </c>
      <c r="AS19" s="337">
        <v>44918.683646616264</v>
      </c>
      <c r="AT19" s="337">
        <v>45145.810831057635</v>
      </c>
      <c r="AU19" s="337">
        <v>47419.663492726475</v>
      </c>
      <c r="AV19" s="337">
        <v>47878.662725739217</v>
      </c>
      <c r="AW19" s="337">
        <v>48834.484643083371</v>
      </c>
      <c r="AX19" s="337">
        <v>48722.049823001231</v>
      </c>
      <c r="AY19" s="337">
        <v>48816.16683866729</v>
      </c>
      <c r="AZ19" s="337">
        <v>49679.729138830407</v>
      </c>
      <c r="BA19" s="337">
        <v>51856.69581547007</v>
      </c>
      <c r="BB19" s="337">
        <v>53239.456883572326</v>
      </c>
      <c r="BC19" s="337">
        <v>55366.670467270495</v>
      </c>
      <c r="BD19" s="337">
        <v>53489.42493094477</v>
      </c>
      <c r="BE19" s="337">
        <v>56432.840647519472</v>
      </c>
      <c r="BF19" s="337">
        <v>58168.643029841885</v>
      </c>
      <c r="BG19" s="337">
        <v>58584.136267866648</v>
      </c>
      <c r="BH19" s="337">
        <v>59142.645434848826</v>
      </c>
      <c r="BI19" s="337">
        <v>59957.313379204497</v>
      </c>
      <c r="BJ19" s="337">
        <v>60110.074186802041</v>
      </c>
      <c r="BK19" s="337">
        <v>62062.741512219472</v>
      </c>
      <c r="BL19" s="337">
        <v>63632.901008025889</v>
      </c>
      <c r="BM19" s="337">
        <v>67219.215464750829</v>
      </c>
      <c r="BN19" s="337">
        <v>68984.128852596987</v>
      </c>
      <c r="BO19" s="337">
        <v>72056.914097739063</v>
      </c>
      <c r="BP19" s="337">
        <v>75305.87347138999</v>
      </c>
      <c r="BQ19" s="337">
        <v>76431.252136084702</v>
      </c>
      <c r="BR19" s="337">
        <v>78384.892322664891</v>
      </c>
      <c r="BS19" s="337">
        <v>80536.790571911944</v>
      </c>
      <c r="BT19" s="337">
        <v>79751.297003343643</v>
      </c>
      <c r="BU19" s="337">
        <v>77602.749321893614</v>
      </c>
      <c r="BV19" s="337">
        <v>75380.207542912714</v>
      </c>
      <c r="BW19" s="337">
        <v>72806.309861293848</v>
      </c>
      <c r="BX19" s="337">
        <v>68850.093401481208</v>
      </c>
      <c r="BY19" s="337">
        <v>67224.790408477958</v>
      </c>
      <c r="BZ19" s="337">
        <v>64135.173167496199</v>
      </c>
      <c r="CA19" s="337">
        <v>63516.174290667979</v>
      </c>
      <c r="CB19" s="337">
        <v>61129.060106946017</v>
      </c>
      <c r="CC19" s="337">
        <v>58311.186658241539</v>
      </c>
      <c r="CD19" s="338">
        <v>55697.425211534188</v>
      </c>
    </row>
    <row r="20" spans="1:82" s="1" customFormat="1" x14ac:dyDescent="0.4">
      <c r="A20" s="314"/>
      <c r="B20" s="196" t="s">
        <v>355</v>
      </c>
      <c r="C20" s="313"/>
      <c r="D20" s="337">
        <v>0</v>
      </c>
      <c r="E20" s="337">
        <v>0</v>
      </c>
      <c r="F20" s="337">
        <v>0</v>
      </c>
      <c r="G20" s="337">
        <v>0</v>
      </c>
      <c r="H20" s="337">
        <v>0</v>
      </c>
      <c r="I20" s="337">
        <v>0</v>
      </c>
      <c r="J20" s="337">
        <v>0</v>
      </c>
      <c r="K20" s="337">
        <v>0</v>
      </c>
      <c r="L20" s="337">
        <v>0</v>
      </c>
      <c r="M20" s="337">
        <v>0</v>
      </c>
      <c r="N20" s="337">
        <v>0</v>
      </c>
      <c r="O20" s="337">
        <v>0</v>
      </c>
      <c r="P20" s="337">
        <v>0</v>
      </c>
      <c r="Q20" s="337">
        <v>0</v>
      </c>
      <c r="R20" s="337">
        <v>0</v>
      </c>
      <c r="S20" s="337">
        <v>0</v>
      </c>
      <c r="T20" s="337">
        <v>0</v>
      </c>
      <c r="U20" s="337">
        <v>0</v>
      </c>
      <c r="V20" s="337">
        <v>0</v>
      </c>
      <c r="W20" s="337">
        <v>0</v>
      </c>
      <c r="X20" s="337">
        <v>0</v>
      </c>
      <c r="Y20" s="337">
        <v>0</v>
      </c>
      <c r="Z20" s="337">
        <v>0</v>
      </c>
      <c r="AA20" s="337">
        <v>0</v>
      </c>
      <c r="AB20" s="337">
        <v>0</v>
      </c>
      <c r="AC20" s="337">
        <v>0</v>
      </c>
      <c r="AD20" s="337">
        <v>0</v>
      </c>
      <c r="AE20" s="337">
        <v>0</v>
      </c>
      <c r="AF20" s="337">
        <v>0</v>
      </c>
      <c r="AG20" s="337">
        <v>0</v>
      </c>
      <c r="AH20" s="337">
        <v>0</v>
      </c>
      <c r="AI20" s="337">
        <v>0</v>
      </c>
      <c r="AJ20" s="337">
        <v>0</v>
      </c>
      <c r="AK20" s="337">
        <v>0</v>
      </c>
      <c r="AL20" s="337">
        <v>0</v>
      </c>
      <c r="AM20" s="337">
        <v>0</v>
      </c>
      <c r="AN20" s="337">
        <v>0</v>
      </c>
      <c r="AO20" s="337">
        <v>0</v>
      </c>
      <c r="AP20" s="337">
        <v>0</v>
      </c>
      <c r="AQ20" s="337">
        <v>0</v>
      </c>
      <c r="AR20" s="337">
        <v>0</v>
      </c>
      <c r="AS20" s="337">
        <v>0</v>
      </c>
      <c r="AT20" s="337">
        <v>0</v>
      </c>
      <c r="AU20" s="337">
        <v>0</v>
      </c>
      <c r="AV20" s="337">
        <v>0</v>
      </c>
      <c r="AW20" s="337">
        <v>0</v>
      </c>
      <c r="AX20" s="337">
        <v>0</v>
      </c>
      <c r="AY20" s="337">
        <v>0</v>
      </c>
      <c r="AZ20" s="337">
        <v>0</v>
      </c>
      <c r="BA20" s="337">
        <v>0</v>
      </c>
      <c r="BB20" s="337">
        <v>0</v>
      </c>
      <c r="BC20" s="337">
        <v>0</v>
      </c>
      <c r="BD20" s="337">
        <v>1788.5845166859469</v>
      </c>
      <c r="BE20" s="337">
        <v>1823.4333391664254</v>
      </c>
      <c r="BF20" s="337">
        <v>1849.4268654187251</v>
      </c>
      <c r="BG20" s="337">
        <v>2012.8116046932216</v>
      </c>
      <c r="BH20" s="337">
        <v>2042.7462407320286</v>
      </c>
      <c r="BI20" s="337">
        <v>2081.1902112310672</v>
      </c>
      <c r="BJ20" s="337">
        <v>2100.7201271102872</v>
      </c>
      <c r="BK20" s="337">
        <v>2162.724749102174</v>
      </c>
      <c r="BL20" s="337">
        <v>2233.4785229571648</v>
      </c>
      <c r="BM20" s="337">
        <v>2338.3450579484656</v>
      </c>
      <c r="BN20" s="337">
        <v>2348.2337966865243</v>
      </c>
      <c r="BO20" s="337">
        <v>2422.6169670726968</v>
      </c>
      <c r="BP20" s="337">
        <v>2533.9840097711126</v>
      </c>
      <c r="BQ20" s="337">
        <v>2552.6928504971734</v>
      </c>
      <c r="BR20" s="337">
        <v>2600.1719488666708</v>
      </c>
      <c r="BS20" s="337">
        <v>2610.7041038308826</v>
      </c>
      <c r="BT20" s="337">
        <v>2495.9252823815409</v>
      </c>
      <c r="BU20" s="337">
        <v>2385.9071997044671</v>
      </c>
      <c r="BV20" s="337">
        <v>2310.8813249371074</v>
      </c>
      <c r="BW20" s="337">
        <v>2223.6691560259223</v>
      </c>
      <c r="BX20" s="337">
        <v>2027.2368627963501</v>
      </c>
      <c r="BY20" s="337">
        <v>1958.779573003435</v>
      </c>
      <c r="BZ20" s="337">
        <v>1843.6264157873827</v>
      </c>
      <c r="CA20" s="337">
        <v>1837.4450167479474</v>
      </c>
      <c r="CB20" s="337">
        <v>1761.6485859713157</v>
      </c>
      <c r="CC20" s="337">
        <v>1658.5997419375842</v>
      </c>
      <c r="CD20" s="338">
        <v>1563.6593663649562</v>
      </c>
    </row>
    <row r="21" spans="1:82" s="1" customFormat="1" x14ac:dyDescent="0.4">
      <c r="A21" s="314"/>
      <c r="B21" s="196" t="s">
        <v>727</v>
      </c>
      <c r="C21" s="313"/>
      <c r="D21" s="337">
        <v>0</v>
      </c>
      <c r="E21" s="337">
        <v>0</v>
      </c>
      <c r="F21" s="337">
        <v>0</v>
      </c>
      <c r="G21" s="337">
        <v>0</v>
      </c>
      <c r="H21" s="337">
        <v>0</v>
      </c>
      <c r="I21" s="337">
        <v>0</v>
      </c>
      <c r="J21" s="337">
        <v>0</v>
      </c>
      <c r="K21" s="337">
        <v>0</v>
      </c>
      <c r="L21" s="337">
        <v>0</v>
      </c>
      <c r="M21" s="337">
        <v>0</v>
      </c>
      <c r="N21" s="337">
        <v>0</v>
      </c>
      <c r="O21" s="337">
        <v>0</v>
      </c>
      <c r="P21" s="337">
        <v>0</v>
      </c>
      <c r="Q21" s="337">
        <v>0</v>
      </c>
      <c r="R21" s="337">
        <v>0</v>
      </c>
      <c r="S21" s="337">
        <v>0</v>
      </c>
      <c r="T21" s="337">
        <v>0</v>
      </c>
      <c r="U21" s="337">
        <v>0</v>
      </c>
      <c r="V21" s="337">
        <v>0</v>
      </c>
      <c r="W21" s="337">
        <v>0</v>
      </c>
      <c r="X21" s="337">
        <v>0</v>
      </c>
      <c r="Y21" s="337">
        <v>0</v>
      </c>
      <c r="Z21" s="337">
        <v>0</v>
      </c>
      <c r="AA21" s="337">
        <v>0</v>
      </c>
      <c r="AB21" s="337">
        <v>0</v>
      </c>
      <c r="AC21" s="337">
        <v>0</v>
      </c>
      <c r="AD21" s="337">
        <v>0</v>
      </c>
      <c r="AE21" s="337">
        <v>0</v>
      </c>
      <c r="AF21" s="337">
        <v>0</v>
      </c>
      <c r="AG21" s="337">
        <v>0</v>
      </c>
      <c r="AH21" s="337">
        <v>0</v>
      </c>
      <c r="AI21" s="337">
        <v>0</v>
      </c>
      <c r="AJ21" s="337">
        <v>0</v>
      </c>
      <c r="AK21" s="337">
        <v>0</v>
      </c>
      <c r="AL21" s="337">
        <v>0</v>
      </c>
      <c r="AM21" s="337">
        <v>0</v>
      </c>
      <c r="AN21" s="337">
        <v>0</v>
      </c>
      <c r="AO21" s="337">
        <v>0</v>
      </c>
      <c r="AP21" s="337">
        <v>0</v>
      </c>
      <c r="AQ21" s="337">
        <v>0</v>
      </c>
      <c r="AR21" s="337">
        <v>0</v>
      </c>
      <c r="AS21" s="337">
        <v>0</v>
      </c>
      <c r="AT21" s="337">
        <v>0</v>
      </c>
      <c r="AU21" s="337">
        <v>0</v>
      </c>
      <c r="AV21" s="337">
        <v>0</v>
      </c>
      <c r="AW21" s="337">
        <v>0</v>
      </c>
      <c r="AX21" s="337">
        <v>0</v>
      </c>
      <c r="AY21" s="337">
        <v>0</v>
      </c>
      <c r="AZ21" s="337">
        <v>0</v>
      </c>
      <c r="BA21" s="337">
        <v>0</v>
      </c>
      <c r="BB21" s="337">
        <v>0</v>
      </c>
      <c r="BC21" s="337">
        <v>0</v>
      </c>
      <c r="BD21" s="337">
        <v>0</v>
      </c>
      <c r="BE21" s="337">
        <v>0</v>
      </c>
      <c r="BF21" s="337">
        <v>0</v>
      </c>
      <c r="BG21" s="337">
        <v>0</v>
      </c>
      <c r="BH21" s="337">
        <v>0</v>
      </c>
      <c r="BI21" s="337">
        <v>0</v>
      </c>
      <c r="BJ21" s="337">
        <v>57.149866552060878</v>
      </c>
      <c r="BK21" s="337">
        <v>215.1024135427823</v>
      </c>
      <c r="BL21" s="337">
        <v>458.24802134142169</v>
      </c>
      <c r="BM21" s="337">
        <v>647.55358026494537</v>
      </c>
      <c r="BN21" s="337">
        <v>973.8904882104041</v>
      </c>
      <c r="BO21" s="337">
        <v>794.2078579881927</v>
      </c>
      <c r="BP21" s="337">
        <v>927.78143540384247</v>
      </c>
      <c r="BQ21" s="337">
        <v>889.60898428629787</v>
      </c>
      <c r="BR21" s="337">
        <v>886.85655397381822</v>
      </c>
      <c r="BS21" s="337">
        <v>887.49123561284296</v>
      </c>
      <c r="BT21" s="337">
        <v>975.5621951709694</v>
      </c>
      <c r="BU21" s="337">
        <v>880.03582602864867</v>
      </c>
      <c r="BV21" s="337">
        <v>843.05009225736455</v>
      </c>
      <c r="BW21" s="337">
        <v>709.84899935697979</v>
      </c>
      <c r="BX21" s="337">
        <v>537.93662018459804</v>
      </c>
      <c r="BY21" s="337">
        <v>365.13624541240489</v>
      </c>
      <c r="BZ21" s="337">
        <v>235.2123916701855</v>
      </c>
      <c r="CA21" s="337">
        <v>153.42138427479173</v>
      </c>
      <c r="CB21" s="337">
        <v>100.8298019734509</v>
      </c>
      <c r="CC21" s="337">
        <v>65.981518987943261</v>
      </c>
      <c r="CD21" s="338">
        <v>47.911745637768732</v>
      </c>
    </row>
    <row r="22" spans="1:82" s="1" customFormat="1" x14ac:dyDescent="0.4">
      <c r="A22" s="314"/>
      <c r="B22" s="196" t="s">
        <v>728</v>
      </c>
      <c r="C22" s="313"/>
      <c r="D22" s="337">
        <v>0</v>
      </c>
      <c r="E22" s="337">
        <v>0</v>
      </c>
      <c r="F22" s="337">
        <v>0</v>
      </c>
      <c r="G22" s="337">
        <v>0</v>
      </c>
      <c r="H22" s="337">
        <v>0</v>
      </c>
      <c r="I22" s="337">
        <v>0</v>
      </c>
      <c r="J22" s="337">
        <v>0</v>
      </c>
      <c r="K22" s="337">
        <v>0</v>
      </c>
      <c r="L22" s="337">
        <v>0</v>
      </c>
      <c r="M22" s="337">
        <v>0</v>
      </c>
      <c r="N22" s="337">
        <v>0</v>
      </c>
      <c r="O22" s="337">
        <v>0</v>
      </c>
      <c r="P22" s="337">
        <v>0</v>
      </c>
      <c r="Q22" s="337">
        <v>0</v>
      </c>
      <c r="R22" s="337">
        <v>0</v>
      </c>
      <c r="S22" s="337">
        <v>0</v>
      </c>
      <c r="T22" s="337">
        <v>0</v>
      </c>
      <c r="U22" s="337">
        <v>0</v>
      </c>
      <c r="V22" s="337">
        <v>0</v>
      </c>
      <c r="W22" s="337">
        <v>0</v>
      </c>
      <c r="X22" s="337">
        <v>0</v>
      </c>
      <c r="Y22" s="337">
        <v>0</v>
      </c>
      <c r="Z22" s="337">
        <v>0</v>
      </c>
      <c r="AA22" s="337">
        <v>0</v>
      </c>
      <c r="AB22" s="337">
        <v>0</v>
      </c>
      <c r="AC22" s="337">
        <v>0</v>
      </c>
      <c r="AD22" s="337">
        <v>0</v>
      </c>
      <c r="AE22" s="337">
        <v>0</v>
      </c>
      <c r="AF22" s="337">
        <v>0</v>
      </c>
      <c r="AG22" s="337">
        <v>0</v>
      </c>
      <c r="AH22" s="337">
        <v>0</v>
      </c>
      <c r="AI22" s="337">
        <v>4.6659249047463343</v>
      </c>
      <c r="AJ22" s="337">
        <v>31.33611886883725</v>
      </c>
      <c r="AK22" s="337">
        <v>67.330905141759771</v>
      </c>
      <c r="AL22" s="337">
        <v>132.03608889148705</v>
      </c>
      <c r="AM22" s="337">
        <v>189.02758678327999</v>
      </c>
      <c r="AN22" s="337">
        <v>259.32987884610748</v>
      </c>
      <c r="AO22" s="337">
        <v>398.13173620041698</v>
      </c>
      <c r="AP22" s="337">
        <v>593.92052223120663</v>
      </c>
      <c r="AQ22" s="337">
        <v>749.90193325344671</v>
      </c>
      <c r="AR22" s="337">
        <v>914.36734993016023</v>
      </c>
      <c r="AS22" s="337">
        <v>1171.5674922285059</v>
      </c>
      <c r="AT22" s="337">
        <v>1492.601607232865</v>
      </c>
      <c r="AU22" s="337">
        <v>2117.8645446509963</v>
      </c>
      <c r="AV22" s="337">
        <v>2532.4529013419556</v>
      </c>
      <c r="AW22" s="337">
        <v>3011.5423807090069</v>
      </c>
      <c r="AX22" s="337">
        <v>3420.5557684900864</v>
      </c>
      <c r="AY22" s="337">
        <v>3910.397108352448</v>
      </c>
      <c r="AZ22" s="337">
        <v>4682.0964701168905</v>
      </c>
      <c r="BA22" s="337">
        <v>5401.5567854916844</v>
      </c>
      <c r="BB22" s="337">
        <v>6106.2732933122879</v>
      </c>
      <c r="BC22" s="337">
        <v>7293.8755364738518</v>
      </c>
      <c r="BD22" s="337">
        <v>7695.3443451696712</v>
      </c>
      <c r="BE22" s="337">
        <v>8488.3071494960823</v>
      </c>
      <c r="BF22" s="337">
        <v>9156.4207185524174</v>
      </c>
      <c r="BG22" s="337">
        <v>10115.288049769882</v>
      </c>
      <c r="BH22" s="337">
        <v>10879.149218905904</v>
      </c>
      <c r="BI22" s="337">
        <v>11712.015490816806</v>
      </c>
      <c r="BJ22" s="337">
        <v>12476.590027042079</v>
      </c>
      <c r="BK22" s="337">
        <v>13592.909728173085</v>
      </c>
      <c r="BL22" s="337">
        <v>14711.493253236753</v>
      </c>
      <c r="BM22" s="337">
        <v>16459.973772116751</v>
      </c>
      <c r="BN22" s="337">
        <v>16672.177203917669</v>
      </c>
      <c r="BO22" s="337">
        <v>17796.056597742867</v>
      </c>
      <c r="BP22" s="337">
        <v>19414.98137702317</v>
      </c>
      <c r="BQ22" s="337">
        <v>20059.807686399625</v>
      </c>
      <c r="BR22" s="337">
        <v>20985.075763416749</v>
      </c>
      <c r="BS22" s="337">
        <v>21555.458831265762</v>
      </c>
      <c r="BT22" s="337">
        <v>20979.819553735997</v>
      </c>
      <c r="BU22" s="337">
        <v>20453.446037918642</v>
      </c>
      <c r="BV22" s="337">
        <v>20318.376931819861</v>
      </c>
      <c r="BW22" s="337">
        <v>19979.252115364754</v>
      </c>
      <c r="BX22" s="337">
        <v>18579.692357552303</v>
      </c>
      <c r="BY22" s="337">
        <v>18150.394567149226</v>
      </c>
      <c r="BZ22" s="337">
        <v>17388.901245306199</v>
      </c>
      <c r="CA22" s="337">
        <v>18118.989756211882</v>
      </c>
      <c r="CB22" s="337">
        <v>17685.119243730092</v>
      </c>
      <c r="CC22" s="337">
        <v>16824.4688886193</v>
      </c>
      <c r="CD22" s="338">
        <v>16035.736249515785</v>
      </c>
    </row>
    <row r="23" spans="1:82" s="1" customFormat="1" x14ac:dyDescent="0.4">
      <c r="A23" s="314"/>
      <c r="B23" s="196" t="s">
        <v>357</v>
      </c>
      <c r="C23" s="313"/>
      <c r="D23" s="337"/>
      <c r="E23" s="337"/>
      <c r="F23" s="337"/>
      <c r="G23" s="337"/>
      <c r="H23" s="337"/>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c r="BQ23" s="337"/>
      <c r="BR23" s="337"/>
      <c r="BS23" s="337"/>
      <c r="BT23" s="337">
        <v>1557.7466667299914</v>
      </c>
      <c r="BU23" s="337">
        <v>5017.2099345458209</v>
      </c>
      <c r="BV23" s="337">
        <v>8576.7967030320324</v>
      </c>
      <c r="BW23" s="337">
        <v>11387.681907409977</v>
      </c>
      <c r="BX23" s="337">
        <v>14284.947248716098</v>
      </c>
      <c r="BY23" s="337">
        <v>20231.820872443128</v>
      </c>
      <c r="BZ23" s="337">
        <v>25944.419616662977</v>
      </c>
      <c r="CA23" s="337">
        <v>33674.168661985168</v>
      </c>
      <c r="CB23" s="337">
        <v>40816.089746512167</v>
      </c>
      <c r="CC23" s="337">
        <v>47826.914454987338</v>
      </c>
      <c r="CD23" s="338">
        <v>53172.490807180366</v>
      </c>
    </row>
    <row r="24" spans="1:82" s="1" customFormat="1" x14ac:dyDescent="0.4">
      <c r="A24" s="314"/>
      <c r="B24" s="196" t="s">
        <v>358</v>
      </c>
      <c r="C24" s="313"/>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c r="BJ24" s="337"/>
      <c r="BK24" s="337"/>
      <c r="BL24" s="337"/>
      <c r="BM24" s="337"/>
      <c r="BN24" s="337"/>
      <c r="BO24" s="337"/>
      <c r="BP24" s="337"/>
      <c r="BQ24" s="337"/>
      <c r="BR24" s="337"/>
      <c r="BS24" s="337"/>
      <c r="BT24" s="337">
        <v>72.412226200332782</v>
      </c>
      <c r="BU24" s="337">
        <v>220.59010931280116</v>
      </c>
      <c r="BV24" s="337">
        <v>364.07706902478606</v>
      </c>
      <c r="BW24" s="337">
        <v>456.0240948072348</v>
      </c>
      <c r="BX24" s="337">
        <v>524.46041545766275</v>
      </c>
      <c r="BY24" s="337">
        <v>673.33719287119436</v>
      </c>
      <c r="BZ24" s="337">
        <v>801.84285722180653</v>
      </c>
      <c r="CA24" s="337">
        <v>970.60732909421085</v>
      </c>
      <c r="CB24" s="337">
        <v>1110.9990825578054</v>
      </c>
      <c r="CC24" s="337">
        <v>1221.7482805409436</v>
      </c>
      <c r="CD24" s="338">
        <v>1288.7525860252308</v>
      </c>
    </row>
    <row r="25" spans="1:82" s="1" customFormat="1" x14ac:dyDescent="0.4">
      <c r="A25" s="314"/>
      <c r="B25" s="482" t="s">
        <v>729</v>
      </c>
      <c r="C25" s="482"/>
      <c r="D25" s="337">
        <v>0</v>
      </c>
      <c r="E25" s="337">
        <v>0</v>
      </c>
      <c r="F25" s="337">
        <v>0</v>
      </c>
      <c r="G25" s="337">
        <v>0</v>
      </c>
      <c r="H25" s="337">
        <v>0</v>
      </c>
      <c r="I25" s="337">
        <v>0</v>
      </c>
      <c r="J25" s="337">
        <v>0</v>
      </c>
      <c r="K25" s="337">
        <v>0</v>
      </c>
      <c r="L25" s="337">
        <v>0</v>
      </c>
      <c r="M25" s="337">
        <v>0</v>
      </c>
      <c r="N25" s="337">
        <v>0</v>
      </c>
      <c r="O25" s="337">
        <v>0</v>
      </c>
      <c r="P25" s="337">
        <v>0</v>
      </c>
      <c r="Q25" s="337">
        <v>0</v>
      </c>
      <c r="R25" s="337">
        <v>0</v>
      </c>
      <c r="S25" s="337">
        <v>0</v>
      </c>
      <c r="T25" s="337">
        <v>0</v>
      </c>
      <c r="U25" s="337">
        <v>0</v>
      </c>
      <c r="V25" s="337">
        <v>0</v>
      </c>
      <c r="W25" s="337">
        <v>0</v>
      </c>
      <c r="X25" s="337">
        <v>0</v>
      </c>
      <c r="Y25" s="337">
        <v>0</v>
      </c>
      <c r="Z25" s="337">
        <v>110.62058064328087</v>
      </c>
      <c r="AA25" s="337">
        <v>318.27468479897152</v>
      </c>
      <c r="AB25" s="337">
        <v>345.88233924577872</v>
      </c>
      <c r="AC25" s="337">
        <v>327.34181947914948</v>
      </c>
      <c r="AD25" s="337">
        <v>299.52578438046345</v>
      </c>
      <c r="AE25" s="337">
        <v>266.52472540345263</v>
      </c>
      <c r="AF25" s="337">
        <v>247.07134783841423</v>
      </c>
      <c r="AG25" s="337">
        <v>217.78959903879743</v>
      </c>
      <c r="AH25" s="337">
        <v>201.74922252052636</v>
      </c>
      <c r="AI25" s="337">
        <v>167.97329657086806</v>
      </c>
      <c r="AJ25" s="337">
        <v>148.84656462697694</v>
      </c>
      <c r="AK25" s="337">
        <v>138.20554213308586</v>
      </c>
      <c r="AL25" s="337">
        <v>132.03608889148705</v>
      </c>
      <c r="AM25" s="337">
        <v>129.16885096857467</v>
      </c>
      <c r="AN25" s="337">
        <v>116.25132499997923</v>
      </c>
      <c r="AO25" s="337">
        <v>115.76880272494394</v>
      </c>
      <c r="AP25" s="337">
        <v>100.30014342107985</v>
      </c>
      <c r="AQ25" s="337">
        <v>95.280269571501819</v>
      </c>
      <c r="AR25" s="337">
        <v>86.816776175578909</v>
      </c>
      <c r="AS25" s="337">
        <v>76.98943351494971</v>
      </c>
      <c r="AT25" s="337">
        <v>73.615805820261357</v>
      </c>
      <c r="AU25" s="337">
        <v>69.507236295107759</v>
      </c>
      <c r="AV25" s="337">
        <v>67.128173230244386</v>
      </c>
      <c r="AW25" s="337">
        <v>66.531449056427007</v>
      </c>
      <c r="AX25" s="337">
        <v>62.937964926620928</v>
      </c>
      <c r="AY25" s="337">
        <v>62.954976430913881</v>
      </c>
      <c r="AZ25" s="337">
        <v>50.5056239473315</v>
      </c>
      <c r="BA25" s="337">
        <v>49.897642993627912</v>
      </c>
      <c r="BB25" s="337">
        <v>48.011063721739959</v>
      </c>
      <c r="BC25" s="337">
        <v>45.910440882620868</v>
      </c>
      <c r="BD25" s="337">
        <v>44.798038360510844</v>
      </c>
      <c r="BE25" s="337">
        <v>45.56800609202606</v>
      </c>
      <c r="BF25" s="337">
        <v>45.022132199665748</v>
      </c>
      <c r="BG25" s="337">
        <v>45.183963445452889</v>
      </c>
      <c r="BH25" s="337">
        <v>44.751913403050537</v>
      </c>
      <c r="BI25" s="337">
        <v>43.801990734608694</v>
      </c>
      <c r="BJ25" s="337">
        <v>47.51093353729226</v>
      </c>
      <c r="BK25" s="337">
        <v>53.682904847515573</v>
      </c>
      <c r="BL25" s="337">
        <v>59.276293913856229</v>
      </c>
      <c r="BM25" s="337">
        <v>61.816593593258162</v>
      </c>
      <c r="BN25" s="337">
        <v>74.086272208776819</v>
      </c>
      <c r="BO25" s="337">
        <v>78.596300215724725</v>
      </c>
      <c r="BP25" s="337">
        <v>92.383279400405755</v>
      </c>
      <c r="BQ25" s="337">
        <v>115.14743419861642</v>
      </c>
      <c r="BR25" s="337">
        <v>104.86281758206738</v>
      </c>
      <c r="BS25" s="337">
        <v>109.87241939070442</v>
      </c>
      <c r="BT25" s="337">
        <v>114.85213237044759</v>
      </c>
      <c r="BU25" s="337">
        <v>118.98601808547268</v>
      </c>
      <c r="BV25" s="337">
        <v>126.19264088798664</v>
      </c>
      <c r="BW25" s="337">
        <v>129.34665645349682</v>
      </c>
      <c r="BX25" s="337">
        <v>283.33671047969557</v>
      </c>
      <c r="BY25" s="337">
        <v>154.92332583030989</v>
      </c>
      <c r="BZ25" s="337">
        <v>271.25537819370743</v>
      </c>
      <c r="CA25" s="337">
        <v>182.32647401818807</v>
      </c>
      <c r="CB25" s="337">
        <v>167.12650048186185</v>
      </c>
      <c r="CC25" s="337">
        <v>169.31115630873555</v>
      </c>
      <c r="CD25" s="338">
        <v>173.23923775648652</v>
      </c>
    </row>
    <row r="26" spans="1:82" s="1" customFormat="1" ht="26.25" customHeight="1" x14ac:dyDescent="0.4">
      <c r="A26" s="314"/>
      <c r="B26" s="71" t="s">
        <v>730</v>
      </c>
      <c r="C26" s="313"/>
      <c r="D26" s="337">
        <v>0</v>
      </c>
      <c r="E26" s="337">
        <v>0</v>
      </c>
      <c r="F26" s="337">
        <v>0</v>
      </c>
      <c r="G26" s="337">
        <v>0</v>
      </c>
      <c r="H26" s="337">
        <v>0</v>
      </c>
      <c r="I26" s="337">
        <v>0</v>
      </c>
      <c r="J26" s="337">
        <v>0</v>
      </c>
      <c r="K26" s="337">
        <v>0</v>
      </c>
      <c r="L26" s="337">
        <v>0</v>
      </c>
      <c r="M26" s="337">
        <v>0</v>
      </c>
      <c r="N26" s="337">
        <v>0</v>
      </c>
      <c r="O26" s="337">
        <v>0</v>
      </c>
      <c r="P26" s="337">
        <v>0</v>
      </c>
      <c r="Q26" s="337">
        <v>0</v>
      </c>
      <c r="R26" s="337">
        <v>0</v>
      </c>
      <c r="S26" s="337">
        <v>0</v>
      </c>
      <c r="T26" s="337">
        <v>0</v>
      </c>
      <c r="U26" s="337">
        <v>0</v>
      </c>
      <c r="V26" s="337">
        <v>0</v>
      </c>
      <c r="W26" s="337">
        <v>0</v>
      </c>
      <c r="X26" s="337">
        <v>0</v>
      </c>
      <c r="Y26" s="337">
        <v>0</v>
      </c>
      <c r="Z26" s="337">
        <v>0</v>
      </c>
      <c r="AA26" s="337">
        <v>0</v>
      </c>
      <c r="AB26" s="337">
        <v>0</v>
      </c>
      <c r="AC26" s="337">
        <v>0</v>
      </c>
      <c r="AD26" s="337">
        <v>0</v>
      </c>
      <c r="AE26" s="337">
        <v>0</v>
      </c>
      <c r="AF26" s="337">
        <v>0</v>
      </c>
      <c r="AG26" s="337">
        <v>0</v>
      </c>
      <c r="AH26" s="337">
        <v>0</v>
      </c>
      <c r="AI26" s="337">
        <v>0</v>
      </c>
      <c r="AJ26" s="337">
        <v>0</v>
      </c>
      <c r="AK26" s="337">
        <v>0</v>
      </c>
      <c r="AL26" s="337">
        <v>0</v>
      </c>
      <c r="AM26" s="337">
        <v>0</v>
      </c>
      <c r="AN26" s="337">
        <v>0</v>
      </c>
      <c r="AO26" s="337">
        <v>0</v>
      </c>
      <c r="AP26" s="337">
        <v>0</v>
      </c>
      <c r="AQ26" s="337">
        <v>0</v>
      </c>
      <c r="AR26" s="337">
        <v>0</v>
      </c>
      <c r="AS26" s="337">
        <v>0</v>
      </c>
      <c r="AT26" s="337">
        <v>0</v>
      </c>
      <c r="AU26" s="337">
        <v>0</v>
      </c>
      <c r="AV26" s="337">
        <v>0</v>
      </c>
      <c r="AW26" s="337">
        <v>0</v>
      </c>
      <c r="AX26" s="337">
        <v>0</v>
      </c>
      <c r="AY26" s="337">
        <v>0</v>
      </c>
      <c r="AZ26" s="337">
        <v>0</v>
      </c>
      <c r="BA26" s="337">
        <v>0</v>
      </c>
      <c r="BB26" s="337">
        <v>0</v>
      </c>
      <c r="BC26" s="337">
        <v>0</v>
      </c>
      <c r="BD26" s="337">
        <v>2272.156101975836</v>
      </c>
      <c r="BE26" s="337">
        <v>2412.1809288487379</v>
      </c>
      <c r="BF26" s="337">
        <v>2531.6307610704416</v>
      </c>
      <c r="BG26" s="337">
        <v>2668.018283284548</v>
      </c>
      <c r="BH26" s="337">
        <v>2794.0552758898898</v>
      </c>
      <c r="BI26" s="337">
        <v>2921.2386760551453</v>
      </c>
      <c r="BJ26" s="337">
        <v>3029.8671755681439</v>
      </c>
      <c r="BK26" s="337">
        <v>3163.4381408529903</v>
      </c>
      <c r="BL26" s="337">
        <v>3306.6932558993458</v>
      </c>
      <c r="BM26" s="337">
        <v>3569.9458933305596</v>
      </c>
      <c r="BN26" s="337">
        <v>3845.7082472735656</v>
      </c>
      <c r="BO26" s="337">
        <v>3987.7187431525481</v>
      </c>
      <c r="BP26" s="337">
        <v>4196.0375473873191</v>
      </c>
      <c r="BQ26" s="337">
        <v>4190.4524389286998</v>
      </c>
      <c r="BR26" s="337">
        <v>4377.1572809943546</v>
      </c>
      <c r="BS26" s="337">
        <v>4441.5126907152735</v>
      </c>
      <c r="BT26" s="337">
        <v>4463.6303370523365</v>
      </c>
      <c r="BU26" s="337">
        <v>4451.5574128597118</v>
      </c>
      <c r="BV26" s="337">
        <v>4583.7862583309216</v>
      </c>
      <c r="BW26" s="337">
        <v>4643.0362528716323</v>
      </c>
      <c r="BX26" s="337">
        <v>4697.7223191125813</v>
      </c>
      <c r="BY26" s="337">
        <v>4594.9121113937608</v>
      </c>
      <c r="BZ26" s="337">
        <v>4165.8792314106004</v>
      </c>
      <c r="CA26" s="337">
        <v>5274.4256461563082</v>
      </c>
      <c r="CB26" s="337">
        <v>5502.1367192448433</v>
      </c>
      <c r="CC26" s="337">
        <v>5689.3020564529015</v>
      </c>
      <c r="CD26" s="338">
        <v>5814.2402568563512</v>
      </c>
    </row>
    <row r="27" spans="1:82" s="1" customFormat="1" ht="15.75" customHeight="1" thickBot="1" x14ac:dyDescent="0.45">
      <c r="A27" s="314"/>
      <c r="B27" s="483"/>
      <c r="C27" s="313"/>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Q27" s="337"/>
      <c r="BR27" s="337"/>
      <c r="BS27" s="337"/>
      <c r="BT27" s="337"/>
      <c r="BU27" s="337"/>
      <c r="BV27" s="337"/>
      <c r="BW27" s="337"/>
      <c r="BX27" s="337"/>
      <c r="BY27" s="337"/>
      <c r="BZ27" s="337"/>
      <c r="CA27" s="337"/>
      <c r="CB27" s="337"/>
      <c r="CC27" s="337"/>
      <c r="CD27" s="338"/>
    </row>
    <row r="28" spans="1:82" s="1" customFormat="1" ht="39.75" customHeight="1" x14ac:dyDescent="0.4">
      <c r="A28" s="344"/>
      <c r="B28" s="345" t="s">
        <v>732</v>
      </c>
      <c r="C28" s="346"/>
      <c r="D28" s="347" t="s">
        <v>482</v>
      </c>
      <c r="E28" s="347" t="s">
        <v>483</v>
      </c>
      <c r="F28" s="347" t="s">
        <v>484</v>
      </c>
      <c r="G28" s="347" t="s">
        <v>485</v>
      </c>
      <c r="H28" s="347" t="s">
        <v>486</v>
      </c>
      <c r="I28" s="347" t="s">
        <v>487</v>
      </c>
      <c r="J28" s="347" t="s">
        <v>488</v>
      </c>
      <c r="K28" s="347" t="s">
        <v>489</v>
      </c>
      <c r="L28" s="347" t="s">
        <v>490</v>
      </c>
      <c r="M28" s="347" t="s">
        <v>491</v>
      </c>
      <c r="N28" s="347" t="s">
        <v>492</v>
      </c>
      <c r="O28" s="347" t="s">
        <v>493</v>
      </c>
      <c r="P28" s="347" t="s">
        <v>494</v>
      </c>
      <c r="Q28" s="347" t="s">
        <v>495</v>
      </c>
      <c r="R28" s="347" t="s">
        <v>496</v>
      </c>
      <c r="S28" s="347" t="s">
        <v>497</v>
      </c>
      <c r="T28" s="347" t="s">
        <v>498</v>
      </c>
      <c r="U28" s="347" t="s">
        <v>499</v>
      </c>
      <c r="V28" s="347" t="s">
        <v>500</v>
      </c>
      <c r="W28" s="347" t="s">
        <v>501</v>
      </c>
      <c r="X28" s="347" t="s">
        <v>502</v>
      </c>
      <c r="Y28" s="347" t="s">
        <v>503</v>
      </c>
      <c r="Z28" s="347" t="s">
        <v>504</v>
      </c>
      <c r="AA28" s="347" t="s">
        <v>505</v>
      </c>
      <c r="AB28" s="347" t="s">
        <v>506</v>
      </c>
      <c r="AC28" s="347" t="s">
        <v>507</v>
      </c>
      <c r="AD28" s="347" t="s">
        <v>508</v>
      </c>
      <c r="AE28" s="347" t="s">
        <v>509</v>
      </c>
      <c r="AF28" s="347" t="s">
        <v>510</v>
      </c>
      <c r="AG28" s="347" t="s">
        <v>511</v>
      </c>
      <c r="AH28" s="347" t="s">
        <v>512</v>
      </c>
      <c r="AI28" s="347" t="s">
        <v>513</v>
      </c>
      <c r="AJ28" s="347" t="s">
        <v>514</v>
      </c>
      <c r="AK28" s="347" t="s">
        <v>515</v>
      </c>
      <c r="AL28" s="347" t="s">
        <v>516</v>
      </c>
      <c r="AM28" s="347" t="s">
        <v>517</v>
      </c>
      <c r="AN28" s="347" t="s">
        <v>518</v>
      </c>
      <c r="AO28" s="347" t="s">
        <v>519</v>
      </c>
      <c r="AP28" s="347" t="s">
        <v>520</v>
      </c>
      <c r="AQ28" s="347" t="s">
        <v>521</v>
      </c>
      <c r="AR28" s="347" t="s">
        <v>522</v>
      </c>
      <c r="AS28" s="347" t="s">
        <v>523</v>
      </c>
      <c r="AT28" s="347" t="s">
        <v>524</v>
      </c>
      <c r="AU28" s="347" t="s">
        <v>525</v>
      </c>
      <c r="AV28" s="347" t="s">
        <v>526</v>
      </c>
      <c r="AW28" s="347" t="s">
        <v>527</v>
      </c>
      <c r="AX28" s="347" t="s">
        <v>528</v>
      </c>
      <c r="AY28" s="347" t="s">
        <v>529</v>
      </c>
      <c r="AZ28" s="347" t="s">
        <v>530</v>
      </c>
      <c r="BA28" s="347" t="s">
        <v>531</v>
      </c>
      <c r="BB28" s="347" t="s">
        <v>532</v>
      </c>
      <c r="BC28" s="347" t="s">
        <v>533</v>
      </c>
      <c r="BD28" s="347" t="s">
        <v>534</v>
      </c>
      <c r="BE28" s="347" t="s">
        <v>535</v>
      </c>
      <c r="BF28" s="347" t="s">
        <v>536</v>
      </c>
      <c r="BG28" s="347" t="s">
        <v>537</v>
      </c>
      <c r="BH28" s="347" t="s">
        <v>538</v>
      </c>
      <c r="BI28" s="347" t="s">
        <v>539</v>
      </c>
      <c r="BJ28" s="347" t="s">
        <v>540</v>
      </c>
      <c r="BK28" s="347" t="s">
        <v>541</v>
      </c>
      <c r="BL28" s="347" t="s">
        <v>542</v>
      </c>
      <c r="BM28" s="347" t="s">
        <v>543</v>
      </c>
      <c r="BN28" s="347" t="s">
        <v>544</v>
      </c>
      <c r="BO28" s="347" t="s">
        <v>545</v>
      </c>
      <c r="BP28" s="347" t="s">
        <v>546</v>
      </c>
      <c r="BQ28" s="347" t="s">
        <v>547</v>
      </c>
      <c r="BR28" s="347" t="s">
        <v>548</v>
      </c>
      <c r="BS28" s="347" t="s">
        <v>549</v>
      </c>
      <c r="BT28" s="347" t="s">
        <v>550</v>
      </c>
      <c r="BU28" s="347" t="s">
        <v>551</v>
      </c>
      <c r="BV28" s="347" t="s">
        <v>552</v>
      </c>
      <c r="BW28" s="347" t="s">
        <v>553</v>
      </c>
      <c r="BX28" s="347" t="s">
        <v>554</v>
      </c>
      <c r="BY28" s="347" t="s">
        <v>555</v>
      </c>
      <c r="BZ28" s="347" t="s">
        <v>556</v>
      </c>
      <c r="CA28" s="347" t="s">
        <v>557</v>
      </c>
      <c r="CB28" s="347" t="s">
        <v>558</v>
      </c>
      <c r="CC28" s="347" t="s">
        <v>559</v>
      </c>
      <c r="CD28" s="348" t="s">
        <v>560</v>
      </c>
    </row>
    <row r="29" spans="1:82" s="238" customFormat="1" ht="26.25" customHeight="1" x14ac:dyDescent="0.4">
      <c r="A29" s="390"/>
      <c r="B29" s="106" t="s">
        <v>733</v>
      </c>
      <c r="D29" s="253"/>
      <c r="E29" s="253"/>
      <c r="F29" s="253"/>
      <c r="G29" s="253"/>
      <c r="H29" s="253"/>
      <c r="I29" s="253"/>
      <c r="J29" s="253"/>
      <c r="K29" s="253">
        <v>4621</v>
      </c>
      <c r="L29" s="253">
        <v>4729</v>
      </c>
      <c r="M29" s="253">
        <v>4832</v>
      </c>
      <c r="N29" s="253">
        <v>5412</v>
      </c>
      <c r="O29" s="253">
        <v>5541</v>
      </c>
      <c r="P29" s="253">
        <v>5661</v>
      </c>
      <c r="Q29" s="253">
        <v>5778</v>
      </c>
      <c r="R29" s="253">
        <v>5919</v>
      </c>
      <c r="S29" s="253">
        <v>5965</v>
      </c>
      <c r="T29" s="253">
        <v>6142</v>
      </c>
      <c r="U29" s="253">
        <v>6340</v>
      </c>
      <c r="V29" s="253">
        <v>6523</v>
      </c>
      <c r="W29" s="253">
        <v>6751</v>
      </c>
      <c r="X29" s="253">
        <v>6955</v>
      </c>
      <c r="Y29" s="253">
        <v>7151</v>
      </c>
      <c r="Z29" s="253">
        <v>7344</v>
      </c>
      <c r="AA29" s="253">
        <v>7495</v>
      </c>
      <c r="AB29" s="253">
        <v>7648</v>
      </c>
      <c r="AC29" s="253">
        <v>7803</v>
      </c>
      <c r="AD29" s="253">
        <v>7951</v>
      </c>
      <c r="AE29" s="253">
        <v>8128</v>
      </c>
      <c r="AF29" s="253">
        <v>8315</v>
      </c>
      <c r="AG29" s="253">
        <v>8436</v>
      </c>
      <c r="AH29" s="253">
        <v>8579</v>
      </c>
      <c r="AI29" s="253">
        <v>8727</v>
      </c>
      <c r="AJ29" s="253">
        <v>8895</v>
      </c>
      <c r="AK29" s="253">
        <v>9074</v>
      </c>
      <c r="AL29" s="253">
        <v>9164</v>
      </c>
      <c r="AM29" s="253">
        <v>9261</v>
      </c>
      <c r="AN29" s="253">
        <v>9298</v>
      </c>
      <c r="AO29" s="253">
        <v>9495</v>
      </c>
      <c r="AP29" s="253">
        <v>9627</v>
      </c>
      <c r="AQ29" s="253">
        <v>9700</v>
      </c>
      <c r="AR29" s="253">
        <v>9755</v>
      </c>
      <c r="AS29" s="253">
        <v>9755</v>
      </c>
      <c r="AT29" s="253">
        <v>9930</v>
      </c>
      <c r="AU29" s="253">
        <v>9990</v>
      </c>
      <c r="AV29" s="253">
        <v>10056</v>
      </c>
      <c r="AW29" s="253">
        <v>10061</v>
      </c>
      <c r="AX29" s="253">
        <v>10097</v>
      </c>
      <c r="AY29" s="253">
        <v>10384</v>
      </c>
      <c r="AZ29" s="253">
        <v>10536</v>
      </c>
      <c r="BA29" s="253">
        <v>10680</v>
      </c>
      <c r="BB29" s="253">
        <v>10782</v>
      </c>
      <c r="BC29" s="253">
        <v>10936</v>
      </c>
      <c r="BD29" s="253">
        <v>11004</v>
      </c>
      <c r="BE29" s="253">
        <v>11095</v>
      </c>
      <c r="BF29" s="253">
        <v>11195</v>
      </c>
      <c r="BG29" s="253">
        <v>11320</v>
      </c>
      <c r="BH29" s="253">
        <v>11477</v>
      </c>
      <c r="BI29" s="253">
        <v>11585</v>
      </c>
      <c r="BJ29" s="253">
        <v>11715</v>
      </c>
      <c r="BK29" s="253">
        <v>11938</v>
      </c>
      <c r="BL29" s="253">
        <v>12160</v>
      </c>
      <c r="BM29" s="253">
        <v>12410</v>
      </c>
      <c r="BN29" s="253">
        <v>12566</v>
      </c>
      <c r="BO29" s="253">
        <v>12667</v>
      </c>
      <c r="BP29" s="253">
        <v>12810</v>
      </c>
      <c r="BQ29" s="253">
        <v>12888</v>
      </c>
      <c r="BR29" s="253">
        <v>12958</v>
      </c>
      <c r="BS29" s="253">
        <v>12957</v>
      </c>
      <c r="BT29" s="253">
        <v>12930</v>
      </c>
      <c r="BU29" s="253">
        <v>12838</v>
      </c>
      <c r="BV29" s="253">
        <v>12724</v>
      </c>
      <c r="BW29" s="253">
        <v>12556</v>
      </c>
      <c r="BX29" s="253">
        <v>12379</v>
      </c>
      <c r="BY29" s="253">
        <v>12494</v>
      </c>
      <c r="BZ29" s="253">
        <v>12664</v>
      </c>
      <c r="CA29" s="253">
        <v>12863</v>
      </c>
      <c r="CB29" s="253">
        <v>13090</v>
      </c>
      <c r="CC29" s="253">
        <v>13324</v>
      </c>
      <c r="CD29" s="302">
        <v>13358</v>
      </c>
    </row>
    <row r="30" spans="1:82" s="1" customFormat="1" ht="26.25" customHeight="1" x14ac:dyDescent="0.4">
      <c r="A30" s="314"/>
      <c r="B30" s="71" t="s">
        <v>725</v>
      </c>
      <c r="C30" s="314"/>
      <c r="D30" s="192"/>
      <c r="E30" s="192"/>
      <c r="F30" s="192"/>
      <c r="G30" s="192"/>
      <c r="H30" s="192"/>
      <c r="I30" s="192"/>
      <c r="J30" s="192"/>
      <c r="K30" s="192">
        <f t="shared" ref="K30:AP30" si="14">K29-K37</f>
        <v>4621</v>
      </c>
      <c r="L30" s="192">
        <f t="shared" si="14"/>
        <v>4729</v>
      </c>
      <c r="M30" s="192">
        <f t="shared" si="14"/>
        <v>4832</v>
      </c>
      <c r="N30" s="192">
        <f t="shared" si="14"/>
        <v>5412</v>
      </c>
      <c r="O30" s="192">
        <f t="shared" si="14"/>
        <v>5541</v>
      </c>
      <c r="P30" s="192">
        <f t="shared" si="14"/>
        <v>5661</v>
      </c>
      <c r="Q30" s="192">
        <f t="shared" si="14"/>
        <v>5778</v>
      </c>
      <c r="R30" s="192">
        <f t="shared" si="14"/>
        <v>5919</v>
      </c>
      <c r="S30" s="192">
        <f t="shared" si="14"/>
        <v>5965</v>
      </c>
      <c r="T30" s="192">
        <f t="shared" si="14"/>
        <v>6142</v>
      </c>
      <c r="U30" s="192">
        <f t="shared" si="14"/>
        <v>6340</v>
      </c>
      <c r="V30" s="192">
        <f t="shared" si="14"/>
        <v>6523</v>
      </c>
      <c r="W30" s="192">
        <f t="shared" si="14"/>
        <v>6751</v>
      </c>
      <c r="X30" s="192">
        <f t="shared" si="14"/>
        <v>6955</v>
      </c>
      <c r="Y30" s="192">
        <f t="shared" si="14"/>
        <v>7151</v>
      </c>
      <c r="Z30" s="192">
        <f t="shared" si="14"/>
        <v>7344</v>
      </c>
      <c r="AA30" s="192">
        <f t="shared" si="14"/>
        <v>7365</v>
      </c>
      <c r="AB30" s="192">
        <f t="shared" si="14"/>
        <v>7525</v>
      </c>
      <c r="AC30" s="192">
        <f t="shared" si="14"/>
        <v>7693</v>
      </c>
      <c r="AD30" s="192">
        <f t="shared" si="14"/>
        <v>7853</v>
      </c>
      <c r="AE30" s="192">
        <f t="shared" si="14"/>
        <v>8035</v>
      </c>
      <c r="AF30" s="192">
        <f t="shared" si="14"/>
        <v>8236</v>
      </c>
      <c r="AG30" s="192">
        <f t="shared" si="14"/>
        <v>8364</v>
      </c>
      <c r="AH30" s="192">
        <f t="shared" si="14"/>
        <v>8516</v>
      </c>
      <c r="AI30" s="192">
        <f t="shared" si="14"/>
        <v>8672</v>
      </c>
      <c r="AJ30" s="192">
        <f t="shared" si="14"/>
        <v>8844</v>
      </c>
      <c r="AK30" s="192">
        <f t="shared" si="14"/>
        <v>9028</v>
      </c>
      <c r="AL30" s="192">
        <f t="shared" si="14"/>
        <v>9121</v>
      </c>
      <c r="AM30" s="192">
        <f t="shared" si="14"/>
        <v>9221</v>
      </c>
      <c r="AN30" s="192">
        <f t="shared" si="14"/>
        <v>9259</v>
      </c>
      <c r="AO30" s="192">
        <f t="shared" si="14"/>
        <v>9459</v>
      </c>
      <c r="AP30" s="192">
        <f t="shared" si="14"/>
        <v>9589</v>
      </c>
      <c r="AQ30" s="192">
        <f t="shared" ref="AQ30:BV30" si="15">AQ29-AQ37</f>
        <v>9663</v>
      </c>
      <c r="AR30" s="192">
        <f t="shared" si="15"/>
        <v>9719</v>
      </c>
      <c r="AS30" s="192">
        <f t="shared" si="15"/>
        <v>9720</v>
      </c>
      <c r="AT30" s="192">
        <f t="shared" si="15"/>
        <v>9898</v>
      </c>
      <c r="AU30" s="192">
        <f t="shared" si="15"/>
        <v>9959</v>
      </c>
      <c r="AV30" s="192">
        <f t="shared" si="15"/>
        <v>10027</v>
      </c>
      <c r="AW30" s="192">
        <f t="shared" si="15"/>
        <v>10033</v>
      </c>
      <c r="AX30" s="192">
        <f t="shared" si="15"/>
        <v>10070</v>
      </c>
      <c r="AY30" s="192">
        <f t="shared" si="15"/>
        <v>10356</v>
      </c>
      <c r="AZ30" s="192">
        <f t="shared" si="15"/>
        <v>10509</v>
      </c>
      <c r="BA30" s="192">
        <f t="shared" si="15"/>
        <v>10654</v>
      </c>
      <c r="BB30" s="192">
        <f t="shared" si="15"/>
        <v>10758</v>
      </c>
      <c r="BC30" s="192">
        <f t="shared" si="15"/>
        <v>10913</v>
      </c>
      <c r="BD30" s="192">
        <f t="shared" si="15"/>
        <v>10981</v>
      </c>
      <c r="BE30" s="192">
        <f t="shared" si="15"/>
        <v>11072</v>
      </c>
      <c r="BF30" s="192">
        <f t="shared" si="15"/>
        <v>11171</v>
      </c>
      <c r="BG30" s="192">
        <f t="shared" si="15"/>
        <v>11297</v>
      </c>
      <c r="BH30" s="192">
        <f t="shared" si="15"/>
        <v>11454</v>
      </c>
      <c r="BI30" s="192">
        <f t="shared" si="15"/>
        <v>11562</v>
      </c>
      <c r="BJ30" s="192">
        <f t="shared" si="15"/>
        <v>11692</v>
      </c>
      <c r="BK30" s="192">
        <f t="shared" si="15"/>
        <v>11913</v>
      </c>
      <c r="BL30" s="192">
        <f t="shared" si="15"/>
        <v>12134</v>
      </c>
      <c r="BM30" s="192">
        <f t="shared" si="15"/>
        <v>12382</v>
      </c>
      <c r="BN30" s="192">
        <f t="shared" si="15"/>
        <v>12537</v>
      </c>
      <c r="BO30" s="192">
        <f t="shared" si="15"/>
        <v>12634</v>
      </c>
      <c r="BP30" s="192">
        <f t="shared" si="15"/>
        <v>12775</v>
      </c>
      <c r="BQ30" s="192">
        <f t="shared" si="15"/>
        <v>12846</v>
      </c>
      <c r="BR30" s="192">
        <f t="shared" si="15"/>
        <v>12912</v>
      </c>
      <c r="BS30" s="192">
        <f t="shared" si="15"/>
        <v>12909</v>
      </c>
      <c r="BT30" s="192">
        <f t="shared" si="15"/>
        <v>12879</v>
      </c>
      <c r="BU30" s="192">
        <f t="shared" si="15"/>
        <v>12790</v>
      </c>
      <c r="BV30" s="192">
        <f t="shared" si="15"/>
        <v>12669</v>
      </c>
      <c r="BW30" s="192">
        <f t="shared" ref="BW30:CD30" si="16">BW29-BW37</f>
        <v>12498</v>
      </c>
      <c r="BX30" s="192">
        <f t="shared" si="16"/>
        <v>12317</v>
      </c>
      <c r="BY30" s="192">
        <f t="shared" si="16"/>
        <v>12430</v>
      </c>
      <c r="BZ30" s="192">
        <f t="shared" si="16"/>
        <v>12598</v>
      </c>
      <c r="CA30" s="192">
        <f t="shared" si="16"/>
        <v>12794</v>
      </c>
      <c r="CB30" s="192">
        <f t="shared" si="16"/>
        <v>13019</v>
      </c>
      <c r="CC30" s="192">
        <f t="shared" si="16"/>
        <v>13251</v>
      </c>
      <c r="CD30" s="215">
        <f t="shared" si="16"/>
        <v>13283</v>
      </c>
    </row>
    <row r="31" spans="1:82" s="1" customFormat="1" x14ac:dyDescent="0.4">
      <c r="A31" s="314"/>
      <c r="B31" s="196" t="s">
        <v>726</v>
      </c>
      <c r="C31" s="314"/>
      <c r="D31" s="192"/>
      <c r="E31" s="192"/>
      <c r="F31" s="192"/>
      <c r="G31" s="192"/>
      <c r="H31" s="192"/>
      <c r="I31" s="192"/>
      <c r="J31" s="192"/>
      <c r="K31" s="192">
        <v>0</v>
      </c>
      <c r="L31" s="192">
        <v>0</v>
      </c>
      <c r="M31" s="192">
        <v>0</v>
      </c>
      <c r="N31" s="192">
        <v>0</v>
      </c>
      <c r="O31" s="192">
        <v>0</v>
      </c>
      <c r="P31" s="192">
        <v>0</v>
      </c>
      <c r="Q31" s="192">
        <v>0</v>
      </c>
      <c r="R31" s="192">
        <v>0</v>
      </c>
      <c r="S31" s="192">
        <v>0</v>
      </c>
      <c r="T31" s="192">
        <v>0</v>
      </c>
      <c r="U31" s="192">
        <v>0</v>
      </c>
      <c r="V31" s="192">
        <v>0</v>
      </c>
      <c r="W31" s="192">
        <v>0</v>
      </c>
      <c r="X31" s="192">
        <v>0</v>
      </c>
      <c r="Y31" s="192">
        <v>0</v>
      </c>
      <c r="Z31" s="192">
        <v>0</v>
      </c>
      <c r="AA31" s="192">
        <v>0</v>
      </c>
      <c r="AB31" s="192">
        <v>0</v>
      </c>
      <c r="AC31" s="192">
        <v>0</v>
      </c>
      <c r="AD31" s="192">
        <v>0</v>
      </c>
      <c r="AE31" s="192">
        <v>0</v>
      </c>
      <c r="AF31" s="192">
        <v>0</v>
      </c>
      <c r="AG31" s="192">
        <v>0</v>
      </c>
      <c r="AH31" s="192">
        <v>0</v>
      </c>
      <c r="AI31" s="192">
        <v>0</v>
      </c>
      <c r="AJ31" s="192">
        <v>0</v>
      </c>
      <c r="AK31" s="192">
        <v>0</v>
      </c>
      <c r="AL31" s="192">
        <v>0</v>
      </c>
      <c r="AM31" s="192">
        <v>0</v>
      </c>
      <c r="AN31" s="192">
        <v>0</v>
      </c>
      <c r="AO31" s="192">
        <v>0</v>
      </c>
      <c r="AP31" s="192">
        <v>0</v>
      </c>
      <c r="AQ31" s="192">
        <v>0</v>
      </c>
      <c r="AR31" s="192">
        <v>0</v>
      </c>
      <c r="AS31" s="192">
        <v>0</v>
      </c>
      <c r="AT31" s="192">
        <v>0</v>
      </c>
      <c r="AU31" s="192">
        <v>0</v>
      </c>
      <c r="AV31" s="192">
        <v>0</v>
      </c>
      <c r="AW31" s="192">
        <v>0</v>
      </c>
      <c r="AX31" s="192">
        <v>0</v>
      </c>
      <c r="AY31" s="192">
        <v>0</v>
      </c>
      <c r="AZ31" s="192">
        <v>0</v>
      </c>
      <c r="BA31" s="192">
        <v>0</v>
      </c>
      <c r="BB31" s="192">
        <v>0</v>
      </c>
      <c r="BC31" s="192">
        <v>0</v>
      </c>
      <c r="BD31" s="192">
        <v>10875</v>
      </c>
      <c r="BE31" s="192">
        <v>11018</v>
      </c>
      <c r="BF31" s="192">
        <v>11102</v>
      </c>
      <c r="BG31" s="192">
        <v>11231</v>
      </c>
      <c r="BH31" s="192">
        <v>11384</v>
      </c>
      <c r="BI31" s="192">
        <v>11492</v>
      </c>
      <c r="BJ31" s="192">
        <v>11617</v>
      </c>
      <c r="BK31" s="192">
        <v>11837</v>
      </c>
      <c r="BL31" s="192">
        <v>12053</v>
      </c>
      <c r="BM31" s="192">
        <v>12285</v>
      </c>
      <c r="BN31" s="192">
        <v>12460</v>
      </c>
      <c r="BO31" s="192">
        <v>12556</v>
      </c>
      <c r="BP31" s="192">
        <v>12737</v>
      </c>
      <c r="BQ31" s="192">
        <v>12814</v>
      </c>
      <c r="BR31" s="192">
        <v>12887</v>
      </c>
      <c r="BS31" s="192">
        <v>12890</v>
      </c>
      <c r="BT31" s="192">
        <v>12681</v>
      </c>
      <c r="BU31" s="192">
        <v>12144</v>
      </c>
      <c r="BV31" s="192">
        <v>11679</v>
      </c>
      <c r="BW31" s="192">
        <v>11224</v>
      </c>
      <c r="BX31" s="192">
        <v>10700</v>
      </c>
      <c r="BY31" s="192">
        <v>10117</v>
      </c>
      <c r="BZ31" s="192">
        <v>9612</v>
      </c>
      <c r="CA31" s="192">
        <v>9117</v>
      </c>
      <c r="CB31" s="192">
        <v>8631</v>
      </c>
      <c r="CC31" s="192">
        <v>8153</v>
      </c>
      <c r="CD31" s="215">
        <v>7690</v>
      </c>
    </row>
    <row r="32" spans="1:82" s="1" customFormat="1" x14ac:dyDescent="0.4">
      <c r="A32" s="314"/>
      <c r="B32" s="196" t="s">
        <v>355</v>
      </c>
      <c r="C32" s="314"/>
      <c r="D32" s="192"/>
      <c r="E32" s="192"/>
      <c r="F32" s="192"/>
      <c r="G32" s="192"/>
      <c r="H32" s="192"/>
      <c r="I32" s="192"/>
      <c r="J32" s="192"/>
      <c r="K32" s="192">
        <v>0</v>
      </c>
      <c r="L32" s="192">
        <v>0</v>
      </c>
      <c r="M32" s="192">
        <v>0</v>
      </c>
      <c r="N32" s="192">
        <v>0</v>
      </c>
      <c r="O32" s="192">
        <v>0</v>
      </c>
      <c r="P32" s="192">
        <v>0</v>
      </c>
      <c r="Q32" s="192">
        <v>0</v>
      </c>
      <c r="R32" s="192">
        <v>0</v>
      </c>
      <c r="S32" s="192">
        <v>0</v>
      </c>
      <c r="T32" s="192">
        <v>0</v>
      </c>
      <c r="U32" s="192">
        <v>0</v>
      </c>
      <c r="V32" s="192">
        <v>0</v>
      </c>
      <c r="W32" s="192">
        <v>0</v>
      </c>
      <c r="X32" s="192">
        <v>0</v>
      </c>
      <c r="Y32" s="192">
        <v>0</v>
      </c>
      <c r="Z32" s="192">
        <v>0</v>
      </c>
      <c r="AA32" s="192">
        <v>0</v>
      </c>
      <c r="AB32" s="192">
        <v>0</v>
      </c>
      <c r="AC32" s="192">
        <v>0</v>
      </c>
      <c r="AD32" s="192">
        <v>0</v>
      </c>
      <c r="AE32" s="192">
        <v>0</v>
      </c>
      <c r="AF32" s="192">
        <v>0</v>
      </c>
      <c r="AG32" s="192">
        <v>0</v>
      </c>
      <c r="AH32" s="192">
        <v>0</v>
      </c>
      <c r="AI32" s="192">
        <v>0</v>
      </c>
      <c r="AJ32" s="192">
        <v>0</v>
      </c>
      <c r="AK32" s="192">
        <v>0</v>
      </c>
      <c r="AL32" s="192">
        <v>0</v>
      </c>
      <c r="AM32" s="192">
        <v>0</v>
      </c>
      <c r="AN32" s="192">
        <v>0</v>
      </c>
      <c r="AO32" s="192">
        <v>0</v>
      </c>
      <c r="AP32" s="192">
        <v>0</v>
      </c>
      <c r="AQ32" s="192">
        <v>0</v>
      </c>
      <c r="AR32" s="192">
        <v>0</v>
      </c>
      <c r="AS32" s="192">
        <v>0</v>
      </c>
      <c r="AT32" s="192">
        <v>0</v>
      </c>
      <c r="AU32" s="192">
        <v>0</v>
      </c>
      <c r="AV32" s="192">
        <v>0</v>
      </c>
      <c r="AW32" s="192">
        <v>0</v>
      </c>
      <c r="AX32" s="192">
        <v>0</v>
      </c>
      <c r="AY32" s="192">
        <v>0</v>
      </c>
      <c r="AZ32" s="192">
        <v>0</v>
      </c>
      <c r="BA32" s="192">
        <v>0</v>
      </c>
      <c r="BB32" s="192">
        <v>0</v>
      </c>
      <c r="BC32" s="192">
        <v>0</v>
      </c>
      <c r="BD32" s="192">
        <v>8670</v>
      </c>
      <c r="BE32" s="192">
        <v>8834</v>
      </c>
      <c r="BF32" s="192">
        <v>8961</v>
      </c>
      <c r="BG32" s="192">
        <v>9117</v>
      </c>
      <c r="BH32" s="192">
        <v>9296</v>
      </c>
      <c r="BI32" s="192">
        <v>9439</v>
      </c>
      <c r="BJ32" s="192">
        <v>9594</v>
      </c>
      <c r="BK32" s="192">
        <v>9842</v>
      </c>
      <c r="BL32" s="192">
        <v>10087</v>
      </c>
      <c r="BM32" s="192">
        <v>10358</v>
      </c>
      <c r="BN32" s="192">
        <v>10563</v>
      </c>
      <c r="BO32" s="192">
        <v>10702</v>
      </c>
      <c r="BP32" s="192">
        <v>10874</v>
      </c>
      <c r="BQ32" s="192">
        <v>10984</v>
      </c>
      <c r="BR32" s="192">
        <v>11096</v>
      </c>
      <c r="BS32" s="192">
        <v>11145</v>
      </c>
      <c r="BT32" s="192">
        <v>10995</v>
      </c>
      <c r="BU32" s="192">
        <v>10570</v>
      </c>
      <c r="BV32" s="192">
        <v>10184</v>
      </c>
      <c r="BW32" s="192">
        <v>9813</v>
      </c>
      <c r="BX32" s="192">
        <v>9382</v>
      </c>
      <c r="BY32" s="192">
        <v>8912</v>
      </c>
      <c r="BZ32" s="192">
        <v>8493</v>
      </c>
      <c r="CA32" s="192">
        <v>8081</v>
      </c>
      <c r="CB32" s="192">
        <v>7674</v>
      </c>
      <c r="CC32" s="192">
        <v>7275</v>
      </c>
      <c r="CD32" s="215">
        <v>6883</v>
      </c>
    </row>
    <row r="33" spans="1:82" s="1" customFormat="1" x14ac:dyDescent="0.4">
      <c r="A33" s="314"/>
      <c r="B33" s="196" t="s">
        <v>727</v>
      </c>
      <c r="C33" s="314"/>
      <c r="D33" s="192"/>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v>8</v>
      </c>
      <c r="BK33" s="192">
        <v>24</v>
      </c>
      <c r="BL33" s="192">
        <v>46</v>
      </c>
      <c r="BM33" s="192">
        <v>58</v>
      </c>
      <c r="BN33" s="192">
        <v>66</v>
      </c>
      <c r="BO33" s="192">
        <v>59</v>
      </c>
      <c r="BP33" s="192">
        <v>56</v>
      </c>
      <c r="BQ33" s="192">
        <v>56</v>
      </c>
      <c r="BR33" s="192">
        <v>50</v>
      </c>
      <c r="BS33" s="192">
        <v>47</v>
      </c>
      <c r="BT33" s="192">
        <v>49</v>
      </c>
      <c r="BU33" s="192">
        <v>44</v>
      </c>
      <c r="BV33" s="192">
        <v>30</v>
      </c>
      <c r="BW33" s="192">
        <v>20</v>
      </c>
      <c r="BX33" s="192">
        <v>14</v>
      </c>
      <c r="BY33" s="192">
        <v>10</v>
      </c>
      <c r="BZ33" s="192">
        <v>6</v>
      </c>
      <c r="CA33" s="192">
        <v>4</v>
      </c>
      <c r="CB33" s="192">
        <v>2</v>
      </c>
      <c r="CC33" s="192">
        <v>1</v>
      </c>
      <c r="CD33" s="215">
        <v>1</v>
      </c>
    </row>
    <row r="34" spans="1:82" s="1" customFormat="1" x14ac:dyDescent="0.4">
      <c r="A34" s="314"/>
      <c r="B34" s="196" t="s">
        <v>728</v>
      </c>
      <c r="C34" s="314"/>
      <c r="D34" s="192"/>
      <c r="E34" s="192"/>
      <c r="F34" s="192"/>
      <c r="G34" s="192"/>
      <c r="H34" s="192"/>
      <c r="I34" s="192"/>
      <c r="J34" s="192"/>
      <c r="K34" s="192">
        <v>0</v>
      </c>
      <c r="L34" s="192">
        <v>0</v>
      </c>
      <c r="M34" s="192">
        <v>0</v>
      </c>
      <c r="N34" s="192">
        <v>0</v>
      </c>
      <c r="O34" s="192">
        <v>0</v>
      </c>
      <c r="P34" s="192">
        <v>0</v>
      </c>
      <c r="Q34" s="192">
        <v>0</v>
      </c>
      <c r="R34" s="192">
        <v>0</v>
      </c>
      <c r="S34" s="192">
        <v>0</v>
      </c>
      <c r="T34" s="192">
        <v>0</v>
      </c>
      <c r="U34" s="192">
        <v>0</v>
      </c>
      <c r="V34" s="192">
        <v>0</v>
      </c>
      <c r="W34" s="192">
        <v>0</v>
      </c>
      <c r="X34" s="192">
        <v>0</v>
      </c>
      <c r="Y34" s="192">
        <v>0</v>
      </c>
      <c r="Z34" s="192">
        <v>0</v>
      </c>
      <c r="AA34" s="192">
        <v>0</v>
      </c>
      <c r="AB34" s="192">
        <v>0</v>
      </c>
      <c r="AC34" s="192">
        <v>0</v>
      </c>
      <c r="AD34" s="192">
        <v>0</v>
      </c>
      <c r="AE34" s="192">
        <v>0</v>
      </c>
      <c r="AF34" s="192">
        <v>0</v>
      </c>
      <c r="AG34" s="192">
        <v>0</v>
      </c>
      <c r="AH34" s="192">
        <v>0</v>
      </c>
      <c r="AI34" s="192">
        <v>80</v>
      </c>
      <c r="AJ34" s="192">
        <v>276</v>
      </c>
      <c r="AK34" s="192">
        <v>476</v>
      </c>
      <c r="AL34" s="192">
        <v>658</v>
      </c>
      <c r="AM34" s="192">
        <v>882</v>
      </c>
      <c r="AN34" s="192">
        <v>1009</v>
      </c>
      <c r="AO34" s="192">
        <v>1434</v>
      </c>
      <c r="AP34" s="192">
        <v>1786</v>
      </c>
      <c r="AQ34" s="192">
        <v>2077</v>
      </c>
      <c r="AR34" s="192">
        <v>2382</v>
      </c>
      <c r="AS34" s="192">
        <v>2515</v>
      </c>
      <c r="AT34" s="192">
        <v>3044</v>
      </c>
      <c r="AU34" s="192">
        <v>3349</v>
      </c>
      <c r="AV34" s="192">
        <v>3642</v>
      </c>
      <c r="AW34" s="192">
        <v>3925</v>
      </c>
      <c r="AX34" s="192">
        <v>4219</v>
      </c>
      <c r="AY34" s="192">
        <v>4552</v>
      </c>
      <c r="AZ34" s="192">
        <v>4927</v>
      </c>
      <c r="BA34" s="192">
        <v>5280</v>
      </c>
      <c r="BB34" s="192">
        <v>5615</v>
      </c>
      <c r="BC34" s="192">
        <v>5947</v>
      </c>
      <c r="BD34" s="192">
        <v>6276</v>
      </c>
      <c r="BE34" s="192">
        <v>6589</v>
      </c>
      <c r="BF34" s="192">
        <v>6851</v>
      </c>
      <c r="BG34" s="192">
        <v>7122</v>
      </c>
      <c r="BH34" s="192">
        <v>7425</v>
      </c>
      <c r="BI34" s="192">
        <v>7700</v>
      </c>
      <c r="BJ34" s="192">
        <v>7963</v>
      </c>
      <c r="BK34" s="192">
        <v>8324</v>
      </c>
      <c r="BL34" s="192">
        <v>8673</v>
      </c>
      <c r="BM34" s="192">
        <v>9052</v>
      </c>
      <c r="BN34" s="192">
        <v>9320</v>
      </c>
      <c r="BO34" s="192">
        <v>9549</v>
      </c>
      <c r="BP34" s="192">
        <v>9848</v>
      </c>
      <c r="BQ34" s="192">
        <v>10021</v>
      </c>
      <c r="BR34" s="192">
        <v>10207</v>
      </c>
      <c r="BS34" s="192">
        <v>10335</v>
      </c>
      <c r="BT34" s="192">
        <v>10250</v>
      </c>
      <c r="BU34" s="192">
        <v>9876</v>
      </c>
      <c r="BV34" s="192">
        <v>9562</v>
      </c>
      <c r="BW34" s="192">
        <v>9238</v>
      </c>
      <c r="BX34" s="192">
        <v>8858</v>
      </c>
      <c r="BY34" s="192">
        <v>8420</v>
      </c>
      <c r="BZ34" s="192">
        <v>8051</v>
      </c>
      <c r="CA34" s="192">
        <v>7695</v>
      </c>
      <c r="CB34" s="192">
        <v>7323</v>
      </c>
      <c r="CC34" s="192">
        <v>6953</v>
      </c>
      <c r="CD34" s="215">
        <v>6593</v>
      </c>
    </row>
    <row r="35" spans="1:82" s="1" customFormat="1" x14ac:dyDescent="0.4">
      <c r="A35" s="314"/>
      <c r="B35" s="196" t="s">
        <v>734</v>
      </c>
      <c r="C35" s="314"/>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v>197</v>
      </c>
      <c r="BU35" s="192">
        <v>593</v>
      </c>
      <c r="BV35" s="192">
        <v>987</v>
      </c>
      <c r="BW35" s="192">
        <v>1305</v>
      </c>
      <c r="BX35" s="192">
        <v>1682</v>
      </c>
      <c r="BY35" s="192">
        <v>2331</v>
      </c>
      <c r="BZ35" s="192">
        <v>3010</v>
      </c>
      <c r="CA35" s="192">
        <v>3707</v>
      </c>
      <c r="CB35" s="192">
        <v>4425</v>
      </c>
      <c r="CC35" s="192">
        <v>5140</v>
      </c>
      <c r="CD35" s="215">
        <v>5641</v>
      </c>
    </row>
    <row r="36" spans="1:82" s="1" customFormat="1" x14ac:dyDescent="0.4">
      <c r="A36" s="314"/>
      <c r="B36" s="196" t="s">
        <v>358</v>
      </c>
      <c r="C36" s="314"/>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v>60</v>
      </c>
      <c r="BU36" s="192">
        <v>175</v>
      </c>
      <c r="BV36" s="192">
        <v>287</v>
      </c>
      <c r="BW36" s="192">
        <v>366</v>
      </c>
      <c r="BX36" s="192">
        <v>450</v>
      </c>
      <c r="BY36" s="192">
        <v>595</v>
      </c>
      <c r="BZ36" s="192">
        <v>732</v>
      </c>
      <c r="CA36" s="192">
        <v>866</v>
      </c>
      <c r="CB36" s="192">
        <v>999</v>
      </c>
      <c r="CC36" s="192">
        <v>1126</v>
      </c>
      <c r="CD36" s="215">
        <v>1211</v>
      </c>
    </row>
    <row r="37" spans="1:82" s="1" customFormat="1" x14ac:dyDescent="0.4">
      <c r="A37" s="314"/>
      <c r="B37" s="482" t="s">
        <v>735</v>
      </c>
      <c r="C37" s="314"/>
      <c r="D37" s="192"/>
      <c r="E37" s="192"/>
      <c r="F37" s="192"/>
      <c r="G37" s="192"/>
      <c r="H37" s="192"/>
      <c r="I37" s="192"/>
      <c r="J37" s="192"/>
      <c r="K37" s="192">
        <v>0</v>
      </c>
      <c r="L37" s="192">
        <v>0</v>
      </c>
      <c r="M37" s="192">
        <v>0</v>
      </c>
      <c r="N37" s="192">
        <v>0</v>
      </c>
      <c r="O37" s="192">
        <v>0</v>
      </c>
      <c r="P37" s="192">
        <v>0</v>
      </c>
      <c r="Q37" s="192">
        <v>0</v>
      </c>
      <c r="R37" s="192">
        <v>0</v>
      </c>
      <c r="S37" s="192">
        <v>0</v>
      </c>
      <c r="T37" s="192">
        <v>0</v>
      </c>
      <c r="U37" s="192">
        <v>0</v>
      </c>
      <c r="V37" s="192">
        <v>0</v>
      </c>
      <c r="W37" s="192">
        <v>0</v>
      </c>
      <c r="X37" s="192">
        <v>0</v>
      </c>
      <c r="Y37" s="192">
        <v>0</v>
      </c>
      <c r="Z37" s="192">
        <v>0</v>
      </c>
      <c r="AA37" s="192">
        <v>130</v>
      </c>
      <c r="AB37" s="192">
        <v>123</v>
      </c>
      <c r="AC37" s="192">
        <v>110</v>
      </c>
      <c r="AD37" s="192">
        <v>98</v>
      </c>
      <c r="AE37" s="192">
        <v>93</v>
      </c>
      <c r="AF37" s="192">
        <v>79</v>
      </c>
      <c r="AG37" s="192">
        <v>72</v>
      </c>
      <c r="AH37" s="192">
        <v>63</v>
      </c>
      <c r="AI37" s="192">
        <v>55</v>
      </c>
      <c r="AJ37" s="192">
        <v>51</v>
      </c>
      <c r="AK37" s="192">
        <v>46</v>
      </c>
      <c r="AL37" s="192">
        <v>43</v>
      </c>
      <c r="AM37" s="192">
        <v>40</v>
      </c>
      <c r="AN37" s="192">
        <v>39</v>
      </c>
      <c r="AO37" s="192">
        <v>36</v>
      </c>
      <c r="AP37" s="192">
        <v>38</v>
      </c>
      <c r="AQ37" s="192">
        <v>37</v>
      </c>
      <c r="AR37" s="192">
        <v>36</v>
      </c>
      <c r="AS37" s="192">
        <v>35</v>
      </c>
      <c r="AT37" s="192">
        <v>32</v>
      </c>
      <c r="AU37" s="192">
        <v>31</v>
      </c>
      <c r="AV37" s="192">
        <v>29</v>
      </c>
      <c r="AW37" s="192">
        <v>28</v>
      </c>
      <c r="AX37" s="192">
        <v>27</v>
      </c>
      <c r="AY37" s="192">
        <v>28</v>
      </c>
      <c r="AZ37" s="192">
        <v>27</v>
      </c>
      <c r="BA37" s="192">
        <v>26</v>
      </c>
      <c r="BB37" s="192">
        <v>24</v>
      </c>
      <c r="BC37" s="192">
        <v>23</v>
      </c>
      <c r="BD37" s="192">
        <v>23</v>
      </c>
      <c r="BE37" s="192">
        <v>23</v>
      </c>
      <c r="BF37" s="192">
        <v>24</v>
      </c>
      <c r="BG37" s="192">
        <v>23</v>
      </c>
      <c r="BH37" s="192">
        <v>23</v>
      </c>
      <c r="BI37" s="192">
        <v>23</v>
      </c>
      <c r="BJ37" s="192">
        <v>23</v>
      </c>
      <c r="BK37" s="192">
        <v>25</v>
      </c>
      <c r="BL37" s="192">
        <v>26</v>
      </c>
      <c r="BM37" s="192">
        <v>28</v>
      </c>
      <c r="BN37" s="192">
        <v>29</v>
      </c>
      <c r="BO37" s="192">
        <v>33</v>
      </c>
      <c r="BP37" s="192">
        <v>35</v>
      </c>
      <c r="BQ37" s="192">
        <v>42</v>
      </c>
      <c r="BR37" s="192">
        <v>46</v>
      </c>
      <c r="BS37" s="192">
        <v>48</v>
      </c>
      <c r="BT37" s="192">
        <v>51</v>
      </c>
      <c r="BU37" s="192">
        <v>48</v>
      </c>
      <c r="BV37" s="192">
        <v>55</v>
      </c>
      <c r="BW37" s="192">
        <v>58</v>
      </c>
      <c r="BX37" s="192">
        <v>62</v>
      </c>
      <c r="BY37" s="192">
        <v>64</v>
      </c>
      <c r="BZ37" s="192">
        <v>66</v>
      </c>
      <c r="CA37" s="192">
        <v>69</v>
      </c>
      <c r="CB37" s="192">
        <v>71</v>
      </c>
      <c r="CC37" s="192">
        <v>73</v>
      </c>
      <c r="CD37" s="215">
        <v>75</v>
      </c>
    </row>
    <row r="38" spans="1:82" s="1" customFormat="1" ht="26.25" customHeight="1" x14ac:dyDescent="0.4">
      <c r="A38" s="314"/>
      <c r="B38" s="482" t="s">
        <v>730</v>
      </c>
      <c r="C38" s="314"/>
      <c r="D38" s="192"/>
      <c r="E38" s="192"/>
      <c r="F38" s="192"/>
      <c r="G38" s="192"/>
      <c r="H38" s="192"/>
      <c r="I38" s="192"/>
      <c r="J38" s="192"/>
      <c r="K38" s="192">
        <v>0</v>
      </c>
      <c r="L38" s="192">
        <v>0</v>
      </c>
      <c r="M38" s="192">
        <v>0</v>
      </c>
      <c r="N38" s="192">
        <v>0</v>
      </c>
      <c r="O38" s="192">
        <v>0</v>
      </c>
      <c r="P38" s="192">
        <v>0</v>
      </c>
      <c r="Q38" s="192">
        <v>0</v>
      </c>
      <c r="R38" s="192">
        <v>0</v>
      </c>
      <c r="S38" s="192">
        <v>0</v>
      </c>
      <c r="T38" s="192">
        <v>0</v>
      </c>
      <c r="U38" s="192">
        <v>0</v>
      </c>
      <c r="V38" s="192">
        <v>0</v>
      </c>
      <c r="W38" s="192">
        <v>0</v>
      </c>
      <c r="X38" s="192">
        <v>0</v>
      </c>
      <c r="Y38" s="192">
        <v>0</v>
      </c>
      <c r="Z38" s="192">
        <v>0</v>
      </c>
      <c r="AA38" s="192">
        <v>0</v>
      </c>
      <c r="AB38" s="192">
        <v>0</v>
      </c>
      <c r="AC38" s="192">
        <v>0</v>
      </c>
      <c r="AD38" s="192">
        <v>0</v>
      </c>
      <c r="AE38" s="192">
        <v>0</v>
      </c>
      <c r="AF38" s="192">
        <v>0</v>
      </c>
      <c r="AG38" s="192">
        <v>0</v>
      </c>
      <c r="AH38" s="192">
        <v>0</v>
      </c>
      <c r="AI38" s="192">
        <v>0</v>
      </c>
      <c r="AJ38" s="192">
        <v>0</v>
      </c>
      <c r="AK38" s="192">
        <v>0</v>
      </c>
      <c r="AL38" s="192">
        <v>0</v>
      </c>
      <c r="AM38" s="192">
        <v>0</v>
      </c>
      <c r="AN38" s="192">
        <v>0</v>
      </c>
      <c r="AO38" s="192">
        <v>0</v>
      </c>
      <c r="AP38" s="192">
        <v>0</v>
      </c>
      <c r="AQ38" s="192">
        <v>0</v>
      </c>
      <c r="AR38" s="192">
        <v>0</v>
      </c>
      <c r="AS38" s="192">
        <v>0</v>
      </c>
      <c r="AT38" s="192">
        <v>0</v>
      </c>
      <c r="AU38" s="192">
        <v>0</v>
      </c>
      <c r="AV38" s="192">
        <v>0</v>
      </c>
      <c r="AW38" s="192">
        <v>0</v>
      </c>
      <c r="AX38" s="192">
        <v>0</v>
      </c>
      <c r="AY38" s="192">
        <v>721</v>
      </c>
      <c r="AZ38" s="192">
        <v>752</v>
      </c>
      <c r="BA38" s="192">
        <v>781</v>
      </c>
      <c r="BB38" s="192">
        <v>805</v>
      </c>
      <c r="BC38" s="192">
        <v>833</v>
      </c>
      <c r="BD38" s="192">
        <v>864</v>
      </c>
      <c r="BE38" s="192">
        <v>889</v>
      </c>
      <c r="BF38" s="192">
        <v>923</v>
      </c>
      <c r="BG38" s="192">
        <v>957</v>
      </c>
      <c r="BH38" s="192">
        <v>991</v>
      </c>
      <c r="BI38" s="192">
        <v>1015</v>
      </c>
      <c r="BJ38" s="192">
        <v>1046</v>
      </c>
      <c r="BK38" s="192">
        <v>1079</v>
      </c>
      <c r="BL38" s="192">
        <v>1109</v>
      </c>
      <c r="BM38" s="192">
        <v>1139</v>
      </c>
      <c r="BN38" s="192">
        <v>1165</v>
      </c>
      <c r="BO38" s="192">
        <v>1180</v>
      </c>
      <c r="BP38" s="192">
        <v>1195</v>
      </c>
      <c r="BQ38" s="192">
        <v>1209</v>
      </c>
      <c r="BR38" s="192">
        <v>1219</v>
      </c>
      <c r="BS38" s="192">
        <v>1219</v>
      </c>
      <c r="BT38" s="192">
        <v>1216</v>
      </c>
      <c r="BU38" s="192">
        <v>1200</v>
      </c>
      <c r="BV38" s="192">
        <v>1187</v>
      </c>
      <c r="BW38" s="192">
        <v>1167</v>
      </c>
      <c r="BX38" s="192">
        <v>1153</v>
      </c>
      <c r="BY38" s="192">
        <v>1186</v>
      </c>
      <c r="BZ38" s="192">
        <v>1182</v>
      </c>
      <c r="CA38" s="192">
        <v>1182</v>
      </c>
      <c r="CB38" s="192">
        <v>1183</v>
      </c>
      <c r="CC38" s="192">
        <v>1187</v>
      </c>
      <c r="CD38" s="215">
        <v>1183</v>
      </c>
    </row>
    <row r="39" spans="1:82" s="1" customFormat="1" ht="15.75" customHeight="1" thickBot="1" x14ac:dyDescent="0.45">
      <c r="A39" s="353"/>
      <c r="B39" s="375"/>
      <c r="C39" s="353"/>
      <c r="D39" s="479"/>
      <c r="E39" s="479"/>
      <c r="F39" s="479"/>
      <c r="G39" s="479"/>
      <c r="H39" s="479"/>
      <c r="I39" s="479"/>
      <c r="J39" s="479"/>
      <c r="K39" s="479"/>
      <c r="L39" s="479"/>
      <c r="M39" s="479"/>
      <c r="N39" s="479"/>
      <c r="O39" s="479"/>
      <c r="P39" s="479"/>
      <c r="Q39" s="479"/>
      <c r="R39" s="479"/>
      <c r="S39" s="479"/>
      <c r="T39" s="479"/>
      <c r="U39" s="479"/>
      <c r="V39" s="479"/>
      <c r="W39" s="479"/>
      <c r="X39" s="479"/>
      <c r="Y39" s="479"/>
      <c r="Z39" s="479"/>
      <c r="AA39" s="479"/>
      <c r="AB39" s="479"/>
      <c r="AC39" s="479"/>
      <c r="AD39" s="479"/>
      <c r="AE39" s="479"/>
      <c r="AF39" s="479"/>
      <c r="AG39" s="479"/>
      <c r="AH39" s="479"/>
      <c r="AI39" s="479"/>
      <c r="AJ39" s="479"/>
      <c r="AK39" s="479"/>
      <c r="AL39" s="479"/>
      <c r="AM39" s="479"/>
      <c r="AN39" s="479"/>
      <c r="AO39" s="479"/>
      <c r="AP39" s="479"/>
      <c r="AQ39" s="479"/>
      <c r="AR39" s="479"/>
      <c r="AS39" s="479"/>
      <c r="AT39" s="479"/>
      <c r="AU39" s="479"/>
      <c r="AV39" s="479"/>
      <c r="AW39" s="479"/>
      <c r="AX39" s="479"/>
      <c r="AY39" s="479"/>
      <c r="AZ39" s="479"/>
      <c r="BA39" s="479"/>
      <c r="BB39" s="479"/>
      <c r="BC39" s="479"/>
      <c r="BD39" s="479"/>
      <c r="BE39" s="479"/>
      <c r="BF39" s="479"/>
      <c r="BG39" s="479"/>
      <c r="BH39" s="479"/>
      <c r="BI39" s="479"/>
      <c r="BJ39" s="479"/>
      <c r="BK39" s="479"/>
      <c r="BL39" s="479"/>
      <c r="BM39" s="479"/>
      <c r="BN39" s="479"/>
      <c r="BO39" s="479"/>
      <c r="BP39" s="479"/>
      <c r="BQ39" s="479"/>
      <c r="BR39" s="479"/>
      <c r="BS39" s="479"/>
      <c r="BT39" s="479"/>
      <c r="BU39" s="479"/>
      <c r="BV39" s="479"/>
      <c r="BW39" s="484"/>
      <c r="BX39" s="484"/>
      <c r="BY39" s="484"/>
      <c r="BZ39" s="484"/>
      <c r="CA39" s="484"/>
      <c r="CB39" s="484"/>
      <c r="CC39" s="484"/>
      <c r="CD39" s="485"/>
    </row>
  </sheetData>
  <hyperlinks>
    <hyperlink ref="A1" location="Contents!A1" display="Contents page" xr:uid="{00000000-0004-0000-1C00-000000000000}"/>
    <hyperlink ref="B1" location="Notes!A1" display="Information relating to this table can be found in the 'Notes' tab" xr:uid="{00000000-0004-0000-1C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9C9C9"/>
  </sheetPr>
  <dimension ref="A1:AI48"/>
  <sheetViews>
    <sheetView zoomScale="70" zoomScaleNormal="70" workbookViewId="0">
      <pane xSplit="3" ySplit="4" topLeftCell="AB5" activePane="bottomRight" state="frozen"/>
      <selection pane="topRight" activeCell="D1" sqref="D1"/>
      <selection pane="bottomLeft" activeCell="A5" sqref="A5"/>
      <selection pane="bottomRight" activeCell="A5" sqref="A5"/>
    </sheetView>
  </sheetViews>
  <sheetFormatPr defaultColWidth="9.1328125" defaultRowHeight="15" x14ac:dyDescent="0.4"/>
  <cols>
    <col min="1" max="1" width="23.1328125" style="56" bestFit="1" customWidth="1"/>
    <col min="2" max="2" width="84.1328125" style="56" bestFit="1" customWidth="1"/>
    <col min="3" max="3" width="25.86328125" style="56" customWidth="1"/>
    <col min="4" max="35" width="12.86328125" style="56" customWidth="1"/>
    <col min="36" max="36" width="9.1328125" style="56" customWidth="1"/>
    <col min="37" max="16384" width="9.1328125" style="56"/>
  </cols>
  <sheetData>
    <row r="1" spans="1:35" s="16" customFormat="1" ht="25.5" customHeight="1" thickBot="1" x14ac:dyDescent="0.4">
      <c r="A1" s="43" t="s">
        <v>44</v>
      </c>
      <c r="B1" s="44" t="s">
        <v>88</v>
      </c>
      <c r="C1" s="43"/>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row>
    <row r="2" spans="1:35" s="1" customFormat="1" ht="33" customHeight="1" x14ac:dyDescent="0.4">
      <c r="A2" s="46" t="s">
        <v>45</v>
      </c>
      <c r="B2" s="18" t="s">
        <v>89</v>
      </c>
      <c r="C2" s="47"/>
      <c r="D2" s="48" t="s">
        <v>90</v>
      </c>
      <c r="E2" s="49" t="s">
        <v>91</v>
      </c>
      <c r="F2" s="49" t="s">
        <v>92</v>
      </c>
      <c r="G2" s="49" t="s">
        <v>93</v>
      </c>
      <c r="H2" s="49" t="s">
        <v>94</v>
      </c>
      <c r="I2" s="49" t="s">
        <v>95</v>
      </c>
      <c r="J2" s="49" t="s">
        <v>96</v>
      </c>
      <c r="K2" s="49" t="s">
        <v>97</v>
      </c>
      <c r="L2" s="49" t="s">
        <v>98</v>
      </c>
      <c r="M2" s="49" t="s">
        <v>99</v>
      </c>
      <c r="N2" s="49" t="s">
        <v>100</v>
      </c>
      <c r="O2" s="49" t="s">
        <v>101</v>
      </c>
      <c r="P2" s="49" t="s">
        <v>102</v>
      </c>
      <c r="Q2" s="49" t="s">
        <v>103</v>
      </c>
      <c r="R2" s="49" t="s">
        <v>104</v>
      </c>
      <c r="S2" s="49" t="s">
        <v>105</v>
      </c>
      <c r="T2" s="49" t="s">
        <v>106</v>
      </c>
      <c r="U2" s="49" t="s">
        <v>107</v>
      </c>
      <c r="V2" s="49" t="s">
        <v>108</v>
      </c>
      <c r="W2" s="49" t="s">
        <v>109</v>
      </c>
      <c r="X2" s="49" t="s">
        <v>110</v>
      </c>
      <c r="Y2" s="49" t="s">
        <v>111</v>
      </c>
      <c r="Z2" s="49" t="s">
        <v>112</v>
      </c>
      <c r="AA2" s="49" t="s">
        <v>113</v>
      </c>
      <c r="AB2" s="49" t="s">
        <v>114</v>
      </c>
      <c r="AC2" s="49" t="s">
        <v>115</v>
      </c>
      <c r="AD2" s="49" t="s">
        <v>116</v>
      </c>
      <c r="AE2" s="49" t="s">
        <v>117</v>
      </c>
      <c r="AF2" s="49" t="s">
        <v>118</v>
      </c>
      <c r="AG2" s="49" t="s">
        <v>119</v>
      </c>
      <c r="AH2" s="49" t="s">
        <v>120</v>
      </c>
      <c r="AI2" s="50" t="s">
        <v>121</v>
      </c>
    </row>
    <row r="3" spans="1:35" s="51" customFormat="1" ht="30" x14ac:dyDescent="0.4">
      <c r="A3" s="20">
        <v>2022</v>
      </c>
      <c r="B3" s="21" t="s">
        <v>122</v>
      </c>
      <c r="D3" s="52" t="s">
        <v>123</v>
      </c>
      <c r="E3" s="53" t="s">
        <v>123</v>
      </c>
      <c r="F3" s="53" t="s">
        <v>123</v>
      </c>
      <c r="G3" s="53" t="s">
        <v>123</v>
      </c>
      <c r="H3" s="53" t="s">
        <v>123</v>
      </c>
      <c r="I3" s="53" t="s">
        <v>123</v>
      </c>
      <c r="J3" s="53" t="s">
        <v>123</v>
      </c>
      <c r="K3" s="53" t="s">
        <v>123</v>
      </c>
      <c r="L3" s="53" t="s">
        <v>123</v>
      </c>
      <c r="M3" s="53" t="s">
        <v>123</v>
      </c>
      <c r="N3" s="53" t="s">
        <v>123</v>
      </c>
      <c r="O3" s="53" t="s">
        <v>123</v>
      </c>
      <c r="P3" s="53" t="s">
        <v>123</v>
      </c>
      <c r="Q3" s="53" t="s">
        <v>123</v>
      </c>
      <c r="R3" s="53" t="s">
        <v>123</v>
      </c>
      <c r="S3" s="53" t="s">
        <v>123</v>
      </c>
      <c r="T3" s="53" t="s">
        <v>123</v>
      </c>
      <c r="U3" s="53" t="s">
        <v>123</v>
      </c>
      <c r="V3" s="53" t="s">
        <v>123</v>
      </c>
      <c r="W3" s="53" t="s">
        <v>123</v>
      </c>
      <c r="X3" s="53" t="s">
        <v>123</v>
      </c>
      <c r="Y3" s="53" t="s">
        <v>123</v>
      </c>
      <c r="Z3" s="53" t="s">
        <v>123</v>
      </c>
      <c r="AA3" s="53" t="s">
        <v>123</v>
      </c>
      <c r="AB3" s="53" t="s">
        <v>123</v>
      </c>
      <c r="AC3" s="53" t="s">
        <v>123</v>
      </c>
      <c r="AD3" s="53" t="s">
        <v>124</v>
      </c>
      <c r="AE3" s="53" t="s">
        <v>124</v>
      </c>
      <c r="AF3" s="53" t="s">
        <v>124</v>
      </c>
      <c r="AG3" s="53" t="s">
        <v>124</v>
      </c>
      <c r="AH3" s="53" t="s">
        <v>124</v>
      </c>
      <c r="AI3" s="54" t="s">
        <v>124</v>
      </c>
    </row>
    <row r="4" spans="1:35" s="1" customFormat="1" x14ac:dyDescent="0.4">
      <c r="A4" s="55"/>
      <c r="B4" s="21"/>
      <c r="C4" s="56"/>
      <c r="D4" s="57"/>
      <c r="E4" s="58"/>
      <c r="F4" s="58"/>
      <c r="G4" s="58"/>
      <c r="H4" s="58"/>
      <c r="I4" s="58"/>
      <c r="J4" s="58"/>
      <c r="K4" s="58"/>
      <c r="L4" s="58"/>
      <c r="M4" s="58"/>
      <c r="N4" s="58"/>
      <c r="O4" s="58"/>
      <c r="P4" s="58"/>
      <c r="Q4" s="58"/>
      <c r="R4" s="58"/>
      <c r="S4" s="58"/>
      <c r="T4" s="58"/>
      <c r="U4" s="58"/>
      <c r="V4" s="58"/>
      <c r="W4" s="58"/>
      <c r="X4" s="58"/>
      <c r="Y4" s="59"/>
      <c r="Z4" s="59"/>
      <c r="AA4" s="59"/>
      <c r="AB4" s="59"/>
      <c r="AC4" s="59"/>
      <c r="AD4" s="59"/>
      <c r="AE4" s="59"/>
      <c r="AF4" s="59"/>
      <c r="AG4" s="59"/>
      <c r="AH4" s="59"/>
      <c r="AI4" s="60"/>
    </row>
    <row r="5" spans="1:35" s="1" customFormat="1" ht="39" customHeight="1" x14ac:dyDescent="0.4">
      <c r="A5" s="61"/>
      <c r="B5" s="18" t="s">
        <v>125</v>
      </c>
      <c r="C5" s="47"/>
      <c r="D5" s="62"/>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4"/>
    </row>
    <row r="6" spans="1:35" s="1" customFormat="1" ht="25.5" customHeight="1" x14ac:dyDescent="0.4">
      <c r="A6" s="65"/>
      <c r="B6" s="66" t="s">
        <v>126</v>
      </c>
      <c r="C6" s="67"/>
      <c r="D6" s="68"/>
      <c r="E6" s="69">
        <f>(Table_1a!AZ82+Table_1a!AZ86)/1000</f>
        <v>86.67607494808054</v>
      </c>
      <c r="F6" s="69">
        <f>(Table_1a!BA82+Table_1a!BA86)/1000</f>
        <v>87.926874053839455</v>
      </c>
      <c r="G6" s="69">
        <f>(Table_1a!BB82+Table_1a!BB86)/1000</f>
        <v>90.248553723961322</v>
      </c>
      <c r="H6" s="69">
        <f>(Table_1a!BC82+Table_1a!BC86)/1000</f>
        <v>93.746448396197479</v>
      </c>
      <c r="I6" s="69">
        <f>(Table_1a!BD82+Table_1a!BD86)/1000</f>
        <v>96.115685924979147</v>
      </c>
      <c r="J6" s="69">
        <f>(Table_1a!BE82+Table_1a!BE86)/1000</f>
        <v>101.43716308374759</v>
      </c>
      <c r="K6" s="69">
        <f>(Table_1a!BF82+Table_1a!BF86)/1000</f>
        <v>105.02910902924356</v>
      </c>
      <c r="L6" s="69">
        <f>(Table_1a!BG82+Table_1a!BG86)/1000</f>
        <v>100.72733073880595</v>
      </c>
      <c r="M6" s="69">
        <f>(Table_1a!BH82+Table_1a!BH86)/1000</f>
        <v>110.63034440351008</v>
      </c>
      <c r="N6" s="69">
        <f>(Table_1a!BI82+Table_1a!BI86)/1000</f>
        <v>115.29853022777368</v>
      </c>
      <c r="O6" s="69">
        <f>(Table_1a!BJ82+Table_1a!BJ86)/1000</f>
        <v>118.74011661544036</v>
      </c>
      <c r="P6" s="69">
        <f>(Table_1a!BK82+Table_1a!BK86)/1000</f>
        <v>141.21333152685739</v>
      </c>
      <c r="Q6" s="69">
        <f>(Table_1a!BL82+Table_1a!BL86)/1000</f>
        <v>135.30048475745363</v>
      </c>
      <c r="R6" s="69">
        <f>(Table_1a!BM82+Table_1a!BM86)/1000</f>
        <v>147.49982276252214</v>
      </c>
      <c r="S6" s="69">
        <f>(Table_1a!BN82+Table_1a!BN86)/1000</f>
        <v>152.8334944538035</v>
      </c>
      <c r="T6" s="69">
        <f>(Table_1a!BO82+Table_1a!BO86)/1000</f>
        <v>158.43185788556636</v>
      </c>
      <c r="U6" s="69">
        <f>(Table_1a!BP82+Table_1a!BP86)/1000</f>
        <v>166.00871980556195</v>
      </c>
      <c r="V6" s="69">
        <f>(Table_1a!BQ82+Table_1a!BQ86)/1000</f>
        <v>163.64450199476673</v>
      </c>
      <c r="W6" s="69">
        <f>(Table_1a!BR82+Table_1a!BR86)/1000</f>
        <v>167.68148432687508</v>
      </c>
      <c r="X6" s="69">
        <f>(Table_1a!BS82+Table_1a!BS86)/1000</f>
        <v>171.16624014292111</v>
      </c>
      <c r="Y6" s="69">
        <f>(Table_1a!BT82+Table_1a!BT86)/1000</f>
        <v>173.24027258279011</v>
      </c>
      <c r="Z6" s="69">
        <f>(Table_1a!BU82+Table_1a!BU86)/1000</f>
        <v>177.41197277483769</v>
      </c>
      <c r="AA6" s="69">
        <f>(Table_1a!BV82+Table_1a!BV86)/1000</f>
        <v>183.18837541133607</v>
      </c>
      <c r="AB6" s="69">
        <f>(Table_1a!BW82+Table_1a!BW86)/1000</f>
        <v>191.92717411902586</v>
      </c>
      <c r="AC6" s="69">
        <f>(Table_1a!BX82+Table_1a!BX86)/1000</f>
        <v>212.77410095881146</v>
      </c>
      <c r="AD6" s="69">
        <f>(Table_1a!BY82+Table_1a!BY86)/1000</f>
        <v>215.6500198652617</v>
      </c>
      <c r="AE6" s="69">
        <f>(Table_1a!BZ82+Table_1a!BZ86)/1000</f>
        <v>222.86433866788408</v>
      </c>
      <c r="AF6" s="69">
        <f>(Table_1a!CA82+Table_1a!CA86)/1000</f>
        <v>243.60890081393907</v>
      </c>
      <c r="AG6" s="69">
        <f>(Table_1a!CB82+Table_1a!CB86)/1000</f>
        <v>258.91180854677731</v>
      </c>
      <c r="AH6" s="69">
        <f>(Table_1a!CC82+Table_1a!CC86)/1000</f>
        <v>272.30447194973908</v>
      </c>
      <c r="AI6" s="70">
        <f>(Table_1a!CD82+Table_1a!CD86)/1000</f>
        <v>284.34551955384427</v>
      </c>
    </row>
    <row r="7" spans="1:35" s="1" customFormat="1" ht="18.75" customHeight="1" x14ac:dyDescent="0.4">
      <c r="A7" s="65"/>
      <c r="B7" s="71" t="s">
        <v>127</v>
      </c>
      <c r="C7" s="56"/>
      <c r="D7" s="72"/>
      <c r="E7" s="69"/>
      <c r="F7" s="69"/>
      <c r="G7" s="69"/>
      <c r="H7" s="69"/>
      <c r="I7" s="69"/>
      <c r="J7" s="69"/>
      <c r="K7" s="69"/>
      <c r="L7" s="69"/>
      <c r="M7" s="69"/>
      <c r="N7" s="69"/>
      <c r="O7" s="69"/>
      <c r="P7" s="69"/>
      <c r="Q7" s="69"/>
      <c r="R7" s="69"/>
      <c r="S7" s="69"/>
      <c r="T7" s="69"/>
      <c r="U7" s="69"/>
      <c r="V7" s="69">
        <f>Table_1a!BQ83/1000</f>
        <v>71.897160751489821</v>
      </c>
      <c r="W7" s="69">
        <f>Table_1a!BR83/1000</f>
        <v>74.444697315330188</v>
      </c>
      <c r="X7" s="69">
        <f>Table_1a!BS83/1000</f>
        <v>76.186646985249169</v>
      </c>
      <c r="Y7" s="69">
        <f>Table_1a!BT83/1000</f>
        <v>76.3517371850903</v>
      </c>
      <c r="Z7" s="69">
        <f>Table_1a!BU83/1000</f>
        <v>78.227886091005544</v>
      </c>
      <c r="AA7" s="69">
        <f>Table_1a!BV83/1000</f>
        <v>81.31953025808231</v>
      </c>
      <c r="AB7" s="69">
        <f>Table_1a!BW83/1000</f>
        <v>84.608815113866683</v>
      </c>
      <c r="AC7" s="69">
        <f>Table_1a!BX83/1000</f>
        <v>92.321738860310305</v>
      </c>
      <c r="AD7" s="69">
        <f>Table_1a!BY83/1000</f>
        <v>97.347866506814697</v>
      </c>
      <c r="AE7" s="69">
        <f>Table_1a!BZ83/1000</f>
        <v>100.2989126952729</v>
      </c>
      <c r="AF7" s="69">
        <f>Table_1a!CA83/1000</f>
        <v>108.79920284958581</v>
      </c>
      <c r="AG7" s="69">
        <f>Table_1a!CB83/1000</f>
        <v>115.3056397143872</v>
      </c>
      <c r="AH7" s="69">
        <f>Table_1a!CC83/1000</f>
        <v>120.34719056476936</v>
      </c>
      <c r="AI7" s="70">
        <f>Table_1a!CD83/1000</f>
        <v>125.39113242529415</v>
      </c>
    </row>
    <row r="8" spans="1:35" s="1" customFormat="1" x14ac:dyDescent="0.4">
      <c r="A8" s="65"/>
      <c r="B8" s="71" t="s">
        <v>128</v>
      </c>
      <c r="C8" s="67"/>
      <c r="D8" s="72"/>
      <c r="E8" s="69"/>
      <c r="F8" s="69"/>
      <c r="G8" s="69"/>
      <c r="H8" s="69"/>
      <c r="I8" s="69"/>
      <c r="J8" s="69"/>
      <c r="K8" s="69"/>
      <c r="L8" s="69"/>
      <c r="M8" s="69"/>
      <c r="N8" s="69"/>
      <c r="O8" s="69"/>
      <c r="P8" s="69"/>
      <c r="Q8" s="69"/>
      <c r="R8" s="69"/>
      <c r="S8" s="69"/>
      <c r="T8" s="69"/>
      <c r="U8" s="69"/>
      <c r="V8" s="69">
        <f>(Table_1a!BQ84+Table_1a!BQ86)/1000</f>
        <v>91.747341243276892</v>
      </c>
      <c r="W8" s="69">
        <f>(Table_1a!BR84+Table_1a!BR86)/1000</f>
        <v>93.236787011544891</v>
      </c>
      <c r="X8" s="69">
        <f>(Table_1a!BS84+Table_1a!BS86)/1000</f>
        <v>94.979593157671957</v>
      </c>
      <c r="Y8" s="69">
        <f>(Table_1a!BT84+Table_1a!BT86)/1000</f>
        <v>96.888535397699798</v>
      </c>
      <c r="Z8" s="69">
        <f>(Table_1a!BU84+Table_1a!BU86)/1000</f>
        <v>99.184086683832163</v>
      </c>
      <c r="AA8" s="69">
        <f>(Table_1a!BV84+Table_1a!BV86)/1000</f>
        <v>101.86884515325374</v>
      </c>
      <c r="AB8" s="69">
        <f>(Table_1a!BW84+Table_1a!BW86)/1000</f>
        <v>107.31835900515918</v>
      </c>
      <c r="AC8" s="69">
        <f>(Table_1a!BX84+Table_1a!BX86)/1000</f>
        <v>120.45236209850115</v>
      </c>
      <c r="AD8" s="69">
        <f>(Table_1a!BY84+Table_1a!BY86)/1000</f>
        <v>118.30215335844704</v>
      </c>
      <c r="AE8" s="69">
        <f>(Table_1a!BZ84+Table_1a!BZ86)/1000</f>
        <v>122.56542597261118</v>
      </c>
      <c r="AF8" s="69">
        <f>(Table_1a!CA84+Table_1a!CA86)/1000</f>
        <v>134.80969796435335</v>
      </c>
      <c r="AG8" s="69">
        <f>(Table_1a!CB84+Table_1a!CB86)/1000</f>
        <v>143.6061688323901</v>
      </c>
      <c r="AH8" s="69">
        <f>(Table_1a!CC84+Table_1a!CC86)/1000</f>
        <v>151.95728138496972</v>
      </c>
      <c r="AI8" s="70">
        <f>(Table_1a!CD84+Table_1a!CD86)/1000</f>
        <v>158.95438712855011</v>
      </c>
    </row>
    <row r="9" spans="1:35" s="1" customFormat="1" x14ac:dyDescent="0.4">
      <c r="A9" s="65"/>
      <c r="B9" s="56" t="s">
        <v>129</v>
      </c>
      <c r="C9" s="56"/>
      <c r="D9" s="72"/>
      <c r="E9" s="69">
        <f>Table_1a!AZ87/1000</f>
        <v>5.5418748089194496</v>
      </c>
      <c r="F9" s="69">
        <f>Table_1a!BA87/1000</f>
        <v>5.4205197031605667</v>
      </c>
      <c r="G9" s="69">
        <f>Table_1a!BB87/1000</f>
        <v>5.3167638360770972</v>
      </c>
      <c r="H9" s="69">
        <f>Table_1a!BC87/1000</f>
        <v>5.3021368462702565</v>
      </c>
      <c r="I9" s="69">
        <f>Table_1a!BD87/1000</f>
        <v>5.2581548601357344</v>
      </c>
      <c r="J9" s="69">
        <f>Table_1a!BE87/1000</f>
        <v>5.2696888111279332</v>
      </c>
      <c r="K9" s="69">
        <f>Table_1a!BF87/1000</f>
        <v>5.2731899507939559</v>
      </c>
      <c r="L9" s="69">
        <f>Table_1a!BG87/1000</f>
        <v>5.0632923462110933</v>
      </c>
      <c r="M9" s="69">
        <f>Table_1a!BH87/1000</f>
        <v>0.4622087339703384</v>
      </c>
      <c r="N9" s="69">
        <f>Table_1a!BI87/1000</f>
        <v>0.50446931899999892</v>
      </c>
      <c r="O9" s="69">
        <f>Table_1a!BJ87/1000</f>
        <v>0.47377993800000401</v>
      </c>
      <c r="P9" s="69">
        <f>Table_1a!BK87/1000</f>
        <v>0.43902078399999561</v>
      </c>
      <c r="Q9" s="69">
        <f>Table_1a!BL87/1000</f>
        <v>0.45668066700000476</v>
      </c>
      <c r="R9" s="69">
        <f>Table_1a!BM87/1000</f>
        <v>0.50418692800000042</v>
      </c>
      <c r="S9" s="69">
        <f>Table_1a!BN87/1000</f>
        <v>0.52806071600000248</v>
      </c>
      <c r="T9" s="69">
        <f>Table_1a!BO87/1000</f>
        <v>0.5285889930000145</v>
      </c>
      <c r="U9" s="69">
        <f>Table_1a!BP87/1000</f>
        <v>0.54395912700000115</v>
      </c>
      <c r="V9" s="69">
        <f>Table_1a!BQ87/1000</f>
        <v>0.48768399400000123</v>
      </c>
      <c r="W9" s="69">
        <f>Table_1a!BR87/1000</f>
        <v>0.6057397109999979</v>
      </c>
      <c r="X9" s="69">
        <f>Table_1a!BS87/1000</f>
        <v>0.63326598799999922</v>
      </c>
      <c r="Y9" s="69">
        <f>Table_1a!BT87/1000</f>
        <v>0.58710436500000285</v>
      </c>
      <c r="Z9" s="69">
        <f>Table_1a!BU87/1000</f>
        <v>0.63077080199999913</v>
      </c>
      <c r="AA9" s="69">
        <f>Table_1a!BV87/1000</f>
        <v>0.53901791499999563</v>
      </c>
      <c r="AB9" s="69">
        <f>Table_1a!BW87/1000</f>
        <v>0.51048828135059321</v>
      </c>
      <c r="AC9" s="69">
        <f>Table_1a!BX87/1000</f>
        <v>0.46369869291000115</v>
      </c>
      <c r="AD9" s="69">
        <f>Table_1a!BY87/1000</f>
        <v>0.48239189425496809</v>
      </c>
      <c r="AE9" s="69">
        <f>Table_1a!BZ87/1000</f>
        <v>0.47248734574361334</v>
      </c>
      <c r="AF9" s="69">
        <f>Table_1a!CA87/1000</f>
        <v>0.4595392450587989</v>
      </c>
      <c r="AG9" s="69">
        <f>Table_1a!CB87/1000</f>
        <v>0.44532190734098059</v>
      </c>
      <c r="AH9" s="69">
        <f>Table_1a!CC87/1000</f>
        <v>0.40832993245585225</v>
      </c>
      <c r="AI9" s="70">
        <f>Table_1a!CD87/1000</f>
        <v>0.39096548882109039</v>
      </c>
    </row>
    <row r="10" spans="1:35" s="1" customFormat="1" ht="20.25" customHeight="1" x14ac:dyDescent="0.4">
      <c r="A10" s="65"/>
      <c r="B10" s="73" t="s">
        <v>130</v>
      </c>
      <c r="C10" s="56"/>
      <c r="D10" s="72"/>
      <c r="E10" s="74">
        <v>0</v>
      </c>
      <c r="F10" s="74">
        <v>0</v>
      </c>
      <c r="G10" s="74">
        <v>0</v>
      </c>
      <c r="H10" s="74">
        <v>0</v>
      </c>
      <c r="I10" s="74">
        <v>0</v>
      </c>
      <c r="J10" s="74">
        <v>0</v>
      </c>
      <c r="K10" s="74">
        <v>0</v>
      </c>
      <c r="L10" s="74">
        <v>9.4267900000000004</v>
      </c>
      <c r="M10" s="74">
        <v>9.5946309999999997</v>
      </c>
      <c r="N10" s="74">
        <v>9.7716150000000006</v>
      </c>
      <c r="O10" s="74">
        <v>10.157861</v>
      </c>
      <c r="P10" s="74">
        <v>10.604897000000001</v>
      </c>
      <c r="Q10" s="74">
        <v>11.263881999999999</v>
      </c>
      <c r="R10" s="74">
        <v>11.825938000000001</v>
      </c>
      <c r="S10" s="74">
        <v>12.161869575658981</v>
      </c>
      <c r="T10" s="74">
        <v>12.17926075177</v>
      </c>
      <c r="U10" s="74">
        <v>12.169274962900001</v>
      </c>
      <c r="V10" s="74">
        <v>11.439592560140001</v>
      </c>
      <c r="W10" s="74">
        <v>11.584072656309999</v>
      </c>
      <c r="X10" s="74">
        <v>11.683085999999999</v>
      </c>
      <c r="Y10" s="74">
        <v>11.642592233859999</v>
      </c>
      <c r="Z10" s="74">
        <v>11.601619605159998</v>
      </c>
      <c r="AA10" s="74">
        <v>11.554017419909998</v>
      </c>
      <c r="AB10" s="74">
        <v>11.462451</v>
      </c>
      <c r="AC10" s="74">
        <v>11.498416222200001</v>
      </c>
      <c r="AD10" s="74">
        <v>11.420042835518766</v>
      </c>
      <c r="AE10" s="74">
        <v>11.593643044200444</v>
      </c>
      <c r="AF10" s="74">
        <v>12.326851580989064</v>
      </c>
      <c r="AG10" s="74">
        <v>12.491872162803467</v>
      </c>
      <c r="AH10" s="74">
        <v>12.436483943852622</v>
      </c>
      <c r="AI10" s="75">
        <v>12.387975962781011</v>
      </c>
    </row>
    <row r="11" spans="1:35" s="1" customFormat="1" x14ac:dyDescent="0.4">
      <c r="A11" s="65"/>
      <c r="B11" s="73" t="s">
        <v>131</v>
      </c>
      <c r="C11" s="56"/>
      <c r="D11" s="72"/>
      <c r="E11" s="74">
        <v>0</v>
      </c>
      <c r="F11" s="74">
        <v>0</v>
      </c>
      <c r="G11" s="74">
        <v>0</v>
      </c>
      <c r="H11" s="74">
        <v>0</v>
      </c>
      <c r="I11" s="74">
        <v>0</v>
      </c>
      <c r="J11" s="74">
        <v>0</v>
      </c>
      <c r="K11" s="74">
        <v>0</v>
      </c>
      <c r="L11" s="74">
        <v>0</v>
      </c>
      <c r="M11" s="74">
        <v>0</v>
      </c>
      <c r="N11" s="74">
        <v>0.44391799999999998</v>
      </c>
      <c r="O11" s="74">
        <v>0.256407</v>
      </c>
      <c r="P11" s="74">
        <v>0.21188499999999996</v>
      </c>
      <c r="Q11" s="74">
        <v>0.29639800000000005</v>
      </c>
      <c r="R11" s="74">
        <v>0.55483300000000002</v>
      </c>
      <c r="S11" s="74">
        <v>0.45553300000000002</v>
      </c>
      <c r="T11" s="74">
        <v>8.6254999999999998E-2</v>
      </c>
      <c r="U11" s="74">
        <v>5.4700000000000007E-4</v>
      </c>
      <c r="V11" s="74">
        <v>2.22E-4</v>
      </c>
      <c r="W11" s="76">
        <v>1.1E-5</v>
      </c>
      <c r="X11" s="74">
        <v>5.0000000000000004E-6</v>
      </c>
      <c r="Y11" s="76">
        <v>3.9999999999999998E-6</v>
      </c>
      <c r="Z11" s="74">
        <v>1.9999999999999999E-6</v>
      </c>
      <c r="AA11" s="74">
        <v>0</v>
      </c>
      <c r="AB11" s="74">
        <v>1.0000000000000001E-5</v>
      </c>
      <c r="AC11" s="74">
        <v>1.0000000000000001E-5</v>
      </c>
      <c r="AD11" s="74">
        <v>1.0000000000000001E-5</v>
      </c>
      <c r="AE11" s="74">
        <v>1.0000000000000001E-5</v>
      </c>
      <c r="AF11" s="74">
        <v>1.0000000000000001E-5</v>
      </c>
      <c r="AG11" s="74">
        <v>1.0000000000000001E-5</v>
      </c>
      <c r="AH11" s="74">
        <v>1.0000000000000001E-5</v>
      </c>
      <c r="AI11" s="75">
        <v>1.0000000000000001E-5</v>
      </c>
    </row>
    <row r="12" spans="1:35" s="1" customFormat="1" ht="15.75" customHeight="1" x14ac:dyDescent="0.4">
      <c r="A12" s="522"/>
      <c r="B12" s="73" t="s">
        <v>132</v>
      </c>
      <c r="C12" s="56"/>
      <c r="D12" s="72"/>
      <c r="E12" s="74">
        <v>0</v>
      </c>
      <c r="F12" s="74">
        <v>0</v>
      </c>
      <c r="G12" s="74">
        <v>0</v>
      </c>
      <c r="H12" s="74">
        <v>0</v>
      </c>
      <c r="I12" s="74">
        <v>0</v>
      </c>
      <c r="J12" s="74">
        <v>0</v>
      </c>
      <c r="K12" s="74">
        <v>0</v>
      </c>
      <c r="L12" s="74">
        <v>0.02</v>
      </c>
      <c r="M12" s="74">
        <v>3.78E-2</v>
      </c>
      <c r="N12" s="74">
        <v>0.05</v>
      </c>
      <c r="O12" s="74">
        <v>6.6919999999999992E-3</v>
      </c>
      <c r="P12" s="74">
        <v>4.2799999999999998E-2</v>
      </c>
      <c r="Q12" s="74">
        <v>4.4477000000000003E-2</v>
      </c>
      <c r="R12" s="74">
        <v>4.7121999999999997E-2</v>
      </c>
      <c r="S12" s="74">
        <v>5.5225000000000003E-2</v>
      </c>
      <c r="T12" s="74">
        <v>8.2780000000000006E-2</v>
      </c>
      <c r="U12" s="74">
        <v>3.866E-2</v>
      </c>
      <c r="V12" s="74">
        <v>6.2E-2</v>
      </c>
      <c r="W12" s="74">
        <v>7.3999999999999996E-2</v>
      </c>
      <c r="X12" s="74">
        <v>0.10199999999999999</v>
      </c>
      <c r="Y12" s="74">
        <v>0.13300000000000001</v>
      </c>
      <c r="Z12" s="74">
        <v>0.09</v>
      </c>
      <c r="AA12" s="74">
        <v>7.9000000000000001E-2</v>
      </c>
      <c r="AB12" s="74">
        <v>7.1999999999999995E-2</v>
      </c>
      <c r="AC12" s="74">
        <v>0.09</v>
      </c>
      <c r="AD12" s="74">
        <v>8.7999999999999995E-2</v>
      </c>
      <c r="AE12" s="74">
        <v>8.7999999999999995E-2</v>
      </c>
      <c r="AF12" s="74">
        <v>9.0999999999999998E-2</v>
      </c>
      <c r="AG12" s="74">
        <v>9.2999999999999999E-2</v>
      </c>
      <c r="AH12" s="74">
        <v>9.4E-2</v>
      </c>
      <c r="AI12" s="75">
        <v>9.6000000000000002E-2</v>
      </c>
    </row>
    <row r="13" spans="1:35" s="1" customFormat="1" ht="15.75" customHeight="1" x14ac:dyDescent="0.4">
      <c r="A13" s="522"/>
      <c r="B13" s="73" t="s">
        <v>133</v>
      </c>
      <c r="C13" s="56"/>
      <c r="D13" s="72"/>
      <c r="E13" s="74">
        <v>0</v>
      </c>
      <c r="F13" s="74">
        <v>0</v>
      </c>
      <c r="G13" s="74">
        <v>0</v>
      </c>
      <c r="H13" s="74">
        <v>1.097</v>
      </c>
      <c r="I13" s="74">
        <v>4.4690000000000003</v>
      </c>
      <c r="J13" s="74">
        <v>5.673</v>
      </c>
      <c r="K13" s="74">
        <v>6.6479999999999997</v>
      </c>
      <c r="L13" s="74">
        <v>13.361000000000001</v>
      </c>
      <c r="M13" s="74">
        <v>15.896000000000001</v>
      </c>
      <c r="N13" s="74">
        <v>17.332000000000001</v>
      </c>
      <c r="O13" s="74">
        <v>18.684000000000001</v>
      </c>
      <c r="P13" s="74">
        <v>20.03</v>
      </c>
      <c r="Q13" s="74">
        <v>24.099162181390334</v>
      </c>
      <c r="R13" s="74">
        <v>27.600999999999999</v>
      </c>
      <c r="S13" s="74">
        <v>28.879493928319999</v>
      </c>
      <c r="T13" s="74">
        <v>29.830088114479999</v>
      </c>
      <c r="U13" s="74">
        <v>29.887844814499999</v>
      </c>
      <c r="V13" s="74">
        <v>29.709964027239998</v>
      </c>
      <c r="W13" s="74">
        <v>29.731818387810002</v>
      </c>
      <c r="X13" s="74">
        <v>28.53890914814</v>
      </c>
      <c r="Y13" s="74">
        <v>27.428956647610001</v>
      </c>
      <c r="Z13" s="74">
        <v>25.940328676639997</v>
      </c>
      <c r="AA13" s="74">
        <v>22.876964278510002</v>
      </c>
      <c r="AB13" s="74">
        <v>18.002830000000003</v>
      </c>
      <c r="AC13" s="74">
        <v>15.25382953522</v>
      </c>
      <c r="AD13" s="74">
        <v>10.818917869946166</v>
      </c>
      <c r="AE13" s="74">
        <v>7.9558693040620962</v>
      </c>
      <c r="AF13" s="74">
        <v>6.2890252500752339</v>
      </c>
      <c r="AG13" s="74">
        <v>4.1972603247061393</v>
      </c>
      <c r="AH13" s="74">
        <v>1.8474951012966938</v>
      </c>
      <c r="AI13" s="75">
        <v>0.33756462727024333</v>
      </c>
    </row>
    <row r="14" spans="1:35" s="1" customFormat="1" ht="15" customHeight="1" x14ac:dyDescent="0.4">
      <c r="A14" s="522"/>
      <c r="B14" s="73" t="s">
        <v>134</v>
      </c>
      <c r="C14" s="56"/>
      <c r="D14" s="72"/>
      <c r="E14" s="74">
        <v>0</v>
      </c>
      <c r="F14" s="74">
        <v>0</v>
      </c>
      <c r="G14" s="74">
        <v>0</v>
      </c>
      <c r="H14" s="74">
        <v>0</v>
      </c>
      <c r="I14" s="74">
        <v>0</v>
      </c>
      <c r="J14" s="74">
        <v>0</v>
      </c>
      <c r="K14" s="74">
        <v>0</v>
      </c>
      <c r="L14" s="74">
        <v>0</v>
      </c>
      <c r="M14" s="74">
        <v>0</v>
      </c>
      <c r="N14" s="74">
        <v>0</v>
      </c>
      <c r="O14" s="74">
        <v>0</v>
      </c>
      <c r="P14" s="74">
        <v>0</v>
      </c>
      <c r="Q14" s="74">
        <v>0</v>
      </c>
      <c r="R14" s="74">
        <v>0</v>
      </c>
      <c r="S14" s="74">
        <v>0</v>
      </c>
      <c r="T14" s="74">
        <v>0</v>
      </c>
      <c r="U14" s="74">
        <v>0</v>
      </c>
      <c r="V14" s="74">
        <v>0</v>
      </c>
      <c r="W14" s="74">
        <v>5.594E-3</v>
      </c>
      <c r="X14" s="74">
        <v>2.7789000000000001E-2</v>
      </c>
      <c r="Y14" s="74">
        <v>4.2276000000000001E-2</v>
      </c>
      <c r="Z14" s="74">
        <v>7.9103999999999994E-2</v>
      </c>
      <c r="AA14" s="74">
        <v>0.16505400000000001</v>
      </c>
      <c r="AB14" s="74">
        <v>0.23543877219703618</v>
      </c>
      <c r="AC14" s="74">
        <v>0.24031537712574844</v>
      </c>
      <c r="AD14" s="74">
        <v>0.40759559365217857</v>
      </c>
      <c r="AE14" s="74">
        <v>0.51199603296993623</v>
      </c>
      <c r="AF14" s="74">
        <v>0.58896671299519354</v>
      </c>
      <c r="AG14" s="74">
        <v>0.69004370761591105</v>
      </c>
      <c r="AH14" s="74">
        <v>0.7980441209488307</v>
      </c>
      <c r="AI14" s="75">
        <v>0.83791947845427861</v>
      </c>
    </row>
    <row r="15" spans="1:35" s="1" customFormat="1" ht="25.5" customHeight="1" x14ac:dyDescent="0.4">
      <c r="A15" s="522"/>
      <c r="B15" s="73" t="s">
        <v>135</v>
      </c>
      <c r="C15" s="56"/>
      <c r="D15" s="77"/>
      <c r="E15" s="69">
        <v>2.9239129999999993</v>
      </c>
      <c r="F15" s="69">
        <v>3.0212880000000011</v>
      </c>
      <c r="G15" s="69">
        <v>3.2118989999999998</v>
      </c>
      <c r="H15" s="69">
        <v>3.3441000000000001</v>
      </c>
      <c r="I15" s="69">
        <v>3.3784989999999993</v>
      </c>
      <c r="J15" s="69">
        <v>3.6118519999999998</v>
      </c>
      <c r="K15" s="69">
        <v>3.7324419999999989</v>
      </c>
      <c r="L15" s="69">
        <v>3.5906999999999987</v>
      </c>
      <c r="M15" s="69">
        <v>3.7627170000000012</v>
      </c>
      <c r="N15" s="69">
        <v>3.8509519999999995</v>
      </c>
      <c r="O15" s="69">
        <v>3.9786849999999996</v>
      </c>
      <c r="P15" s="69">
        <v>4.1472550000000012</v>
      </c>
      <c r="Q15" s="69">
        <v>4.4229289999999999</v>
      </c>
      <c r="R15" s="69">
        <v>4.7804530000000014</v>
      </c>
      <c r="S15" s="69">
        <v>4.9458060000000001</v>
      </c>
      <c r="T15" s="69">
        <v>5.1139489999999999</v>
      </c>
      <c r="U15" s="69">
        <v>5.3718470000000016</v>
      </c>
      <c r="V15" s="69">
        <v>5.396720000000002</v>
      </c>
      <c r="W15" s="69">
        <v>5.5571469999999996</v>
      </c>
      <c r="X15" s="69">
        <v>5.699360000000004</v>
      </c>
      <c r="Y15" s="69">
        <v>5.7547700000000006</v>
      </c>
      <c r="Z15" s="69">
        <v>5.1386670000000008</v>
      </c>
      <c r="AA15" s="69">
        <v>6.0365739999999999</v>
      </c>
      <c r="AB15" s="69">
        <v>6.3577829999999995</v>
      </c>
      <c r="AC15" s="69">
        <v>7.1422969999999992</v>
      </c>
      <c r="AD15" s="69">
        <v>7.3474857999999994</v>
      </c>
      <c r="AE15" s="69">
        <v>7.5582659763733604</v>
      </c>
      <c r="AF15" s="69">
        <v>7.9961343059030199</v>
      </c>
      <c r="AG15" s="69">
        <v>8.3252106149511089</v>
      </c>
      <c r="AH15" s="69">
        <v>8.5404638267979749</v>
      </c>
      <c r="AI15" s="70">
        <v>8.7312594309528251</v>
      </c>
    </row>
    <row r="16" spans="1:35" s="1" customFormat="1" ht="15" customHeight="1" x14ac:dyDescent="0.4">
      <c r="A16" s="78"/>
      <c r="B16" s="71" t="s">
        <v>127</v>
      </c>
      <c r="C16" s="56"/>
      <c r="D16" s="79"/>
      <c r="E16" s="69"/>
      <c r="F16" s="69"/>
      <c r="G16" s="69"/>
      <c r="H16" s="69"/>
      <c r="I16" s="69"/>
      <c r="J16" s="69"/>
      <c r="K16" s="69"/>
      <c r="L16" s="69"/>
      <c r="M16" s="69"/>
      <c r="N16" s="69"/>
      <c r="O16" s="69"/>
      <c r="P16" s="69"/>
      <c r="Q16" s="69"/>
      <c r="R16" s="69"/>
      <c r="S16" s="69"/>
      <c r="T16" s="69"/>
      <c r="U16" s="69"/>
      <c r="V16" s="69">
        <v>3.1585510180495651</v>
      </c>
      <c r="W16" s="69">
        <v>3.2808139995907384</v>
      </c>
      <c r="X16" s="69">
        <v>3.383444008815391</v>
      </c>
      <c r="Y16" s="69">
        <v>3.399880894839685</v>
      </c>
      <c r="Z16" s="69">
        <v>2.7466772117924836</v>
      </c>
      <c r="AA16" s="69">
        <v>3.5415659543765727</v>
      </c>
      <c r="AB16" s="69">
        <v>4.0495939999999999</v>
      </c>
      <c r="AC16" s="69">
        <v>4.1352549999999999</v>
      </c>
      <c r="AD16" s="69">
        <v>4.2251187999999997</v>
      </c>
      <c r="AE16" s="69">
        <v>4.3182669763733603</v>
      </c>
      <c r="AF16" s="69">
        <v>4.4122183059030204</v>
      </c>
      <c r="AG16" s="69">
        <v>4.418945114951109</v>
      </c>
      <c r="AH16" s="69">
        <v>4.4649523267979756</v>
      </c>
      <c r="AI16" s="70">
        <v>4.5504069309528248</v>
      </c>
    </row>
    <row r="17" spans="1:35" s="1" customFormat="1" ht="15" customHeight="1" x14ac:dyDescent="0.4">
      <c r="A17" s="78"/>
      <c r="B17" s="71" t="s">
        <v>128</v>
      </c>
      <c r="C17" s="56"/>
      <c r="D17" s="72"/>
      <c r="E17" s="69"/>
      <c r="F17" s="69"/>
      <c r="G17" s="69"/>
      <c r="H17" s="69"/>
      <c r="I17" s="69"/>
      <c r="J17" s="69"/>
      <c r="K17" s="69"/>
      <c r="L17" s="69"/>
      <c r="M17" s="69"/>
      <c r="N17" s="69"/>
      <c r="O17" s="69"/>
      <c r="P17" s="69"/>
      <c r="Q17" s="69"/>
      <c r="R17" s="69"/>
      <c r="S17" s="69"/>
      <c r="T17" s="69"/>
      <c r="U17" s="69"/>
      <c r="V17" s="69">
        <v>2.2381689819504373</v>
      </c>
      <c r="W17" s="69">
        <v>2.2763330004092612</v>
      </c>
      <c r="X17" s="69">
        <v>2.3159159911846126</v>
      </c>
      <c r="Y17" s="69">
        <v>2.3548891051603156</v>
      </c>
      <c r="Z17" s="69">
        <v>2.3919897882075172</v>
      </c>
      <c r="AA17" s="69">
        <v>2.4950080456234276</v>
      </c>
      <c r="AB17" s="69">
        <v>2.308189</v>
      </c>
      <c r="AC17" s="69">
        <v>3.0070419999999998</v>
      </c>
      <c r="AD17" s="69">
        <v>3.1223670000000001</v>
      </c>
      <c r="AE17" s="69">
        <v>3.2399990000000001</v>
      </c>
      <c r="AF17" s="69">
        <v>3.5839159999999999</v>
      </c>
      <c r="AG17" s="69">
        <v>3.9062654999999995</v>
      </c>
      <c r="AH17" s="69">
        <v>4.0755114999999993</v>
      </c>
      <c r="AI17" s="70">
        <v>4.1808525000000003</v>
      </c>
    </row>
    <row r="18" spans="1:35" s="1" customFormat="1" ht="25.5" customHeight="1" x14ac:dyDescent="0.4">
      <c r="A18" s="78"/>
      <c r="B18" s="80" t="s">
        <v>136</v>
      </c>
      <c r="C18" s="56"/>
      <c r="D18" s="72"/>
      <c r="E18" s="74"/>
      <c r="F18" s="74"/>
      <c r="G18" s="74"/>
      <c r="H18" s="74"/>
      <c r="I18" s="74"/>
      <c r="J18" s="74"/>
      <c r="K18" s="74"/>
      <c r="L18" s="74"/>
      <c r="M18" s="74"/>
      <c r="N18" s="74"/>
      <c r="O18" s="74"/>
      <c r="P18" s="74"/>
      <c r="Q18" s="74"/>
      <c r="R18" s="74"/>
      <c r="S18" s="74"/>
      <c r="T18" s="74"/>
      <c r="U18" s="74"/>
      <c r="V18" s="81">
        <f t="shared" ref="V18:AI18" si="0">SUM(V6,V9:V14,V15,)</f>
        <v>210.74068457614675</v>
      </c>
      <c r="W18" s="81">
        <f t="shared" si="0"/>
        <v>215.23986708199504</v>
      </c>
      <c r="X18" s="81">
        <f t="shared" si="0"/>
        <v>217.85065527906113</v>
      </c>
      <c r="Y18" s="81">
        <f t="shared" si="0"/>
        <v>218.82897582926012</v>
      </c>
      <c r="Z18" s="81">
        <f t="shared" si="0"/>
        <v>220.89246485863771</v>
      </c>
      <c r="AA18" s="81">
        <f t="shared" si="0"/>
        <v>224.43900302475606</v>
      </c>
      <c r="AB18" s="81">
        <f t="shared" si="0"/>
        <v>228.56817517257352</v>
      </c>
      <c r="AC18" s="81">
        <f t="shared" si="0"/>
        <v>247.46266778626722</v>
      </c>
      <c r="AD18" s="81">
        <f t="shared" si="0"/>
        <v>246.21446385863376</v>
      </c>
      <c r="AE18" s="81">
        <f t="shared" si="0"/>
        <v>251.04461037123352</v>
      </c>
      <c r="AF18" s="81">
        <f t="shared" si="0"/>
        <v>271.36042790896039</v>
      </c>
      <c r="AG18" s="81">
        <f t="shared" si="0"/>
        <v>285.15452726419494</v>
      </c>
      <c r="AH18" s="81">
        <f t="shared" si="0"/>
        <v>296.42929887509104</v>
      </c>
      <c r="AI18" s="82">
        <f t="shared" si="0"/>
        <v>307.12721454212374</v>
      </c>
    </row>
    <row r="19" spans="1:35" s="1" customFormat="1" x14ac:dyDescent="0.4">
      <c r="A19" s="83"/>
      <c r="B19" s="71" t="s">
        <v>127</v>
      </c>
      <c r="C19" s="56"/>
      <c r="D19" s="72"/>
      <c r="E19" s="81"/>
      <c r="F19" s="81"/>
      <c r="G19" s="81"/>
      <c r="H19" s="81"/>
      <c r="I19" s="81"/>
      <c r="J19" s="81"/>
      <c r="K19" s="81"/>
      <c r="L19" s="81"/>
      <c r="M19" s="81"/>
      <c r="N19" s="81"/>
      <c r="O19" s="81"/>
      <c r="P19" s="81"/>
      <c r="Q19" s="81"/>
      <c r="R19" s="81"/>
      <c r="S19" s="81"/>
      <c r="T19" s="81"/>
      <c r="U19" s="81"/>
      <c r="V19" s="74">
        <f t="shared" ref="V19:AI19" si="1">SUM(V7,V16,V10:V14,)</f>
        <v>116.26749035691938</v>
      </c>
      <c r="W19" s="74">
        <f t="shared" si="1"/>
        <v>119.12100735904093</v>
      </c>
      <c r="X19" s="74">
        <f t="shared" si="1"/>
        <v>119.92188014220456</v>
      </c>
      <c r="Y19" s="74">
        <f t="shared" si="1"/>
        <v>118.99844696139998</v>
      </c>
      <c r="Z19" s="74">
        <f t="shared" si="1"/>
        <v>118.68561758459802</v>
      </c>
      <c r="AA19" s="74">
        <f t="shared" si="1"/>
        <v>119.53613191087886</v>
      </c>
      <c r="AB19" s="74">
        <f t="shared" si="1"/>
        <v>118.43113888606374</v>
      </c>
      <c r="AC19" s="74">
        <f t="shared" si="1"/>
        <v>123.53956499485606</v>
      </c>
      <c r="AD19" s="74">
        <f t="shared" si="1"/>
        <v>124.30755160593181</v>
      </c>
      <c r="AE19" s="74">
        <f t="shared" si="1"/>
        <v>124.76669805287874</v>
      </c>
      <c r="AF19" s="74">
        <f t="shared" si="1"/>
        <v>132.5072746995483</v>
      </c>
      <c r="AG19" s="74">
        <f t="shared" si="1"/>
        <v>137.19677102446383</v>
      </c>
      <c r="AH19" s="74">
        <f t="shared" si="1"/>
        <v>139.98817605766547</v>
      </c>
      <c r="AI19" s="75">
        <f t="shared" si="1"/>
        <v>143.6010094247525</v>
      </c>
    </row>
    <row r="20" spans="1:35" s="29" customFormat="1" ht="27.75" customHeight="1" thickBot="1" x14ac:dyDescent="0.4">
      <c r="A20" s="84"/>
      <c r="B20" s="85" t="s">
        <v>128</v>
      </c>
      <c r="C20" s="86"/>
      <c r="D20" s="87"/>
      <c r="E20" s="88"/>
      <c r="F20" s="88"/>
      <c r="G20" s="88"/>
      <c r="H20" s="88"/>
      <c r="I20" s="88"/>
      <c r="J20" s="88"/>
      <c r="K20" s="88"/>
      <c r="L20" s="88"/>
      <c r="M20" s="88"/>
      <c r="N20" s="88"/>
      <c r="O20" s="88"/>
      <c r="P20" s="88"/>
      <c r="Q20" s="88"/>
      <c r="R20" s="88"/>
      <c r="S20" s="88"/>
      <c r="T20" s="88"/>
      <c r="U20" s="88"/>
      <c r="V20" s="88">
        <f t="shared" ref="V20:AI20" si="2">SUM(V8,V9,V17)</f>
        <v>94.473194219227338</v>
      </c>
      <c r="W20" s="88">
        <f t="shared" si="2"/>
        <v>96.118859722954156</v>
      </c>
      <c r="X20" s="88">
        <f t="shared" si="2"/>
        <v>97.928775136856572</v>
      </c>
      <c r="Y20" s="88">
        <f t="shared" si="2"/>
        <v>99.83052886786011</v>
      </c>
      <c r="Z20" s="88">
        <f t="shared" si="2"/>
        <v>102.20684727403967</v>
      </c>
      <c r="AA20" s="88">
        <f t="shared" si="2"/>
        <v>104.90287111387717</v>
      </c>
      <c r="AB20" s="88">
        <f t="shared" si="2"/>
        <v>110.13703628650977</v>
      </c>
      <c r="AC20" s="88">
        <f t="shared" si="2"/>
        <v>123.92310279141115</v>
      </c>
      <c r="AD20" s="88">
        <f t="shared" si="2"/>
        <v>121.90691225270201</v>
      </c>
      <c r="AE20" s="88">
        <f t="shared" si="2"/>
        <v>126.27791231835479</v>
      </c>
      <c r="AF20" s="88">
        <f t="shared" si="2"/>
        <v>138.85315320941214</v>
      </c>
      <c r="AG20" s="88">
        <f t="shared" si="2"/>
        <v>147.95775623973105</v>
      </c>
      <c r="AH20" s="88">
        <f t="shared" si="2"/>
        <v>156.44112281742557</v>
      </c>
      <c r="AI20" s="89">
        <f t="shared" si="2"/>
        <v>163.52620511737121</v>
      </c>
    </row>
    <row r="21" spans="1:35" s="1" customFormat="1" ht="39" customHeight="1" x14ac:dyDescent="0.4">
      <c r="A21" s="65"/>
      <c r="B21" s="18" t="s">
        <v>137</v>
      </c>
      <c r="C21" s="47"/>
      <c r="D21" s="90"/>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2"/>
    </row>
    <row r="22" spans="1:35" s="1" customFormat="1" ht="25.5" customHeight="1" x14ac:dyDescent="0.4">
      <c r="A22" s="65"/>
      <c r="B22" s="66" t="s">
        <v>126</v>
      </c>
      <c r="C22" s="56"/>
      <c r="D22" s="68"/>
      <c r="E22" s="69">
        <v>147.27095867311948</v>
      </c>
      <c r="F22" s="69">
        <v>150.03056359074534</v>
      </c>
      <c r="G22" s="69">
        <v>150.55347684628143</v>
      </c>
      <c r="H22" s="69">
        <v>155.50604390104752</v>
      </c>
      <c r="I22" s="69">
        <v>156.3298909020088</v>
      </c>
      <c r="J22" s="69">
        <v>161.61126350636988</v>
      </c>
      <c r="K22" s="69">
        <v>163.86100891076134</v>
      </c>
      <c r="L22" s="69">
        <v>153.25231220889273</v>
      </c>
      <c r="M22" s="69">
        <v>163.46682050039752</v>
      </c>
      <c r="N22" s="69">
        <v>165.46031275785157</v>
      </c>
      <c r="O22" s="69">
        <v>165.49094486844677</v>
      </c>
      <c r="P22" s="69">
        <v>191.46087313310628</v>
      </c>
      <c r="Q22" s="69">
        <v>178.16615097619538</v>
      </c>
      <c r="R22" s="69">
        <v>191.22568245306942</v>
      </c>
      <c r="S22" s="69">
        <v>194.89052422837958</v>
      </c>
      <c r="T22" s="69">
        <v>199.02318682952023</v>
      </c>
      <c r="U22" s="69">
        <v>204.41937896504535</v>
      </c>
      <c r="V22" s="69">
        <v>196.99580523464249</v>
      </c>
      <c r="W22" s="69">
        <v>199.55651167826329</v>
      </c>
      <c r="X22" s="69">
        <v>202.4477879648019</v>
      </c>
      <c r="Y22" s="69">
        <v>200.41860164080055</v>
      </c>
      <c r="Z22" s="69">
        <v>201.7700240246478</v>
      </c>
      <c r="AA22" s="69">
        <v>204.3510893035575</v>
      </c>
      <c r="AB22" s="69">
        <v>209.20634285909628</v>
      </c>
      <c r="AC22" s="69">
        <v>219.14094509358671</v>
      </c>
      <c r="AD22" s="69">
        <v>224.39350242156493</v>
      </c>
      <c r="AE22" s="69">
        <v>222.86433866788408</v>
      </c>
      <c r="AF22" s="69">
        <v>237.87557164999015</v>
      </c>
      <c r="AG22" s="69">
        <v>248.21559687566179</v>
      </c>
      <c r="AH22" s="69">
        <v>256.05404035173501</v>
      </c>
      <c r="AI22" s="70">
        <v>262.13242943020691</v>
      </c>
    </row>
    <row r="23" spans="1:35" s="1" customFormat="1" ht="18.75" customHeight="1" x14ac:dyDescent="0.4">
      <c r="A23" s="65"/>
      <c r="B23" s="71" t="s">
        <v>127</v>
      </c>
      <c r="C23" s="56"/>
      <c r="D23" s="72"/>
      <c r="E23" s="69">
        <v>0</v>
      </c>
      <c r="F23" s="69">
        <v>0</v>
      </c>
      <c r="G23" s="69">
        <v>0</v>
      </c>
      <c r="H23" s="69">
        <v>0</v>
      </c>
      <c r="I23" s="69">
        <v>0</v>
      </c>
      <c r="J23" s="69">
        <v>0</v>
      </c>
      <c r="K23" s="69">
        <v>0</v>
      </c>
      <c r="L23" s="69">
        <v>0</v>
      </c>
      <c r="M23" s="69">
        <v>0</v>
      </c>
      <c r="N23" s="69">
        <v>0</v>
      </c>
      <c r="O23" s="69">
        <v>0</v>
      </c>
      <c r="P23" s="69">
        <v>0</v>
      </c>
      <c r="Q23" s="69">
        <v>0</v>
      </c>
      <c r="R23" s="69">
        <v>0</v>
      </c>
      <c r="S23" s="69">
        <v>0</v>
      </c>
      <c r="T23" s="69">
        <v>0</v>
      </c>
      <c r="U23" s="69">
        <v>0</v>
      </c>
      <c r="V23" s="69">
        <v>86.550045395214127</v>
      </c>
      <c r="W23" s="69">
        <v>88.59609138616409</v>
      </c>
      <c r="X23" s="69">
        <v>90.110165075427801</v>
      </c>
      <c r="Y23" s="69">
        <v>88.329971843982534</v>
      </c>
      <c r="Z23" s="69">
        <v>88.96830472660325</v>
      </c>
      <c r="AA23" s="69">
        <v>90.7139143113138</v>
      </c>
      <c r="AB23" s="69">
        <v>92.22613142126599</v>
      </c>
      <c r="AC23" s="69">
        <v>95.084284296649869</v>
      </c>
      <c r="AD23" s="69">
        <v>101.29481431246515</v>
      </c>
      <c r="AE23" s="69">
        <v>100.2989126952729</v>
      </c>
      <c r="AF23" s="69">
        <v>106.23861643165213</v>
      </c>
      <c r="AG23" s="69">
        <v>110.54211217896524</v>
      </c>
      <c r="AH23" s="69">
        <v>113.16517928790087</v>
      </c>
      <c r="AI23" s="70">
        <v>115.59556916254834</v>
      </c>
    </row>
    <row r="24" spans="1:35" s="1" customFormat="1" x14ac:dyDescent="0.4">
      <c r="A24" s="65"/>
      <c r="B24" s="71" t="s">
        <v>128</v>
      </c>
      <c r="C24" s="56"/>
      <c r="D24" s="72"/>
      <c r="E24" s="69">
        <v>0</v>
      </c>
      <c r="F24" s="69">
        <v>0</v>
      </c>
      <c r="G24" s="69">
        <v>0</v>
      </c>
      <c r="H24" s="69">
        <v>0</v>
      </c>
      <c r="I24" s="69">
        <v>0</v>
      </c>
      <c r="J24" s="69">
        <v>0</v>
      </c>
      <c r="K24" s="69">
        <v>0</v>
      </c>
      <c r="L24" s="69">
        <v>0</v>
      </c>
      <c r="M24" s="69">
        <v>0</v>
      </c>
      <c r="N24" s="69">
        <v>0</v>
      </c>
      <c r="O24" s="69">
        <v>0</v>
      </c>
      <c r="P24" s="69">
        <v>0</v>
      </c>
      <c r="Q24" s="69">
        <v>0</v>
      </c>
      <c r="R24" s="69">
        <v>0</v>
      </c>
      <c r="S24" s="69">
        <v>0</v>
      </c>
      <c r="T24" s="69">
        <v>0</v>
      </c>
      <c r="U24" s="69">
        <v>0</v>
      </c>
      <c r="V24" s="69">
        <v>110.44575983942833</v>
      </c>
      <c r="W24" s="69">
        <v>110.96042029209922</v>
      </c>
      <c r="X24" s="69">
        <v>112.33762288937412</v>
      </c>
      <c r="Y24" s="69">
        <v>112.08862979681798</v>
      </c>
      <c r="Z24" s="69">
        <v>112.80171929804456</v>
      </c>
      <c r="AA24" s="69">
        <v>113.63717499224369</v>
      </c>
      <c r="AB24" s="69">
        <v>116.98021143783028</v>
      </c>
      <c r="AC24" s="69">
        <v>124.05666079693684</v>
      </c>
      <c r="AD24" s="69">
        <v>123.09868810909984</v>
      </c>
      <c r="AE24" s="69">
        <v>122.56542597261118</v>
      </c>
      <c r="AF24" s="69">
        <v>131.6369552183381</v>
      </c>
      <c r="AG24" s="69">
        <v>137.67348469669653</v>
      </c>
      <c r="AH24" s="69">
        <v>142.88886106383413</v>
      </c>
      <c r="AI24" s="70">
        <v>146.53686026765857</v>
      </c>
    </row>
    <row r="25" spans="1:35" s="1" customFormat="1" x14ac:dyDescent="0.4">
      <c r="A25" s="65"/>
      <c r="B25" s="56" t="s">
        <v>129</v>
      </c>
      <c r="C25" s="56"/>
      <c r="D25" s="72"/>
      <c r="E25" s="69"/>
      <c r="F25" s="69"/>
      <c r="G25" s="69"/>
      <c r="H25" s="69"/>
      <c r="I25" s="69"/>
      <c r="J25" s="69"/>
      <c r="K25" s="69"/>
      <c r="L25" s="69"/>
      <c r="M25" s="69"/>
      <c r="N25" s="69"/>
      <c r="O25" s="69"/>
      <c r="P25" s="69"/>
      <c r="Q25" s="69"/>
      <c r="R25" s="69"/>
      <c r="S25" s="69"/>
      <c r="T25" s="69"/>
      <c r="U25" s="69"/>
      <c r="V25" s="69">
        <v>0.58707564218166719</v>
      </c>
      <c r="W25" s="69">
        <v>0.72088641269729647</v>
      </c>
      <c r="X25" s="69">
        <v>0.74899874155614388</v>
      </c>
      <c r="Y25" s="69">
        <v>0.67921063674313265</v>
      </c>
      <c r="Z25" s="69">
        <v>0.71737345503232552</v>
      </c>
      <c r="AA25" s="69">
        <v>0.60128759719087088</v>
      </c>
      <c r="AB25" s="69">
        <v>0.55644744890346465</v>
      </c>
      <c r="AC25" s="69">
        <v>0.47757395916634166</v>
      </c>
      <c r="AD25" s="69">
        <v>0.50195036735576204</v>
      </c>
      <c r="AE25" s="69">
        <v>0.47248734574361334</v>
      </c>
      <c r="AF25" s="69">
        <v>0.44872400084205755</v>
      </c>
      <c r="AG25" s="69">
        <v>0.42692468780341186</v>
      </c>
      <c r="AH25" s="69">
        <v>0.38396185069325739</v>
      </c>
      <c r="AI25" s="70">
        <v>0.36042323989787395</v>
      </c>
    </row>
    <row r="26" spans="1:35" s="1" customFormat="1" ht="20.25" customHeight="1" x14ac:dyDescent="0.4">
      <c r="A26" s="65"/>
      <c r="B26" s="73" t="s">
        <v>130</v>
      </c>
      <c r="C26" s="56"/>
      <c r="D26" s="72"/>
      <c r="E26" s="74">
        <v>0</v>
      </c>
      <c r="F26" s="74">
        <v>0</v>
      </c>
      <c r="G26" s="74">
        <v>0</v>
      </c>
      <c r="H26" s="74">
        <v>0</v>
      </c>
      <c r="I26" s="74">
        <v>0</v>
      </c>
      <c r="J26" s="74">
        <v>0</v>
      </c>
      <c r="K26" s="74">
        <v>0</v>
      </c>
      <c r="L26" s="74">
        <v>14.34245654691111</v>
      </c>
      <c r="M26" s="74">
        <v>14.176976777040451</v>
      </c>
      <c r="N26" s="74">
        <v>14.022854158290453</v>
      </c>
      <c r="O26" s="74">
        <v>14.15725420058879</v>
      </c>
      <c r="P26" s="74">
        <v>14.378407599005572</v>
      </c>
      <c r="Q26" s="74">
        <v>14.832485667642764</v>
      </c>
      <c r="R26" s="74">
        <v>15.331700217285185</v>
      </c>
      <c r="S26" s="74">
        <v>15.508597416214952</v>
      </c>
      <c r="T26" s="74">
        <v>15.299670914644963</v>
      </c>
      <c r="U26" s="74">
        <v>14.984969664753404</v>
      </c>
      <c r="V26" s="74">
        <v>13.771020232705846</v>
      </c>
      <c r="W26" s="74">
        <v>13.786120391291609</v>
      </c>
      <c r="X26" s="74">
        <v>13.818232586797656</v>
      </c>
      <c r="Y26" s="74">
        <v>13.469108655836109</v>
      </c>
      <c r="Z26" s="74">
        <v>13.194481915991418</v>
      </c>
      <c r="AA26" s="74">
        <v>12.888787513341194</v>
      </c>
      <c r="AB26" s="74">
        <v>12.494413388405503</v>
      </c>
      <c r="AC26" s="74">
        <v>11.842483585444038</v>
      </c>
      <c r="AD26" s="74">
        <v>11.883065956903041</v>
      </c>
      <c r="AE26" s="74">
        <v>11.593643044200444</v>
      </c>
      <c r="AF26" s="74">
        <v>12.036739448662123</v>
      </c>
      <c r="AG26" s="74">
        <v>11.975805670619039</v>
      </c>
      <c r="AH26" s="74">
        <v>11.694306519434283</v>
      </c>
      <c r="AI26" s="75">
        <v>11.420226490440196</v>
      </c>
    </row>
    <row r="27" spans="1:35" s="1" customFormat="1" x14ac:dyDescent="0.4">
      <c r="A27" s="65"/>
      <c r="B27" s="73" t="s">
        <v>131</v>
      </c>
      <c r="C27" s="56"/>
      <c r="D27" s="72"/>
      <c r="E27" s="74">
        <v>0</v>
      </c>
      <c r="F27" s="74">
        <v>0</v>
      </c>
      <c r="G27" s="74">
        <v>0</v>
      </c>
      <c r="H27" s="74">
        <v>0</v>
      </c>
      <c r="I27" s="74">
        <v>0</v>
      </c>
      <c r="J27" s="74">
        <v>0</v>
      </c>
      <c r="K27" s="74">
        <v>0</v>
      </c>
      <c r="L27" s="74">
        <v>0</v>
      </c>
      <c r="M27" s="74">
        <v>0</v>
      </c>
      <c r="N27" s="74">
        <v>0.63704898036199553</v>
      </c>
      <c r="O27" s="74">
        <v>0.35736057796128234</v>
      </c>
      <c r="P27" s="74">
        <v>0.28727944214029566</v>
      </c>
      <c r="Q27" s="74">
        <v>0.39030230314184589</v>
      </c>
      <c r="R27" s="74">
        <v>0.71931150211145967</v>
      </c>
      <c r="S27" s="74">
        <v>0.58088749125710404</v>
      </c>
      <c r="T27" s="74">
        <v>0.10835412276980065</v>
      </c>
      <c r="U27" s="74">
        <v>6.7356341537267545E-4</v>
      </c>
      <c r="V27" s="74">
        <v>2.6724435119420748E-4</v>
      </c>
      <c r="W27" s="76">
        <v>1.3091019782373634E-5</v>
      </c>
      <c r="X27" s="74">
        <v>5.9137767995534982E-6</v>
      </c>
      <c r="Y27" s="76">
        <v>4.6275291224798117E-6</v>
      </c>
      <c r="Z27" s="74">
        <v>2.2745930939026771E-6</v>
      </c>
      <c r="AA27" s="74">
        <v>0</v>
      </c>
      <c r="AB27" s="74">
        <v>1.0900298189632831E-5</v>
      </c>
      <c r="AC27" s="74">
        <v>1.0299230221445407E-5</v>
      </c>
      <c r="AD27" s="74">
        <v>1.04054477973972E-5</v>
      </c>
      <c r="AE27" s="74">
        <v>1.0000000000000001E-5</v>
      </c>
      <c r="AF27" s="74">
        <v>9.7646502592970595E-6</v>
      </c>
      <c r="AG27" s="74">
        <v>9.5868781833029826E-6</v>
      </c>
      <c r="AH27" s="74">
        <v>9.4032256803698942E-6</v>
      </c>
      <c r="AI27" s="75">
        <v>9.2187993621812284E-6</v>
      </c>
    </row>
    <row r="28" spans="1:35" s="1" customFormat="1" ht="15.75" customHeight="1" x14ac:dyDescent="0.4">
      <c r="A28" s="522"/>
      <c r="B28" s="73" t="s">
        <v>132</v>
      </c>
      <c r="C28" s="56"/>
      <c r="D28" s="72"/>
      <c r="E28" s="74">
        <v>0</v>
      </c>
      <c r="F28" s="74">
        <v>0</v>
      </c>
      <c r="G28" s="74">
        <v>0</v>
      </c>
      <c r="H28" s="74">
        <v>0</v>
      </c>
      <c r="I28" s="74">
        <v>0</v>
      </c>
      <c r="J28" s="74">
        <v>0</v>
      </c>
      <c r="K28" s="74">
        <v>0</v>
      </c>
      <c r="L28" s="74">
        <v>3.0429141938902022E-2</v>
      </c>
      <c r="M28" s="74">
        <v>5.5853083059903927E-2</v>
      </c>
      <c r="N28" s="74">
        <v>7.1753001721263338E-2</v>
      </c>
      <c r="O28" s="74">
        <v>9.326800702464836E-3</v>
      </c>
      <c r="P28" s="74">
        <v>5.802940332541074E-2</v>
      </c>
      <c r="Q28" s="74">
        <v>5.8568126427438368E-2</v>
      </c>
      <c r="R28" s="74">
        <v>6.1091169058971252E-2</v>
      </c>
      <c r="S28" s="74">
        <v>7.0421927071526252E-2</v>
      </c>
      <c r="T28" s="74">
        <v>0.10398880392886324</v>
      </c>
      <c r="U28" s="74">
        <v>4.760504869891706E-2</v>
      </c>
      <c r="V28" s="74">
        <v>7.4635809792976876E-2</v>
      </c>
      <c r="W28" s="74">
        <v>8.8066860354149901E-2</v>
      </c>
      <c r="X28" s="74">
        <v>0.12064104671089135</v>
      </c>
      <c r="Y28" s="74">
        <v>0.15386534332245375</v>
      </c>
      <c r="Z28" s="74">
        <v>0.10235668922562047</v>
      </c>
      <c r="AA28" s="74">
        <v>8.8126421879835271E-2</v>
      </c>
      <c r="AB28" s="74">
        <v>7.8482146965356381E-2</v>
      </c>
      <c r="AC28" s="74">
        <v>9.2693071993008649E-2</v>
      </c>
      <c r="AD28" s="74">
        <v>9.1567940617095347E-2</v>
      </c>
      <c r="AE28" s="74">
        <v>8.7999999999999995E-2</v>
      </c>
      <c r="AF28" s="74">
        <v>8.8858317359603228E-2</v>
      </c>
      <c r="AG28" s="74">
        <v>8.9157967104717725E-2</v>
      </c>
      <c r="AH28" s="74">
        <v>8.8390321395477006E-2</v>
      </c>
      <c r="AI28" s="75">
        <v>8.8500473876939781E-2</v>
      </c>
    </row>
    <row r="29" spans="1:35" s="1" customFormat="1" ht="15.75" customHeight="1" x14ac:dyDescent="0.4">
      <c r="A29" s="522"/>
      <c r="B29" s="73" t="s">
        <v>133</v>
      </c>
      <c r="C29" s="56"/>
      <c r="D29" s="72"/>
      <c r="E29" s="74">
        <v>0</v>
      </c>
      <c r="F29" s="74">
        <v>0</v>
      </c>
      <c r="G29" s="74">
        <v>0</v>
      </c>
      <c r="H29" s="74">
        <v>1.8196969920235246</v>
      </c>
      <c r="I29" s="74">
        <v>7.2687228491131322</v>
      </c>
      <c r="J29" s="74">
        <v>9.0383116995760169</v>
      </c>
      <c r="K29" s="74">
        <v>10.371867354748588</v>
      </c>
      <c r="L29" s="74">
        <v>20.328188272283498</v>
      </c>
      <c r="M29" s="74">
        <v>23.487846780958542</v>
      </c>
      <c r="N29" s="74">
        <v>24.872460516658723</v>
      </c>
      <c r="O29" s="74">
        <v>26.040338362948749</v>
      </c>
      <c r="P29" s="74">
        <v>27.15721842542003</v>
      </c>
      <c r="Q29" s="74">
        <v>31.734217178204698</v>
      </c>
      <c r="R29" s="74">
        <v>35.783229854349678</v>
      </c>
      <c r="S29" s="74">
        <v>36.826611412996584</v>
      </c>
      <c r="T29" s="74">
        <v>37.472761344737549</v>
      </c>
      <c r="U29" s="74">
        <v>36.803215413863114</v>
      </c>
      <c r="V29" s="74">
        <v>35.7649552273108</v>
      </c>
      <c r="W29" s="74">
        <v>35.383620243705536</v>
      </c>
      <c r="X29" s="74">
        <v>33.754547760967085</v>
      </c>
      <c r="Y29" s="74">
        <v>31.732073921512878</v>
      </c>
      <c r="Z29" s="74">
        <v>29.501846230725452</v>
      </c>
      <c r="AA29" s="74">
        <v>25.519810194150551</v>
      </c>
      <c r="AB29" s="74">
        <v>19.623621525726765</v>
      </c>
      <c r="AC29" s="74">
        <v>15.710270214191436</v>
      </c>
      <c r="AD29" s="74">
        <v>11.257568512005252</v>
      </c>
      <c r="AE29" s="74">
        <v>7.9558693040620962</v>
      </c>
      <c r="AF29" s="74">
        <v>6.1410132038872884</v>
      </c>
      <c r="AG29" s="74">
        <v>4.0238623436568473</v>
      </c>
      <c r="AH29" s="74">
        <v>1.7372413380870648</v>
      </c>
      <c r="AI29" s="75">
        <v>0.31119405705738629</v>
      </c>
    </row>
    <row r="30" spans="1:35" s="1" customFormat="1" ht="15" customHeight="1" x14ac:dyDescent="0.4">
      <c r="A30" s="522"/>
      <c r="B30" s="73" t="s">
        <v>134</v>
      </c>
      <c r="C30" s="56"/>
      <c r="D30" s="72"/>
      <c r="E30" s="74">
        <v>0</v>
      </c>
      <c r="F30" s="74">
        <v>0</v>
      </c>
      <c r="G30" s="74">
        <v>0</v>
      </c>
      <c r="H30" s="74">
        <v>0</v>
      </c>
      <c r="I30" s="74">
        <v>0</v>
      </c>
      <c r="J30" s="74">
        <v>0</v>
      </c>
      <c r="K30" s="74">
        <v>0</v>
      </c>
      <c r="L30" s="74">
        <v>0</v>
      </c>
      <c r="M30" s="74">
        <v>0</v>
      </c>
      <c r="N30" s="74">
        <v>0</v>
      </c>
      <c r="O30" s="74">
        <v>0</v>
      </c>
      <c r="P30" s="74">
        <v>0</v>
      </c>
      <c r="Q30" s="74">
        <v>0</v>
      </c>
      <c r="R30" s="74">
        <v>0</v>
      </c>
      <c r="S30" s="74">
        <v>0</v>
      </c>
      <c r="T30" s="74">
        <v>0</v>
      </c>
      <c r="U30" s="74">
        <v>0</v>
      </c>
      <c r="V30" s="74">
        <v>0</v>
      </c>
      <c r="W30" s="74">
        <v>6.6573786056907374E-3</v>
      </c>
      <c r="X30" s="74">
        <v>3.2867588696558432E-2</v>
      </c>
      <c r="Y30" s="74">
        <v>4.8908355295489134E-2</v>
      </c>
      <c r="Z30" s="74">
        <v>8.9964706050038673E-2</v>
      </c>
      <c r="AA30" s="74">
        <v>0.18412175236651052</v>
      </c>
      <c r="AB30" s="74">
        <v>0.25663528223487297</v>
      </c>
      <c r="AC30" s="74">
        <v>0.24750633947715583</v>
      </c>
      <c r="AD30" s="74">
        <v>0.42412146721968652</v>
      </c>
      <c r="AE30" s="74">
        <v>0.51199603296993623</v>
      </c>
      <c r="AF30" s="74">
        <v>0.57510539667658533</v>
      </c>
      <c r="AG30" s="74">
        <v>0.66153649660684788</v>
      </c>
      <c r="AH30" s="74">
        <v>0.75041889721742627</v>
      </c>
      <c r="AI30" s="75">
        <v>0.77246115535335302</v>
      </c>
    </row>
    <row r="31" spans="1:35" s="1" customFormat="1" ht="25.5" customHeight="1" x14ac:dyDescent="0.4">
      <c r="A31" s="522"/>
      <c r="B31" s="73" t="s">
        <v>135</v>
      </c>
      <c r="C31" s="56"/>
      <c r="D31" s="77"/>
      <c r="E31" s="69">
        <v>4.9680084249861682</v>
      </c>
      <c r="F31" s="69">
        <v>5.1552559588596294</v>
      </c>
      <c r="G31" s="69">
        <v>5.3581197900205995</v>
      </c>
      <c r="H31" s="69">
        <v>5.5471729362131894</v>
      </c>
      <c r="I31" s="69">
        <v>5.4950487529661807</v>
      </c>
      <c r="J31" s="69">
        <v>5.7544586971156413</v>
      </c>
      <c r="K31" s="69">
        <v>5.8231638587985133</v>
      </c>
      <c r="L31" s="69">
        <v>5.4630959980007727</v>
      </c>
      <c r="M31" s="69">
        <v>5.5597710352357828</v>
      </c>
      <c r="N31" s="69">
        <v>5.5263473096900491</v>
      </c>
      <c r="O31" s="69">
        <v>5.5451885912860588</v>
      </c>
      <c r="P31" s="69">
        <v>5.6229610534655707</v>
      </c>
      <c r="Q31" s="69">
        <v>5.8241937372480947</v>
      </c>
      <c r="R31" s="69">
        <v>6.1976032936094905</v>
      </c>
      <c r="S31" s="69">
        <v>6.3068028871329469</v>
      </c>
      <c r="T31" s="69">
        <v>6.4241778190771468</v>
      </c>
      <c r="U31" s="69">
        <v>6.6147707718088871</v>
      </c>
      <c r="V31" s="69">
        <v>6.4965897971928115</v>
      </c>
      <c r="W31" s="69">
        <v>6.613520119141663</v>
      </c>
      <c r="X31" s="69">
        <v>6.7409485880606494</v>
      </c>
      <c r="Y31" s="69">
        <v>6.6575914420432873</v>
      </c>
      <c r="Z31" s="69">
        <v>5.8441882350327949</v>
      </c>
      <c r="AA31" s="69">
        <v>6.7339451523144893</v>
      </c>
      <c r="AB31" s="69">
        <v>6.930173052497838</v>
      </c>
      <c r="AC31" s="69">
        <v>7.3560161112938856</v>
      </c>
      <c r="AD31" s="69">
        <v>7.6453879934017186</v>
      </c>
      <c r="AE31" s="69">
        <v>7.5582659763733604</v>
      </c>
      <c r="AF31" s="69">
        <v>7.8079454923510028</v>
      </c>
      <c r="AG31" s="69">
        <v>7.9812780015877181</v>
      </c>
      <c r="AH31" s="69">
        <v>8.0307908778416852</v>
      </c>
      <c r="AI31" s="70">
        <v>8.0491728873106734</v>
      </c>
    </row>
    <row r="32" spans="1:35" s="1" customFormat="1" ht="15" customHeight="1" x14ac:dyDescent="0.4">
      <c r="A32" s="78"/>
      <c r="B32" s="71" t="s">
        <v>127</v>
      </c>
      <c r="C32" s="56"/>
      <c r="D32" s="79"/>
      <c r="E32" s="69">
        <v>0</v>
      </c>
      <c r="F32" s="69">
        <v>0</v>
      </c>
      <c r="G32" s="69">
        <v>0</v>
      </c>
      <c r="H32" s="69">
        <v>0</v>
      </c>
      <c r="I32" s="69">
        <v>0</v>
      </c>
      <c r="J32" s="69">
        <v>0</v>
      </c>
      <c r="K32" s="69">
        <v>0</v>
      </c>
      <c r="L32" s="69">
        <v>0</v>
      </c>
      <c r="M32" s="69">
        <v>0</v>
      </c>
      <c r="N32" s="69">
        <v>0</v>
      </c>
      <c r="O32" s="69">
        <v>0</v>
      </c>
      <c r="P32" s="69">
        <v>0</v>
      </c>
      <c r="Q32" s="69">
        <v>0</v>
      </c>
      <c r="R32" s="69">
        <v>0</v>
      </c>
      <c r="S32" s="69">
        <v>0</v>
      </c>
      <c r="T32" s="69">
        <v>0</v>
      </c>
      <c r="U32" s="69">
        <v>0</v>
      </c>
      <c r="V32" s="69">
        <v>3.8022744032993678</v>
      </c>
      <c r="W32" s="69">
        <v>3.9044728155391568</v>
      </c>
      <c r="X32" s="69">
        <v>4.0017865363841478</v>
      </c>
      <c r="Y32" s="69">
        <v>3.9332619634583414</v>
      </c>
      <c r="Z32" s="69">
        <v>3.1237865085615217</v>
      </c>
      <c r="AA32" s="69">
        <v>3.9507029798816617</v>
      </c>
      <c r="AB32" s="69">
        <v>4.4141782146947968</v>
      </c>
      <c r="AC32" s="69">
        <v>4.2589943269383221</v>
      </c>
      <c r="AD32" s="69">
        <v>4.396425311120149</v>
      </c>
      <c r="AE32" s="69">
        <v>4.3182669763733603</v>
      </c>
      <c r="AF32" s="69">
        <v>4.3083768624811158</v>
      </c>
      <c r="AG32" s="69">
        <v>4.2363888515738068</v>
      </c>
      <c r="AH32" s="69">
        <v>4.1984954380974031</v>
      </c>
      <c r="AI32" s="70">
        <v>4.1949288512732936</v>
      </c>
    </row>
    <row r="33" spans="1:35" s="1" customFormat="1" ht="15" customHeight="1" x14ac:dyDescent="0.4">
      <c r="A33" s="78"/>
      <c r="B33" s="71" t="s">
        <v>128</v>
      </c>
      <c r="C33" s="56"/>
      <c r="D33" s="72"/>
      <c r="E33" s="69">
        <v>0</v>
      </c>
      <c r="F33" s="69">
        <v>0</v>
      </c>
      <c r="G33" s="69">
        <v>0</v>
      </c>
      <c r="H33" s="69">
        <v>0</v>
      </c>
      <c r="I33" s="69">
        <v>0</v>
      </c>
      <c r="J33" s="69">
        <v>0</v>
      </c>
      <c r="K33" s="69">
        <v>0</v>
      </c>
      <c r="L33" s="69">
        <v>0</v>
      </c>
      <c r="M33" s="69">
        <v>0</v>
      </c>
      <c r="N33" s="69">
        <v>0</v>
      </c>
      <c r="O33" s="69">
        <v>0</v>
      </c>
      <c r="P33" s="69">
        <v>0</v>
      </c>
      <c r="Q33" s="69">
        <v>0</v>
      </c>
      <c r="R33" s="69">
        <v>0</v>
      </c>
      <c r="S33" s="69">
        <v>0</v>
      </c>
      <c r="T33" s="69">
        <v>0</v>
      </c>
      <c r="U33" s="69">
        <v>0</v>
      </c>
      <c r="V33" s="69">
        <v>2.6943153938934441</v>
      </c>
      <c r="W33" s="69">
        <v>2.7090473036025062</v>
      </c>
      <c r="X33" s="69">
        <v>2.7391620516765012</v>
      </c>
      <c r="Y33" s="69">
        <v>2.7243294785849463</v>
      </c>
      <c r="Z33" s="69">
        <v>2.7204017264712728</v>
      </c>
      <c r="AA33" s="69">
        <v>2.7832421724328285</v>
      </c>
      <c r="AB33" s="69">
        <v>2.5159948378030412</v>
      </c>
      <c r="AC33" s="69">
        <v>3.0970217843555634</v>
      </c>
      <c r="AD33" s="69">
        <v>3.24896268228157</v>
      </c>
      <c r="AE33" s="69">
        <v>3.2399990000000001</v>
      </c>
      <c r="AF33" s="69">
        <v>3.4995686298698878</v>
      </c>
      <c r="AG33" s="69">
        <v>3.7448891500139108</v>
      </c>
      <c r="AH33" s="69">
        <v>3.8322954397442821</v>
      </c>
      <c r="AI33" s="70">
        <v>3.8542440360373789</v>
      </c>
    </row>
    <row r="34" spans="1:35" s="1" customFormat="1" ht="25.5" customHeight="1" x14ac:dyDescent="0.4">
      <c r="A34" s="78"/>
      <c r="B34" s="80" t="s">
        <v>136</v>
      </c>
      <c r="C34" s="56"/>
      <c r="D34" s="72"/>
      <c r="E34" s="74">
        <v>0</v>
      </c>
      <c r="F34" s="74">
        <v>0</v>
      </c>
      <c r="G34" s="74">
        <v>0</v>
      </c>
      <c r="H34" s="74">
        <v>0</v>
      </c>
      <c r="I34" s="74">
        <v>0</v>
      </c>
      <c r="J34" s="74">
        <v>0</v>
      </c>
      <c r="K34" s="74">
        <v>0</v>
      </c>
      <c r="L34" s="74">
        <v>0</v>
      </c>
      <c r="M34" s="74">
        <v>0</v>
      </c>
      <c r="N34" s="74">
        <v>0</v>
      </c>
      <c r="O34" s="74">
        <v>0</v>
      </c>
      <c r="P34" s="74">
        <v>0</v>
      </c>
      <c r="Q34" s="74">
        <v>0</v>
      </c>
      <c r="R34" s="74">
        <v>0</v>
      </c>
      <c r="S34" s="74">
        <v>0</v>
      </c>
      <c r="T34" s="74">
        <v>0</v>
      </c>
      <c r="U34" s="74">
        <v>0</v>
      </c>
      <c r="V34" s="81">
        <v>253.69034918817781</v>
      </c>
      <c r="W34" s="81">
        <v>256.15539617507898</v>
      </c>
      <c r="X34" s="81">
        <v>257.66403019136771</v>
      </c>
      <c r="Y34" s="81">
        <v>253.15936462308301</v>
      </c>
      <c r="Z34" s="81">
        <v>251.22023753129855</v>
      </c>
      <c r="AA34" s="81">
        <v>250.36716793480096</v>
      </c>
      <c r="AB34" s="81">
        <v>249.14612660412828</v>
      </c>
      <c r="AC34" s="81">
        <v>254.8674986743828</v>
      </c>
      <c r="AD34" s="81">
        <v>256.19717506451531</v>
      </c>
      <c r="AE34" s="81">
        <v>251.04461037123352</v>
      </c>
      <c r="AF34" s="81">
        <v>264.97396727441907</v>
      </c>
      <c r="AG34" s="81">
        <v>273.37417162991858</v>
      </c>
      <c r="AH34" s="81">
        <v>278.73915955962985</v>
      </c>
      <c r="AI34" s="82">
        <v>283.13441695294273</v>
      </c>
    </row>
    <row r="35" spans="1:35" s="1" customFormat="1" x14ac:dyDescent="0.4">
      <c r="A35" s="83"/>
      <c r="B35" s="71" t="s">
        <v>127</v>
      </c>
      <c r="C35" s="56"/>
      <c r="D35" s="72"/>
      <c r="E35" s="81">
        <v>0</v>
      </c>
      <c r="F35" s="81">
        <v>0</v>
      </c>
      <c r="G35" s="81">
        <v>0</v>
      </c>
      <c r="H35" s="81">
        <v>0</v>
      </c>
      <c r="I35" s="81">
        <v>0</v>
      </c>
      <c r="J35" s="81">
        <v>0</v>
      </c>
      <c r="K35" s="81">
        <v>0</v>
      </c>
      <c r="L35" s="81">
        <v>0</v>
      </c>
      <c r="M35" s="81">
        <v>0</v>
      </c>
      <c r="N35" s="81">
        <v>0</v>
      </c>
      <c r="O35" s="81">
        <v>0</v>
      </c>
      <c r="P35" s="81">
        <v>0</v>
      </c>
      <c r="Q35" s="81">
        <v>0</v>
      </c>
      <c r="R35" s="81">
        <v>0</v>
      </c>
      <c r="S35" s="81">
        <v>0</v>
      </c>
      <c r="T35" s="81">
        <v>0</v>
      </c>
      <c r="U35" s="81">
        <v>0</v>
      </c>
      <c r="V35" s="74">
        <v>139.96319831267431</v>
      </c>
      <c r="W35" s="74">
        <v>141.76504216668002</v>
      </c>
      <c r="X35" s="74">
        <v>141.83824650876093</v>
      </c>
      <c r="Y35" s="74">
        <v>137.66719471093691</v>
      </c>
      <c r="Z35" s="74">
        <v>134.98074305175038</v>
      </c>
      <c r="AA35" s="74">
        <v>133.34546317293353</v>
      </c>
      <c r="AB35" s="74">
        <v>129.09347287959147</v>
      </c>
      <c r="AC35" s="74">
        <v>127.23624213392407</v>
      </c>
      <c r="AD35" s="74">
        <v>129.34757390577818</v>
      </c>
      <c r="AE35" s="74">
        <v>124.76669805287874</v>
      </c>
      <c r="AF35" s="74">
        <v>129.38871942536909</v>
      </c>
      <c r="AG35" s="74">
        <v>131.52887309540469</v>
      </c>
      <c r="AH35" s="74">
        <v>131.63404120535819</v>
      </c>
      <c r="AI35" s="75">
        <v>132.38288940934888</v>
      </c>
    </row>
    <row r="36" spans="1:35" s="29" customFormat="1" ht="27.75" customHeight="1" thickBot="1" x14ac:dyDescent="0.4">
      <c r="A36" s="84"/>
      <c r="B36" s="85" t="s">
        <v>128</v>
      </c>
      <c r="C36" s="86"/>
      <c r="D36" s="87"/>
      <c r="E36" s="88">
        <v>0</v>
      </c>
      <c r="F36" s="88">
        <v>0</v>
      </c>
      <c r="G36" s="88">
        <v>0</v>
      </c>
      <c r="H36" s="88">
        <v>0</v>
      </c>
      <c r="I36" s="88">
        <v>0</v>
      </c>
      <c r="J36" s="88">
        <v>0</v>
      </c>
      <c r="K36" s="88">
        <v>0</v>
      </c>
      <c r="L36" s="88">
        <v>0</v>
      </c>
      <c r="M36" s="88">
        <v>0</v>
      </c>
      <c r="N36" s="88">
        <v>0</v>
      </c>
      <c r="O36" s="88">
        <v>0</v>
      </c>
      <c r="P36" s="88">
        <v>0</v>
      </c>
      <c r="Q36" s="88">
        <v>0</v>
      </c>
      <c r="R36" s="88">
        <v>0</v>
      </c>
      <c r="S36" s="88">
        <v>0</v>
      </c>
      <c r="T36" s="88">
        <v>0</v>
      </c>
      <c r="U36" s="88">
        <v>0</v>
      </c>
      <c r="V36" s="88">
        <v>113.72715087550344</v>
      </c>
      <c r="W36" s="88">
        <v>114.39035400839903</v>
      </c>
      <c r="X36" s="88">
        <v>115.82578368260677</v>
      </c>
      <c r="Y36" s="88">
        <v>115.49216991214605</v>
      </c>
      <c r="Z36" s="88">
        <v>116.23949447954814</v>
      </c>
      <c r="AA36" s="88">
        <v>117.02170476186738</v>
      </c>
      <c r="AB36" s="88">
        <v>120.05265372453678</v>
      </c>
      <c r="AC36" s="88">
        <v>127.63125654045874</v>
      </c>
      <c r="AD36" s="88">
        <v>126.84960115873717</v>
      </c>
      <c r="AE36" s="88">
        <v>126.27791231835479</v>
      </c>
      <c r="AF36" s="88">
        <v>135.58524784905003</v>
      </c>
      <c r="AG36" s="88">
        <v>141.84529853451383</v>
      </c>
      <c r="AH36" s="88">
        <v>147.10511835427167</v>
      </c>
      <c r="AI36" s="89">
        <v>150.75152754359382</v>
      </c>
    </row>
    <row r="37" spans="1:35" s="1" customFormat="1" ht="39" customHeight="1" x14ac:dyDescent="0.4">
      <c r="A37" s="65"/>
      <c r="B37" s="18" t="s">
        <v>138</v>
      </c>
      <c r="C37" s="47"/>
      <c r="D37" s="90"/>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3"/>
    </row>
    <row r="38" spans="1:35" s="1" customFormat="1" ht="24" customHeight="1" x14ac:dyDescent="0.4">
      <c r="A38" s="65"/>
      <c r="B38" s="71" t="s">
        <v>139</v>
      </c>
      <c r="C38" s="56"/>
      <c r="D38" s="68"/>
      <c r="E38" s="59"/>
      <c r="F38" s="59"/>
      <c r="G38" s="59"/>
      <c r="H38" s="59"/>
      <c r="I38" s="59"/>
      <c r="J38" s="59"/>
      <c r="K38" s="59"/>
      <c r="L38" s="59"/>
      <c r="M38" s="59"/>
      <c r="N38" s="59"/>
      <c r="O38" s="59"/>
      <c r="P38" s="59"/>
      <c r="Q38" s="59"/>
      <c r="R38" s="59"/>
      <c r="S38" s="59"/>
      <c r="T38" s="59"/>
      <c r="U38" s="59"/>
      <c r="V38" s="59">
        <v>5227.4471812697539</v>
      </c>
      <c r="W38" s="59">
        <v>5254.0325235831369</v>
      </c>
      <c r="X38" s="59">
        <v>5216.6349374615756</v>
      </c>
      <c r="Y38" s="59">
        <v>5024.8873213832567</v>
      </c>
      <c r="Z38" s="59">
        <v>4892.6225346092015</v>
      </c>
      <c r="AA38" s="59">
        <v>4801.2844466229162</v>
      </c>
      <c r="AB38" s="59">
        <v>4613.0386099261914</v>
      </c>
      <c r="AC38" s="59">
        <v>4516.6994892196135</v>
      </c>
      <c r="AD38" s="59">
        <v>4563.5281460402321</v>
      </c>
      <c r="AE38" s="59">
        <v>4369.9684421183902</v>
      </c>
      <c r="AF38" s="59">
        <v>4500.6000833542439</v>
      </c>
      <c r="AG38" s="59">
        <v>4544.3918153881305</v>
      </c>
      <c r="AH38" s="59">
        <v>4519.5404021343256</v>
      </c>
      <c r="AI38" s="60">
        <v>4517.1665955399249</v>
      </c>
    </row>
    <row r="39" spans="1:35" s="1" customFormat="1" x14ac:dyDescent="0.4">
      <c r="A39" s="65"/>
      <c r="B39" s="71" t="s">
        <v>140</v>
      </c>
      <c r="C39" s="56"/>
      <c r="D39" s="68"/>
      <c r="E39" s="59"/>
      <c r="F39" s="59"/>
      <c r="G39" s="59"/>
      <c r="H39" s="59"/>
      <c r="I39" s="59"/>
      <c r="J39" s="59"/>
      <c r="K39" s="59"/>
      <c r="L39" s="59"/>
      <c r="M39" s="59"/>
      <c r="N39" s="59"/>
      <c r="O39" s="59"/>
      <c r="P39" s="59"/>
      <c r="Q39" s="59"/>
      <c r="R39" s="59"/>
      <c r="S39" s="59"/>
      <c r="T39" s="59"/>
      <c r="U39" s="59"/>
      <c r="V39" s="59">
        <v>4247.5642272041132</v>
      </c>
      <c r="W39" s="59">
        <v>4239.4840868997862</v>
      </c>
      <c r="X39" s="59">
        <v>4259.928789941946</v>
      </c>
      <c r="Y39" s="59">
        <v>4215.4933245289631</v>
      </c>
      <c r="Z39" s="59">
        <v>4213.311893565281</v>
      </c>
      <c r="AA39" s="59">
        <v>4213.5253620274498</v>
      </c>
      <c r="AB39" s="59">
        <v>4289.9731063237941</v>
      </c>
      <c r="AC39" s="59">
        <v>4530.7219197653976</v>
      </c>
      <c r="AD39" s="59">
        <v>4475.3968530059547</v>
      </c>
      <c r="AE39" s="59">
        <v>4422.8989015476409</v>
      </c>
      <c r="AF39" s="59">
        <v>4716.1373918922673</v>
      </c>
      <c r="AG39" s="59">
        <v>4900.829745906578</v>
      </c>
      <c r="AH39" s="59">
        <v>5050.7263901871293</v>
      </c>
      <c r="AI39" s="60">
        <v>5143.9409389295961</v>
      </c>
    </row>
    <row r="40" spans="1:35" s="1" customFormat="1" ht="24.75" customHeight="1" thickBot="1" x14ac:dyDescent="0.45">
      <c r="A40" s="65"/>
      <c r="B40" s="94" t="s">
        <v>136</v>
      </c>
      <c r="C40" s="95"/>
      <c r="D40" s="96"/>
      <c r="E40" s="97"/>
      <c r="F40" s="97"/>
      <c r="G40" s="97"/>
      <c r="H40" s="97"/>
      <c r="I40" s="97"/>
      <c r="J40" s="97"/>
      <c r="K40" s="97"/>
      <c r="L40" s="97"/>
      <c r="M40" s="97"/>
      <c r="N40" s="97"/>
      <c r="O40" s="97"/>
      <c r="P40" s="97"/>
      <c r="Q40" s="97"/>
      <c r="R40" s="97"/>
      <c r="S40" s="97"/>
      <c r="T40" s="97"/>
      <c r="U40" s="97"/>
      <c r="V40" s="97">
        <f t="shared" ref="V40:AI40" si="3">SUM(V38:V39)</f>
        <v>9475.011408473867</v>
      </c>
      <c r="W40" s="97">
        <f t="shared" si="3"/>
        <v>9493.5166104829223</v>
      </c>
      <c r="X40" s="97">
        <f t="shared" si="3"/>
        <v>9476.5637274035216</v>
      </c>
      <c r="Y40" s="97">
        <f t="shared" si="3"/>
        <v>9240.3806459122206</v>
      </c>
      <c r="Z40" s="97">
        <f t="shared" si="3"/>
        <v>9105.9344281744816</v>
      </c>
      <c r="AA40" s="97">
        <f t="shared" si="3"/>
        <v>9014.8098086503669</v>
      </c>
      <c r="AB40" s="97">
        <f t="shared" si="3"/>
        <v>8903.0117162499846</v>
      </c>
      <c r="AC40" s="97">
        <f t="shared" si="3"/>
        <v>9047.4214089850102</v>
      </c>
      <c r="AD40" s="97">
        <f t="shared" si="3"/>
        <v>9038.9249990461867</v>
      </c>
      <c r="AE40" s="97">
        <f t="shared" si="3"/>
        <v>8792.867343666032</v>
      </c>
      <c r="AF40" s="97">
        <f t="shared" si="3"/>
        <v>9216.7374752465112</v>
      </c>
      <c r="AG40" s="97">
        <f t="shared" si="3"/>
        <v>9445.2215612947075</v>
      </c>
      <c r="AH40" s="97">
        <f t="shared" si="3"/>
        <v>9570.266792321454</v>
      </c>
      <c r="AI40" s="98">
        <f t="shared" si="3"/>
        <v>9661.10753446952</v>
      </c>
    </row>
    <row r="41" spans="1:35" s="1" customFormat="1" ht="39" customHeight="1" x14ac:dyDescent="0.4">
      <c r="A41" s="65"/>
      <c r="B41" s="18" t="s">
        <v>141</v>
      </c>
      <c r="C41" s="47"/>
      <c r="D41" s="61"/>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99"/>
    </row>
    <row r="42" spans="1:35" s="1" customFormat="1" ht="26.25" customHeight="1" x14ac:dyDescent="0.4">
      <c r="A42" s="65"/>
      <c r="B42" s="71" t="s">
        <v>139</v>
      </c>
      <c r="C42" s="56"/>
      <c r="D42" s="100"/>
      <c r="E42" s="101"/>
      <c r="F42" s="101"/>
      <c r="G42" s="101"/>
      <c r="H42" s="101"/>
      <c r="I42" s="101"/>
      <c r="J42" s="101"/>
      <c r="K42" s="101"/>
      <c r="L42" s="101"/>
      <c r="M42" s="101"/>
      <c r="N42" s="101"/>
      <c r="O42" s="101"/>
      <c r="P42" s="101"/>
      <c r="Q42" s="101"/>
      <c r="R42" s="101"/>
      <c r="S42" s="101"/>
      <c r="T42" s="101"/>
      <c r="U42" s="101"/>
      <c r="V42" s="101">
        <v>6.3957771863209487E-2</v>
      </c>
      <c r="W42" s="101">
        <v>6.3080723451745091E-2</v>
      </c>
      <c r="X42" s="101">
        <v>6.1392427298419532E-2</v>
      </c>
      <c r="Y42" s="101">
        <v>5.8338262880251547E-2</v>
      </c>
      <c r="Z42" s="101">
        <v>5.6202813788736115E-2</v>
      </c>
      <c r="AA42" s="101">
        <v>5.4341916871942252E-2</v>
      </c>
      <c r="AB42" s="101">
        <v>5.2375348879384276E-2</v>
      </c>
      <c r="AC42" s="101">
        <v>5.7678717577716941E-2</v>
      </c>
      <c r="AD42" s="101">
        <v>5.2574626313939769E-2</v>
      </c>
      <c r="AE42" s="101">
        <v>4.9645128824452753E-2</v>
      </c>
      <c r="AF42" s="101">
        <v>5.0545701371619942E-2</v>
      </c>
      <c r="AG42" s="101">
        <v>5.0325886500887082E-2</v>
      </c>
      <c r="AH42" s="101">
        <v>4.9532787126072113E-2</v>
      </c>
      <c r="AI42" s="102">
        <v>4.8990084498688434E-2</v>
      </c>
    </row>
    <row r="43" spans="1:35" s="1" customFormat="1" x14ac:dyDescent="0.4">
      <c r="A43" s="65"/>
      <c r="B43" s="71" t="s">
        <v>140</v>
      </c>
      <c r="C43" s="56"/>
      <c r="D43" s="100"/>
      <c r="E43" s="101"/>
      <c r="F43" s="101"/>
      <c r="G43" s="101"/>
      <c r="H43" s="101"/>
      <c r="I43" s="101"/>
      <c r="J43" s="101"/>
      <c r="K43" s="101"/>
      <c r="L43" s="101"/>
      <c r="M43" s="101"/>
      <c r="N43" s="101"/>
      <c r="O43" s="101"/>
      <c r="P43" s="101"/>
      <c r="Q43" s="101"/>
      <c r="R43" s="101"/>
      <c r="S43" s="101"/>
      <c r="T43" s="101"/>
      <c r="U43" s="101"/>
      <c r="V43" s="101">
        <v>5.1968912242909088E-2</v>
      </c>
      <c r="W43" s="101">
        <v>5.0899898708928852E-2</v>
      </c>
      <c r="X43" s="101">
        <v>5.0133346816140227E-2</v>
      </c>
      <c r="Y43" s="101">
        <v>4.8941307935362374E-2</v>
      </c>
      <c r="Z43" s="101">
        <v>4.8399397687610715E-2</v>
      </c>
      <c r="AA43" s="101">
        <v>4.768953964436904E-2</v>
      </c>
      <c r="AB43" s="101">
        <v>4.870733959247734E-2</v>
      </c>
      <c r="AC43" s="101">
        <v>5.7857785459725447E-2</v>
      </c>
      <c r="AD43" s="101">
        <v>5.155930009055229E-2</v>
      </c>
      <c r="AE43" s="101">
        <v>5.0246446548346604E-2</v>
      </c>
      <c r="AF43" s="101">
        <v>5.2966375110684104E-2</v>
      </c>
      <c r="AG43" s="101">
        <v>5.4273181444765145E-2</v>
      </c>
      <c r="AH43" s="101">
        <v>5.5354423869964593E-2</v>
      </c>
      <c r="AI43" s="102">
        <v>5.5787648280061379E-2</v>
      </c>
    </row>
    <row r="44" spans="1:35" s="106" customFormat="1" ht="32.25" customHeight="1" thickBot="1" x14ac:dyDescent="0.45">
      <c r="A44" s="65"/>
      <c r="B44" s="94" t="s">
        <v>136</v>
      </c>
      <c r="C44" s="95"/>
      <c r="D44" s="103"/>
      <c r="E44" s="104"/>
      <c r="F44" s="104"/>
      <c r="G44" s="104"/>
      <c r="H44" s="104"/>
      <c r="I44" s="104"/>
      <c r="J44" s="104"/>
      <c r="K44" s="104"/>
      <c r="L44" s="104"/>
      <c r="M44" s="104"/>
      <c r="N44" s="104"/>
      <c r="O44" s="104"/>
      <c r="P44" s="104"/>
      <c r="Q44" s="104"/>
      <c r="R44" s="104"/>
      <c r="S44" s="104"/>
      <c r="T44" s="104"/>
      <c r="U44" s="104"/>
      <c r="V44" s="104">
        <f t="shared" ref="V44:AI44" si="4">SUM(V42:V43)</f>
        <v>0.11592668410611857</v>
      </c>
      <c r="W44" s="104">
        <f t="shared" si="4"/>
        <v>0.11398062216067395</v>
      </c>
      <c r="X44" s="104">
        <f t="shared" si="4"/>
        <v>0.11152577411455976</v>
      </c>
      <c r="Y44" s="104">
        <f t="shared" si="4"/>
        <v>0.10727957081561393</v>
      </c>
      <c r="Z44" s="104">
        <f t="shared" si="4"/>
        <v>0.10460221147634682</v>
      </c>
      <c r="AA44" s="104">
        <f t="shared" si="4"/>
        <v>0.10203145651631129</v>
      </c>
      <c r="AB44" s="104">
        <f t="shared" si="4"/>
        <v>0.10108268847186161</v>
      </c>
      <c r="AC44" s="104">
        <f t="shared" si="4"/>
        <v>0.1155365030374424</v>
      </c>
      <c r="AD44" s="104">
        <f t="shared" si="4"/>
        <v>0.10413392640449207</v>
      </c>
      <c r="AE44" s="104">
        <f t="shared" si="4"/>
        <v>9.9891575372799357E-2</v>
      </c>
      <c r="AF44" s="104">
        <f t="shared" si="4"/>
        <v>0.10351207648230404</v>
      </c>
      <c r="AG44" s="104">
        <f t="shared" si="4"/>
        <v>0.10459906794565223</v>
      </c>
      <c r="AH44" s="104">
        <f t="shared" si="4"/>
        <v>0.10488721099603671</v>
      </c>
      <c r="AI44" s="105">
        <f t="shared" si="4"/>
        <v>0.10477773277874981</v>
      </c>
    </row>
    <row r="45" spans="1:35" s="1" customFormat="1" ht="30" x14ac:dyDescent="0.4">
      <c r="A45" s="65"/>
      <c r="B45" s="18" t="s">
        <v>142</v>
      </c>
      <c r="C45" s="47"/>
      <c r="D45" s="61"/>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99"/>
    </row>
    <row r="46" spans="1:35" s="1" customFormat="1" ht="23.25" customHeight="1" x14ac:dyDescent="0.4">
      <c r="A46" s="65"/>
      <c r="B46" s="71" t="s">
        <v>139</v>
      </c>
      <c r="C46" s="56"/>
      <c r="D46" s="100"/>
      <c r="E46" s="101"/>
      <c r="F46" s="101"/>
      <c r="G46" s="101"/>
      <c r="H46" s="101"/>
      <c r="I46" s="101"/>
      <c r="J46" s="101"/>
      <c r="K46" s="101"/>
      <c r="L46" s="101"/>
      <c r="M46" s="101"/>
      <c r="N46" s="101"/>
      <c r="O46" s="101"/>
      <c r="P46" s="101"/>
      <c r="Q46" s="101"/>
      <c r="R46" s="101"/>
      <c r="S46" s="101"/>
      <c r="T46" s="101"/>
      <c r="U46" s="101"/>
      <c r="V46" s="101">
        <v>0.15124305083463116</v>
      </c>
      <c r="W46" s="101">
        <v>0.15132953068048285</v>
      </c>
      <c r="X46" s="101">
        <v>0.15086657618278393</v>
      </c>
      <c r="Y46" s="101">
        <v>0.14622189272751621</v>
      </c>
      <c r="Z46" s="101">
        <v>0.14189223441548501</v>
      </c>
      <c r="AA46" s="101">
        <v>0.13943228195169385</v>
      </c>
      <c r="AB46" s="101">
        <v>0.13394445129002289</v>
      </c>
      <c r="AC46" s="101">
        <v>0.11110902104716265</v>
      </c>
      <c r="AD46" s="101">
        <v>0.12100173774521639</v>
      </c>
      <c r="AE46" s="101">
        <v>0.11482204351791028</v>
      </c>
      <c r="AF46" s="101">
        <v>0.12042947874670647</v>
      </c>
      <c r="AG46" s="101">
        <v>0.1217424330805208</v>
      </c>
      <c r="AH46" s="101">
        <v>0.12009437487854341</v>
      </c>
      <c r="AI46" s="102">
        <v>0.11905987336918512</v>
      </c>
    </row>
    <row r="47" spans="1:35" s="1" customFormat="1" x14ac:dyDescent="0.4">
      <c r="A47" s="65"/>
      <c r="B47" s="71" t="s">
        <v>140</v>
      </c>
      <c r="C47" s="56"/>
      <c r="D47" s="100"/>
      <c r="E47" s="101"/>
      <c r="F47" s="101"/>
      <c r="G47" s="101"/>
      <c r="H47" s="101"/>
      <c r="I47" s="101"/>
      <c r="J47" s="101"/>
      <c r="K47" s="101"/>
      <c r="L47" s="101"/>
      <c r="M47" s="101"/>
      <c r="N47" s="101"/>
      <c r="O47" s="101"/>
      <c r="P47" s="101"/>
      <c r="Q47" s="101"/>
      <c r="R47" s="101"/>
      <c r="S47" s="101"/>
      <c r="T47" s="101"/>
      <c r="U47" s="101"/>
      <c r="V47" s="101">
        <v>0.12289259940113814</v>
      </c>
      <c r="W47" s="101">
        <v>0.122107949335721</v>
      </c>
      <c r="X47" s="101">
        <v>0.12319836044224723</v>
      </c>
      <c r="Y47" s="101">
        <v>0.12266890245872261</v>
      </c>
      <c r="Z47" s="101">
        <v>0.12219136764350208</v>
      </c>
      <c r="AA47" s="101">
        <v>0.12236339313369692</v>
      </c>
      <c r="AB47" s="101">
        <v>0.12456390296388382</v>
      </c>
      <c r="AC47" s="101">
        <v>0.11145396729261524</v>
      </c>
      <c r="AD47" s="101">
        <v>0.11866494058617319</v>
      </c>
      <c r="AE47" s="101">
        <v>0.11621280493793149</v>
      </c>
      <c r="AF47" s="101">
        <v>0.12619694202648241</v>
      </c>
      <c r="AG47" s="101">
        <v>0.13129126220140838</v>
      </c>
      <c r="AH47" s="101">
        <v>0.13420918379790103</v>
      </c>
      <c r="AI47" s="102">
        <v>0.13557989147715327</v>
      </c>
    </row>
    <row r="48" spans="1:35" s="16" customFormat="1" ht="29.25" customHeight="1" thickBot="1" x14ac:dyDescent="0.4">
      <c r="A48" s="107"/>
      <c r="B48" s="94" t="s">
        <v>136</v>
      </c>
      <c r="C48" s="94"/>
      <c r="D48" s="103"/>
      <c r="E48" s="104"/>
      <c r="F48" s="104"/>
      <c r="G48" s="104"/>
      <c r="H48" s="104"/>
      <c r="I48" s="104"/>
      <c r="J48" s="104"/>
      <c r="K48" s="104"/>
      <c r="L48" s="104"/>
      <c r="M48" s="104"/>
      <c r="N48" s="104"/>
      <c r="O48" s="104"/>
      <c r="P48" s="104"/>
      <c r="Q48" s="104"/>
      <c r="R48" s="104"/>
      <c r="S48" s="104"/>
      <c r="T48" s="104"/>
      <c r="U48" s="104"/>
      <c r="V48" s="104">
        <f t="shared" ref="V48:AI48" si="5">SUM(V46:V47)</f>
        <v>0.2741356502357693</v>
      </c>
      <c r="W48" s="104">
        <f t="shared" si="5"/>
        <v>0.27343748001620383</v>
      </c>
      <c r="X48" s="104">
        <f t="shared" si="5"/>
        <v>0.27406493662503117</v>
      </c>
      <c r="Y48" s="104">
        <f t="shared" si="5"/>
        <v>0.26889079518623882</v>
      </c>
      <c r="Z48" s="104">
        <f t="shared" si="5"/>
        <v>0.26408360205898707</v>
      </c>
      <c r="AA48" s="104">
        <f t="shared" si="5"/>
        <v>0.26179567508539076</v>
      </c>
      <c r="AB48" s="104">
        <f t="shared" si="5"/>
        <v>0.25850835425390672</v>
      </c>
      <c r="AC48" s="104">
        <f t="shared" si="5"/>
        <v>0.22256298833977789</v>
      </c>
      <c r="AD48" s="104">
        <f t="shared" si="5"/>
        <v>0.23966667833138958</v>
      </c>
      <c r="AE48" s="104">
        <f t="shared" si="5"/>
        <v>0.23103484845584177</v>
      </c>
      <c r="AF48" s="104">
        <f t="shared" si="5"/>
        <v>0.24662642077318886</v>
      </c>
      <c r="AG48" s="104">
        <f t="shared" si="5"/>
        <v>0.25303369528192921</v>
      </c>
      <c r="AH48" s="104">
        <f t="shared" si="5"/>
        <v>0.25430355867644444</v>
      </c>
      <c r="AI48" s="105">
        <f t="shared" si="5"/>
        <v>0.25463976484633838</v>
      </c>
    </row>
  </sheetData>
  <mergeCells count="2">
    <mergeCell ref="A12:A15"/>
    <mergeCell ref="A28:A31"/>
  </mergeCells>
  <conditionalFormatting sqref="AH22:AH25">
    <cfRule type="cellIs" dxfId="14" priority="5" stopIfTrue="1" operator="equal">
      <formula>FALSE</formula>
    </cfRule>
  </conditionalFormatting>
  <conditionalFormatting sqref="AH5">
    <cfRule type="cellIs" dxfId="13" priority="7" stopIfTrue="1" operator="equal">
      <formula>FALSE</formula>
    </cfRule>
  </conditionalFormatting>
  <conditionalFormatting sqref="AH6:AH9">
    <cfRule type="cellIs" dxfId="12" priority="6" stopIfTrue="1" operator="equal">
      <formula>FALSE</formula>
    </cfRule>
  </conditionalFormatting>
  <conditionalFormatting sqref="AI22:AI25">
    <cfRule type="cellIs" dxfId="11" priority="8" stopIfTrue="1" operator="equal">
      <formula>FALSE</formula>
    </cfRule>
  </conditionalFormatting>
  <conditionalFormatting sqref="AI5">
    <cfRule type="cellIs" dxfId="10" priority="9" stopIfTrue="1" operator="equal">
      <formula>FALSE</formula>
    </cfRule>
  </conditionalFormatting>
  <conditionalFormatting sqref="AI6:AI9">
    <cfRule type="cellIs" dxfId="9" priority="10" stopIfTrue="1" operator="equal">
      <formula>FALSE</formula>
    </cfRule>
  </conditionalFormatting>
  <conditionalFormatting sqref="D22">
    <cfRule type="cellIs" dxfId="8" priority="2" stopIfTrue="1" operator="equal">
      <formula>FALSE</formula>
    </cfRule>
  </conditionalFormatting>
  <conditionalFormatting sqref="D5:AG5 D6">
    <cfRule type="cellIs" dxfId="7" priority="1" stopIfTrue="1" operator="equal">
      <formula>FALSE</formula>
    </cfRule>
  </conditionalFormatting>
  <conditionalFormatting sqref="E22:AG25">
    <cfRule type="cellIs" dxfId="6" priority="3" stopIfTrue="1" operator="equal">
      <formula>FALSE</formula>
    </cfRule>
  </conditionalFormatting>
  <conditionalFormatting sqref="E6:AG9">
    <cfRule type="cellIs" dxfId="5" priority="4" stopIfTrue="1" operator="equal">
      <formula>FALSE</formula>
    </cfRule>
  </conditionalFormatting>
  <hyperlinks>
    <hyperlink ref="A1" location="Contents!A1" display="Contents page" xr:uid="{00000000-0004-0000-0200-000000000000}"/>
    <hyperlink ref="B1" location="Notes!A1" display="Information relating to this table can be found in the 'Notes' tab" xr:uid="{00000000-0004-0000-02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9C9C9"/>
  </sheetPr>
  <dimension ref="A1:CD90"/>
  <sheetViews>
    <sheetView zoomScale="70" zoomScaleNormal="70" workbookViewId="0">
      <pane xSplit="3" ySplit="3" topLeftCell="BW4" activePane="bottomRight" state="frozen"/>
      <selection pane="topRight" activeCell="D1" sqref="D1"/>
      <selection pane="bottomLeft" activeCell="A4" sqref="A4"/>
      <selection pane="bottomRight" activeCell="A4" sqref="A4"/>
    </sheetView>
  </sheetViews>
  <sheetFormatPr defaultColWidth="12.86328125" defaultRowHeight="15" x14ac:dyDescent="0.4"/>
  <cols>
    <col min="1" max="1" width="23.1328125" style="314" bestFit="1" customWidth="1"/>
    <col min="2" max="2" width="75.86328125" style="314" customWidth="1"/>
    <col min="3" max="3" width="25.86328125" style="314" customWidth="1"/>
    <col min="4" max="75" width="12.86328125" style="192" customWidth="1"/>
    <col min="76" max="76" width="12.86328125" style="314" customWidth="1"/>
    <col min="77" max="16384" width="12.86328125" style="314"/>
  </cols>
  <sheetData>
    <row r="1" spans="1:82" s="296" customFormat="1" ht="25.5" customHeight="1" thickBot="1" x14ac:dyDescent="0.4">
      <c r="A1" s="43" t="s">
        <v>44</v>
      </c>
      <c r="B1" s="44" t="s">
        <v>88</v>
      </c>
      <c r="C1" s="108"/>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356"/>
      <c r="BW1" s="356"/>
      <c r="BX1" s="356"/>
    </row>
    <row r="2" spans="1:82" s="1" customFormat="1" x14ac:dyDescent="0.4">
      <c r="A2" s="46" t="s">
        <v>45</v>
      </c>
      <c r="B2" s="18" t="s">
        <v>736</v>
      </c>
      <c r="C2" s="378"/>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1" customFormat="1" x14ac:dyDescent="0.4">
      <c r="A3" s="110">
        <v>2022</v>
      </c>
      <c r="B3" s="298" t="s">
        <v>218</v>
      </c>
      <c r="C3" s="343"/>
      <c r="D3" s="269" t="s">
        <v>123</v>
      </c>
      <c r="E3" s="269" t="s">
        <v>123</v>
      </c>
      <c r="F3" s="269" t="s">
        <v>123</v>
      </c>
      <c r="G3" s="269" t="s">
        <v>123</v>
      </c>
      <c r="H3" s="269" t="s">
        <v>123</v>
      </c>
      <c r="I3" s="269" t="s">
        <v>123</v>
      </c>
      <c r="J3" s="269" t="s">
        <v>123</v>
      </c>
      <c r="K3" s="269" t="s">
        <v>123</v>
      </c>
      <c r="L3" s="269" t="s">
        <v>123</v>
      </c>
      <c r="M3" s="269" t="s">
        <v>123</v>
      </c>
      <c r="N3" s="269" t="s">
        <v>123</v>
      </c>
      <c r="O3" s="269" t="s">
        <v>123</v>
      </c>
      <c r="P3" s="269" t="s">
        <v>123</v>
      </c>
      <c r="Q3" s="269" t="s">
        <v>123</v>
      </c>
      <c r="R3" s="269" t="s">
        <v>123</v>
      </c>
      <c r="S3" s="269" t="s">
        <v>123</v>
      </c>
      <c r="T3" s="269" t="s">
        <v>123</v>
      </c>
      <c r="U3" s="269" t="s">
        <v>123</v>
      </c>
      <c r="V3" s="269" t="s">
        <v>123</v>
      </c>
      <c r="W3" s="269" t="s">
        <v>123</v>
      </c>
      <c r="X3" s="269" t="s">
        <v>123</v>
      </c>
      <c r="Y3" s="269" t="s">
        <v>123</v>
      </c>
      <c r="Z3" s="269" t="s">
        <v>123</v>
      </c>
      <c r="AA3" s="269" t="s">
        <v>123</v>
      </c>
      <c r="AB3" s="269" t="s">
        <v>123</v>
      </c>
      <c r="AC3" s="269" t="s">
        <v>123</v>
      </c>
      <c r="AD3" s="269" t="s">
        <v>123</v>
      </c>
      <c r="AE3" s="269" t="s">
        <v>123</v>
      </c>
      <c r="AF3" s="269" t="s">
        <v>123</v>
      </c>
      <c r="AG3" s="269" t="s">
        <v>123</v>
      </c>
      <c r="AH3" s="269" t="s">
        <v>123</v>
      </c>
      <c r="AI3" s="269" t="s">
        <v>123</v>
      </c>
      <c r="AJ3" s="269" t="s">
        <v>123</v>
      </c>
      <c r="AK3" s="269" t="s">
        <v>123</v>
      </c>
      <c r="AL3" s="269" t="s">
        <v>123</v>
      </c>
      <c r="AM3" s="269" t="s">
        <v>123</v>
      </c>
      <c r="AN3" s="269" t="s">
        <v>123</v>
      </c>
      <c r="AO3" s="269" t="s">
        <v>123</v>
      </c>
      <c r="AP3" s="269" t="s">
        <v>123</v>
      </c>
      <c r="AQ3" s="269" t="s">
        <v>123</v>
      </c>
      <c r="AR3" s="269" t="s">
        <v>123</v>
      </c>
      <c r="AS3" s="269" t="s">
        <v>123</v>
      </c>
      <c r="AT3" s="269" t="s">
        <v>123</v>
      </c>
      <c r="AU3" s="269" t="s">
        <v>123</v>
      </c>
      <c r="AV3" s="269" t="s">
        <v>123</v>
      </c>
      <c r="AW3" s="269" t="s">
        <v>123</v>
      </c>
      <c r="AX3" s="269" t="s">
        <v>123</v>
      </c>
      <c r="AY3" s="269" t="s">
        <v>123</v>
      </c>
      <c r="AZ3" s="269" t="s">
        <v>123</v>
      </c>
      <c r="BA3" s="269" t="s">
        <v>123</v>
      </c>
      <c r="BB3" s="269" t="s">
        <v>123</v>
      </c>
      <c r="BC3" s="269" t="s">
        <v>123</v>
      </c>
      <c r="BD3" s="269" t="s">
        <v>123</v>
      </c>
      <c r="BE3" s="269" t="s">
        <v>123</v>
      </c>
      <c r="BF3" s="269" t="s">
        <v>123</v>
      </c>
      <c r="BG3" s="269" t="s">
        <v>123</v>
      </c>
      <c r="BH3" s="269" t="s">
        <v>123</v>
      </c>
      <c r="BI3" s="269" t="s">
        <v>123</v>
      </c>
      <c r="BJ3" s="269" t="s">
        <v>123</v>
      </c>
      <c r="BK3" s="269" t="s">
        <v>123</v>
      </c>
      <c r="BL3" s="269" t="s">
        <v>123</v>
      </c>
      <c r="BM3" s="269" t="s">
        <v>123</v>
      </c>
      <c r="BN3" s="269" t="s">
        <v>123</v>
      </c>
      <c r="BO3" s="269" t="s">
        <v>123</v>
      </c>
      <c r="BP3" s="269" t="s">
        <v>123</v>
      </c>
      <c r="BQ3" s="269" t="s">
        <v>123</v>
      </c>
      <c r="BR3" s="269" t="s">
        <v>123</v>
      </c>
      <c r="BS3" s="269" t="s">
        <v>123</v>
      </c>
      <c r="BT3" s="269" t="s">
        <v>123</v>
      </c>
      <c r="BU3" s="269" t="s">
        <v>123</v>
      </c>
      <c r="BV3" s="269" t="s">
        <v>123</v>
      </c>
      <c r="BW3" s="269" t="s">
        <v>123</v>
      </c>
      <c r="BX3" s="269" t="s">
        <v>123</v>
      </c>
      <c r="BY3" s="269" t="s">
        <v>124</v>
      </c>
      <c r="BZ3" s="269" t="s">
        <v>124</v>
      </c>
      <c r="CA3" s="269" t="s">
        <v>124</v>
      </c>
      <c r="CB3" s="269" t="s">
        <v>124</v>
      </c>
      <c r="CC3" s="269" t="s">
        <v>124</v>
      </c>
      <c r="CD3" s="270" t="s">
        <v>124</v>
      </c>
    </row>
    <row r="4" spans="1:82" s="238" customFormat="1" ht="24" customHeight="1" x14ac:dyDescent="0.4">
      <c r="A4" s="398"/>
      <c r="B4" s="106" t="s">
        <v>136</v>
      </c>
      <c r="C4" s="379"/>
      <c r="D4" s="253">
        <f t="shared" ref="D4:AI4" si="0">SUM(D6,D5,D11,D12)</f>
        <v>15.2</v>
      </c>
      <c r="E4" s="253">
        <f t="shared" si="0"/>
        <v>19.2</v>
      </c>
      <c r="F4" s="253">
        <f t="shared" si="0"/>
        <v>17</v>
      </c>
      <c r="G4" s="253">
        <f t="shared" si="0"/>
        <v>14.8</v>
      </c>
      <c r="H4" s="253">
        <f t="shared" si="0"/>
        <v>26.8</v>
      </c>
      <c r="I4" s="253">
        <f t="shared" si="0"/>
        <v>22.2</v>
      </c>
      <c r="J4" s="253">
        <f t="shared" si="0"/>
        <v>15.7</v>
      </c>
      <c r="K4" s="253">
        <f t="shared" si="0"/>
        <v>15.7</v>
      </c>
      <c r="L4" s="253">
        <f t="shared" si="0"/>
        <v>20.9</v>
      </c>
      <c r="M4" s="253">
        <f t="shared" si="0"/>
        <v>25.4</v>
      </c>
      <c r="N4" s="253">
        <f t="shared" si="0"/>
        <v>49.4</v>
      </c>
      <c r="O4" s="253">
        <f t="shared" si="0"/>
        <v>41.9</v>
      </c>
      <c r="P4" s="253">
        <f t="shared" si="0"/>
        <v>30.2</v>
      </c>
      <c r="Q4" s="253">
        <f t="shared" si="0"/>
        <v>36.299999999999997</v>
      </c>
      <c r="R4" s="253">
        <f t="shared" si="0"/>
        <v>64.5</v>
      </c>
      <c r="S4" s="253">
        <f t="shared" si="0"/>
        <v>64.599999999999994</v>
      </c>
      <c r="T4" s="253">
        <f t="shared" si="0"/>
        <v>44.9</v>
      </c>
      <c r="U4" s="253">
        <f t="shared" si="0"/>
        <v>49.2</v>
      </c>
      <c r="V4" s="253">
        <f t="shared" si="0"/>
        <v>78.3</v>
      </c>
      <c r="W4" s="253">
        <f t="shared" si="0"/>
        <v>121.7</v>
      </c>
      <c r="X4" s="253">
        <f t="shared" si="0"/>
        <v>123.3</v>
      </c>
      <c r="Y4" s="253">
        <f t="shared" si="0"/>
        <v>127.1</v>
      </c>
      <c r="Z4" s="253">
        <f t="shared" si="0"/>
        <v>150.4</v>
      </c>
      <c r="AA4" s="253">
        <f t="shared" si="0"/>
        <v>239.4</v>
      </c>
      <c r="AB4" s="253">
        <f t="shared" si="0"/>
        <v>209.1</v>
      </c>
      <c r="AC4" s="253">
        <f t="shared" si="0"/>
        <v>174.09</v>
      </c>
      <c r="AD4" s="253">
        <f t="shared" si="0"/>
        <v>214.12200000000001</v>
      </c>
      <c r="AE4" s="253">
        <f t="shared" si="0"/>
        <v>454.38499999999999</v>
      </c>
      <c r="AF4" s="253">
        <f t="shared" si="0"/>
        <v>558.846</v>
      </c>
      <c r="AG4" s="253">
        <f t="shared" si="0"/>
        <v>628.82600000000002</v>
      </c>
      <c r="AH4" s="253">
        <f t="shared" si="0"/>
        <v>1147</v>
      </c>
      <c r="AI4" s="253">
        <f t="shared" si="0"/>
        <v>1176</v>
      </c>
      <c r="AJ4" s="253">
        <f t="shared" ref="AJ4:BO4" si="1">SUM(AJ6,AJ5,AJ11,AJ12)</f>
        <v>2074</v>
      </c>
      <c r="AK4" s="253">
        <f t="shared" si="1"/>
        <v>3214.04</v>
      </c>
      <c r="AL4" s="253">
        <f t="shared" si="1"/>
        <v>4067</v>
      </c>
      <c r="AM4" s="253">
        <f t="shared" si="1"/>
        <v>4754</v>
      </c>
      <c r="AN4" s="253">
        <f t="shared" si="1"/>
        <v>5308</v>
      </c>
      <c r="AO4" s="253">
        <f t="shared" si="1"/>
        <v>5803</v>
      </c>
      <c r="AP4" s="253">
        <f t="shared" si="1"/>
        <v>6070</v>
      </c>
      <c r="AQ4" s="253">
        <f t="shared" si="1"/>
        <v>5452.9279999999999</v>
      </c>
      <c r="AR4" s="253">
        <f t="shared" si="1"/>
        <v>4151.7449999999999</v>
      </c>
      <c r="AS4" s="253">
        <f t="shared" si="1"/>
        <v>3364.41</v>
      </c>
      <c r="AT4" s="253">
        <f t="shared" si="1"/>
        <v>3810.3180000000002</v>
      </c>
      <c r="AU4" s="253">
        <f t="shared" si="1"/>
        <v>5803.8150000000005</v>
      </c>
      <c r="AV4" s="253">
        <f t="shared" si="1"/>
        <v>7139.1579999999994</v>
      </c>
      <c r="AW4" s="253">
        <f t="shared" si="1"/>
        <v>7388.7640000000001</v>
      </c>
      <c r="AX4" s="253">
        <f t="shared" si="1"/>
        <v>6482.4830000000002</v>
      </c>
      <c r="AY4" s="253">
        <f t="shared" si="1"/>
        <v>5924.8270000000002</v>
      </c>
      <c r="AZ4" s="253">
        <f t="shared" si="1"/>
        <v>5112.2209999999995</v>
      </c>
      <c r="BA4" s="253">
        <f t="shared" si="1"/>
        <v>3893.4660000000003</v>
      </c>
      <c r="BB4" s="253">
        <f t="shared" si="1"/>
        <v>3557.6930000000002</v>
      </c>
      <c r="BC4" s="253">
        <f t="shared" si="1"/>
        <v>3255.0860000000002</v>
      </c>
      <c r="BD4" s="253">
        <f t="shared" si="1"/>
        <v>2882.2200000000003</v>
      </c>
      <c r="BE4" s="253">
        <f t="shared" si="1"/>
        <v>2605.5709014073173</v>
      </c>
      <c r="BF4" s="253">
        <f t="shared" si="1"/>
        <v>2624.1158686900003</v>
      </c>
      <c r="BG4" s="253">
        <f t="shared" si="1"/>
        <v>2559.18840136366</v>
      </c>
      <c r="BH4" s="253">
        <f t="shared" si="1"/>
        <v>2204.4830000000002</v>
      </c>
      <c r="BI4" s="253">
        <f t="shared" si="1"/>
        <v>2311.2043118300003</v>
      </c>
      <c r="BJ4" s="253">
        <f t="shared" si="1"/>
        <v>2439.7983671900001</v>
      </c>
      <c r="BK4" s="253">
        <f t="shared" si="1"/>
        <v>2241.4881393452138</v>
      </c>
      <c r="BL4" s="253">
        <f t="shared" si="1"/>
        <v>2856.8277160099997</v>
      </c>
      <c r="BM4" s="253">
        <f t="shared" si="1"/>
        <v>4684.0175697100003</v>
      </c>
      <c r="BN4" s="253">
        <f t="shared" si="1"/>
        <v>4473.4852258236315</v>
      </c>
      <c r="BO4" s="253">
        <f t="shared" si="1"/>
        <v>4933.9849943699983</v>
      </c>
      <c r="BP4" s="253">
        <f t="shared" ref="BP4:CD4" si="2">SUM(BP6,BP5,BP11,BP12)</f>
        <v>5169.8070100499999</v>
      </c>
      <c r="BQ4" s="253">
        <f t="shared" si="2"/>
        <v>4343.1032952005953</v>
      </c>
      <c r="BR4" s="253">
        <f t="shared" si="2"/>
        <v>3115.6820602665048</v>
      </c>
      <c r="BS4" s="253">
        <f t="shared" si="2"/>
        <v>2770.6253516329502</v>
      </c>
      <c r="BT4" s="253">
        <f t="shared" si="2"/>
        <v>2768.845619016316</v>
      </c>
      <c r="BU4" s="253">
        <f t="shared" si="2"/>
        <v>2992.6764336050683</v>
      </c>
      <c r="BV4" s="253">
        <f t="shared" si="2"/>
        <v>3263.5700632435692</v>
      </c>
      <c r="BW4" s="253">
        <f t="shared" si="2"/>
        <v>7464.792338263278</v>
      </c>
      <c r="BX4" s="253">
        <f t="shared" si="2"/>
        <v>17645.589078670928</v>
      </c>
      <c r="BY4" s="253">
        <f t="shared" si="2"/>
        <v>13223.803467665766</v>
      </c>
      <c r="BZ4" s="253">
        <f t="shared" si="2"/>
        <v>11531.031355059131</v>
      </c>
      <c r="CA4" s="253">
        <f t="shared" si="2"/>
        <v>13214.605117266892</v>
      </c>
      <c r="CB4" s="253">
        <f t="shared" si="2"/>
        <v>15267.156008419086</v>
      </c>
      <c r="CC4" s="253">
        <f t="shared" si="2"/>
        <v>17595.249692366917</v>
      </c>
      <c r="CD4" s="302">
        <f t="shared" si="2"/>
        <v>19841.729575852987</v>
      </c>
    </row>
    <row r="5" spans="1:82" s="1" customFormat="1" ht="26.25" customHeight="1" x14ac:dyDescent="0.4">
      <c r="A5" s="312"/>
      <c r="B5" s="71" t="s">
        <v>737</v>
      </c>
      <c r="C5" s="237"/>
      <c r="D5" s="192">
        <f>Income_Support!D23</f>
        <v>0</v>
      </c>
      <c r="E5" s="192">
        <f>Income_Support!E23</f>
        <v>0</v>
      </c>
      <c r="F5" s="192">
        <f>Income_Support!F23</f>
        <v>0</v>
      </c>
      <c r="G5" s="192">
        <f>Income_Support!G23</f>
        <v>0</v>
      </c>
      <c r="H5" s="192">
        <f>Income_Support!H23</f>
        <v>0</v>
      </c>
      <c r="I5" s="192">
        <f>Income_Support!I23</f>
        <v>0</v>
      </c>
      <c r="J5" s="192">
        <f>Income_Support!J23</f>
        <v>0</v>
      </c>
      <c r="K5" s="192">
        <f>Income_Support!K23</f>
        <v>0</v>
      </c>
      <c r="L5" s="192">
        <f>Income_Support!L23</f>
        <v>0</v>
      </c>
      <c r="M5" s="192">
        <f>Income_Support!M23</f>
        <v>0</v>
      </c>
      <c r="N5" s="192">
        <f>Income_Support!N23</f>
        <v>0</v>
      </c>
      <c r="O5" s="192">
        <f>Income_Support!O23</f>
        <v>0</v>
      </c>
      <c r="P5" s="192">
        <f>Income_Support!P23</f>
        <v>0</v>
      </c>
      <c r="Q5" s="192">
        <f>Income_Support!Q23</f>
        <v>0</v>
      </c>
      <c r="R5" s="192">
        <f>Income_Support!R23</f>
        <v>0</v>
      </c>
      <c r="S5" s="192">
        <f>Income_Support!S23</f>
        <v>0</v>
      </c>
      <c r="T5" s="192">
        <f>Income_Support!T23</f>
        <v>0</v>
      </c>
      <c r="U5" s="192">
        <f>Income_Support!U23</f>
        <v>0</v>
      </c>
      <c r="V5" s="192">
        <f>Income_Support!V23</f>
        <v>0</v>
      </c>
      <c r="W5" s="192">
        <f>Income_Support!W23</f>
        <v>0</v>
      </c>
      <c r="X5" s="192">
        <f>Income_Support!X23</f>
        <v>0</v>
      </c>
      <c r="Y5" s="192">
        <f>Income_Support!Y23</f>
        <v>0</v>
      </c>
      <c r="Z5" s="192">
        <f>Income_Support!Z23</f>
        <v>0</v>
      </c>
      <c r="AA5" s="192">
        <f>Income_Support!AA23</f>
        <v>0</v>
      </c>
      <c r="AB5" s="192">
        <f>Income_Support!AB23</f>
        <v>0</v>
      </c>
      <c r="AC5" s="192">
        <f>Income_Support!AC23</f>
        <v>0</v>
      </c>
      <c r="AD5" s="192">
        <f>Income_Support!AD23</f>
        <v>0</v>
      </c>
      <c r="AE5" s="192">
        <f>Income_Support!AE23</f>
        <v>0</v>
      </c>
      <c r="AF5" s="192">
        <f>Income_Support!AF23</f>
        <v>0</v>
      </c>
      <c r="AG5" s="192">
        <f>Income_Support!AG23</f>
        <v>0</v>
      </c>
      <c r="AH5" s="192">
        <f>Income_Support!AH23</f>
        <v>515</v>
      </c>
      <c r="AI5" s="192">
        <f>Income_Support!AI23</f>
        <v>523</v>
      </c>
      <c r="AJ5" s="192">
        <f>Income_Support!AJ23</f>
        <v>794</v>
      </c>
      <c r="AK5" s="192">
        <f>Income_Support!AK23</f>
        <v>1512.04</v>
      </c>
      <c r="AL5" s="192">
        <f>Income_Support!AL23</f>
        <v>2567</v>
      </c>
      <c r="AM5" s="192">
        <f>Income_Support!AM23</f>
        <v>3257</v>
      </c>
      <c r="AN5" s="192">
        <f>Income_Support!AN23</f>
        <v>3730</v>
      </c>
      <c r="AO5" s="192">
        <f>Income_Support!AO23</f>
        <v>4214</v>
      </c>
      <c r="AP5" s="192">
        <f>Income_Support!AP23</f>
        <v>4336</v>
      </c>
      <c r="AQ5" s="192">
        <f>Income_Support!AQ23</f>
        <v>3985</v>
      </c>
      <c r="AR5" s="192">
        <f>Income_Support!AR23</f>
        <v>3045</v>
      </c>
      <c r="AS5" s="192">
        <f>Income_Support!AS23</f>
        <v>2631</v>
      </c>
      <c r="AT5" s="192">
        <f>Income_Support!AT23</f>
        <v>2940.4780000000001</v>
      </c>
      <c r="AU5" s="192">
        <f>Income_Support!AU23</f>
        <v>4200</v>
      </c>
      <c r="AV5" s="192">
        <f>Income_Support!AV23</f>
        <v>5379</v>
      </c>
      <c r="AW5" s="192">
        <f>Income_Support!AW23</f>
        <v>5737</v>
      </c>
      <c r="AX5" s="192">
        <f>Income_Support!AX23</f>
        <v>5183</v>
      </c>
      <c r="AY5" s="192">
        <f>Income_Support!AY23</f>
        <v>4823</v>
      </c>
      <c r="AZ5" s="192">
        <f>Income_Support!AZ23</f>
        <v>2359</v>
      </c>
      <c r="BA5" s="192">
        <f>Income_Support!BA23</f>
        <v>0</v>
      </c>
      <c r="BB5" s="192">
        <f>Income_Support!BB23</f>
        <v>0</v>
      </c>
      <c r="BC5" s="192">
        <f>Income_Support!BC23</f>
        <v>0</v>
      </c>
      <c r="BD5" s="192">
        <f>Income_Support!BD23</f>
        <v>0</v>
      </c>
      <c r="BE5" s="192">
        <f>Income_Support!BE23</f>
        <v>0</v>
      </c>
      <c r="BF5" s="192">
        <f>Income_Support!BF23</f>
        <v>0</v>
      </c>
      <c r="BG5" s="192">
        <f>Income_Support!BG23</f>
        <v>0</v>
      </c>
      <c r="BH5" s="192">
        <f>Income_Support!BH23</f>
        <v>0</v>
      </c>
      <c r="BI5" s="192">
        <f>Income_Support!BI23</f>
        <v>0</v>
      </c>
      <c r="BJ5" s="192">
        <f>Income_Support!BJ23</f>
        <v>0</v>
      </c>
      <c r="BK5" s="192">
        <f>Income_Support!BK23</f>
        <v>0</v>
      </c>
      <c r="BL5" s="192">
        <f>Income_Support!BL23</f>
        <v>0</v>
      </c>
      <c r="BM5" s="192">
        <f>Income_Support!BM23</f>
        <v>0</v>
      </c>
      <c r="BN5" s="192">
        <f>Income_Support!BN23</f>
        <v>0</v>
      </c>
      <c r="BO5" s="192">
        <f>Income_Support!BO23</f>
        <v>0</v>
      </c>
      <c r="BP5" s="192">
        <f>Income_Support!BP23</f>
        <v>0</v>
      </c>
      <c r="BQ5" s="192">
        <f>Income_Support!BQ23</f>
        <v>0</v>
      </c>
      <c r="BR5" s="192">
        <f>Income_Support!BR23</f>
        <v>0</v>
      </c>
      <c r="BS5" s="192">
        <f>Income_Support!BS23</f>
        <v>0</v>
      </c>
      <c r="BT5" s="192">
        <f>Income_Support!BT23</f>
        <v>0</v>
      </c>
      <c r="BU5" s="192">
        <f>Income_Support!BU23</f>
        <v>0</v>
      </c>
      <c r="BV5" s="192">
        <f>Income_Support!BV23</f>
        <v>0</v>
      </c>
      <c r="BW5" s="192">
        <f>Income_Support!BW23</f>
        <v>0</v>
      </c>
      <c r="BX5" s="192">
        <f>Income_Support!BX23</f>
        <v>0</v>
      </c>
      <c r="BY5" s="192">
        <f>Income_Support!BY23</f>
        <v>0</v>
      </c>
      <c r="BZ5" s="192">
        <f>Income_Support!BZ23</f>
        <v>0</v>
      </c>
      <c r="CA5" s="192">
        <f>Income_Support!CA23</f>
        <v>0</v>
      </c>
      <c r="CB5" s="192">
        <f>Income_Support!CB23</f>
        <v>0</v>
      </c>
      <c r="CC5" s="192">
        <f>Income_Support!CC23</f>
        <v>0</v>
      </c>
      <c r="CD5" s="215">
        <f>Income_Support!CD23</f>
        <v>0</v>
      </c>
    </row>
    <row r="6" spans="1:82" s="1" customFormat="1" ht="26.25" customHeight="1" x14ac:dyDescent="0.4">
      <c r="A6" s="312"/>
      <c r="B6" s="71" t="s">
        <v>738</v>
      </c>
      <c r="C6" s="56"/>
      <c r="D6" s="192">
        <f t="shared" ref="D6:AI6" si="3">SUM(D7,D8)</f>
        <v>0</v>
      </c>
      <c r="E6" s="192">
        <f t="shared" si="3"/>
        <v>0</v>
      </c>
      <c r="F6" s="192">
        <f t="shared" si="3"/>
        <v>0</v>
      </c>
      <c r="G6" s="192">
        <f t="shared" si="3"/>
        <v>0</v>
      </c>
      <c r="H6" s="192">
        <f t="shared" si="3"/>
        <v>0</v>
      </c>
      <c r="I6" s="192">
        <f t="shared" si="3"/>
        <v>0</v>
      </c>
      <c r="J6" s="192">
        <f t="shared" si="3"/>
        <v>0</v>
      </c>
      <c r="K6" s="192">
        <f t="shared" si="3"/>
        <v>0</v>
      </c>
      <c r="L6" s="192">
        <f t="shared" si="3"/>
        <v>0</v>
      </c>
      <c r="M6" s="192">
        <f t="shared" si="3"/>
        <v>0</v>
      </c>
      <c r="N6" s="192">
        <f t="shared" si="3"/>
        <v>0</v>
      </c>
      <c r="O6" s="192">
        <f t="shared" si="3"/>
        <v>0</v>
      </c>
      <c r="P6" s="192">
        <f t="shared" si="3"/>
        <v>0</v>
      </c>
      <c r="Q6" s="192">
        <f t="shared" si="3"/>
        <v>0</v>
      </c>
      <c r="R6" s="192">
        <f t="shared" si="3"/>
        <v>0</v>
      </c>
      <c r="S6" s="192">
        <f t="shared" si="3"/>
        <v>0</v>
      </c>
      <c r="T6" s="192">
        <f t="shared" si="3"/>
        <v>0</v>
      </c>
      <c r="U6" s="192">
        <f t="shared" si="3"/>
        <v>0</v>
      </c>
      <c r="V6" s="192">
        <f t="shared" si="3"/>
        <v>0</v>
      </c>
      <c r="W6" s="192">
        <f t="shared" si="3"/>
        <v>0</v>
      </c>
      <c r="X6" s="192">
        <f t="shared" si="3"/>
        <v>0</v>
      </c>
      <c r="Y6" s="192">
        <f t="shared" si="3"/>
        <v>0</v>
      </c>
      <c r="Z6" s="192">
        <f t="shared" si="3"/>
        <v>0</v>
      </c>
      <c r="AA6" s="192">
        <f t="shared" si="3"/>
        <v>0</v>
      </c>
      <c r="AB6" s="192">
        <f t="shared" si="3"/>
        <v>0</v>
      </c>
      <c r="AC6" s="192">
        <f t="shared" si="3"/>
        <v>0</v>
      </c>
      <c r="AD6" s="192">
        <f t="shared" si="3"/>
        <v>0</v>
      </c>
      <c r="AE6" s="192">
        <f t="shared" si="3"/>
        <v>0</v>
      </c>
      <c r="AF6" s="192">
        <f t="shared" si="3"/>
        <v>0</v>
      </c>
      <c r="AG6" s="192">
        <f t="shared" si="3"/>
        <v>0</v>
      </c>
      <c r="AH6" s="192">
        <f t="shared" si="3"/>
        <v>0</v>
      </c>
      <c r="AI6" s="192">
        <f t="shared" si="3"/>
        <v>0</v>
      </c>
      <c r="AJ6" s="192">
        <f t="shared" ref="AJ6:BO6" si="4">SUM(AJ7,AJ8)</f>
        <v>0</v>
      </c>
      <c r="AK6" s="192">
        <f t="shared" si="4"/>
        <v>0</v>
      </c>
      <c r="AL6" s="192">
        <f t="shared" si="4"/>
        <v>0</v>
      </c>
      <c r="AM6" s="192">
        <f t="shared" si="4"/>
        <v>0</v>
      </c>
      <c r="AN6" s="192">
        <f t="shared" si="4"/>
        <v>0</v>
      </c>
      <c r="AO6" s="192">
        <f t="shared" si="4"/>
        <v>0</v>
      </c>
      <c r="AP6" s="192">
        <f t="shared" si="4"/>
        <v>0</v>
      </c>
      <c r="AQ6" s="192">
        <f t="shared" si="4"/>
        <v>0</v>
      </c>
      <c r="AR6" s="192">
        <f t="shared" si="4"/>
        <v>0</v>
      </c>
      <c r="AS6" s="192">
        <f t="shared" si="4"/>
        <v>0</v>
      </c>
      <c r="AT6" s="192">
        <f t="shared" si="4"/>
        <v>0</v>
      </c>
      <c r="AU6" s="192">
        <f t="shared" si="4"/>
        <v>0</v>
      </c>
      <c r="AV6" s="192">
        <f t="shared" si="4"/>
        <v>0</v>
      </c>
      <c r="AW6" s="192">
        <f t="shared" si="4"/>
        <v>0</v>
      </c>
      <c r="AX6" s="192">
        <f t="shared" si="4"/>
        <v>0</v>
      </c>
      <c r="AY6" s="192">
        <f t="shared" si="4"/>
        <v>0</v>
      </c>
      <c r="AZ6" s="192">
        <f t="shared" si="4"/>
        <v>2165.9229999999998</v>
      </c>
      <c r="BA6" s="192">
        <f t="shared" si="4"/>
        <v>3893.4660000000003</v>
      </c>
      <c r="BB6" s="192">
        <f t="shared" si="4"/>
        <v>3557.6930000000002</v>
      </c>
      <c r="BC6" s="192">
        <f t="shared" si="4"/>
        <v>3255.0860000000002</v>
      </c>
      <c r="BD6" s="192">
        <f t="shared" si="4"/>
        <v>2882.2200000000003</v>
      </c>
      <c r="BE6" s="192">
        <f t="shared" si="4"/>
        <v>2605.5709014073173</v>
      </c>
      <c r="BF6" s="192">
        <f t="shared" si="4"/>
        <v>2624.1158686900003</v>
      </c>
      <c r="BG6" s="192">
        <f t="shared" si="4"/>
        <v>2559.18840136366</v>
      </c>
      <c r="BH6" s="192">
        <f t="shared" si="4"/>
        <v>2204.4830000000002</v>
      </c>
      <c r="BI6" s="192">
        <f t="shared" si="4"/>
        <v>2311.2043118300003</v>
      </c>
      <c r="BJ6" s="192">
        <f t="shared" si="4"/>
        <v>2439.7983671900001</v>
      </c>
      <c r="BK6" s="192">
        <f t="shared" si="4"/>
        <v>2241.4881393452138</v>
      </c>
      <c r="BL6" s="192">
        <f t="shared" si="4"/>
        <v>2856.8277160099997</v>
      </c>
      <c r="BM6" s="192">
        <f t="shared" si="4"/>
        <v>4684.0175697100003</v>
      </c>
      <c r="BN6" s="192">
        <f t="shared" si="4"/>
        <v>4473.4852258236315</v>
      </c>
      <c r="BO6" s="192">
        <f t="shared" si="4"/>
        <v>4933.9849943699983</v>
      </c>
      <c r="BP6" s="192">
        <f t="shared" ref="BP6:CD6" si="5">SUM(BP7,BP8)</f>
        <v>5169.8070100499999</v>
      </c>
      <c r="BQ6" s="192">
        <f t="shared" si="5"/>
        <v>4338.0295486261903</v>
      </c>
      <c r="BR6" s="192">
        <f t="shared" si="5"/>
        <v>3065.0410876799992</v>
      </c>
      <c r="BS6" s="192">
        <f t="shared" si="5"/>
        <v>2313.51601579</v>
      </c>
      <c r="BT6" s="192">
        <f t="shared" si="5"/>
        <v>1875.4784224599998</v>
      </c>
      <c r="BU6" s="192">
        <f t="shared" si="5"/>
        <v>1666.9844684099987</v>
      </c>
      <c r="BV6" s="192">
        <f t="shared" si="5"/>
        <v>1298.7940379299998</v>
      </c>
      <c r="BW6" s="192">
        <f t="shared" si="5"/>
        <v>713.74196914999993</v>
      </c>
      <c r="BX6" s="192">
        <f t="shared" si="5"/>
        <v>1046.2354867050001</v>
      </c>
      <c r="BY6" s="192">
        <f t="shared" si="5"/>
        <v>467.76794999481001</v>
      </c>
      <c r="BZ6" s="192">
        <f t="shared" si="5"/>
        <v>284.57154337257805</v>
      </c>
      <c r="CA6" s="192">
        <f t="shared" si="5"/>
        <v>92.207732446211651</v>
      </c>
      <c r="CB6" s="192">
        <f t="shared" si="5"/>
        <v>67.074968586995453</v>
      </c>
      <c r="CC6" s="192">
        <f t="shared" si="5"/>
        <v>68.491551477292717</v>
      </c>
      <c r="CD6" s="215">
        <f t="shared" si="5"/>
        <v>70.322650616025086</v>
      </c>
    </row>
    <row r="7" spans="1:82" s="1" customFormat="1" x14ac:dyDescent="0.4">
      <c r="A7" s="312"/>
      <c r="B7" s="196" t="s">
        <v>227</v>
      </c>
      <c r="C7" s="56"/>
      <c r="D7" s="192">
        <v>0</v>
      </c>
      <c r="E7" s="192">
        <v>0</v>
      </c>
      <c r="F7" s="192">
        <v>0</v>
      </c>
      <c r="G7" s="192">
        <v>0</v>
      </c>
      <c r="H7" s="192">
        <v>0</v>
      </c>
      <c r="I7" s="192">
        <v>0</v>
      </c>
      <c r="J7" s="192">
        <v>0</v>
      </c>
      <c r="K7" s="192">
        <v>0</v>
      </c>
      <c r="L7" s="192">
        <v>0</v>
      </c>
      <c r="M7" s="192">
        <v>0</v>
      </c>
      <c r="N7" s="192">
        <v>0</v>
      </c>
      <c r="O7" s="192">
        <v>0</v>
      </c>
      <c r="P7" s="192">
        <v>0</v>
      </c>
      <c r="Q7" s="192">
        <v>0</v>
      </c>
      <c r="R7" s="192">
        <v>0</v>
      </c>
      <c r="S7" s="192">
        <v>0</v>
      </c>
      <c r="T7" s="192">
        <v>0</v>
      </c>
      <c r="U7" s="192">
        <v>0</v>
      </c>
      <c r="V7" s="192">
        <v>0</v>
      </c>
      <c r="W7" s="192">
        <v>0</v>
      </c>
      <c r="X7" s="192">
        <v>0</v>
      </c>
      <c r="Y7" s="192">
        <v>0</v>
      </c>
      <c r="Z7" s="192">
        <v>0</v>
      </c>
      <c r="AA7" s="192">
        <v>0</v>
      </c>
      <c r="AB7" s="192">
        <v>0</v>
      </c>
      <c r="AC7" s="192">
        <v>0</v>
      </c>
      <c r="AD7" s="192">
        <v>0</v>
      </c>
      <c r="AE7" s="192">
        <v>0</v>
      </c>
      <c r="AF7" s="192">
        <v>0</v>
      </c>
      <c r="AG7" s="192">
        <v>0</v>
      </c>
      <c r="AH7" s="192">
        <v>0</v>
      </c>
      <c r="AI7" s="192">
        <v>0</v>
      </c>
      <c r="AJ7" s="192">
        <v>0</v>
      </c>
      <c r="AK7" s="192">
        <v>0</v>
      </c>
      <c r="AL7" s="192">
        <v>0</v>
      </c>
      <c r="AM7" s="192">
        <v>0</v>
      </c>
      <c r="AN7" s="192">
        <v>0</v>
      </c>
      <c r="AO7" s="192">
        <v>0</v>
      </c>
      <c r="AP7" s="192">
        <v>0</v>
      </c>
      <c r="AQ7" s="192">
        <v>0</v>
      </c>
      <c r="AR7" s="192">
        <v>0</v>
      </c>
      <c r="AS7" s="192">
        <v>0</v>
      </c>
      <c r="AT7" s="192">
        <v>0</v>
      </c>
      <c r="AU7" s="192">
        <v>0</v>
      </c>
      <c r="AV7" s="192">
        <v>0</v>
      </c>
      <c r="AW7" s="192">
        <v>0</v>
      </c>
      <c r="AX7" s="192">
        <v>0</v>
      </c>
      <c r="AY7" s="192">
        <v>0</v>
      </c>
      <c r="AZ7" s="192">
        <v>332.70800000000008</v>
      </c>
      <c r="BA7" s="192">
        <v>475.00800000000004</v>
      </c>
      <c r="BB7" s="192">
        <v>474.24400000000003</v>
      </c>
      <c r="BC7" s="192">
        <v>459.01900000000001</v>
      </c>
      <c r="BD7" s="192">
        <v>446.95400000000001</v>
      </c>
      <c r="BE7" s="192">
        <v>469.76190140731705</v>
      </c>
      <c r="BF7" s="192">
        <v>518.64773074999994</v>
      </c>
      <c r="BG7" s="192">
        <v>507.20891397539998</v>
      </c>
      <c r="BH7" s="192">
        <v>445.23599999999999</v>
      </c>
      <c r="BI7" s="192">
        <v>486.24370455000002</v>
      </c>
      <c r="BJ7" s="192">
        <v>477.92547793</v>
      </c>
      <c r="BK7" s="192">
        <v>424.03039473491737</v>
      </c>
      <c r="BL7" s="192">
        <v>727.70019646000003</v>
      </c>
      <c r="BM7" s="192">
        <v>1088.6921164999999</v>
      </c>
      <c r="BN7" s="192">
        <v>801.16036899012533</v>
      </c>
      <c r="BO7" s="192">
        <v>749.87685299999998</v>
      </c>
      <c r="BP7" s="192">
        <v>662.33543288999988</v>
      </c>
      <c r="BQ7" s="192">
        <v>526.70929591000004</v>
      </c>
      <c r="BR7" s="192">
        <v>369.21073870999999</v>
      </c>
      <c r="BS7" s="192">
        <v>309.89859552000007</v>
      </c>
      <c r="BT7" s="192">
        <v>264.26859475999998</v>
      </c>
      <c r="BU7" s="192">
        <v>224.26502880999996</v>
      </c>
      <c r="BV7" s="192">
        <v>154.88572665999999</v>
      </c>
      <c r="BW7" s="192">
        <v>110.7615586</v>
      </c>
      <c r="BX7" s="192">
        <v>610.87668224000004</v>
      </c>
      <c r="BY7" s="192">
        <v>165.63120349194381</v>
      </c>
      <c r="BZ7" s="192">
        <v>90.061820769452197</v>
      </c>
      <c r="CA7" s="192">
        <v>66.451407448153716</v>
      </c>
      <c r="CB7" s="192">
        <v>67.074968586995453</v>
      </c>
      <c r="CC7" s="192">
        <v>68.491551477292717</v>
      </c>
      <c r="CD7" s="215">
        <v>70.322650616025086</v>
      </c>
    </row>
    <row r="8" spans="1:82" s="1" customFormat="1" x14ac:dyDescent="0.4">
      <c r="A8" s="312"/>
      <c r="B8" s="196" t="s">
        <v>237</v>
      </c>
      <c r="C8" s="56"/>
      <c r="D8" s="192">
        <v>0</v>
      </c>
      <c r="E8" s="192">
        <v>0</v>
      </c>
      <c r="F8" s="192">
        <v>0</v>
      </c>
      <c r="G8" s="192">
        <v>0</v>
      </c>
      <c r="H8" s="192">
        <v>0</v>
      </c>
      <c r="I8" s="192">
        <v>0</v>
      </c>
      <c r="J8" s="192">
        <v>0</v>
      </c>
      <c r="K8" s="192">
        <v>0</v>
      </c>
      <c r="L8" s="192">
        <v>0</v>
      </c>
      <c r="M8" s="192">
        <v>0</v>
      </c>
      <c r="N8" s="192">
        <v>0</v>
      </c>
      <c r="O8" s="192">
        <v>0</v>
      </c>
      <c r="P8" s="192">
        <v>0</v>
      </c>
      <c r="Q8" s="192">
        <v>0</v>
      </c>
      <c r="R8" s="192">
        <v>0</v>
      </c>
      <c r="S8" s="192">
        <v>0</v>
      </c>
      <c r="T8" s="192">
        <v>0</v>
      </c>
      <c r="U8" s="192">
        <v>0</v>
      </c>
      <c r="V8" s="192">
        <v>0</v>
      </c>
      <c r="W8" s="192">
        <v>0</v>
      </c>
      <c r="X8" s="192">
        <v>0</v>
      </c>
      <c r="Y8" s="192">
        <v>0</v>
      </c>
      <c r="Z8" s="192">
        <v>0</v>
      </c>
      <c r="AA8" s="192">
        <v>0</v>
      </c>
      <c r="AB8" s="192">
        <v>0</v>
      </c>
      <c r="AC8" s="192">
        <v>0</v>
      </c>
      <c r="AD8" s="192">
        <v>0</v>
      </c>
      <c r="AE8" s="192">
        <v>0</v>
      </c>
      <c r="AF8" s="192">
        <v>0</v>
      </c>
      <c r="AG8" s="192">
        <v>0</v>
      </c>
      <c r="AH8" s="192">
        <v>0</v>
      </c>
      <c r="AI8" s="192">
        <v>0</v>
      </c>
      <c r="AJ8" s="192">
        <v>0</v>
      </c>
      <c r="AK8" s="192">
        <v>0</v>
      </c>
      <c r="AL8" s="192">
        <v>0</v>
      </c>
      <c r="AM8" s="192">
        <v>0</v>
      </c>
      <c r="AN8" s="192">
        <v>0</v>
      </c>
      <c r="AO8" s="192">
        <v>0</v>
      </c>
      <c r="AP8" s="192">
        <v>0</v>
      </c>
      <c r="AQ8" s="192">
        <v>0</v>
      </c>
      <c r="AR8" s="192">
        <v>0</v>
      </c>
      <c r="AS8" s="192">
        <v>0</v>
      </c>
      <c r="AT8" s="192">
        <v>0</v>
      </c>
      <c r="AU8" s="192">
        <v>0</v>
      </c>
      <c r="AV8" s="192">
        <v>0</v>
      </c>
      <c r="AW8" s="192">
        <v>0</v>
      </c>
      <c r="AX8" s="192">
        <v>0</v>
      </c>
      <c r="AY8" s="192">
        <v>0</v>
      </c>
      <c r="AZ8" s="192">
        <v>1833.2149999999999</v>
      </c>
      <c r="BA8" s="192">
        <v>3418.4580000000001</v>
      </c>
      <c r="BB8" s="192">
        <v>3083.4490000000001</v>
      </c>
      <c r="BC8" s="192">
        <v>2796.067</v>
      </c>
      <c r="BD8" s="192">
        <v>2435.2660000000001</v>
      </c>
      <c r="BE8" s="192">
        <v>2135.8090000000002</v>
      </c>
      <c r="BF8" s="192">
        <v>2105.4681379400004</v>
      </c>
      <c r="BG8" s="192">
        <v>2051.9794873882602</v>
      </c>
      <c r="BH8" s="192">
        <v>1759.2470000000001</v>
      </c>
      <c r="BI8" s="192">
        <v>1824.9606072800002</v>
      </c>
      <c r="BJ8" s="192">
        <v>1961.87288926</v>
      </c>
      <c r="BK8" s="192">
        <v>1817.4577446102965</v>
      </c>
      <c r="BL8" s="192">
        <v>2129.1275195499998</v>
      </c>
      <c r="BM8" s="192">
        <v>3595.32545321</v>
      </c>
      <c r="BN8" s="192">
        <v>3672.3248568335066</v>
      </c>
      <c r="BO8" s="192">
        <v>4184.1081413699985</v>
      </c>
      <c r="BP8" s="192">
        <v>4507.4715771600004</v>
      </c>
      <c r="BQ8" s="192">
        <v>3811.3202527161902</v>
      </c>
      <c r="BR8" s="192">
        <v>2695.8303489699992</v>
      </c>
      <c r="BS8" s="192">
        <v>2003.6174202700001</v>
      </c>
      <c r="BT8" s="192">
        <v>1611.2098276999998</v>
      </c>
      <c r="BU8" s="192">
        <v>1442.7194395999989</v>
      </c>
      <c r="BV8" s="192">
        <v>1143.9083112699998</v>
      </c>
      <c r="BW8" s="192">
        <v>602.98041054999987</v>
      </c>
      <c r="BX8" s="192">
        <v>435.35880446500005</v>
      </c>
      <c r="BY8" s="192">
        <v>302.13674650286617</v>
      </c>
      <c r="BZ8" s="192">
        <v>194.50972260312582</v>
      </c>
      <c r="CA8" s="192">
        <v>25.756324998057941</v>
      </c>
      <c r="CB8" s="192">
        <v>0</v>
      </c>
      <c r="CC8" s="192">
        <v>0</v>
      </c>
      <c r="CD8" s="215">
        <v>0</v>
      </c>
    </row>
    <row r="9" spans="1:82" s="1" customFormat="1" x14ac:dyDescent="0.4">
      <c r="A9" s="312"/>
      <c r="B9" s="285" t="s">
        <v>398</v>
      </c>
      <c r="C9" s="71"/>
      <c r="D9" s="192">
        <v>0</v>
      </c>
      <c r="E9" s="192">
        <v>0</v>
      </c>
      <c r="F9" s="192">
        <v>0</v>
      </c>
      <c r="G9" s="192">
        <v>0</v>
      </c>
      <c r="H9" s="192">
        <v>0</v>
      </c>
      <c r="I9" s="192">
        <v>0</v>
      </c>
      <c r="J9" s="192">
        <v>0</v>
      </c>
      <c r="K9" s="192">
        <v>0</v>
      </c>
      <c r="L9" s="192">
        <v>0</v>
      </c>
      <c r="M9" s="192">
        <v>0</v>
      </c>
      <c r="N9" s="192">
        <v>0</v>
      </c>
      <c r="O9" s="192">
        <v>0</v>
      </c>
      <c r="P9" s="192">
        <v>0</v>
      </c>
      <c r="Q9" s="192">
        <v>0</v>
      </c>
      <c r="R9" s="192">
        <v>0</v>
      </c>
      <c r="S9" s="192">
        <v>0</v>
      </c>
      <c r="T9" s="192">
        <v>0</v>
      </c>
      <c r="U9" s="192">
        <v>0</v>
      </c>
      <c r="V9" s="192">
        <v>0</v>
      </c>
      <c r="W9" s="192">
        <v>0</v>
      </c>
      <c r="X9" s="192">
        <v>0</v>
      </c>
      <c r="Y9" s="192">
        <v>0</v>
      </c>
      <c r="Z9" s="192">
        <v>0</v>
      </c>
      <c r="AA9" s="192">
        <v>0</v>
      </c>
      <c r="AB9" s="192">
        <v>0</v>
      </c>
      <c r="AC9" s="192">
        <v>0</v>
      </c>
      <c r="AD9" s="192">
        <v>0</v>
      </c>
      <c r="AE9" s="192">
        <v>0</v>
      </c>
      <c r="AF9" s="192">
        <v>0</v>
      </c>
      <c r="AG9" s="192">
        <v>0</v>
      </c>
      <c r="AH9" s="192">
        <v>0</v>
      </c>
      <c r="AI9" s="192">
        <v>0</v>
      </c>
      <c r="AJ9" s="192">
        <v>0</v>
      </c>
      <c r="AK9" s="192">
        <v>0</v>
      </c>
      <c r="AL9" s="192">
        <v>0</v>
      </c>
      <c r="AM9" s="192">
        <v>0</v>
      </c>
      <c r="AN9" s="192">
        <v>0</v>
      </c>
      <c r="AO9" s="192">
        <v>0</v>
      </c>
      <c r="AP9" s="192">
        <v>0</v>
      </c>
      <c r="AQ9" s="192">
        <v>0</v>
      </c>
      <c r="AR9" s="192">
        <v>0</v>
      </c>
      <c r="AS9" s="192">
        <v>0</v>
      </c>
      <c r="AT9" s="192">
        <v>0</v>
      </c>
      <c r="AU9" s="192">
        <v>0</v>
      </c>
      <c r="AV9" s="192">
        <v>0</v>
      </c>
      <c r="AW9" s="192">
        <v>0</v>
      </c>
      <c r="AX9" s="192">
        <v>0</v>
      </c>
      <c r="AY9" s="192">
        <v>0</v>
      </c>
      <c r="AZ9" s="192">
        <v>214.28451982657336</v>
      </c>
      <c r="BA9" s="192">
        <v>330</v>
      </c>
      <c r="BB9" s="192">
        <v>305</v>
      </c>
      <c r="BC9" s="192">
        <v>285</v>
      </c>
      <c r="BD9" s="192">
        <v>305</v>
      </c>
      <c r="BE9" s="192">
        <v>284</v>
      </c>
      <c r="BF9" s="192">
        <v>289.81299999999999</v>
      </c>
      <c r="BG9" s="192">
        <v>255.8872903330878</v>
      </c>
      <c r="BH9" s="192">
        <v>142.881</v>
      </c>
      <c r="BI9" s="192">
        <v>24.123565300067376</v>
      </c>
      <c r="BJ9" s="192">
        <v>12.22461096189574</v>
      </c>
      <c r="BK9" s="192">
        <v>0</v>
      </c>
      <c r="BL9" s="192">
        <v>0</v>
      </c>
      <c r="BM9" s="192">
        <v>0</v>
      </c>
      <c r="BN9" s="192">
        <v>0</v>
      </c>
      <c r="BO9" s="192">
        <v>0</v>
      </c>
      <c r="BP9" s="192">
        <v>0</v>
      </c>
      <c r="BQ9" s="192">
        <v>0</v>
      </c>
      <c r="BR9" s="192">
        <v>0</v>
      </c>
      <c r="BS9" s="192">
        <v>0</v>
      </c>
      <c r="BT9" s="192">
        <v>0</v>
      </c>
      <c r="BU9" s="192">
        <v>0</v>
      </c>
      <c r="BV9" s="192">
        <v>0</v>
      </c>
      <c r="BW9" s="192">
        <v>0</v>
      </c>
      <c r="BX9" s="192">
        <v>0</v>
      </c>
      <c r="BY9" s="192">
        <v>0</v>
      </c>
      <c r="BZ9" s="192">
        <v>0</v>
      </c>
      <c r="CA9" s="192">
        <v>0</v>
      </c>
      <c r="CB9" s="192">
        <v>0</v>
      </c>
      <c r="CC9" s="192">
        <v>0</v>
      </c>
      <c r="CD9" s="215">
        <v>0</v>
      </c>
    </row>
    <row r="10" spans="1:82" s="1" customFormat="1" x14ac:dyDescent="0.4">
      <c r="A10" s="312"/>
      <c r="B10" s="285" t="s">
        <v>411</v>
      </c>
      <c r="C10" s="71"/>
      <c r="D10" s="192">
        <v>0</v>
      </c>
      <c r="E10" s="192">
        <v>0</v>
      </c>
      <c r="F10" s="192">
        <v>0</v>
      </c>
      <c r="G10" s="192">
        <v>0</v>
      </c>
      <c r="H10" s="192">
        <v>0</v>
      </c>
      <c r="I10" s="192">
        <v>0</v>
      </c>
      <c r="J10" s="192">
        <v>0</v>
      </c>
      <c r="K10" s="192">
        <v>0</v>
      </c>
      <c r="L10" s="192">
        <v>0</v>
      </c>
      <c r="M10" s="192">
        <v>0</v>
      </c>
      <c r="N10" s="192">
        <v>0</v>
      </c>
      <c r="O10" s="192">
        <v>0</v>
      </c>
      <c r="P10" s="192">
        <v>0</v>
      </c>
      <c r="Q10" s="192">
        <v>0</v>
      </c>
      <c r="R10" s="192">
        <v>0</v>
      </c>
      <c r="S10" s="192">
        <v>0</v>
      </c>
      <c r="T10" s="192">
        <v>0</v>
      </c>
      <c r="U10" s="192">
        <v>0</v>
      </c>
      <c r="V10" s="192">
        <v>0</v>
      </c>
      <c r="W10" s="192">
        <v>0</v>
      </c>
      <c r="X10" s="192">
        <v>0</v>
      </c>
      <c r="Y10" s="192">
        <v>0</v>
      </c>
      <c r="Z10" s="192">
        <v>0</v>
      </c>
      <c r="AA10" s="192">
        <v>0</v>
      </c>
      <c r="AB10" s="192">
        <v>0</v>
      </c>
      <c r="AC10" s="192">
        <v>0</v>
      </c>
      <c r="AD10" s="192">
        <v>0</v>
      </c>
      <c r="AE10" s="192">
        <v>0</v>
      </c>
      <c r="AF10" s="192">
        <v>0</v>
      </c>
      <c r="AG10" s="192">
        <v>0</v>
      </c>
      <c r="AH10" s="192">
        <v>0</v>
      </c>
      <c r="AI10" s="192">
        <v>0</v>
      </c>
      <c r="AJ10" s="192">
        <v>0</v>
      </c>
      <c r="AK10" s="192">
        <v>0</v>
      </c>
      <c r="AL10" s="192">
        <v>0</v>
      </c>
      <c r="AM10" s="192">
        <v>0</v>
      </c>
      <c r="AN10" s="192">
        <v>0</v>
      </c>
      <c r="AO10" s="192">
        <v>0</v>
      </c>
      <c r="AP10" s="192">
        <v>0</v>
      </c>
      <c r="AQ10" s="192">
        <v>0</v>
      </c>
      <c r="AR10" s="192">
        <v>0</v>
      </c>
      <c r="AS10" s="192">
        <v>0</v>
      </c>
      <c r="AT10" s="192">
        <v>0</v>
      </c>
      <c r="AU10" s="192">
        <v>0</v>
      </c>
      <c r="AV10" s="192">
        <v>0</v>
      </c>
      <c r="AW10" s="192">
        <v>0</v>
      </c>
      <c r="AX10" s="192">
        <v>0</v>
      </c>
      <c r="AY10" s="192">
        <v>0</v>
      </c>
      <c r="AZ10" s="192">
        <v>1618.9304801734265</v>
      </c>
      <c r="BA10" s="192">
        <v>3088.4580000000001</v>
      </c>
      <c r="BB10" s="192">
        <v>2778.4490000000001</v>
      </c>
      <c r="BC10" s="192">
        <v>2511.067</v>
      </c>
      <c r="BD10" s="192">
        <v>2130.2660000000001</v>
      </c>
      <c r="BE10" s="192">
        <v>1851.8090000000002</v>
      </c>
      <c r="BF10" s="192">
        <v>1815.6551379400003</v>
      </c>
      <c r="BG10" s="192">
        <v>1796.0921970551724</v>
      </c>
      <c r="BH10" s="192">
        <v>1616.366</v>
      </c>
      <c r="BI10" s="192">
        <v>1800.8370419799328</v>
      </c>
      <c r="BJ10" s="192">
        <v>1949.6482782981043</v>
      </c>
      <c r="BK10" s="192">
        <v>1817.4577446102965</v>
      </c>
      <c r="BL10" s="192">
        <v>2129.1275195499998</v>
      </c>
      <c r="BM10" s="192">
        <v>3595.32545321</v>
      </c>
      <c r="BN10" s="192">
        <v>3672.3248568335066</v>
      </c>
      <c r="BO10" s="192">
        <v>4184.1081413699985</v>
      </c>
      <c r="BP10" s="192">
        <v>4507.4715771600004</v>
      </c>
      <c r="BQ10" s="192">
        <v>3811.3202527161902</v>
      </c>
      <c r="BR10" s="192">
        <v>2695.8303489699992</v>
      </c>
      <c r="BS10" s="192">
        <v>2003.6174202700001</v>
      </c>
      <c r="BT10" s="192">
        <v>1611.2098276999998</v>
      </c>
      <c r="BU10" s="192">
        <v>1442.7194395999989</v>
      </c>
      <c r="BV10" s="192">
        <v>1143.9083112699998</v>
      </c>
      <c r="BW10" s="192">
        <v>602.98041054999987</v>
      </c>
      <c r="BX10" s="192">
        <v>435.35880446500005</v>
      </c>
      <c r="BY10" s="192">
        <v>302.13674650286617</v>
      </c>
      <c r="BZ10" s="192">
        <v>194.50972260312582</v>
      </c>
      <c r="CA10" s="192">
        <v>25.756324998057941</v>
      </c>
      <c r="CB10" s="192">
        <v>0</v>
      </c>
      <c r="CC10" s="192">
        <v>0</v>
      </c>
      <c r="CD10" s="215">
        <v>0</v>
      </c>
    </row>
    <row r="11" spans="1:82" s="296" customFormat="1" ht="35.25" customHeight="1" x14ac:dyDescent="0.35">
      <c r="A11" s="486"/>
      <c r="B11" s="487" t="s">
        <v>275</v>
      </c>
      <c r="C11" s="488"/>
      <c r="D11" s="489">
        <v>15.2</v>
      </c>
      <c r="E11" s="489">
        <v>19.2</v>
      </c>
      <c r="F11" s="489">
        <v>17</v>
      </c>
      <c r="G11" s="489">
        <v>14.8</v>
      </c>
      <c r="H11" s="489">
        <v>26.8</v>
      </c>
      <c r="I11" s="489">
        <v>22.2</v>
      </c>
      <c r="J11" s="489">
        <v>15.7</v>
      </c>
      <c r="K11" s="489">
        <v>15.7</v>
      </c>
      <c r="L11" s="489">
        <v>20.9</v>
      </c>
      <c r="M11" s="489">
        <v>25.4</v>
      </c>
      <c r="N11" s="489">
        <v>49.4</v>
      </c>
      <c r="O11" s="489">
        <v>41.9</v>
      </c>
      <c r="P11" s="489">
        <v>30.2</v>
      </c>
      <c r="Q11" s="489">
        <v>36.299999999999997</v>
      </c>
      <c r="R11" s="489">
        <v>64.5</v>
      </c>
      <c r="S11" s="489">
        <v>64.599999999999994</v>
      </c>
      <c r="T11" s="489">
        <v>44.9</v>
      </c>
      <c r="U11" s="489">
        <v>49.2</v>
      </c>
      <c r="V11" s="489">
        <v>78.3</v>
      </c>
      <c r="W11" s="489">
        <v>121.7</v>
      </c>
      <c r="X11" s="489">
        <v>123.3</v>
      </c>
      <c r="Y11" s="489">
        <v>127.1</v>
      </c>
      <c r="Z11" s="489">
        <v>150.4</v>
      </c>
      <c r="AA11" s="489">
        <v>239.4</v>
      </c>
      <c r="AB11" s="489">
        <v>209.1</v>
      </c>
      <c r="AC11" s="489">
        <v>174.09</v>
      </c>
      <c r="AD11" s="489">
        <v>214.12200000000001</v>
      </c>
      <c r="AE11" s="489">
        <v>454.38499999999999</v>
      </c>
      <c r="AF11" s="489">
        <v>558.846</v>
      </c>
      <c r="AG11" s="489">
        <v>628.82600000000002</v>
      </c>
      <c r="AH11" s="489">
        <v>632</v>
      </c>
      <c r="AI11" s="489">
        <v>653</v>
      </c>
      <c r="AJ11" s="489">
        <v>1280</v>
      </c>
      <c r="AK11" s="489">
        <v>1702</v>
      </c>
      <c r="AL11" s="489">
        <v>1500</v>
      </c>
      <c r="AM11" s="489">
        <v>1497</v>
      </c>
      <c r="AN11" s="489">
        <v>1578</v>
      </c>
      <c r="AO11" s="489">
        <v>1589</v>
      </c>
      <c r="AP11" s="489">
        <v>1734</v>
      </c>
      <c r="AQ11" s="489">
        <v>1467.9280000000001</v>
      </c>
      <c r="AR11" s="489">
        <v>1106.7449999999999</v>
      </c>
      <c r="AS11" s="489">
        <v>733.41</v>
      </c>
      <c r="AT11" s="489">
        <v>869.84</v>
      </c>
      <c r="AU11" s="489">
        <v>1603.8150000000001</v>
      </c>
      <c r="AV11" s="489">
        <v>1760.1579999999999</v>
      </c>
      <c r="AW11" s="489">
        <v>1651.7639999999999</v>
      </c>
      <c r="AX11" s="489">
        <v>1299.4829999999999</v>
      </c>
      <c r="AY11" s="489">
        <v>1101.827</v>
      </c>
      <c r="AZ11" s="489">
        <v>587.298</v>
      </c>
      <c r="BA11" s="489">
        <v>0</v>
      </c>
      <c r="BB11" s="489">
        <v>0</v>
      </c>
      <c r="BC11" s="489">
        <v>0</v>
      </c>
      <c r="BD11" s="489">
        <v>0</v>
      </c>
      <c r="BE11" s="489">
        <v>0</v>
      </c>
      <c r="BF11" s="489">
        <v>0</v>
      </c>
      <c r="BG11" s="489">
        <v>0</v>
      </c>
      <c r="BH11" s="489">
        <v>0</v>
      </c>
      <c r="BI11" s="489">
        <v>0</v>
      </c>
      <c r="BJ11" s="489">
        <v>0</v>
      </c>
      <c r="BK11" s="489">
        <v>0</v>
      </c>
      <c r="BL11" s="489">
        <v>0</v>
      </c>
      <c r="BM11" s="489">
        <v>0</v>
      </c>
      <c r="BN11" s="489">
        <v>0</v>
      </c>
      <c r="BO11" s="489">
        <v>0</v>
      </c>
      <c r="BP11" s="489">
        <v>0</v>
      </c>
      <c r="BQ11" s="489">
        <v>0</v>
      </c>
      <c r="BR11" s="489">
        <v>0</v>
      </c>
      <c r="BS11" s="489">
        <v>0</v>
      </c>
      <c r="BT11" s="489">
        <v>0</v>
      </c>
      <c r="BU11" s="489">
        <v>0</v>
      </c>
      <c r="BV11" s="489">
        <v>0</v>
      </c>
      <c r="BW11" s="489">
        <v>0</v>
      </c>
      <c r="BX11" s="489">
        <v>0</v>
      </c>
      <c r="BY11" s="489">
        <v>0</v>
      </c>
      <c r="BZ11" s="489">
        <v>0</v>
      </c>
      <c r="CA11" s="489">
        <v>0</v>
      </c>
      <c r="CB11" s="489">
        <v>0</v>
      </c>
      <c r="CC11" s="489">
        <v>0</v>
      </c>
      <c r="CD11" s="490">
        <v>0</v>
      </c>
    </row>
    <row r="12" spans="1:82" s="496" customFormat="1" ht="30" customHeight="1" thickBot="1" x14ac:dyDescent="0.4">
      <c r="A12" s="491"/>
      <c r="B12" s="16" t="s">
        <v>739</v>
      </c>
      <c r="C12" s="492"/>
      <c r="D12" s="493"/>
      <c r="E12" s="493"/>
      <c r="F12" s="493"/>
      <c r="G12" s="493"/>
      <c r="H12" s="493"/>
      <c r="I12" s="493"/>
      <c r="J12" s="493"/>
      <c r="K12" s="493"/>
      <c r="L12" s="493"/>
      <c r="M12" s="493"/>
      <c r="N12" s="493"/>
      <c r="O12" s="493"/>
      <c r="P12" s="493"/>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493"/>
      <c r="AU12" s="493"/>
      <c r="AV12" s="493"/>
      <c r="AW12" s="493"/>
      <c r="AX12" s="493"/>
      <c r="AY12" s="493"/>
      <c r="AZ12" s="493"/>
      <c r="BA12" s="493"/>
      <c r="BB12" s="493"/>
      <c r="BC12" s="493"/>
      <c r="BD12" s="493"/>
      <c r="BE12" s="493"/>
      <c r="BF12" s="493"/>
      <c r="BG12" s="493"/>
      <c r="BH12" s="493"/>
      <c r="BI12" s="493"/>
      <c r="BJ12" s="493"/>
      <c r="BK12" s="493"/>
      <c r="BL12" s="493"/>
      <c r="BM12" s="493"/>
      <c r="BN12" s="494"/>
      <c r="BO12" s="494"/>
      <c r="BP12" s="494"/>
      <c r="BQ12" s="494">
        <v>5.0737465744051846</v>
      </c>
      <c r="BR12" s="494">
        <v>50.640972586505463</v>
      </c>
      <c r="BS12" s="494">
        <v>457.10933584295026</v>
      </c>
      <c r="BT12" s="494">
        <v>893.36719655631623</v>
      </c>
      <c r="BU12" s="494">
        <v>1325.6919651950693</v>
      </c>
      <c r="BV12" s="494">
        <v>1964.7760253135691</v>
      </c>
      <c r="BW12" s="494">
        <v>6751.0503691132781</v>
      </c>
      <c r="BX12" s="494">
        <v>16599.353591965926</v>
      </c>
      <c r="BY12" s="494">
        <v>12756.035517670956</v>
      </c>
      <c r="BZ12" s="494">
        <v>11246.459811686553</v>
      </c>
      <c r="CA12" s="494">
        <v>13122.397384820681</v>
      </c>
      <c r="CB12" s="494">
        <v>15200.08103983209</v>
      </c>
      <c r="CC12" s="494">
        <v>17526.758140889626</v>
      </c>
      <c r="CD12" s="495">
        <v>19771.406925236963</v>
      </c>
    </row>
    <row r="13" spans="1:82" s="1" customFormat="1" x14ac:dyDescent="0.4">
      <c r="A13" s="319"/>
      <c r="B13" s="172" t="s">
        <v>740</v>
      </c>
      <c r="C13" s="314"/>
      <c r="D13" s="49" t="s">
        <v>144</v>
      </c>
      <c r="E13" s="49" t="s">
        <v>145</v>
      </c>
      <c r="F13" s="49" t="s">
        <v>146</v>
      </c>
      <c r="G13" s="49" t="s">
        <v>147</v>
      </c>
      <c r="H13" s="49" t="s">
        <v>148</v>
      </c>
      <c r="I13" s="49" t="s">
        <v>149</v>
      </c>
      <c r="J13" s="49" t="s">
        <v>150</v>
      </c>
      <c r="K13" s="49" t="s">
        <v>151</v>
      </c>
      <c r="L13" s="49" t="s">
        <v>152</v>
      </c>
      <c r="M13" s="49" t="s">
        <v>153</v>
      </c>
      <c r="N13" s="49" t="s">
        <v>154</v>
      </c>
      <c r="O13" s="49" t="s">
        <v>155</v>
      </c>
      <c r="P13" s="49" t="s">
        <v>156</v>
      </c>
      <c r="Q13" s="49" t="s">
        <v>157</v>
      </c>
      <c r="R13" s="49" t="s">
        <v>158</v>
      </c>
      <c r="S13" s="49" t="s">
        <v>159</v>
      </c>
      <c r="T13" s="49" t="s">
        <v>160</v>
      </c>
      <c r="U13" s="49" t="s">
        <v>161</v>
      </c>
      <c r="V13" s="49" t="s">
        <v>162</v>
      </c>
      <c r="W13" s="49" t="s">
        <v>163</v>
      </c>
      <c r="X13" s="49" t="s">
        <v>164</v>
      </c>
      <c r="Y13" s="49" t="s">
        <v>165</v>
      </c>
      <c r="Z13" s="49" t="s">
        <v>166</v>
      </c>
      <c r="AA13" s="49" t="s">
        <v>167</v>
      </c>
      <c r="AB13" s="49" t="s">
        <v>168</v>
      </c>
      <c r="AC13" s="49" t="s">
        <v>169</v>
      </c>
      <c r="AD13" s="49" t="s">
        <v>170</v>
      </c>
      <c r="AE13" s="49" t="s">
        <v>171</v>
      </c>
      <c r="AF13" s="49" t="s">
        <v>172</v>
      </c>
      <c r="AG13" s="49" t="s">
        <v>173</v>
      </c>
      <c r="AH13" s="49" t="s">
        <v>174</v>
      </c>
      <c r="AI13" s="49" t="s">
        <v>175</v>
      </c>
      <c r="AJ13" s="49" t="s">
        <v>176</v>
      </c>
      <c r="AK13" s="49" t="s">
        <v>177</v>
      </c>
      <c r="AL13" s="49" t="s">
        <v>178</v>
      </c>
      <c r="AM13" s="49" t="s">
        <v>179</v>
      </c>
      <c r="AN13" s="49" t="s">
        <v>180</v>
      </c>
      <c r="AO13" s="49" t="s">
        <v>181</v>
      </c>
      <c r="AP13" s="49" t="s">
        <v>182</v>
      </c>
      <c r="AQ13" s="49" t="s">
        <v>183</v>
      </c>
      <c r="AR13" s="49" t="s">
        <v>184</v>
      </c>
      <c r="AS13" s="49" t="s">
        <v>185</v>
      </c>
      <c r="AT13" s="49" t="s">
        <v>186</v>
      </c>
      <c r="AU13" s="49" t="s">
        <v>187</v>
      </c>
      <c r="AV13" s="49" t="s">
        <v>188</v>
      </c>
      <c r="AW13" s="49" t="s">
        <v>189</v>
      </c>
      <c r="AX13" s="49" t="s">
        <v>190</v>
      </c>
      <c r="AY13" s="49" t="s">
        <v>90</v>
      </c>
      <c r="AZ13" s="49" t="s">
        <v>91</v>
      </c>
      <c r="BA13" s="49" t="s">
        <v>92</v>
      </c>
      <c r="BB13" s="49" t="s">
        <v>93</v>
      </c>
      <c r="BC13" s="49" t="s">
        <v>94</v>
      </c>
      <c r="BD13" s="49" t="s">
        <v>95</v>
      </c>
      <c r="BE13" s="49" t="s">
        <v>96</v>
      </c>
      <c r="BF13" s="49" t="s">
        <v>97</v>
      </c>
      <c r="BG13" s="49" t="s">
        <v>98</v>
      </c>
      <c r="BH13" s="49" t="s">
        <v>99</v>
      </c>
      <c r="BI13" s="49" t="s">
        <v>100</v>
      </c>
      <c r="BJ13" s="49" t="s">
        <v>101</v>
      </c>
      <c r="BK13" s="49" t="s">
        <v>102</v>
      </c>
      <c r="BL13" s="49" t="s">
        <v>103</v>
      </c>
      <c r="BM13" s="49" t="s">
        <v>104</v>
      </c>
      <c r="BN13" s="49" t="s">
        <v>105</v>
      </c>
      <c r="BO13" s="49" t="s">
        <v>106</v>
      </c>
      <c r="BP13" s="49" t="s">
        <v>107</v>
      </c>
      <c r="BQ13" s="49" t="s">
        <v>108</v>
      </c>
      <c r="BR13" s="49" t="s">
        <v>109</v>
      </c>
      <c r="BS13" s="49" t="s">
        <v>110</v>
      </c>
      <c r="BT13" s="49" t="s">
        <v>111</v>
      </c>
      <c r="BU13" s="49" t="s">
        <v>112</v>
      </c>
      <c r="BV13" s="49" t="s">
        <v>113</v>
      </c>
      <c r="BW13" s="49" t="s">
        <v>114</v>
      </c>
      <c r="BX13" s="49" t="s">
        <v>115</v>
      </c>
      <c r="BY13" s="49" t="s">
        <v>116</v>
      </c>
      <c r="BZ13" s="49" t="s">
        <v>117</v>
      </c>
      <c r="CA13" s="49" t="s">
        <v>118</v>
      </c>
      <c r="CB13" s="49" t="s">
        <v>119</v>
      </c>
      <c r="CC13" s="49" t="s">
        <v>120</v>
      </c>
      <c r="CD13" s="50" t="s">
        <v>121</v>
      </c>
    </row>
    <row r="14" spans="1:82" s="1" customFormat="1" x14ac:dyDescent="0.4">
      <c r="A14" s="319"/>
      <c r="B14" s="322" t="s">
        <v>304</v>
      </c>
      <c r="C14" s="343"/>
      <c r="D14" s="269" t="s">
        <v>123</v>
      </c>
      <c r="E14" s="269" t="s">
        <v>123</v>
      </c>
      <c r="F14" s="269" t="s">
        <v>123</v>
      </c>
      <c r="G14" s="269" t="s">
        <v>123</v>
      </c>
      <c r="H14" s="269" t="s">
        <v>123</v>
      </c>
      <c r="I14" s="269" t="s">
        <v>123</v>
      </c>
      <c r="J14" s="269" t="s">
        <v>123</v>
      </c>
      <c r="K14" s="269" t="s">
        <v>123</v>
      </c>
      <c r="L14" s="269" t="s">
        <v>123</v>
      </c>
      <c r="M14" s="269" t="s">
        <v>123</v>
      </c>
      <c r="N14" s="269" t="s">
        <v>123</v>
      </c>
      <c r="O14" s="269" t="s">
        <v>123</v>
      </c>
      <c r="P14" s="269" t="s">
        <v>123</v>
      </c>
      <c r="Q14" s="269" t="s">
        <v>123</v>
      </c>
      <c r="R14" s="269" t="s">
        <v>123</v>
      </c>
      <c r="S14" s="269" t="s">
        <v>123</v>
      </c>
      <c r="T14" s="269" t="s">
        <v>123</v>
      </c>
      <c r="U14" s="269" t="s">
        <v>123</v>
      </c>
      <c r="V14" s="269" t="s">
        <v>123</v>
      </c>
      <c r="W14" s="269" t="s">
        <v>123</v>
      </c>
      <c r="X14" s="269" t="s">
        <v>123</v>
      </c>
      <c r="Y14" s="269" t="s">
        <v>123</v>
      </c>
      <c r="Z14" s="269" t="s">
        <v>123</v>
      </c>
      <c r="AA14" s="269" t="s">
        <v>123</v>
      </c>
      <c r="AB14" s="269" t="s">
        <v>123</v>
      </c>
      <c r="AC14" s="269" t="s">
        <v>123</v>
      </c>
      <c r="AD14" s="269" t="s">
        <v>123</v>
      </c>
      <c r="AE14" s="269" t="s">
        <v>123</v>
      </c>
      <c r="AF14" s="269" t="s">
        <v>123</v>
      </c>
      <c r="AG14" s="269" t="s">
        <v>123</v>
      </c>
      <c r="AH14" s="269" t="s">
        <v>123</v>
      </c>
      <c r="AI14" s="269" t="s">
        <v>123</v>
      </c>
      <c r="AJ14" s="269" t="s">
        <v>123</v>
      </c>
      <c r="AK14" s="269" t="s">
        <v>123</v>
      </c>
      <c r="AL14" s="269" t="s">
        <v>123</v>
      </c>
      <c r="AM14" s="269" t="s">
        <v>123</v>
      </c>
      <c r="AN14" s="269" t="s">
        <v>123</v>
      </c>
      <c r="AO14" s="269" t="s">
        <v>123</v>
      </c>
      <c r="AP14" s="269" t="s">
        <v>123</v>
      </c>
      <c r="AQ14" s="269" t="s">
        <v>123</v>
      </c>
      <c r="AR14" s="269" t="s">
        <v>123</v>
      </c>
      <c r="AS14" s="269" t="s">
        <v>123</v>
      </c>
      <c r="AT14" s="269" t="s">
        <v>123</v>
      </c>
      <c r="AU14" s="269" t="s">
        <v>123</v>
      </c>
      <c r="AV14" s="269" t="s">
        <v>123</v>
      </c>
      <c r="AW14" s="269" t="s">
        <v>123</v>
      </c>
      <c r="AX14" s="269" t="s">
        <v>123</v>
      </c>
      <c r="AY14" s="269" t="s">
        <v>123</v>
      </c>
      <c r="AZ14" s="269" t="s">
        <v>123</v>
      </c>
      <c r="BA14" s="269" t="s">
        <v>123</v>
      </c>
      <c r="BB14" s="269" t="s">
        <v>123</v>
      </c>
      <c r="BC14" s="269" t="s">
        <v>123</v>
      </c>
      <c r="BD14" s="269" t="s">
        <v>123</v>
      </c>
      <c r="BE14" s="269" t="s">
        <v>123</v>
      </c>
      <c r="BF14" s="269" t="s">
        <v>123</v>
      </c>
      <c r="BG14" s="269" t="s">
        <v>123</v>
      </c>
      <c r="BH14" s="269" t="s">
        <v>123</v>
      </c>
      <c r="BI14" s="269" t="s">
        <v>123</v>
      </c>
      <c r="BJ14" s="269" t="s">
        <v>123</v>
      </c>
      <c r="BK14" s="269" t="s">
        <v>123</v>
      </c>
      <c r="BL14" s="269" t="s">
        <v>123</v>
      </c>
      <c r="BM14" s="269" t="s">
        <v>123</v>
      </c>
      <c r="BN14" s="269" t="s">
        <v>123</v>
      </c>
      <c r="BO14" s="269" t="s">
        <v>123</v>
      </c>
      <c r="BP14" s="269" t="s">
        <v>123</v>
      </c>
      <c r="BQ14" s="269" t="s">
        <v>123</v>
      </c>
      <c r="BR14" s="269" t="s">
        <v>123</v>
      </c>
      <c r="BS14" s="269" t="s">
        <v>123</v>
      </c>
      <c r="BT14" s="269" t="s">
        <v>123</v>
      </c>
      <c r="BU14" s="269" t="s">
        <v>123</v>
      </c>
      <c r="BV14" s="269" t="s">
        <v>123</v>
      </c>
      <c r="BW14" s="269" t="s">
        <v>123</v>
      </c>
      <c r="BX14" s="269" t="s">
        <v>123</v>
      </c>
      <c r="BY14" s="269" t="s">
        <v>124</v>
      </c>
      <c r="BZ14" s="269" t="s">
        <v>124</v>
      </c>
      <c r="CA14" s="269" t="s">
        <v>124</v>
      </c>
      <c r="CB14" s="269" t="s">
        <v>124</v>
      </c>
      <c r="CC14" s="269" t="s">
        <v>124</v>
      </c>
      <c r="CD14" s="270" t="s">
        <v>124</v>
      </c>
    </row>
    <row r="15" spans="1:82" s="238" customFormat="1" ht="24" customHeight="1" x14ac:dyDescent="0.4">
      <c r="A15" s="497"/>
      <c r="B15" s="106" t="s">
        <v>136</v>
      </c>
      <c r="C15" s="379"/>
      <c r="D15" s="253">
        <f t="shared" ref="D15:AI15" si="6">SUM(D17,D16,D22,D23)</f>
        <v>566.07909384484117</v>
      </c>
      <c r="E15" s="253">
        <f t="shared" si="6"/>
        <v>697.1710945246989</v>
      </c>
      <c r="F15" s="253">
        <f t="shared" si="6"/>
        <v>602.23112840040062</v>
      </c>
      <c r="G15" s="253">
        <f t="shared" si="6"/>
        <v>488.54792608738376</v>
      </c>
      <c r="H15" s="253">
        <f t="shared" si="6"/>
        <v>810.94554397838249</v>
      </c>
      <c r="I15" s="253">
        <f t="shared" si="6"/>
        <v>658.04414534219029</v>
      </c>
      <c r="J15" s="253">
        <f t="shared" si="6"/>
        <v>456.06609100157385</v>
      </c>
      <c r="K15" s="253">
        <f t="shared" si="6"/>
        <v>438.52508750151327</v>
      </c>
      <c r="L15" s="253">
        <f t="shared" si="6"/>
        <v>549.36592895298872</v>
      </c>
      <c r="M15" s="253">
        <f t="shared" si="6"/>
        <v>638.24417638113232</v>
      </c>
      <c r="N15" s="253">
        <f t="shared" si="6"/>
        <v>1212.0031432115827</v>
      </c>
      <c r="O15" s="253">
        <f t="shared" si="6"/>
        <v>1022.9673297749829</v>
      </c>
      <c r="P15" s="253">
        <f t="shared" si="6"/>
        <v>722.58621746731239</v>
      </c>
      <c r="Q15" s="253">
        <f t="shared" si="6"/>
        <v>837.90799172669381</v>
      </c>
      <c r="R15" s="253">
        <f t="shared" si="6"/>
        <v>1443.4656158086666</v>
      </c>
      <c r="S15" s="253">
        <f t="shared" si="6"/>
        <v>1422.1524210459445</v>
      </c>
      <c r="T15" s="253">
        <f t="shared" si="6"/>
        <v>943.9638788107427</v>
      </c>
      <c r="U15" s="253">
        <f t="shared" si="6"/>
        <v>981.48580624924614</v>
      </c>
      <c r="V15" s="253">
        <f t="shared" si="6"/>
        <v>1486.150818797458</v>
      </c>
      <c r="W15" s="253">
        <f t="shared" si="6"/>
        <v>2248.48246348358</v>
      </c>
      <c r="X15" s="253">
        <f t="shared" si="6"/>
        <v>2164.7636945033187</v>
      </c>
      <c r="Y15" s="253">
        <f t="shared" si="6"/>
        <v>2087.4414560515106</v>
      </c>
      <c r="Z15" s="253">
        <f t="shared" si="6"/>
        <v>2248.2885579391141</v>
      </c>
      <c r="AA15" s="253">
        <f t="shared" si="6"/>
        <v>3327.2908096451433</v>
      </c>
      <c r="AB15" s="253">
        <f t="shared" si="6"/>
        <v>2678.6665606034194</v>
      </c>
      <c r="AC15" s="253">
        <f t="shared" si="6"/>
        <v>2049.8898328462278</v>
      </c>
      <c r="AD15" s="253">
        <f t="shared" si="6"/>
        <v>2095.9169935658038</v>
      </c>
      <c r="AE15" s="253">
        <f t="shared" si="6"/>
        <v>3572.4140811931511</v>
      </c>
      <c r="AF15" s="253">
        <f t="shared" si="6"/>
        <v>3856.8389512320236</v>
      </c>
      <c r="AG15" s="253">
        <f t="shared" si="6"/>
        <v>3814.8123232638118</v>
      </c>
      <c r="AH15" s="253">
        <f t="shared" si="6"/>
        <v>6254.2258981363175</v>
      </c>
      <c r="AI15" s="253">
        <f t="shared" si="6"/>
        <v>5487.1276879816896</v>
      </c>
      <c r="AJ15" s="253">
        <f t="shared" ref="AJ15:BO15" si="7">SUM(AJ17,AJ16,AJ22,AJ23)</f>
        <v>8123.8888167460573</v>
      </c>
      <c r="AK15" s="253">
        <f t="shared" si="7"/>
        <v>11389.695913780084</v>
      </c>
      <c r="AL15" s="253">
        <f t="shared" si="7"/>
        <v>13424.769338041946</v>
      </c>
      <c r="AM15" s="253">
        <f t="shared" si="7"/>
        <v>14977.285792795217</v>
      </c>
      <c r="AN15" s="253">
        <f t="shared" si="7"/>
        <v>15822.103412817685</v>
      </c>
      <c r="AO15" s="253">
        <f t="shared" si="7"/>
        <v>16385.521029581698</v>
      </c>
      <c r="AP15" s="253">
        <f t="shared" si="7"/>
        <v>16454.645150431206</v>
      </c>
      <c r="AQ15" s="253">
        <f t="shared" si="7"/>
        <v>13983.863104752925</v>
      </c>
      <c r="AR15" s="253">
        <f t="shared" si="7"/>
        <v>9977.0563955788966</v>
      </c>
      <c r="AS15" s="253">
        <f t="shared" si="7"/>
        <v>7492.0897813910269</v>
      </c>
      <c r="AT15" s="253">
        <f t="shared" si="7"/>
        <v>7828.8433950555864</v>
      </c>
      <c r="AU15" s="253">
        <f t="shared" si="7"/>
        <v>11255.779593138694</v>
      </c>
      <c r="AV15" s="253">
        <f t="shared" si="7"/>
        <v>13476.144056635876</v>
      </c>
      <c r="AW15" s="253">
        <f t="shared" si="7"/>
        <v>13592.467390807993</v>
      </c>
      <c r="AX15" s="253">
        <f t="shared" si="7"/>
        <v>11759.115969893257</v>
      </c>
      <c r="AY15" s="253">
        <f t="shared" si="7"/>
        <v>10426.201094122773</v>
      </c>
      <c r="AZ15" s="253">
        <f t="shared" si="7"/>
        <v>8686.1534520319929</v>
      </c>
      <c r="BA15" s="253">
        <f t="shared" si="7"/>
        <v>6643.4625885110463</v>
      </c>
      <c r="BB15" s="253">
        <f t="shared" si="7"/>
        <v>5934.9765575187012</v>
      </c>
      <c r="BC15" s="253">
        <f t="shared" si="7"/>
        <v>5399.517049205002</v>
      </c>
      <c r="BD15" s="253">
        <f t="shared" si="7"/>
        <v>4687.8626919156077</v>
      </c>
      <c r="BE15" s="253">
        <f t="shared" si="7"/>
        <v>4151.2360236672985</v>
      </c>
      <c r="BF15" s="253">
        <f t="shared" si="7"/>
        <v>4094.0104863934334</v>
      </c>
      <c r="BG15" s="253">
        <f t="shared" si="7"/>
        <v>3893.6953556743288</v>
      </c>
      <c r="BH15" s="253">
        <f t="shared" si="7"/>
        <v>3257.332595321328</v>
      </c>
      <c r="BI15" s="253">
        <f t="shared" si="7"/>
        <v>3316.7169392985847</v>
      </c>
      <c r="BJ15" s="253">
        <f t="shared" si="7"/>
        <v>3400.4054281201816</v>
      </c>
      <c r="BK15" s="253">
        <f t="shared" si="7"/>
        <v>3039.0705440931752</v>
      </c>
      <c r="BL15" s="253">
        <f t="shared" si="7"/>
        <v>3761.9229456277099</v>
      </c>
      <c r="BM15" s="253">
        <f t="shared" si="7"/>
        <v>6072.579882567491</v>
      </c>
      <c r="BN15" s="253">
        <f t="shared" si="7"/>
        <v>5704.5079280851423</v>
      </c>
      <c r="BO15" s="253">
        <f t="shared" si="7"/>
        <v>6198.1058005254308</v>
      </c>
      <c r="BP15" s="253">
        <f t="shared" ref="BP15:CD15" si="8">SUM(BP17,BP16,BP22,BP23)</f>
        <v>6365.9833025719872</v>
      </c>
      <c r="BQ15" s="253">
        <f t="shared" si="8"/>
        <v>5228.2424427716569</v>
      </c>
      <c r="BR15" s="253">
        <f t="shared" si="8"/>
        <v>3707.9504987759506</v>
      </c>
      <c r="BS15" s="253">
        <f t="shared" si="8"/>
        <v>3276.971984948339</v>
      </c>
      <c r="BT15" s="253">
        <f t="shared" si="8"/>
        <v>3203.2284344121617</v>
      </c>
      <c r="BU15" s="253">
        <f t="shared" si="8"/>
        <v>3403.5605740816909</v>
      </c>
      <c r="BV15" s="253">
        <f t="shared" si="8"/>
        <v>3640.5918003519419</v>
      </c>
      <c r="BW15" s="253">
        <f t="shared" si="8"/>
        <v>8136.8462410756229</v>
      </c>
      <c r="BX15" s="253">
        <f t="shared" si="8"/>
        <v>18173.59843142546</v>
      </c>
      <c r="BY15" s="253">
        <f t="shared" si="8"/>
        <v>13759.959666583618</v>
      </c>
      <c r="BZ15" s="253">
        <f t="shared" si="8"/>
        <v>11531.031355059131</v>
      </c>
      <c r="CA15" s="253">
        <f t="shared" si="8"/>
        <v>12903.599728482839</v>
      </c>
      <c r="CB15" s="253">
        <f t="shared" si="8"/>
        <v>14636.436485819595</v>
      </c>
      <c r="CC15" s="253">
        <f t="shared" si="8"/>
        <v>16545.21037597851</v>
      </c>
      <c r="CD15" s="302">
        <f t="shared" si="8"/>
        <v>18291.692395844591</v>
      </c>
    </row>
    <row r="16" spans="1:82" s="1" customFormat="1" ht="26.25" customHeight="1" x14ac:dyDescent="0.4">
      <c r="A16" s="312"/>
      <c r="B16" s="71" t="s">
        <v>737</v>
      </c>
      <c r="C16" s="237"/>
      <c r="D16" s="192">
        <v>0</v>
      </c>
      <c r="E16" s="192">
        <v>0</v>
      </c>
      <c r="F16" s="192">
        <v>0</v>
      </c>
      <c r="G16" s="192">
        <v>0</v>
      </c>
      <c r="H16" s="192">
        <v>0</v>
      </c>
      <c r="I16" s="192">
        <v>0</v>
      </c>
      <c r="J16" s="192">
        <v>0</v>
      </c>
      <c r="K16" s="192">
        <v>0</v>
      </c>
      <c r="L16" s="192">
        <v>0</v>
      </c>
      <c r="M16" s="192">
        <v>0</v>
      </c>
      <c r="N16" s="192">
        <v>0</v>
      </c>
      <c r="O16" s="192">
        <v>0</v>
      </c>
      <c r="P16" s="192">
        <v>0</v>
      </c>
      <c r="Q16" s="192">
        <v>0</v>
      </c>
      <c r="R16" s="192">
        <v>0</v>
      </c>
      <c r="S16" s="192">
        <v>0</v>
      </c>
      <c r="T16" s="192">
        <v>0</v>
      </c>
      <c r="U16" s="192">
        <v>0</v>
      </c>
      <c r="V16" s="192">
        <v>0</v>
      </c>
      <c r="W16" s="192">
        <v>0</v>
      </c>
      <c r="X16" s="192">
        <v>0</v>
      </c>
      <c r="Y16" s="192">
        <v>0</v>
      </c>
      <c r="Z16" s="192">
        <v>0</v>
      </c>
      <c r="AA16" s="192">
        <v>0</v>
      </c>
      <c r="AB16" s="192">
        <v>0</v>
      </c>
      <c r="AC16" s="192">
        <v>0</v>
      </c>
      <c r="AD16" s="192">
        <v>0</v>
      </c>
      <c r="AE16" s="192">
        <v>0</v>
      </c>
      <c r="AF16" s="192">
        <v>0</v>
      </c>
      <c r="AG16" s="192">
        <v>0</v>
      </c>
      <c r="AH16" s="192">
        <v>2808.1310702181372</v>
      </c>
      <c r="AI16" s="192">
        <v>2440.2787251823329</v>
      </c>
      <c r="AJ16" s="192">
        <v>3110.1097977320974</v>
      </c>
      <c r="AK16" s="192">
        <v>5358.2643058182348</v>
      </c>
      <c r="AL16" s="192">
        <v>8473.4160046111811</v>
      </c>
      <c r="AM16" s="192">
        <v>10261.047502552383</v>
      </c>
      <c r="AN16" s="192">
        <v>11118.395955126218</v>
      </c>
      <c r="AO16" s="192">
        <v>11898.774016656433</v>
      </c>
      <c r="AP16" s="192">
        <v>11754.092483075736</v>
      </c>
      <c r="AQ16" s="192">
        <v>10219.407714981824</v>
      </c>
      <c r="AR16" s="192">
        <v>7317.4380229367998</v>
      </c>
      <c r="AS16" s="192">
        <v>5858.8840880985945</v>
      </c>
      <c r="AT16" s="192">
        <v>6041.6326848851622</v>
      </c>
      <c r="AU16" s="192">
        <v>8145.3792533329397</v>
      </c>
      <c r="AV16" s="192">
        <v>10153.603391414559</v>
      </c>
      <c r="AW16" s="192">
        <v>10553.860621487634</v>
      </c>
      <c r="AX16" s="192">
        <v>9401.8754961573759</v>
      </c>
      <c r="AY16" s="192">
        <v>8487.2634892046863</v>
      </c>
      <c r="AZ16" s="192">
        <v>4008.1670947604712</v>
      </c>
      <c r="BA16" s="192">
        <v>0</v>
      </c>
      <c r="BB16" s="192">
        <v>0</v>
      </c>
      <c r="BC16" s="192">
        <v>0</v>
      </c>
      <c r="BD16" s="192">
        <v>0</v>
      </c>
      <c r="BE16" s="192">
        <v>0</v>
      </c>
      <c r="BF16" s="192">
        <v>0</v>
      </c>
      <c r="BG16" s="192">
        <v>0</v>
      </c>
      <c r="BH16" s="192">
        <v>0</v>
      </c>
      <c r="BI16" s="192">
        <v>0</v>
      </c>
      <c r="BJ16" s="192">
        <v>0</v>
      </c>
      <c r="BK16" s="192">
        <v>0</v>
      </c>
      <c r="BL16" s="192">
        <v>0</v>
      </c>
      <c r="BM16" s="192">
        <v>0</v>
      </c>
      <c r="BN16" s="192">
        <v>0</v>
      </c>
      <c r="BO16" s="192">
        <v>0</v>
      </c>
      <c r="BP16" s="192">
        <v>0</v>
      </c>
      <c r="BQ16" s="192">
        <v>0</v>
      </c>
      <c r="BR16" s="192">
        <v>0</v>
      </c>
      <c r="BS16" s="192">
        <v>0</v>
      </c>
      <c r="BT16" s="192">
        <v>0</v>
      </c>
      <c r="BU16" s="192">
        <v>0</v>
      </c>
      <c r="BV16" s="192">
        <v>0</v>
      </c>
      <c r="BW16" s="192">
        <v>0</v>
      </c>
      <c r="BX16" s="192">
        <v>0</v>
      </c>
      <c r="BY16" s="192">
        <v>0</v>
      </c>
      <c r="BZ16" s="192">
        <v>0</v>
      </c>
      <c r="CA16" s="192">
        <v>0</v>
      </c>
      <c r="CB16" s="192">
        <v>0</v>
      </c>
      <c r="CC16" s="192">
        <v>0</v>
      </c>
      <c r="CD16" s="215">
        <v>0</v>
      </c>
    </row>
    <row r="17" spans="1:82" s="1" customFormat="1" ht="26.25" customHeight="1" x14ac:dyDescent="0.4">
      <c r="A17" s="312"/>
      <c r="B17" s="71" t="s">
        <v>738</v>
      </c>
      <c r="C17" s="56"/>
      <c r="D17" s="192">
        <f t="shared" ref="D17:AI17" si="9">SUM(D18,D19)</f>
        <v>0</v>
      </c>
      <c r="E17" s="192">
        <f t="shared" si="9"/>
        <v>0</v>
      </c>
      <c r="F17" s="192">
        <f t="shared" si="9"/>
        <v>0</v>
      </c>
      <c r="G17" s="192">
        <f t="shared" si="9"/>
        <v>0</v>
      </c>
      <c r="H17" s="192">
        <f t="shared" si="9"/>
        <v>0</v>
      </c>
      <c r="I17" s="192">
        <f t="shared" si="9"/>
        <v>0</v>
      </c>
      <c r="J17" s="192">
        <f t="shared" si="9"/>
        <v>0</v>
      </c>
      <c r="K17" s="192">
        <f t="shared" si="9"/>
        <v>0</v>
      </c>
      <c r="L17" s="192">
        <f t="shared" si="9"/>
        <v>0</v>
      </c>
      <c r="M17" s="192">
        <f t="shared" si="9"/>
        <v>0</v>
      </c>
      <c r="N17" s="192">
        <f t="shared" si="9"/>
        <v>0</v>
      </c>
      <c r="O17" s="192">
        <f t="shared" si="9"/>
        <v>0</v>
      </c>
      <c r="P17" s="192">
        <f t="shared" si="9"/>
        <v>0</v>
      </c>
      <c r="Q17" s="192">
        <f t="shared" si="9"/>
        <v>0</v>
      </c>
      <c r="R17" s="192">
        <f t="shared" si="9"/>
        <v>0</v>
      </c>
      <c r="S17" s="192">
        <f t="shared" si="9"/>
        <v>0</v>
      </c>
      <c r="T17" s="192">
        <f t="shared" si="9"/>
        <v>0</v>
      </c>
      <c r="U17" s="192">
        <f t="shared" si="9"/>
        <v>0</v>
      </c>
      <c r="V17" s="192">
        <f t="shared" si="9"/>
        <v>0</v>
      </c>
      <c r="W17" s="192">
        <f t="shared" si="9"/>
        <v>0</v>
      </c>
      <c r="X17" s="192">
        <f t="shared" si="9"/>
        <v>0</v>
      </c>
      <c r="Y17" s="192">
        <f t="shared" si="9"/>
        <v>0</v>
      </c>
      <c r="Z17" s="192">
        <f t="shared" si="9"/>
        <v>0</v>
      </c>
      <c r="AA17" s="192">
        <f t="shared" si="9"/>
        <v>0</v>
      </c>
      <c r="AB17" s="192">
        <f t="shared" si="9"/>
        <v>0</v>
      </c>
      <c r="AC17" s="192">
        <f t="shared" si="9"/>
        <v>0</v>
      </c>
      <c r="AD17" s="192">
        <f t="shared" si="9"/>
        <v>0</v>
      </c>
      <c r="AE17" s="192">
        <f t="shared" si="9"/>
        <v>0</v>
      </c>
      <c r="AF17" s="192">
        <f t="shared" si="9"/>
        <v>0</v>
      </c>
      <c r="AG17" s="192">
        <f t="shared" si="9"/>
        <v>0</v>
      </c>
      <c r="AH17" s="192">
        <f t="shared" si="9"/>
        <v>0</v>
      </c>
      <c r="AI17" s="192">
        <f t="shared" si="9"/>
        <v>0</v>
      </c>
      <c r="AJ17" s="192">
        <f t="shared" ref="AJ17:BO17" si="10">SUM(AJ18,AJ19)</f>
        <v>0</v>
      </c>
      <c r="AK17" s="192">
        <f t="shared" si="10"/>
        <v>0</v>
      </c>
      <c r="AL17" s="192">
        <f t="shared" si="10"/>
        <v>0</v>
      </c>
      <c r="AM17" s="192">
        <f t="shared" si="10"/>
        <v>0</v>
      </c>
      <c r="AN17" s="192">
        <f t="shared" si="10"/>
        <v>0</v>
      </c>
      <c r="AO17" s="192">
        <f t="shared" si="10"/>
        <v>0</v>
      </c>
      <c r="AP17" s="192">
        <f t="shared" si="10"/>
        <v>0</v>
      </c>
      <c r="AQ17" s="192">
        <f t="shared" si="10"/>
        <v>0</v>
      </c>
      <c r="AR17" s="192">
        <f t="shared" si="10"/>
        <v>0</v>
      </c>
      <c r="AS17" s="192">
        <f t="shared" si="10"/>
        <v>0</v>
      </c>
      <c r="AT17" s="192">
        <f t="shared" si="10"/>
        <v>0</v>
      </c>
      <c r="AU17" s="192">
        <f t="shared" si="10"/>
        <v>0</v>
      </c>
      <c r="AV17" s="192">
        <f t="shared" si="10"/>
        <v>0</v>
      </c>
      <c r="AW17" s="192">
        <f t="shared" si="10"/>
        <v>0</v>
      </c>
      <c r="AX17" s="192">
        <f t="shared" si="10"/>
        <v>0</v>
      </c>
      <c r="AY17" s="192">
        <f t="shared" si="10"/>
        <v>0</v>
      </c>
      <c r="AZ17" s="192">
        <f t="shared" si="10"/>
        <v>3680.1107665896075</v>
      </c>
      <c r="BA17" s="192">
        <f t="shared" si="10"/>
        <v>6643.4625885110463</v>
      </c>
      <c r="BB17" s="192">
        <f t="shared" si="10"/>
        <v>5934.9765575187012</v>
      </c>
      <c r="BC17" s="192">
        <f t="shared" si="10"/>
        <v>5399.517049205002</v>
      </c>
      <c r="BD17" s="192">
        <f t="shared" si="10"/>
        <v>4687.8626919156077</v>
      </c>
      <c r="BE17" s="192">
        <f t="shared" si="10"/>
        <v>4151.2360236672985</v>
      </c>
      <c r="BF17" s="192">
        <f t="shared" si="10"/>
        <v>4094.0104863934334</v>
      </c>
      <c r="BG17" s="192">
        <f t="shared" si="10"/>
        <v>3893.6953556743288</v>
      </c>
      <c r="BH17" s="192">
        <f t="shared" si="10"/>
        <v>3257.332595321328</v>
      </c>
      <c r="BI17" s="192">
        <f t="shared" si="10"/>
        <v>3316.7169392985847</v>
      </c>
      <c r="BJ17" s="192">
        <f t="shared" si="10"/>
        <v>3400.4054281201816</v>
      </c>
      <c r="BK17" s="192">
        <f t="shared" si="10"/>
        <v>3039.0705440931752</v>
      </c>
      <c r="BL17" s="192">
        <f t="shared" si="10"/>
        <v>3761.9229456277099</v>
      </c>
      <c r="BM17" s="192">
        <f t="shared" si="10"/>
        <v>6072.579882567491</v>
      </c>
      <c r="BN17" s="192">
        <f t="shared" si="10"/>
        <v>5704.5079280851423</v>
      </c>
      <c r="BO17" s="192">
        <f t="shared" si="10"/>
        <v>6198.1058005254308</v>
      </c>
      <c r="BP17" s="192">
        <f t="shared" ref="BP17:CD17" si="11">SUM(BP18,BP19)</f>
        <v>6365.9833025719872</v>
      </c>
      <c r="BQ17" s="192">
        <f t="shared" si="11"/>
        <v>5222.1346494770587</v>
      </c>
      <c r="BR17" s="192">
        <f t="shared" si="11"/>
        <v>3647.6830466006249</v>
      </c>
      <c r="BS17" s="192">
        <f t="shared" si="11"/>
        <v>2736.3234679148695</v>
      </c>
      <c r="BT17" s="192">
        <f t="shared" si="11"/>
        <v>2169.7077546290366</v>
      </c>
      <c r="BU17" s="192">
        <f t="shared" si="11"/>
        <v>1895.8556797442043</v>
      </c>
      <c r="BV17" s="192">
        <f t="shared" si="11"/>
        <v>1448.8363458434674</v>
      </c>
      <c r="BW17" s="192">
        <f t="shared" si="11"/>
        <v>778.00002941907155</v>
      </c>
      <c r="BX17" s="192">
        <f t="shared" si="11"/>
        <v>1077.5420143420781</v>
      </c>
      <c r="BY17" s="192">
        <f t="shared" si="11"/>
        <v>486.73349849664982</v>
      </c>
      <c r="BZ17" s="192">
        <f t="shared" si="11"/>
        <v>284.57154337257805</v>
      </c>
      <c r="CA17" s="192">
        <f t="shared" si="11"/>
        <v>90.037625854009448</v>
      </c>
      <c r="CB17" s="192">
        <f t="shared" si="11"/>
        <v>64.303955299239959</v>
      </c>
      <c r="CC17" s="192">
        <f t="shared" si="11"/>
        <v>64.404151573965535</v>
      </c>
      <c r="CD17" s="215">
        <f t="shared" si="11"/>
        <v>64.829040664590536</v>
      </c>
    </row>
    <row r="18" spans="1:82" s="1" customFormat="1" x14ac:dyDescent="0.4">
      <c r="A18" s="312"/>
      <c r="B18" s="196" t="s">
        <v>227</v>
      </c>
      <c r="C18" s="56"/>
      <c r="D18" s="192">
        <v>0</v>
      </c>
      <c r="E18" s="192">
        <v>0</v>
      </c>
      <c r="F18" s="192">
        <v>0</v>
      </c>
      <c r="G18" s="192">
        <v>0</v>
      </c>
      <c r="H18" s="192">
        <v>0</v>
      </c>
      <c r="I18" s="192">
        <v>0</v>
      </c>
      <c r="J18" s="192">
        <v>0</v>
      </c>
      <c r="K18" s="192">
        <v>0</v>
      </c>
      <c r="L18" s="192">
        <v>0</v>
      </c>
      <c r="M18" s="192">
        <v>0</v>
      </c>
      <c r="N18" s="192">
        <v>0</v>
      </c>
      <c r="O18" s="192">
        <v>0</v>
      </c>
      <c r="P18" s="192">
        <v>0</v>
      </c>
      <c r="Q18" s="192">
        <v>0</v>
      </c>
      <c r="R18" s="192">
        <v>0</v>
      </c>
      <c r="S18" s="192">
        <v>0</v>
      </c>
      <c r="T18" s="192">
        <v>0</v>
      </c>
      <c r="U18" s="192">
        <v>0</v>
      </c>
      <c r="V18" s="192">
        <v>0</v>
      </c>
      <c r="W18" s="192">
        <v>0</v>
      </c>
      <c r="X18" s="192">
        <v>0</v>
      </c>
      <c r="Y18" s="192">
        <v>0</v>
      </c>
      <c r="Z18" s="192">
        <v>0</v>
      </c>
      <c r="AA18" s="192">
        <v>0</v>
      </c>
      <c r="AB18" s="192">
        <v>0</v>
      </c>
      <c r="AC18" s="192">
        <v>0</v>
      </c>
      <c r="AD18" s="192">
        <v>0</v>
      </c>
      <c r="AE18" s="192">
        <v>0</v>
      </c>
      <c r="AF18" s="192">
        <v>0</v>
      </c>
      <c r="AG18" s="192">
        <v>0</v>
      </c>
      <c r="AH18" s="192">
        <v>0</v>
      </c>
      <c r="AI18" s="192">
        <v>0</v>
      </c>
      <c r="AJ18" s="192">
        <v>0</v>
      </c>
      <c r="AK18" s="192">
        <v>0</v>
      </c>
      <c r="AL18" s="192">
        <v>0</v>
      </c>
      <c r="AM18" s="192">
        <v>0</v>
      </c>
      <c r="AN18" s="192">
        <v>0</v>
      </c>
      <c r="AO18" s="192">
        <v>0</v>
      </c>
      <c r="AP18" s="192">
        <v>0</v>
      </c>
      <c r="AQ18" s="192">
        <v>0</v>
      </c>
      <c r="AR18" s="192">
        <v>0</v>
      </c>
      <c r="AS18" s="192">
        <v>0</v>
      </c>
      <c r="AT18" s="192">
        <v>0</v>
      </c>
      <c r="AU18" s="192">
        <v>0</v>
      </c>
      <c r="AV18" s="192">
        <v>0</v>
      </c>
      <c r="AW18" s="192">
        <v>0</v>
      </c>
      <c r="AX18" s="192">
        <v>0</v>
      </c>
      <c r="AY18" s="192">
        <v>0</v>
      </c>
      <c r="AZ18" s="192">
        <v>565.30277989129593</v>
      </c>
      <c r="BA18" s="192">
        <v>810.51121988568923</v>
      </c>
      <c r="BB18" s="192">
        <v>791.13825238543598</v>
      </c>
      <c r="BC18" s="192">
        <v>761.4179522166329</v>
      </c>
      <c r="BD18" s="192">
        <v>726.96011463470813</v>
      </c>
      <c r="BE18" s="192">
        <v>748.43195654941462</v>
      </c>
      <c r="BF18" s="192">
        <v>809.16748904638382</v>
      </c>
      <c r="BG18" s="192">
        <v>771.69660180168955</v>
      </c>
      <c r="BH18" s="192">
        <v>657.87839389575095</v>
      </c>
      <c r="BI18" s="192">
        <v>697.78890739059227</v>
      </c>
      <c r="BJ18" s="192">
        <v>666.09618698197357</v>
      </c>
      <c r="BK18" s="192">
        <v>574.91193453985147</v>
      </c>
      <c r="BL18" s="192">
        <v>958.24891758753995</v>
      </c>
      <c r="BM18" s="192">
        <v>1411.4314787630135</v>
      </c>
      <c r="BN18" s="192">
        <v>1021.6252979197767</v>
      </c>
      <c r="BO18" s="192">
        <v>942.00044741978741</v>
      </c>
      <c r="BP18" s="192">
        <v>815.58485612381673</v>
      </c>
      <c r="BQ18" s="192">
        <v>634.0544326730892</v>
      </c>
      <c r="BR18" s="192">
        <v>439.39500766521758</v>
      </c>
      <c r="BS18" s="192">
        <v>366.534224880078</v>
      </c>
      <c r="BT18" s="192">
        <v>305.72765460217897</v>
      </c>
      <c r="BU18" s="192">
        <v>255.05584286755541</v>
      </c>
      <c r="BV18" s="192">
        <v>172.77879608612668</v>
      </c>
      <c r="BW18" s="192">
        <v>120.73340166884907</v>
      </c>
      <c r="BX18" s="192">
        <v>629.15595873025109</v>
      </c>
      <c r="BY18" s="192">
        <v>172.34668415554938</v>
      </c>
      <c r="BZ18" s="192">
        <v>90.061820769452197</v>
      </c>
      <c r="CA18" s="192">
        <v>64.887475296926866</v>
      </c>
      <c r="CB18" s="192">
        <v>64.303955299239959</v>
      </c>
      <c r="CC18" s="192">
        <v>64.404151573965535</v>
      </c>
      <c r="CD18" s="215">
        <v>64.829040664590536</v>
      </c>
    </row>
    <row r="19" spans="1:82" s="1" customFormat="1" x14ac:dyDescent="0.4">
      <c r="A19" s="312"/>
      <c r="B19" s="196" t="s">
        <v>237</v>
      </c>
      <c r="C19" s="56"/>
      <c r="D19" s="192">
        <v>0</v>
      </c>
      <c r="E19" s="192">
        <v>0</v>
      </c>
      <c r="F19" s="192">
        <v>0</v>
      </c>
      <c r="G19" s="192">
        <v>0</v>
      </c>
      <c r="H19" s="192">
        <v>0</v>
      </c>
      <c r="I19" s="192">
        <v>0</v>
      </c>
      <c r="J19" s="192">
        <v>0</v>
      </c>
      <c r="K19" s="192">
        <v>0</v>
      </c>
      <c r="L19" s="192">
        <v>0</v>
      </c>
      <c r="M19" s="192">
        <v>0</v>
      </c>
      <c r="N19" s="192">
        <v>0</v>
      </c>
      <c r="O19" s="192">
        <v>0</v>
      </c>
      <c r="P19" s="192">
        <v>0</v>
      </c>
      <c r="Q19" s="192">
        <v>0</v>
      </c>
      <c r="R19" s="192">
        <v>0</v>
      </c>
      <c r="S19" s="192">
        <v>0</v>
      </c>
      <c r="T19" s="192">
        <v>0</v>
      </c>
      <c r="U19" s="192">
        <v>0</v>
      </c>
      <c r="V19" s="192">
        <v>0</v>
      </c>
      <c r="W19" s="192">
        <v>0</v>
      </c>
      <c r="X19" s="192">
        <v>0</v>
      </c>
      <c r="Y19" s="192">
        <v>0</v>
      </c>
      <c r="Z19" s="192">
        <v>0</v>
      </c>
      <c r="AA19" s="192">
        <v>0</v>
      </c>
      <c r="AB19" s="192">
        <v>0</v>
      </c>
      <c r="AC19" s="192">
        <v>0</v>
      </c>
      <c r="AD19" s="192">
        <v>0</v>
      </c>
      <c r="AE19" s="192">
        <v>0</v>
      </c>
      <c r="AF19" s="192">
        <v>0</v>
      </c>
      <c r="AG19" s="192">
        <v>0</v>
      </c>
      <c r="AH19" s="192">
        <v>0</v>
      </c>
      <c r="AI19" s="192">
        <v>0</v>
      </c>
      <c r="AJ19" s="192">
        <v>0</v>
      </c>
      <c r="AK19" s="192">
        <v>0</v>
      </c>
      <c r="AL19" s="192">
        <v>0</v>
      </c>
      <c r="AM19" s="192">
        <v>0</v>
      </c>
      <c r="AN19" s="192">
        <v>0</v>
      </c>
      <c r="AO19" s="192">
        <v>0</v>
      </c>
      <c r="AP19" s="192">
        <v>0</v>
      </c>
      <c r="AQ19" s="192">
        <v>0</v>
      </c>
      <c r="AR19" s="192">
        <v>0</v>
      </c>
      <c r="AS19" s="192">
        <v>0</v>
      </c>
      <c r="AT19" s="192">
        <v>0</v>
      </c>
      <c r="AU19" s="192">
        <v>0</v>
      </c>
      <c r="AV19" s="192">
        <v>0</v>
      </c>
      <c r="AW19" s="192">
        <v>0</v>
      </c>
      <c r="AX19" s="192">
        <v>0</v>
      </c>
      <c r="AY19" s="192">
        <v>0</v>
      </c>
      <c r="AZ19" s="192">
        <v>3114.8079866983117</v>
      </c>
      <c r="BA19" s="192">
        <v>5832.9513686253567</v>
      </c>
      <c r="BB19" s="192">
        <v>5143.8383051332648</v>
      </c>
      <c r="BC19" s="192">
        <v>4638.0990969883687</v>
      </c>
      <c r="BD19" s="192">
        <v>3960.9025772808995</v>
      </c>
      <c r="BE19" s="192">
        <v>3402.8040671178837</v>
      </c>
      <c r="BF19" s="192">
        <v>3284.8429973470497</v>
      </c>
      <c r="BG19" s="192">
        <v>3121.9987538726391</v>
      </c>
      <c r="BH19" s="192">
        <v>2599.4542014255771</v>
      </c>
      <c r="BI19" s="192">
        <v>2618.9280319079926</v>
      </c>
      <c r="BJ19" s="192">
        <v>2734.3092411382081</v>
      </c>
      <c r="BK19" s="192">
        <v>2464.1586095533235</v>
      </c>
      <c r="BL19" s="192">
        <v>2803.67402804017</v>
      </c>
      <c r="BM19" s="192">
        <v>4661.1484038044773</v>
      </c>
      <c r="BN19" s="192">
        <v>4682.8826301653653</v>
      </c>
      <c r="BO19" s="192">
        <v>5256.1053531056432</v>
      </c>
      <c r="BP19" s="192">
        <v>5550.3984464481709</v>
      </c>
      <c r="BQ19" s="192">
        <v>4588.08021680397</v>
      </c>
      <c r="BR19" s="192">
        <v>3208.2880389354073</v>
      </c>
      <c r="BS19" s="192">
        <v>2369.7892430347915</v>
      </c>
      <c r="BT19" s="192">
        <v>1863.9801000268574</v>
      </c>
      <c r="BU19" s="192">
        <v>1640.7998368766489</v>
      </c>
      <c r="BV19" s="192">
        <v>1276.0575497573407</v>
      </c>
      <c r="BW19" s="192">
        <v>657.26662775022248</v>
      </c>
      <c r="BX19" s="192">
        <v>448.38605561182698</v>
      </c>
      <c r="BY19" s="192">
        <v>314.38681434110043</v>
      </c>
      <c r="BZ19" s="192">
        <v>194.50972260312582</v>
      </c>
      <c r="CA19" s="192">
        <v>25.150150557082579</v>
      </c>
      <c r="CB19" s="192">
        <v>0</v>
      </c>
      <c r="CC19" s="192">
        <v>0</v>
      </c>
      <c r="CD19" s="215">
        <v>0</v>
      </c>
    </row>
    <row r="20" spans="1:82" s="1" customFormat="1" x14ac:dyDescent="0.4">
      <c r="A20" s="312"/>
      <c r="B20" s="285" t="s">
        <v>398</v>
      </c>
      <c r="C20" s="71"/>
      <c r="D20" s="192">
        <v>0</v>
      </c>
      <c r="E20" s="192">
        <v>0</v>
      </c>
      <c r="F20" s="192">
        <v>0</v>
      </c>
      <c r="G20" s="192">
        <v>0</v>
      </c>
      <c r="H20" s="192">
        <v>0</v>
      </c>
      <c r="I20" s="192">
        <v>0</v>
      </c>
      <c r="J20" s="192">
        <v>0</v>
      </c>
      <c r="K20" s="192">
        <v>0</v>
      </c>
      <c r="L20" s="192">
        <v>0</v>
      </c>
      <c r="M20" s="192">
        <v>0</v>
      </c>
      <c r="N20" s="192">
        <v>0</v>
      </c>
      <c r="O20" s="192">
        <v>0</v>
      </c>
      <c r="P20" s="192">
        <v>0</v>
      </c>
      <c r="Q20" s="192">
        <v>0</v>
      </c>
      <c r="R20" s="192">
        <v>0</v>
      </c>
      <c r="S20" s="192">
        <v>0</v>
      </c>
      <c r="T20" s="192">
        <v>0</v>
      </c>
      <c r="U20" s="192">
        <v>0</v>
      </c>
      <c r="V20" s="192">
        <v>0</v>
      </c>
      <c r="W20" s="192">
        <v>0</v>
      </c>
      <c r="X20" s="192">
        <v>0</v>
      </c>
      <c r="Y20" s="192">
        <v>0</v>
      </c>
      <c r="Z20" s="192">
        <v>0</v>
      </c>
      <c r="AA20" s="192">
        <v>0</v>
      </c>
      <c r="AB20" s="192">
        <v>0</v>
      </c>
      <c r="AC20" s="192">
        <v>0</v>
      </c>
      <c r="AD20" s="192">
        <v>0</v>
      </c>
      <c r="AE20" s="192">
        <v>0</v>
      </c>
      <c r="AF20" s="192">
        <v>0</v>
      </c>
      <c r="AG20" s="192">
        <v>0</v>
      </c>
      <c r="AH20" s="192">
        <v>0</v>
      </c>
      <c r="AI20" s="192">
        <v>0</v>
      </c>
      <c r="AJ20" s="192">
        <v>0</v>
      </c>
      <c r="AK20" s="192">
        <v>0</v>
      </c>
      <c r="AL20" s="192">
        <v>0</v>
      </c>
      <c r="AM20" s="192">
        <v>0</v>
      </c>
      <c r="AN20" s="192">
        <v>0</v>
      </c>
      <c r="AO20" s="192">
        <v>0</v>
      </c>
      <c r="AP20" s="192">
        <v>0</v>
      </c>
      <c r="AQ20" s="192">
        <v>0</v>
      </c>
      <c r="AR20" s="192">
        <v>0</v>
      </c>
      <c r="AS20" s="192">
        <v>0</v>
      </c>
      <c r="AT20" s="192">
        <v>0</v>
      </c>
      <c r="AU20" s="192">
        <v>0</v>
      </c>
      <c r="AV20" s="192">
        <v>0</v>
      </c>
      <c r="AW20" s="192">
        <v>0</v>
      </c>
      <c r="AX20" s="192">
        <v>0</v>
      </c>
      <c r="AY20" s="192">
        <v>0</v>
      </c>
      <c r="AZ20" s="192">
        <v>364.08993695863467</v>
      </c>
      <c r="BA20" s="192">
        <v>563.08252189916266</v>
      </c>
      <c r="BB20" s="192">
        <v>508.80383721788354</v>
      </c>
      <c r="BC20" s="192">
        <v>472.7562832513259</v>
      </c>
      <c r="BD20" s="192">
        <v>496.07528954564896</v>
      </c>
      <c r="BE20" s="192">
        <v>452.47321041417041</v>
      </c>
      <c r="BF20" s="192">
        <v>452.15132275597961</v>
      </c>
      <c r="BG20" s="192">
        <v>389.321533895328</v>
      </c>
      <c r="BH20" s="192">
        <v>211.12022118206701</v>
      </c>
      <c r="BI20" s="192">
        <v>34.618764449974861</v>
      </c>
      <c r="BJ20" s="192">
        <v>17.03773313012082</v>
      </c>
      <c r="BK20" s="192">
        <v>0</v>
      </c>
      <c r="BL20" s="192">
        <v>0</v>
      </c>
      <c r="BM20" s="192">
        <v>0</v>
      </c>
      <c r="BN20" s="192">
        <v>0</v>
      </c>
      <c r="BO20" s="192">
        <v>0</v>
      </c>
      <c r="BP20" s="192">
        <v>0</v>
      </c>
      <c r="BQ20" s="192">
        <v>0</v>
      </c>
      <c r="BR20" s="192">
        <v>0</v>
      </c>
      <c r="BS20" s="192">
        <v>0</v>
      </c>
      <c r="BT20" s="192">
        <v>0</v>
      </c>
      <c r="BU20" s="192">
        <v>0</v>
      </c>
      <c r="BV20" s="192">
        <v>0</v>
      </c>
      <c r="BW20" s="192">
        <v>0</v>
      </c>
      <c r="BX20" s="192">
        <v>0</v>
      </c>
      <c r="BY20" s="192">
        <v>0</v>
      </c>
      <c r="BZ20" s="192">
        <v>0</v>
      </c>
      <c r="CA20" s="192">
        <v>0</v>
      </c>
      <c r="CB20" s="192">
        <v>0</v>
      </c>
      <c r="CC20" s="192">
        <v>0</v>
      </c>
      <c r="CD20" s="215">
        <v>0</v>
      </c>
    </row>
    <row r="21" spans="1:82" s="1" customFormat="1" x14ac:dyDescent="0.4">
      <c r="A21" s="312"/>
      <c r="B21" s="285" t="s">
        <v>411</v>
      </c>
      <c r="C21" s="71"/>
      <c r="D21" s="192">
        <v>0</v>
      </c>
      <c r="E21" s="192">
        <v>0</v>
      </c>
      <c r="F21" s="192">
        <v>0</v>
      </c>
      <c r="G21" s="192">
        <v>0</v>
      </c>
      <c r="H21" s="192">
        <v>0</v>
      </c>
      <c r="I21" s="192">
        <v>0</v>
      </c>
      <c r="J21" s="192">
        <v>0</v>
      </c>
      <c r="K21" s="192">
        <v>0</v>
      </c>
      <c r="L21" s="192">
        <v>0</v>
      </c>
      <c r="M21" s="192">
        <v>0</v>
      </c>
      <c r="N21" s="192">
        <v>0</v>
      </c>
      <c r="O21" s="192">
        <v>0</v>
      </c>
      <c r="P21" s="192">
        <v>0</v>
      </c>
      <c r="Q21" s="192">
        <v>0</v>
      </c>
      <c r="R21" s="192">
        <v>0</v>
      </c>
      <c r="S21" s="192">
        <v>0</v>
      </c>
      <c r="T21" s="192">
        <v>0</v>
      </c>
      <c r="U21" s="192">
        <v>0</v>
      </c>
      <c r="V21" s="192">
        <v>0</v>
      </c>
      <c r="W21" s="192">
        <v>0</v>
      </c>
      <c r="X21" s="192">
        <v>0</v>
      </c>
      <c r="Y21" s="192">
        <v>0</v>
      </c>
      <c r="Z21" s="192">
        <v>0</v>
      </c>
      <c r="AA21" s="192">
        <v>0</v>
      </c>
      <c r="AB21" s="192">
        <v>0</v>
      </c>
      <c r="AC21" s="192">
        <v>0</v>
      </c>
      <c r="AD21" s="192">
        <v>0</v>
      </c>
      <c r="AE21" s="192">
        <v>0</v>
      </c>
      <c r="AF21" s="192">
        <v>0</v>
      </c>
      <c r="AG21" s="192">
        <v>0</v>
      </c>
      <c r="AH21" s="192">
        <v>0</v>
      </c>
      <c r="AI21" s="192">
        <v>0</v>
      </c>
      <c r="AJ21" s="192">
        <v>0</v>
      </c>
      <c r="AK21" s="192">
        <v>0</v>
      </c>
      <c r="AL21" s="192">
        <v>0</v>
      </c>
      <c r="AM21" s="192">
        <v>0</v>
      </c>
      <c r="AN21" s="192">
        <v>0</v>
      </c>
      <c r="AO21" s="192">
        <v>0</v>
      </c>
      <c r="AP21" s="192">
        <v>0</v>
      </c>
      <c r="AQ21" s="192">
        <v>0</v>
      </c>
      <c r="AR21" s="192">
        <v>0</v>
      </c>
      <c r="AS21" s="192">
        <v>0</v>
      </c>
      <c r="AT21" s="192">
        <v>0</v>
      </c>
      <c r="AU21" s="192">
        <v>0</v>
      </c>
      <c r="AV21" s="192">
        <v>0</v>
      </c>
      <c r="AW21" s="192">
        <v>0</v>
      </c>
      <c r="AX21" s="192">
        <v>0</v>
      </c>
      <c r="AY21" s="192">
        <v>0</v>
      </c>
      <c r="AZ21" s="192">
        <v>2750.7180497396771</v>
      </c>
      <c r="BA21" s="192">
        <v>5269.8688467261936</v>
      </c>
      <c r="BB21" s="192">
        <v>4635.0344679153814</v>
      </c>
      <c r="BC21" s="192">
        <v>4165.3428137370429</v>
      </c>
      <c r="BD21" s="192">
        <v>3464.8272877352506</v>
      </c>
      <c r="BE21" s="192">
        <v>2950.3308567037134</v>
      </c>
      <c r="BF21" s="192">
        <v>2832.6916745910698</v>
      </c>
      <c r="BG21" s="192">
        <v>2732.6772199773109</v>
      </c>
      <c r="BH21" s="192">
        <v>2388.3339802435098</v>
      </c>
      <c r="BI21" s="192">
        <v>2584.309267458018</v>
      </c>
      <c r="BJ21" s="192">
        <v>2717.271508008087</v>
      </c>
      <c r="BK21" s="192">
        <v>2464.1586095533235</v>
      </c>
      <c r="BL21" s="192">
        <v>2803.67402804017</v>
      </c>
      <c r="BM21" s="192">
        <v>4661.1484038044773</v>
      </c>
      <c r="BN21" s="192">
        <v>4682.8826301653653</v>
      </c>
      <c r="BO21" s="192">
        <v>5256.1053531056432</v>
      </c>
      <c r="BP21" s="192">
        <v>5550.3984464481709</v>
      </c>
      <c r="BQ21" s="192">
        <v>4588.08021680397</v>
      </c>
      <c r="BR21" s="192">
        <v>3208.2880389354073</v>
      </c>
      <c r="BS21" s="192">
        <v>2369.7892430347915</v>
      </c>
      <c r="BT21" s="192">
        <v>1863.9801000268574</v>
      </c>
      <c r="BU21" s="192">
        <v>1640.7998368766489</v>
      </c>
      <c r="BV21" s="192">
        <v>1276.0575497573407</v>
      </c>
      <c r="BW21" s="192">
        <v>657.26662775022248</v>
      </c>
      <c r="BX21" s="192">
        <v>448.38605561182698</v>
      </c>
      <c r="BY21" s="192">
        <v>314.38681434110043</v>
      </c>
      <c r="BZ21" s="192">
        <v>194.50972260312582</v>
      </c>
      <c r="CA21" s="192">
        <v>25.150150557082579</v>
      </c>
      <c r="CB21" s="192">
        <v>0</v>
      </c>
      <c r="CC21" s="192">
        <v>0</v>
      </c>
      <c r="CD21" s="215">
        <v>0</v>
      </c>
    </row>
    <row r="22" spans="1:82" s="296" customFormat="1" ht="31.5" customHeight="1" x14ac:dyDescent="0.35">
      <c r="A22" s="486"/>
      <c r="B22" s="487" t="s">
        <v>275</v>
      </c>
      <c r="C22" s="488"/>
      <c r="D22" s="489">
        <v>566.07909384484117</v>
      </c>
      <c r="E22" s="489">
        <v>697.1710945246989</v>
      </c>
      <c r="F22" s="489">
        <v>602.23112840040062</v>
      </c>
      <c r="G22" s="489">
        <v>488.54792608738376</v>
      </c>
      <c r="H22" s="489">
        <v>810.94554397838249</v>
      </c>
      <c r="I22" s="489">
        <v>658.04414534219029</v>
      </c>
      <c r="J22" s="489">
        <v>456.06609100157385</v>
      </c>
      <c r="K22" s="489">
        <v>438.52508750151327</v>
      </c>
      <c r="L22" s="489">
        <v>549.36592895298872</v>
      </c>
      <c r="M22" s="489">
        <v>638.24417638113232</v>
      </c>
      <c r="N22" s="489">
        <v>1212.0031432115827</v>
      </c>
      <c r="O22" s="489">
        <v>1022.9673297749829</v>
      </c>
      <c r="P22" s="489">
        <v>722.58621746731239</v>
      </c>
      <c r="Q22" s="489">
        <v>837.90799172669381</v>
      </c>
      <c r="R22" s="489">
        <v>1443.4656158086666</v>
      </c>
      <c r="S22" s="489">
        <v>1422.1524210459445</v>
      </c>
      <c r="T22" s="489">
        <v>943.9638788107427</v>
      </c>
      <c r="U22" s="489">
        <v>981.48580624924614</v>
      </c>
      <c r="V22" s="489">
        <v>1486.150818797458</v>
      </c>
      <c r="W22" s="489">
        <v>2248.48246348358</v>
      </c>
      <c r="X22" s="489">
        <v>2164.7636945033187</v>
      </c>
      <c r="Y22" s="489">
        <v>2087.4414560515106</v>
      </c>
      <c r="Z22" s="489">
        <v>2248.2885579391141</v>
      </c>
      <c r="AA22" s="489">
        <v>3327.2908096451433</v>
      </c>
      <c r="AB22" s="489">
        <v>2678.6665606034194</v>
      </c>
      <c r="AC22" s="489">
        <v>2049.8898328462278</v>
      </c>
      <c r="AD22" s="489">
        <v>2095.9169935658038</v>
      </c>
      <c r="AE22" s="489">
        <v>3572.4140811931511</v>
      </c>
      <c r="AF22" s="489">
        <v>3856.8389512320236</v>
      </c>
      <c r="AG22" s="489">
        <v>3814.8123232638118</v>
      </c>
      <c r="AH22" s="489">
        <v>3446.0948279181798</v>
      </c>
      <c r="AI22" s="489">
        <v>3046.8489627993567</v>
      </c>
      <c r="AJ22" s="489">
        <v>5013.7790190139604</v>
      </c>
      <c r="AK22" s="489">
        <v>6031.4316079618493</v>
      </c>
      <c r="AL22" s="489">
        <v>4951.3533334307649</v>
      </c>
      <c r="AM22" s="489">
        <v>4716.2382902428353</v>
      </c>
      <c r="AN22" s="489">
        <v>4703.7074576914674</v>
      </c>
      <c r="AO22" s="489">
        <v>4486.7470129252661</v>
      </c>
      <c r="AP22" s="489">
        <v>4700.5526673554714</v>
      </c>
      <c r="AQ22" s="489">
        <v>3764.4553897711016</v>
      </c>
      <c r="AR22" s="489">
        <v>2659.6183726420977</v>
      </c>
      <c r="AS22" s="489">
        <v>1633.2056932924324</v>
      </c>
      <c r="AT22" s="489">
        <v>1787.2107101704246</v>
      </c>
      <c r="AU22" s="489">
        <v>3110.4003398057548</v>
      </c>
      <c r="AV22" s="489">
        <v>3322.5406652213173</v>
      </c>
      <c r="AW22" s="489">
        <v>3038.606769320359</v>
      </c>
      <c r="AX22" s="489">
        <v>2357.2404737358816</v>
      </c>
      <c r="AY22" s="489">
        <v>1938.9376049180867</v>
      </c>
      <c r="AZ22" s="489">
        <v>997.8755906819141</v>
      </c>
      <c r="BA22" s="489">
        <v>0</v>
      </c>
      <c r="BB22" s="489">
        <v>0</v>
      </c>
      <c r="BC22" s="489">
        <v>0</v>
      </c>
      <c r="BD22" s="489">
        <v>0</v>
      </c>
      <c r="BE22" s="489">
        <v>0</v>
      </c>
      <c r="BF22" s="489">
        <v>0</v>
      </c>
      <c r="BG22" s="489">
        <v>0</v>
      </c>
      <c r="BH22" s="489">
        <v>0</v>
      </c>
      <c r="BI22" s="489">
        <v>0</v>
      </c>
      <c r="BJ22" s="489">
        <v>0</v>
      </c>
      <c r="BK22" s="489">
        <v>0</v>
      </c>
      <c r="BL22" s="489">
        <v>0</v>
      </c>
      <c r="BM22" s="489">
        <v>0</v>
      </c>
      <c r="BN22" s="489">
        <v>0</v>
      </c>
      <c r="BO22" s="489">
        <v>0</v>
      </c>
      <c r="BP22" s="489">
        <v>0</v>
      </c>
      <c r="BQ22" s="489">
        <v>0</v>
      </c>
      <c r="BR22" s="489">
        <v>0</v>
      </c>
      <c r="BS22" s="489">
        <v>0</v>
      </c>
      <c r="BT22" s="489">
        <v>0</v>
      </c>
      <c r="BU22" s="489">
        <v>0</v>
      </c>
      <c r="BV22" s="489">
        <v>0</v>
      </c>
      <c r="BW22" s="489">
        <v>0</v>
      </c>
      <c r="BX22" s="489">
        <v>0</v>
      </c>
      <c r="BY22" s="489">
        <v>0</v>
      </c>
      <c r="BZ22" s="489">
        <v>0</v>
      </c>
      <c r="CA22" s="489">
        <v>0</v>
      </c>
      <c r="CB22" s="489">
        <v>0</v>
      </c>
      <c r="CC22" s="489">
        <v>0</v>
      </c>
      <c r="CD22" s="490">
        <v>0</v>
      </c>
    </row>
    <row r="23" spans="1:82" s="496" customFormat="1" ht="28.5" customHeight="1" thickBot="1" x14ac:dyDescent="0.4">
      <c r="A23" s="498"/>
      <c r="B23" s="16" t="s">
        <v>739</v>
      </c>
      <c r="C23" s="499"/>
      <c r="D23" s="493"/>
      <c r="E23" s="493"/>
      <c r="F23" s="493"/>
      <c r="G23" s="493"/>
      <c r="H23" s="493"/>
      <c r="I23" s="493"/>
      <c r="J23" s="493"/>
      <c r="K23" s="493"/>
      <c r="L23" s="493"/>
      <c r="M23" s="493"/>
      <c r="N23" s="493"/>
      <c r="O23" s="493"/>
      <c r="P23" s="493"/>
      <c r="Q23" s="493"/>
      <c r="R23" s="493"/>
      <c r="S23" s="493"/>
      <c r="T23" s="493"/>
      <c r="U23" s="493"/>
      <c r="V23" s="493"/>
      <c r="W23" s="493"/>
      <c r="X23" s="493"/>
      <c r="Y23" s="493"/>
      <c r="Z23" s="493"/>
      <c r="AA23" s="493"/>
      <c r="AB23" s="493"/>
      <c r="AC23" s="493"/>
      <c r="AD23" s="493"/>
      <c r="AE23" s="493"/>
      <c r="AF23" s="493"/>
      <c r="AG23" s="493"/>
      <c r="AH23" s="493"/>
      <c r="AI23" s="493"/>
      <c r="AJ23" s="493"/>
      <c r="AK23" s="493"/>
      <c r="AL23" s="493"/>
      <c r="AM23" s="493"/>
      <c r="AN23" s="493"/>
      <c r="AO23" s="493"/>
      <c r="AP23" s="493"/>
      <c r="AQ23" s="493"/>
      <c r="AR23" s="493"/>
      <c r="AS23" s="493"/>
      <c r="AT23" s="493"/>
      <c r="AU23" s="493"/>
      <c r="AV23" s="493"/>
      <c r="AW23" s="493"/>
      <c r="AX23" s="493"/>
      <c r="AY23" s="493"/>
      <c r="AZ23" s="493"/>
      <c r="BA23" s="493"/>
      <c r="BB23" s="493"/>
      <c r="BC23" s="493"/>
      <c r="BD23" s="493"/>
      <c r="BE23" s="493"/>
      <c r="BF23" s="493"/>
      <c r="BG23" s="493"/>
      <c r="BH23" s="493"/>
      <c r="BI23" s="493"/>
      <c r="BJ23" s="493"/>
      <c r="BK23" s="493"/>
      <c r="BL23" s="493"/>
      <c r="BM23" s="493"/>
      <c r="BN23" s="493"/>
      <c r="BO23" s="493"/>
      <c r="BP23" s="494"/>
      <c r="BQ23" s="494">
        <v>6.1077932945979567</v>
      </c>
      <c r="BR23" s="494">
        <v>60.267452175325815</v>
      </c>
      <c r="BS23" s="494">
        <v>540.64851703346949</v>
      </c>
      <c r="BT23" s="494">
        <v>1033.5206797831249</v>
      </c>
      <c r="BU23" s="494">
        <v>1507.7048943374864</v>
      </c>
      <c r="BV23" s="494">
        <v>2191.7554545084745</v>
      </c>
      <c r="BW23" s="494">
        <v>7358.8462116565515</v>
      </c>
      <c r="BX23" s="494">
        <v>17096.056417083382</v>
      </c>
      <c r="BY23" s="494">
        <v>13273.226168086969</v>
      </c>
      <c r="BZ23" s="494">
        <v>11246.459811686553</v>
      </c>
      <c r="CA23" s="494">
        <v>12813.56210262883</v>
      </c>
      <c r="CB23" s="494">
        <v>14572.132530520355</v>
      </c>
      <c r="CC23" s="494">
        <v>16480.806224404543</v>
      </c>
      <c r="CD23" s="478">
        <v>18226.863355180001</v>
      </c>
    </row>
    <row r="24" spans="1:82" s="1" customFormat="1" ht="30" x14ac:dyDescent="0.4">
      <c r="A24" s="412"/>
      <c r="B24" s="345" t="s">
        <v>741</v>
      </c>
      <c r="C24" s="346"/>
      <c r="D24" s="347" t="s">
        <v>482</v>
      </c>
      <c r="E24" s="347" t="s">
        <v>483</v>
      </c>
      <c r="F24" s="347" t="s">
        <v>484</v>
      </c>
      <c r="G24" s="347" t="s">
        <v>485</v>
      </c>
      <c r="H24" s="347" t="s">
        <v>486</v>
      </c>
      <c r="I24" s="347" t="s">
        <v>487</v>
      </c>
      <c r="J24" s="347" t="s">
        <v>488</v>
      </c>
      <c r="K24" s="347" t="s">
        <v>489</v>
      </c>
      <c r="L24" s="347" t="s">
        <v>490</v>
      </c>
      <c r="M24" s="347" t="s">
        <v>491</v>
      </c>
      <c r="N24" s="347" t="s">
        <v>492</v>
      </c>
      <c r="O24" s="347" t="s">
        <v>493</v>
      </c>
      <c r="P24" s="347" t="s">
        <v>494</v>
      </c>
      <c r="Q24" s="347" t="s">
        <v>495</v>
      </c>
      <c r="R24" s="347" t="s">
        <v>496</v>
      </c>
      <c r="S24" s="347" t="s">
        <v>497</v>
      </c>
      <c r="T24" s="347" t="s">
        <v>498</v>
      </c>
      <c r="U24" s="347" t="s">
        <v>499</v>
      </c>
      <c r="V24" s="347" t="s">
        <v>500</v>
      </c>
      <c r="W24" s="347" t="s">
        <v>501</v>
      </c>
      <c r="X24" s="347" t="s">
        <v>502</v>
      </c>
      <c r="Y24" s="347" t="s">
        <v>503</v>
      </c>
      <c r="Z24" s="347" t="s">
        <v>504</v>
      </c>
      <c r="AA24" s="347" t="s">
        <v>505</v>
      </c>
      <c r="AB24" s="347" t="s">
        <v>506</v>
      </c>
      <c r="AC24" s="347" t="s">
        <v>507</v>
      </c>
      <c r="AD24" s="347" t="s">
        <v>508</v>
      </c>
      <c r="AE24" s="347" t="s">
        <v>509</v>
      </c>
      <c r="AF24" s="347" t="s">
        <v>510</v>
      </c>
      <c r="AG24" s="347" t="s">
        <v>511</v>
      </c>
      <c r="AH24" s="347" t="s">
        <v>512</v>
      </c>
      <c r="AI24" s="347" t="s">
        <v>513</v>
      </c>
      <c r="AJ24" s="347" t="s">
        <v>514</v>
      </c>
      <c r="AK24" s="347" t="s">
        <v>515</v>
      </c>
      <c r="AL24" s="347" t="s">
        <v>516</v>
      </c>
      <c r="AM24" s="347" t="s">
        <v>517</v>
      </c>
      <c r="AN24" s="347" t="s">
        <v>518</v>
      </c>
      <c r="AO24" s="347" t="s">
        <v>519</v>
      </c>
      <c r="AP24" s="347" t="s">
        <v>520</v>
      </c>
      <c r="AQ24" s="347" t="s">
        <v>521</v>
      </c>
      <c r="AR24" s="347" t="s">
        <v>522</v>
      </c>
      <c r="AS24" s="347" t="s">
        <v>523</v>
      </c>
      <c r="AT24" s="347" t="s">
        <v>524</v>
      </c>
      <c r="AU24" s="347" t="s">
        <v>525</v>
      </c>
      <c r="AV24" s="347" t="s">
        <v>526</v>
      </c>
      <c r="AW24" s="347" t="s">
        <v>527</v>
      </c>
      <c r="AX24" s="347" t="s">
        <v>528</v>
      </c>
      <c r="AY24" s="347" t="s">
        <v>529</v>
      </c>
      <c r="AZ24" s="347" t="s">
        <v>530</v>
      </c>
      <c r="BA24" s="347" t="s">
        <v>531</v>
      </c>
      <c r="BB24" s="347" t="s">
        <v>532</v>
      </c>
      <c r="BC24" s="347" t="s">
        <v>533</v>
      </c>
      <c r="BD24" s="347" t="s">
        <v>534</v>
      </c>
      <c r="BE24" s="347" t="s">
        <v>535</v>
      </c>
      <c r="BF24" s="347" t="s">
        <v>536</v>
      </c>
      <c r="BG24" s="347" t="s">
        <v>537</v>
      </c>
      <c r="BH24" s="347" t="s">
        <v>538</v>
      </c>
      <c r="BI24" s="347" t="s">
        <v>539</v>
      </c>
      <c r="BJ24" s="347" t="s">
        <v>540</v>
      </c>
      <c r="BK24" s="347" t="s">
        <v>541</v>
      </c>
      <c r="BL24" s="347" t="s">
        <v>542</v>
      </c>
      <c r="BM24" s="347" t="s">
        <v>543</v>
      </c>
      <c r="BN24" s="347" t="s">
        <v>544</v>
      </c>
      <c r="BO24" s="347" t="s">
        <v>545</v>
      </c>
      <c r="BP24" s="347" t="s">
        <v>546</v>
      </c>
      <c r="BQ24" s="347" t="s">
        <v>547</v>
      </c>
      <c r="BR24" s="347" t="s">
        <v>548</v>
      </c>
      <c r="BS24" s="347" t="s">
        <v>549</v>
      </c>
      <c r="BT24" s="347" t="s">
        <v>550</v>
      </c>
      <c r="BU24" s="347" t="s">
        <v>551</v>
      </c>
      <c r="BV24" s="347" t="s">
        <v>552</v>
      </c>
      <c r="BW24" s="347" t="s">
        <v>553</v>
      </c>
      <c r="BX24" s="347" t="s">
        <v>554</v>
      </c>
      <c r="BY24" s="347" t="s">
        <v>555</v>
      </c>
      <c r="BZ24" s="347" t="s">
        <v>556</v>
      </c>
      <c r="CA24" s="347" t="s">
        <v>557</v>
      </c>
      <c r="CB24" s="347" t="s">
        <v>558</v>
      </c>
      <c r="CC24" s="347" t="s">
        <v>559</v>
      </c>
      <c r="CD24" s="348" t="s">
        <v>560</v>
      </c>
    </row>
    <row r="25" spans="1:82" s="238" customFormat="1" ht="26.25" customHeight="1" x14ac:dyDescent="0.4">
      <c r="A25" s="497"/>
      <c r="B25" s="106" t="s">
        <v>136</v>
      </c>
      <c r="D25" s="253">
        <v>0</v>
      </c>
      <c r="E25" s="253">
        <v>0</v>
      </c>
      <c r="F25" s="253">
        <v>0</v>
      </c>
      <c r="G25" s="253">
        <v>0</v>
      </c>
      <c r="H25" s="253">
        <v>0</v>
      </c>
      <c r="I25" s="253">
        <v>0</v>
      </c>
      <c r="J25" s="253">
        <v>0</v>
      </c>
      <c r="K25" s="253">
        <v>0</v>
      </c>
      <c r="L25" s="253">
        <v>0</v>
      </c>
      <c r="M25" s="253">
        <v>0</v>
      </c>
      <c r="N25" s="253">
        <v>0</v>
      </c>
      <c r="O25" s="253">
        <v>0</v>
      </c>
      <c r="P25" s="253">
        <v>0</v>
      </c>
      <c r="Q25" s="253">
        <v>0</v>
      </c>
      <c r="R25" s="253">
        <v>0</v>
      </c>
      <c r="S25" s="253">
        <v>0</v>
      </c>
      <c r="T25" s="253">
        <v>0</v>
      </c>
      <c r="U25" s="253">
        <v>0</v>
      </c>
      <c r="V25" s="253">
        <v>0</v>
      </c>
      <c r="W25" s="253">
        <v>0</v>
      </c>
      <c r="X25" s="253">
        <v>0</v>
      </c>
      <c r="Y25" s="253">
        <v>0</v>
      </c>
      <c r="Z25" s="253">
        <v>0</v>
      </c>
      <c r="AA25" s="253">
        <v>0</v>
      </c>
      <c r="AB25" s="253">
        <v>0</v>
      </c>
      <c r="AC25" s="253">
        <v>0</v>
      </c>
      <c r="AD25" s="253">
        <v>0</v>
      </c>
      <c r="AE25" s="253">
        <v>0</v>
      </c>
      <c r="AF25" s="253">
        <v>1210</v>
      </c>
      <c r="AG25" s="253">
        <v>1307</v>
      </c>
      <c r="AH25" s="253">
        <v>1234</v>
      </c>
      <c r="AI25" s="253">
        <v>1136</v>
      </c>
      <c r="AJ25" s="253">
        <v>1697</v>
      </c>
      <c r="AK25" s="253">
        <v>2234</v>
      </c>
      <c r="AL25" s="253">
        <v>2771</v>
      </c>
      <c r="AM25" s="253">
        <v>2877</v>
      </c>
      <c r="AN25" s="253">
        <v>2997</v>
      </c>
      <c r="AO25" s="253">
        <v>3028</v>
      </c>
      <c r="AP25" s="253">
        <v>3054</v>
      </c>
      <c r="AQ25" s="253">
        <v>2589</v>
      </c>
      <c r="AR25" s="253">
        <v>2024</v>
      </c>
      <c r="AS25" s="253">
        <v>1518</v>
      </c>
      <c r="AT25" s="253">
        <v>1516</v>
      </c>
      <c r="AU25" s="253">
        <v>2223</v>
      </c>
      <c r="AV25" s="253">
        <v>2640</v>
      </c>
      <c r="AW25" s="253">
        <v>2612</v>
      </c>
      <c r="AX25" s="253">
        <v>2412</v>
      </c>
      <c r="AY25" s="253">
        <v>2151</v>
      </c>
      <c r="AZ25" s="253">
        <v>1931</v>
      </c>
      <c r="BA25" s="253">
        <v>1252</v>
      </c>
      <c r="BB25" s="253">
        <v>1110</v>
      </c>
      <c r="BC25" s="253">
        <v>1177</v>
      </c>
      <c r="BD25" s="253">
        <v>1022</v>
      </c>
      <c r="BE25" s="253">
        <v>932</v>
      </c>
      <c r="BF25" s="253">
        <v>920</v>
      </c>
      <c r="BG25" s="253">
        <v>898</v>
      </c>
      <c r="BH25" s="253">
        <v>819</v>
      </c>
      <c r="BI25" s="253">
        <v>870</v>
      </c>
      <c r="BJ25" s="253">
        <v>927</v>
      </c>
      <c r="BK25" s="253">
        <v>818</v>
      </c>
      <c r="BL25" s="253">
        <v>1025</v>
      </c>
      <c r="BM25" s="253">
        <v>1538</v>
      </c>
      <c r="BN25" s="253">
        <v>1415</v>
      </c>
      <c r="BO25" s="253">
        <v>1515</v>
      </c>
      <c r="BP25" s="253">
        <v>1507</v>
      </c>
      <c r="BQ25" s="253">
        <v>1273</v>
      </c>
      <c r="BR25" s="253">
        <v>885</v>
      </c>
      <c r="BS25" s="253">
        <v>652</v>
      </c>
      <c r="BT25" s="253">
        <v>564</v>
      </c>
      <c r="BU25" s="253">
        <v>443</v>
      </c>
      <c r="BV25" s="253">
        <v>333</v>
      </c>
      <c r="BW25" s="253">
        <v>2303</v>
      </c>
      <c r="BX25" s="253">
        <v>4308</v>
      </c>
      <c r="BY25" s="253">
        <v>4248</v>
      </c>
      <c r="BZ25" s="253">
        <v>4237</v>
      </c>
      <c r="CA25" s="253">
        <v>4550</v>
      </c>
      <c r="CB25" s="253">
        <v>5104</v>
      </c>
      <c r="CC25" s="253">
        <v>5781</v>
      </c>
      <c r="CD25" s="302">
        <v>6411</v>
      </c>
    </row>
    <row r="26" spans="1:82" s="1" customFormat="1" ht="23.25" customHeight="1" x14ac:dyDescent="0.4">
      <c r="A26" s="312"/>
      <c r="B26" s="71" t="s">
        <v>742</v>
      </c>
      <c r="C26" s="314"/>
      <c r="D26" s="192">
        <v>0</v>
      </c>
      <c r="E26" s="192">
        <v>0</v>
      </c>
      <c r="F26" s="192">
        <v>0</v>
      </c>
      <c r="G26" s="192">
        <v>0</v>
      </c>
      <c r="H26" s="192">
        <v>0</v>
      </c>
      <c r="I26" s="192">
        <v>0</v>
      </c>
      <c r="J26" s="192">
        <v>0</v>
      </c>
      <c r="K26" s="192">
        <v>0</v>
      </c>
      <c r="L26" s="192">
        <v>0</v>
      </c>
      <c r="M26" s="192">
        <v>0</v>
      </c>
      <c r="N26" s="192">
        <v>0</v>
      </c>
      <c r="O26" s="192">
        <v>0</v>
      </c>
      <c r="P26" s="192">
        <v>0</v>
      </c>
      <c r="Q26" s="192">
        <v>0</v>
      </c>
      <c r="R26" s="192">
        <v>0</v>
      </c>
      <c r="S26" s="192">
        <v>0</v>
      </c>
      <c r="T26" s="192">
        <v>0</v>
      </c>
      <c r="U26" s="192">
        <v>0</v>
      </c>
      <c r="V26" s="192">
        <v>0</v>
      </c>
      <c r="W26" s="192">
        <v>0</v>
      </c>
      <c r="X26" s="192">
        <v>0</v>
      </c>
      <c r="Y26" s="192">
        <v>0</v>
      </c>
      <c r="Z26" s="192">
        <v>0</v>
      </c>
      <c r="AA26" s="192">
        <v>0</v>
      </c>
      <c r="AB26" s="192">
        <v>0</v>
      </c>
      <c r="AC26" s="192">
        <v>0</v>
      </c>
      <c r="AD26" s="192">
        <v>0</v>
      </c>
      <c r="AE26" s="192">
        <v>0</v>
      </c>
      <c r="AF26" s="192">
        <v>576</v>
      </c>
      <c r="AG26" s="192">
        <v>645</v>
      </c>
      <c r="AH26" s="192">
        <v>612</v>
      </c>
      <c r="AI26" s="192">
        <v>551</v>
      </c>
      <c r="AJ26" s="192">
        <v>746</v>
      </c>
      <c r="AK26" s="192">
        <v>1179</v>
      </c>
      <c r="AL26" s="192">
        <v>1611</v>
      </c>
      <c r="AM26" s="192">
        <v>1813</v>
      </c>
      <c r="AN26" s="192">
        <v>1885</v>
      </c>
      <c r="AO26" s="192">
        <v>1892</v>
      </c>
      <c r="AP26" s="192">
        <v>1832</v>
      </c>
      <c r="AQ26" s="192">
        <v>1578</v>
      </c>
      <c r="AR26" s="192">
        <v>1249</v>
      </c>
      <c r="AS26" s="192">
        <v>1031</v>
      </c>
      <c r="AT26" s="192">
        <v>1007</v>
      </c>
      <c r="AU26" s="192">
        <v>1441</v>
      </c>
      <c r="AV26" s="192">
        <v>1753</v>
      </c>
      <c r="AW26" s="192">
        <v>1790</v>
      </c>
      <c r="AX26" s="192">
        <v>1800</v>
      </c>
      <c r="AY26" s="192">
        <v>1659</v>
      </c>
      <c r="AZ26" s="192"/>
      <c r="BA26" s="192">
        <v>0</v>
      </c>
      <c r="BB26" s="192">
        <v>0</v>
      </c>
      <c r="BC26" s="192">
        <v>0</v>
      </c>
      <c r="BD26" s="192">
        <v>0</v>
      </c>
      <c r="BE26" s="192">
        <v>0</v>
      </c>
      <c r="BF26" s="192">
        <v>0</v>
      </c>
      <c r="BG26" s="192">
        <v>0</v>
      </c>
      <c r="BH26" s="192">
        <v>0</v>
      </c>
      <c r="BI26" s="192">
        <v>0</v>
      </c>
      <c r="BJ26" s="192">
        <v>0</v>
      </c>
      <c r="BK26" s="192">
        <v>0</v>
      </c>
      <c r="BL26" s="192">
        <v>0</v>
      </c>
      <c r="BM26" s="192">
        <v>0</v>
      </c>
      <c r="BN26" s="192">
        <v>0</v>
      </c>
      <c r="BO26" s="192">
        <v>0</v>
      </c>
      <c r="BP26" s="192">
        <v>0</v>
      </c>
      <c r="BQ26" s="192">
        <v>0</v>
      </c>
      <c r="BR26" s="192">
        <v>0</v>
      </c>
      <c r="BS26" s="192">
        <v>0</v>
      </c>
      <c r="BT26" s="192">
        <v>0</v>
      </c>
      <c r="BU26" s="192">
        <v>0</v>
      </c>
      <c r="BV26" s="192">
        <v>0</v>
      </c>
      <c r="BW26" s="192">
        <v>0</v>
      </c>
      <c r="BX26" s="192">
        <v>0</v>
      </c>
      <c r="BY26" s="192">
        <v>0</v>
      </c>
      <c r="BZ26" s="192">
        <v>0</v>
      </c>
      <c r="CA26" s="192">
        <v>0</v>
      </c>
      <c r="CB26" s="192">
        <v>0</v>
      </c>
      <c r="CC26" s="192">
        <v>0</v>
      </c>
      <c r="CD26" s="215">
        <v>0</v>
      </c>
    </row>
    <row r="27" spans="1:82" s="1" customFormat="1" ht="24" customHeight="1" x14ac:dyDescent="0.4">
      <c r="A27" s="312"/>
      <c r="B27" s="71" t="s">
        <v>738</v>
      </c>
      <c r="C27" s="314"/>
      <c r="D27" s="192" t="s">
        <v>375</v>
      </c>
      <c r="E27" s="192" t="s">
        <v>375</v>
      </c>
      <c r="F27" s="192" t="s">
        <v>375</v>
      </c>
      <c r="G27" s="192" t="s">
        <v>375</v>
      </c>
      <c r="H27" s="192" t="s">
        <v>375</v>
      </c>
      <c r="I27" s="192" t="s">
        <v>375</v>
      </c>
      <c r="J27" s="192" t="s">
        <v>375</v>
      </c>
      <c r="K27" s="192" t="s">
        <v>375</v>
      </c>
      <c r="L27" s="192" t="s">
        <v>375</v>
      </c>
      <c r="M27" s="192" t="s">
        <v>375</v>
      </c>
      <c r="N27" s="192" t="s">
        <v>375</v>
      </c>
      <c r="O27" s="192" t="s">
        <v>375</v>
      </c>
      <c r="P27" s="192" t="s">
        <v>375</v>
      </c>
      <c r="Q27" s="192" t="s">
        <v>375</v>
      </c>
      <c r="R27" s="192" t="s">
        <v>375</v>
      </c>
      <c r="S27" s="192" t="s">
        <v>375</v>
      </c>
      <c r="T27" s="192" t="s">
        <v>375</v>
      </c>
      <c r="U27" s="192" t="s">
        <v>375</v>
      </c>
      <c r="V27" s="192" t="s">
        <v>375</v>
      </c>
      <c r="W27" s="192" t="s">
        <v>375</v>
      </c>
      <c r="X27" s="192" t="s">
        <v>375</v>
      </c>
      <c r="Y27" s="192" t="s">
        <v>375</v>
      </c>
      <c r="Z27" s="192" t="s">
        <v>375</v>
      </c>
      <c r="AA27" s="192" t="s">
        <v>375</v>
      </c>
      <c r="AB27" s="192" t="s">
        <v>375</v>
      </c>
      <c r="AC27" s="192" t="s">
        <v>375</v>
      </c>
      <c r="AD27" s="192" t="s">
        <v>375</v>
      </c>
      <c r="AE27" s="192" t="s">
        <v>375</v>
      </c>
      <c r="AF27" s="192" t="s">
        <v>375</v>
      </c>
      <c r="AG27" s="192" t="s">
        <v>375</v>
      </c>
      <c r="AH27" s="192" t="s">
        <v>375</v>
      </c>
      <c r="AI27" s="192" t="s">
        <v>375</v>
      </c>
      <c r="AJ27" s="192" t="s">
        <v>375</v>
      </c>
      <c r="AK27" s="192" t="s">
        <v>375</v>
      </c>
      <c r="AL27" s="192" t="s">
        <v>375</v>
      </c>
      <c r="AM27" s="192" t="s">
        <v>375</v>
      </c>
      <c r="AN27" s="192" t="s">
        <v>375</v>
      </c>
      <c r="AO27" s="192" t="s">
        <v>375</v>
      </c>
      <c r="AP27" s="192" t="s">
        <v>375</v>
      </c>
      <c r="AQ27" s="192" t="s">
        <v>375</v>
      </c>
      <c r="AR27" s="192" t="s">
        <v>375</v>
      </c>
      <c r="AS27" s="192" t="s">
        <v>375</v>
      </c>
      <c r="AT27" s="192" t="s">
        <v>375</v>
      </c>
      <c r="AU27" s="192" t="s">
        <v>375</v>
      </c>
      <c r="AV27" s="192" t="s">
        <v>375</v>
      </c>
      <c r="AW27" s="192" t="s">
        <v>375</v>
      </c>
      <c r="AX27" s="192" t="s">
        <v>375</v>
      </c>
      <c r="AY27" s="192" t="s">
        <v>375</v>
      </c>
      <c r="AZ27" s="192">
        <v>1931</v>
      </c>
      <c r="BA27" s="192">
        <v>1252</v>
      </c>
      <c r="BB27" s="192">
        <v>1110</v>
      </c>
      <c r="BC27" s="192">
        <v>1177</v>
      </c>
      <c r="BD27" s="192">
        <v>1022</v>
      </c>
      <c r="BE27" s="192">
        <v>932</v>
      </c>
      <c r="BF27" s="192">
        <v>920</v>
      </c>
      <c r="BG27" s="192">
        <v>898</v>
      </c>
      <c r="BH27" s="192">
        <v>819</v>
      </c>
      <c r="BI27" s="192">
        <v>870</v>
      </c>
      <c r="BJ27" s="192">
        <v>927</v>
      </c>
      <c r="BK27" s="192">
        <v>818</v>
      </c>
      <c r="BL27" s="192">
        <v>1025</v>
      </c>
      <c r="BM27" s="192">
        <v>1538</v>
      </c>
      <c r="BN27" s="192">
        <v>1415</v>
      </c>
      <c r="BO27" s="192">
        <v>1515</v>
      </c>
      <c r="BP27" s="192">
        <v>1507</v>
      </c>
      <c r="BQ27" s="192">
        <v>1273</v>
      </c>
      <c r="BR27" s="192">
        <v>885</v>
      </c>
      <c r="BS27" s="192">
        <v>652</v>
      </c>
      <c r="BT27" s="192">
        <v>564</v>
      </c>
      <c r="BU27" s="192">
        <v>443</v>
      </c>
      <c r="BV27" s="192">
        <v>333</v>
      </c>
      <c r="BW27" s="192">
        <v>171</v>
      </c>
      <c r="BX27" s="192">
        <v>277</v>
      </c>
      <c r="BY27" s="192">
        <v>127</v>
      </c>
      <c r="BZ27" s="192">
        <v>71</v>
      </c>
      <c r="CA27" s="192">
        <v>26</v>
      </c>
      <c r="CB27" s="192">
        <v>21</v>
      </c>
      <c r="CC27" s="192">
        <v>21</v>
      </c>
      <c r="CD27" s="215">
        <v>21</v>
      </c>
    </row>
    <row r="28" spans="1:82" s="1" customFormat="1" x14ac:dyDescent="0.4">
      <c r="A28" s="312"/>
      <c r="B28" s="196" t="s">
        <v>315</v>
      </c>
      <c r="C28" s="314"/>
      <c r="D28" s="192" t="s">
        <v>375</v>
      </c>
      <c r="E28" s="192" t="s">
        <v>375</v>
      </c>
      <c r="F28" s="192" t="s">
        <v>375</v>
      </c>
      <c r="G28" s="192" t="s">
        <v>375</v>
      </c>
      <c r="H28" s="192" t="s">
        <v>375</v>
      </c>
      <c r="I28" s="192" t="s">
        <v>375</v>
      </c>
      <c r="J28" s="192" t="s">
        <v>375</v>
      </c>
      <c r="K28" s="192" t="s">
        <v>375</v>
      </c>
      <c r="L28" s="192" t="s">
        <v>375</v>
      </c>
      <c r="M28" s="192" t="s">
        <v>375</v>
      </c>
      <c r="N28" s="192" t="s">
        <v>375</v>
      </c>
      <c r="O28" s="192" t="s">
        <v>375</v>
      </c>
      <c r="P28" s="192" t="s">
        <v>375</v>
      </c>
      <c r="Q28" s="192" t="s">
        <v>375</v>
      </c>
      <c r="R28" s="192" t="s">
        <v>375</v>
      </c>
      <c r="S28" s="192" t="s">
        <v>375</v>
      </c>
      <c r="T28" s="192" t="s">
        <v>375</v>
      </c>
      <c r="U28" s="192" t="s">
        <v>375</v>
      </c>
      <c r="V28" s="192" t="s">
        <v>375</v>
      </c>
      <c r="W28" s="192" t="s">
        <v>375</v>
      </c>
      <c r="X28" s="192" t="s">
        <v>375</v>
      </c>
      <c r="Y28" s="192" t="s">
        <v>375</v>
      </c>
      <c r="Z28" s="192" t="s">
        <v>375</v>
      </c>
      <c r="AA28" s="192" t="s">
        <v>375</v>
      </c>
      <c r="AB28" s="192" t="s">
        <v>375</v>
      </c>
      <c r="AC28" s="192" t="s">
        <v>375</v>
      </c>
      <c r="AD28" s="192" t="s">
        <v>375</v>
      </c>
      <c r="AE28" s="192" t="s">
        <v>375</v>
      </c>
      <c r="AF28" s="192" t="s">
        <v>375</v>
      </c>
      <c r="AG28" s="192" t="s">
        <v>375</v>
      </c>
      <c r="AH28" s="192" t="s">
        <v>375</v>
      </c>
      <c r="AI28" s="192" t="s">
        <v>375</v>
      </c>
      <c r="AJ28" s="192" t="s">
        <v>375</v>
      </c>
      <c r="AK28" s="192" t="s">
        <v>375</v>
      </c>
      <c r="AL28" s="192" t="s">
        <v>375</v>
      </c>
      <c r="AM28" s="192" t="s">
        <v>375</v>
      </c>
      <c r="AN28" s="192" t="s">
        <v>375</v>
      </c>
      <c r="AO28" s="192" t="s">
        <v>375</v>
      </c>
      <c r="AP28" s="192" t="s">
        <v>375</v>
      </c>
      <c r="AQ28" s="192" t="s">
        <v>375</v>
      </c>
      <c r="AR28" s="192" t="s">
        <v>375</v>
      </c>
      <c r="AS28" s="192" t="s">
        <v>375</v>
      </c>
      <c r="AT28" s="192" t="s">
        <v>375</v>
      </c>
      <c r="AU28" s="192" t="s">
        <v>375</v>
      </c>
      <c r="AV28" s="192" t="s">
        <v>375</v>
      </c>
      <c r="AW28" s="192" t="s">
        <v>375</v>
      </c>
      <c r="AX28" s="192" t="s">
        <v>375</v>
      </c>
      <c r="AY28" s="192" t="s">
        <v>375</v>
      </c>
      <c r="AZ28" s="192">
        <v>308</v>
      </c>
      <c r="BA28" s="192">
        <v>170</v>
      </c>
      <c r="BB28" s="192">
        <v>162</v>
      </c>
      <c r="BC28" s="192">
        <v>178</v>
      </c>
      <c r="BD28" s="192">
        <v>168</v>
      </c>
      <c r="BE28" s="192">
        <v>178</v>
      </c>
      <c r="BF28" s="192">
        <v>190</v>
      </c>
      <c r="BG28" s="192">
        <v>185</v>
      </c>
      <c r="BH28" s="192">
        <v>158</v>
      </c>
      <c r="BI28" s="192">
        <v>165</v>
      </c>
      <c r="BJ28" s="192">
        <v>157</v>
      </c>
      <c r="BK28" s="192">
        <v>142</v>
      </c>
      <c r="BL28" s="192">
        <v>244</v>
      </c>
      <c r="BM28" s="192">
        <v>321</v>
      </c>
      <c r="BN28" s="192">
        <v>234</v>
      </c>
      <c r="BO28" s="192">
        <v>212</v>
      </c>
      <c r="BP28" s="192">
        <v>178</v>
      </c>
      <c r="BQ28" s="192">
        <v>145</v>
      </c>
      <c r="BR28" s="192">
        <v>111</v>
      </c>
      <c r="BS28" s="192">
        <v>86</v>
      </c>
      <c r="BT28" s="192">
        <v>92</v>
      </c>
      <c r="BU28" s="192">
        <v>68</v>
      </c>
      <c r="BV28" s="192">
        <v>38</v>
      </c>
      <c r="BW28" s="192">
        <v>24</v>
      </c>
      <c r="BX28" s="192">
        <v>156</v>
      </c>
      <c r="BY28" s="192">
        <v>49</v>
      </c>
      <c r="BZ28" s="192">
        <v>25</v>
      </c>
      <c r="CA28" s="192">
        <v>18</v>
      </c>
      <c r="CB28" s="192">
        <v>18</v>
      </c>
      <c r="CC28" s="192">
        <v>18</v>
      </c>
      <c r="CD28" s="215">
        <v>18</v>
      </c>
    </row>
    <row r="29" spans="1:82" s="1" customFormat="1" x14ac:dyDescent="0.4">
      <c r="A29" s="312"/>
      <c r="B29" s="196" t="s">
        <v>316</v>
      </c>
      <c r="C29" s="314"/>
      <c r="D29" s="192" t="s">
        <v>375</v>
      </c>
      <c r="E29" s="192" t="s">
        <v>375</v>
      </c>
      <c r="F29" s="192" t="s">
        <v>375</v>
      </c>
      <c r="G29" s="192" t="s">
        <v>375</v>
      </c>
      <c r="H29" s="192" t="s">
        <v>375</v>
      </c>
      <c r="I29" s="192" t="s">
        <v>375</v>
      </c>
      <c r="J29" s="192" t="s">
        <v>375</v>
      </c>
      <c r="K29" s="192" t="s">
        <v>375</v>
      </c>
      <c r="L29" s="192" t="s">
        <v>375</v>
      </c>
      <c r="M29" s="192" t="s">
        <v>375</v>
      </c>
      <c r="N29" s="192" t="s">
        <v>375</v>
      </c>
      <c r="O29" s="192" t="s">
        <v>375</v>
      </c>
      <c r="P29" s="192" t="s">
        <v>375</v>
      </c>
      <c r="Q29" s="192" t="s">
        <v>375</v>
      </c>
      <c r="R29" s="192" t="s">
        <v>375</v>
      </c>
      <c r="S29" s="192" t="s">
        <v>375</v>
      </c>
      <c r="T29" s="192" t="s">
        <v>375</v>
      </c>
      <c r="U29" s="192" t="s">
        <v>375</v>
      </c>
      <c r="V29" s="192" t="s">
        <v>375</v>
      </c>
      <c r="W29" s="192" t="s">
        <v>375</v>
      </c>
      <c r="X29" s="192" t="s">
        <v>375</v>
      </c>
      <c r="Y29" s="192" t="s">
        <v>375</v>
      </c>
      <c r="Z29" s="192" t="s">
        <v>375</v>
      </c>
      <c r="AA29" s="192" t="s">
        <v>375</v>
      </c>
      <c r="AB29" s="192" t="s">
        <v>375</v>
      </c>
      <c r="AC29" s="192" t="s">
        <v>375</v>
      </c>
      <c r="AD29" s="192" t="s">
        <v>375</v>
      </c>
      <c r="AE29" s="192" t="s">
        <v>375</v>
      </c>
      <c r="AF29" s="192" t="s">
        <v>375</v>
      </c>
      <c r="AG29" s="192" t="s">
        <v>375</v>
      </c>
      <c r="AH29" s="192" t="s">
        <v>375</v>
      </c>
      <c r="AI29" s="192" t="s">
        <v>375</v>
      </c>
      <c r="AJ29" s="192" t="s">
        <v>375</v>
      </c>
      <c r="AK29" s="192" t="s">
        <v>375</v>
      </c>
      <c r="AL29" s="192" t="s">
        <v>375</v>
      </c>
      <c r="AM29" s="192" t="s">
        <v>375</v>
      </c>
      <c r="AN29" s="192" t="s">
        <v>375</v>
      </c>
      <c r="AO29" s="192" t="s">
        <v>375</v>
      </c>
      <c r="AP29" s="192" t="s">
        <v>375</v>
      </c>
      <c r="AQ29" s="192" t="s">
        <v>375</v>
      </c>
      <c r="AR29" s="192" t="s">
        <v>375</v>
      </c>
      <c r="AS29" s="192" t="s">
        <v>375</v>
      </c>
      <c r="AT29" s="192" t="s">
        <v>375</v>
      </c>
      <c r="AU29" s="192" t="s">
        <v>375</v>
      </c>
      <c r="AV29" s="192" t="s">
        <v>375</v>
      </c>
      <c r="AW29" s="192" t="s">
        <v>375</v>
      </c>
      <c r="AX29" s="192" t="s">
        <v>375</v>
      </c>
      <c r="AY29" s="192" t="s">
        <v>375</v>
      </c>
      <c r="AZ29" s="192">
        <v>48</v>
      </c>
      <c r="BA29" s="192">
        <v>25</v>
      </c>
      <c r="BB29" s="192">
        <v>23</v>
      </c>
      <c r="BC29" s="192">
        <v>24</v>
      </c>
      <c r="BD29" s="192">
        <v>21</v>
      </c>
      <c r="BE29" s="192">
        <v>20</v>
      </c>
      <c r="BF29" s="192">
        <v>19</v>
      </c>
      <c r="BG29" s="192">
        <v>18</v>
      </c>
      <c r="BH29" s="192">
        <v>14</v>
      </c>
      <c r="BI29" s="192">
        <v>15</v>
      </c>
      <c r="BJ29" s="192">
        <v>15</v>
      </c>
      <c r="BK29" s="192">
        <v>13</v>
      </c>
      <c r="BL29" s="192">
        <v>21</v>
      </c>
      <c r="BM29" s="192">
        <v>30</v>
      </c>
      <c r="BN29" s="192">
        <v>22</v>
      </c>
      <c r="BO29" s="192">
        <v>19</v>
      </c>
      <c r="BP29" s="192">
        <v>18</v>
      </c>
      <c r="BQ29" s="192">
        <v>15</v>
      </c>
      <c r="BR29" s="192">
        <v>11</v>
      </c>
      <c r="BS29" s="192">
        <v>9</v>
      </c>
      <c r="BT29" s="192">
        <v>8</v>
      </c>
      <c r="BU29" s="192">
        <v>6</v>
      </c>
      <c r="BV29" s="192">
        <v>3</v>
      </c>
      <c r="BW29" s="192">
        <v>0</v>
      </c>
      <c r="BX29" s="192">
        <v>0</v>
      </c>
      <c r="BY29" s="192">
        <v>0</v>
      </c>
      <c r="BZ29" s="192">
        <v>0</v>
      </c>
      <c r="CA29" s="192">
        <v>0</v>
      </c>
      <c r="CB29" s="192">
        <v>0</v>
      </c>
      <c r="CC29" s="192">
        <v>0</v>
      </c>
      <c r="CD29" s="215">
        <v>0</v>
      </c>
    </row>
    <row r="30" spans="1:82" s="1" customFormat="1" x14ac:dyDescent="0.4">
      <c r="A30" s="312"/>
      <c r="B30" s="196" t="s">
        <v>317</v>
      </c>
      <c r="C30" s="314"/>
      <c r="D30" s="192" t="s">
        <v>375</v>
      </c>
      <c r="E30" s="192" t="s">
        <v>375</v>
      </c>
      <c r="F30" s="192" t="s">
        <v>375</v>
      </c>
      <c r="G30" s="192" t="s">
        <v>375</v>
      </c>
      <c r="H30" s="192" t="s">
        <v>375</v>
      </c>
      <c r="I30" s="192" t="s">
        <v>375</v>
      </c>
      <c r="J30" s="192" t="s">
        <v>375</v>
      </c>
      <c r="K30" s="192" t="s">
        <v>375</v>
      </c>
      <c r="L30" s="192" t="s">
        <v>375</v>
      </c>
      <c r="M30" s="192" t="s">
        <v>375</v>
      </c>
      <c r="N30" s="192" t="s">
        <v>375</v>
      </c>
      <c r="O30" s="192" t="s">
        <v>375</v>
      </c>
      <c r="P30" s="192" t="s">
        <v>375</v>
      </c>
      <c r="Q30" s="192" t="s">
        <v>375</v>
      </c>
      <c r="R30" s="192" t="s">
        <v>375</v>
      </c>
      <c r="S30" s="192" t="s">
        <v>375</v>
      </c>
      <c r="T30" s="192" t="s">
        <v>375</v>
      </c>
      <c r="U30" s="192" t="s">
        <v>375</v>
      </c>
      <c r="V30" s="192" t="s">
        <v>375</v>
      </c>
      <c r="W30" s="192" t="s">
        <v>375</v>
      </c>
      <c r="X30" s="192" t="s">
        <v>375</v>
      </c>
      <c r="Y30" s="192" t="s">
        <v>375</v>
      </c>
      <c r="Z30" s="192" t="s">
        <v>375</v>
      </c>
      <c r="AA30" s="192" t="s">
        <v>375</v>
      </c>
      <c r="AB30" s="192" t="s">
        <v>375</v>
      </c>
      <c r="AC30" s="192" t="s">
        <v>375</v>
      </c>
      <c r="AD30" s="192" t="s">
        <v>375</v>
      </c>
      <c r="AE30" s="192" t="s">
        <v>375</v>
      </c>
      <c r="AF30" s="192" t="s">
        <v>375</v>
      </c>
      <c r="AG30" s="192" t="s">
        <v>375</v>
      </c>
      <c r="AH30" s="192" t="s">
        <v>375</v>
      </c>
      <c r="AI30" s="192" t="s">
        <v>375</v>
      </c>
      <c r="AJ30" s="192" t="s">
        <v>375</v>
      </c>
      <c r="AK30" s="192" t="s">
        <v>375</v>
      </c>
      <c r="AL30" s="192" t="s">
        <v>375</v>
      </c>
      <c r="AM30" s="192" t="s">
        <v>375</v>
      </c>
      <c r="AN30" s="192" t="s">
        <v>375</v>
      </c>
      <c r="AO30" s="192" t="s">
        <v>375</v>
      </c>
      <c r="AP30" s="192" t="s">
        <v>375</v>
      </c>
      <c r="AQ30" s="192" t="s">
        <v>375</v>
      </c>
      <c r="AR30" s="192" t="s">
        <v>375</v>
      </c>
      <c r="AS30" s="192" t="s">
        <v>375</v>
      </c>
      <c r="AT30" s="192" t="s">
        <v>375</v>
      </c>
      <c r="AU30" s="192" t="s">
        <v>375</v>
      </c>
      <c r="AV30" s="192" t="s">
        <v>375</v>
      </c>
      <c r="AW30" s="192" t="s">
        <v>375</v>
      </c>
      <c r="AX30" s="192" t="s">
        <v>375</v>
      </c>
      <c r="AY30" s="192" t="s">
        <v>375</v>
      </c>
      <c r="AZ30" s="192">
        <v>1389</v>
      </c>
      <c r="BA30" s="192">
        <v>962</v>
      </c>
      <c r="BB30" s="192">
        <v>846</v>
      </c>
      <c r="BC30" s="192">
        <v>888</v>
      </c>
      <c r="BD30" s="192">
        <v>764</v>
      </c>
      <c r="BE30" s="192">
        <v>666</v>
      </c>
      <c r="BF30" s="192">
        <v>646</v>
      </c>
      <c r="BG30" s="192">
        <v>631</v>
      </c>
      <c r="BH30" s="192">
        <v>588</v>
      </c>
      <c r="BI30" s="192">
        <v>632</v>
      </c>
      <c r="BJ30" s="192">
        <v>691</v>
      </c>
      <c r="BK30" s="192">
        <v>609</v>
      </c>
      <c r="BL30" s="192">
        <v>695</v>
      </c>
      <c r="BM30" s="192">
        <v>1072</v>
      </c>
      <c r="BN30" s="192">
        <v>1069</v>
      </c>
      <c r="BO30" s="192">
        <v>1208</v>
      </c>
      <c r="BP30" s="192">
        <v>1242</v>
      </c>
      <c r="BQ30" s="192">
        <v>1045</v>
      </c>
      <c r="BR30" s="192">
        <v>710</v>
      </c>
      <c r="BS30" s="192">
        <v>522</v>
      </c>
      <c r="BT30" s="192">
        <v>424</v>
      </c>
      <c r="BU30" s="192">
        <v>333</v>
      </c>
      <c r="BV30" s="192">
        <v>274</v>
      </c>
      <c r="BW30" s="192">
        <v>138</v>
      </c>
      <c r="BX30" s="192">
        <v>97</v>
      </c>
      <c r="BY30" s="192">
        <v>66</v>
      </c>
      <c r="BZ30" s="192">
        <v>41</v>
      </c>
      <c r="CA30" s="192">
        <v>4</v>
      </c>
      <c r="CB30" s="192">
        <v>0</v>
      </c>
      <c r="CC30" s="192">
        <v>0</v>
      </c>
      <c r="CD30" s="215">
        <v>0</v>
      </c>
    </row>
    <row r="31" spans="1:82" s="1" customFormat="1" x14ac:dyDescent="0.4">
      <c r="A31" s="312"/>
      <c r="B31" s="196" t="s">
        <v>318</v>
      </c>
      <c r="C31" s="314"/>
      <c r="D31" s="192" t="s">
        <v>375</v>
      </c>
      <c r="E31" s="192" t="s">
        <v>375</v>
      </c>
      <c r="F31" s="192" t="s">
        <v>375</v>
      </c>
      <c r="G31" s="192" t="s">
        <v>375</v>
      </c>
      <c r="H31" s="192" t="s">
        <v>375</v>
      </c>
      <c r="I31" s="192" t="s">
        <v>375</v>
      </c>
      <c r="J31" s="192" t="s">
        <v>375</v>
      </c>
      <c r="K31" s="192" t="s">
        <v>375</v>
      </c>
      <c r="L31" s="192" t="s">
        <v>375</v>
      </c>
      <c r="M31" s="192" t="s">
        <v>375</v>
      </c>
      <c r="N31" s="192" t="s">
        <v>375</v>
      </c>
      <c r="O31" s="192" t="s">
        <v>375</v>
      </c>
      <c r="P31" s="192" t="s">
        <v>375</v>
      </c>
      <c r="Q31" s="192" t="s">
        <v>375</v>
      </c>
      <c r="R31" s="192" t="s">
        <v>375</v>
      </c>
      <c r="S31" s="192" t="s">
        <v>375</v>
      </c>
      <c r="T31" s="192" t="s">
        <v>375</v>
      </c>
      <c r="U31" s="192" t="s">
        <v>375</v>
      </c>
      <c r="V31" s="192" t="s">
        <v>375</v>
      </c>
      <c r="W31" s="192" t="s">
        <v>375</v>
      </c>
      <c r="X31" s="192" t="s">
        <v>375</v>
      </c>
      <c r="Y31" s="192" t="s">
        <v>375</v>
      </c>
      <c r="Z31" s="192" t="s">
        <v>375</v>
      </c>
      <c r="AA31" s="192" t="s">
        <v>375</v>
      </c>
      <c r="AB31" s="192" t="s">
        <v>375</v>
      </c>
      <c r="AC31" s="192" t="s">
        <v>375</v>
      </c>
      <c r="AD31" s="192" t="s">
        <v>375</v>
      </c>
      <c r="AE31" s="192" t="s">
        <v>375</v>
      </c>
      <c r="AF31" s="192" t="s">
        <v>375</v>
      </c>
      <c r="AG31" s="192" t="s">
        <v>375</v>
      </c>
      <c r="AH31" s="192" t="s">
        <v>375</v>
      </c>
      <c r="AI31" s="192" t="s">
        <v>375</v>
      </c>
      <c r="AJ31" s="192" t="s">
        <v>375</v>
      </c>
      <c r="AK31" s="192" t="s">
        <v>375</v>
      </c>
      <c r="AL31" s="192" t="s">
        <v>375</v>
      </c>
      <c r="AM31" s="192" t="s">
        <v>375</v>
      </c>
      <c r="AN31" s="192" t="s">
        <v>375</v>
      </c>
      <c r="AO31" s="192" t="s">
        <v>375</v>
      </c>
      <c r="AP31" s="192" t="s">
        <v>375</v>
      </c>
      <c r="AQ31" s="192" t="s">
        <v>375</v>
      </c>
      <c r="AR31" s="192" t="s">
        <v>375</v>
      </c>
      <c r="AS31" s="192" t="s">
        <v>375</v>
      </c>
      <c r="AT31" s="192" t="s">
        <v>375</v>
      </c>
      <c r="AU31" s="192" t="s">
        <v>375</v>
      </c>
      <c r="AV31" s="192" t="s">
        <v>375</v>
      </c>
      <c r="AW31" s="192" t="s">
        <v>375</v>
      </c>
      <c r="AX31" s="192" t="s">
        <v>375</v>
      </c>
      <c r="AY31" s="192" t="s">
        <v>375</v>
      </c>
      <c r="AZ31" s="192">
        <v>187</v>
      </c>
      <c r="BA31" s="192">
        <v>96</v>
      </c>
      <c r="BB31" s="192">
        <v>79</v>
      </c>
      <c r="BC31" s="192">
        <v>87</v>
      </c>
      <c r="BD31" s="192">
        <v>69</v>
      </c>
      <c r="BE31" s="192">
        <v>67</v>
      </c>
      <c r="BF31" s="192">
        <v>65</v>
      </c>
      <c r="BG31" s="192">
        <v>64</v>
      </c>
      <c r="BH31" s="192">
        <v>59</v>
      </c>
      <c r="BI31" s="192">
        <v>58</v>
      </c>
      <c r="BJ31" s="192">
        <v>64</v>
      </c>
      <c r="BK31" s="192">
        <v>54</v>
      </c>
      <c r="BL31" s="192">
        <v>66</v>
      </c>
      <c r="BM31" s="192">
        <v>114</v>
      </c>
      <c r="BN31" s="192">
        <v>91</v>
      </c>
      <c r="BO31" s="192">
        <v>77</v>
      </c>
      <c r="BP31" s="192">
        <v>69</v>
      </c>
      <c r="BQ31" s="192">
        <v>68</v>
      </c>
      <c r="BR31" s="192">
        <v>53</v>
      </c>
      <c r="BS31" s="192">
        <v>35</v>
      </c>
      <c r="BT31" s="192">
        <v>41</v>
      </c>
      <c r="BU31" s="192">
        <v>36</v>
      </c>
      <c r="BV31" s="192">
        <v>19</v>
      </c>
      <c r="BW31" s="192">
        <v>8</v>
      </c>
      <c r="BX31" s="192">
        <v>24</v>
      </c>
      <c r="BY31" s="192">
        <v>13</v>
      </c>
      <c r="BZ31" s="192">
        <v>6</v>
      </c>
      <c r="CA31" s="192">
        <v>4</v>
      </c>
      <c r="CB31" s="192">
        <v>3</v>
      </c>
      <c r="CC31" s="192">
        <v>3</v>
      </c>
      <c r="CD31" s="215">
        <v>3</v>
      </c>
    </row>
    <row r="32" spans="1:82" s="1" customFormat="1" ht="24.75" customHeight="1" x14ac:dyDescent="0.4">
      <c r="A32" s="312"/>
      <c r="B32" s="196" t="s">
        <v>743</v>
      </c>
      <c r="C32" s="314"/>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v>355</v>
      </c>
      <c r="BA32" s="192">
        <v>195</v>
      </c>
      <c r="BB32" s="192">
        <v>185</v>
      </c>
      <c r="BC32" s="192">
        <v>202</v>
      </c>
      <c r="BD32" s="192">
        <v>189</v>
      </c>
      <c r="BE32" s="192">
        <v>198</v>
      </c>
      <c r="BF32" s="192">
        <v>209</v>
      </c>
      <c r="BG32" s="192">
        <v>203</v>
      </c>
      <c r="BH32" s="192">
        <v>173</v>
      </c>
      <c r="BI32" s="192">
        <v>180</v>
      </c>
      <c r="BJ32" s="192">
        <v>172</v>
      </c>
      <c r="BK32" s="192">
        <v>155</v>
      </c>
      <c r="BL32" s="192">
        <v>265</v>
      </c>
      <c r="BM32" s="192">
        <v>352</v>
      </c>
      <c r="BN32" s="192">
        <v>256</v>
      </c>
      <c r="BO32" s="192">
        <v>231</v>
      </c>
      <c r="BP32" s="192">
        <v>196</v>
      </c>
      <c r="BQ32" s="192">
        <v>160</v>
      </c>
      <c r="BR32" s="192">
        <v>121</v>
      </c>
      <c r="BS32" s="192">
        <v>95</v>
      </c>
      <c r="BT32" s="192">
        <v>99</v>
      </c>
      <c r="BU32" s="192">
        <v>74</v>
      </c>
      <c r="BV32" s="192">
        <v>41</v>
      </c>
      <c r="BW32" s="192">
        <v>24</v>
      </c>
      <c r="BX32" s="192">
        <v>156</v>
      </c>
      <c r="BY32" s="192">
        <v>49</v>
      </c>
      <c r="BZ32" s="192">
        <v>25</v>
      </c>
      <c r="CA32" s="192">
        <v>18</v>
      </c>
      <c r="CB32" s="192">
        <v>18</v>
      </c>
      <c r="CC32" s="192">
        <v>18</v>
      </c>
      <c r="CD32" s="215">
        <v>18</v>
      </c>
    </row>
    <row r="33" spans="1:82" s="1" customFormat="1" x14ac:dyDescent="0.4">
      <c r="A33" s="312"/>
      <c r="B33" s="196" t="s">
        <v>744</v>
      </c>
      <c r="C33" s="314"/>
      <c r="D33" s="192"/>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v>1437</v>
      </c>
      <c r="BA33" s="192">
        <v>987</v>
      </c>
      <c r="BB33" s="192">
        <v>869</v>
      </c>
      <c r="BC33" s="192">
        <v>913</v>
      </c>
      <c r="BD33" s="192">
        <v>785</v>
      </c>
      <c r="BE33" s="192">
        <v>686</v>
      </c>
      <c r="BF33" s="192">
        <v>665</v>
      </c>
      <c r="BG33" s="192">
        <v>649</v>
      </c>
      <c r="BH33" s="192">
        <v>602</v>
      </c>
      <c r="BI33" s="192">
        <v>647</v>
      </c>
      <c r="BJ33" s="192">
        <v>706</v>
      </c>
      <c r="BK33" s="192">
        <v>622</v>
      </c>
      <c r="BL33" s="192">
        <v>716</v>
      </c>
      <c r="BM33" s="192">
        <v>1103</v>
      </c>
      <c r="BN33" s="192">
        <v>1091</v>
      </c>
      <c r="BO33" s="192">
        <v>1227</v>
      </c>
      <c r="BP33" s="192">
        <v>1260</v>
      </c>
      <c r="BQ33" s="192">
        <v>1059</v>
      </c>
      <c r="BR33" s="192">
        <v>721</v>
      </c>
      <c r="BS33" s="192">
        <v>531</v>
      </c>
      <c r="BT33" s="192">
        <v>432</v>
      </c>
      <c r="BU33" s="192">
        <v>339</v>
      </c>
      <c r="BV33" s="192">
        <v>277</v>
      </c>
      <c r="BW33" s="192">
        <v>138</v>
      </c>
      <c r="BX33" s="192">
        <v>97</v>
      </c>
      <c r="BY33" s="192">
        <v>66</v>
      </c>
      <c r="BZ33" s="192">
        <v>41</v>
      </c>
      <c r="CA33" s="192">
        <v>4</v>
      </c>
      <c r="CB33" s="192">
        <v>0</v>
      </c>
      <c r="CC33" s="192">
        <v>0</v>
      </c>
      <c r="CD33" s="215">
        <v>0</v>
      </c>
    </row>
    <row r="34" spans="1:82" s="1" customFormat="1" ht="23.25" customHeight="1" x14ac:dyDescent="0.4">
      <c r="A34" s="312"/>
      <c r="B34" s="71" t="s">
        <v>745</v>
      </c>
      <c r="C34" s="314"/>
      <c r="D34" s="192">
        <v>0</v>
      </c>
      <c r="E34" s="192">
        <v>0</v>
      </c>
      <c r="F34" s="192">
        <v>0</v>
      </c>
      <c r="G34" s="192">
        <v>0</v>
      </c>
      <c r="H34" s="192">
        <v>0</v>
      </c>
      <c r="I34" s="192">
        <v>0</v>
      </c>
      <c r="J34" s="192">
        <v>0</v>
      </c>
      <c r="K34" s="192">
        <v>0</v>
      </c>
      <c r="L34" s="192">
        <v>0</v>
      </c>
      <c r="M34" s="192">
        <v>0</v>
      </c>
      <c r="N34" s="192">
        <v>0</v>
      </c>
      <c r="O34" s="192">
        <v>0</v>
      </c>
      <c r="P34" s="192">
        <v>0</v>
      </c>
      <c r="Q34" s="192">
        <v>0</v>
      </c>
      <c r="R34" s="192">
        <v>0</v>
      </c>
      <c r="S34" s="192">
        <v>0</v>
      </c>
      <c r="T34" s="192">
        <v>0</v>
      </c>
      <c r="U34" s="192">
        <v>0</v>
      </c>
      <c r="V34" s="192">
        <v>0</v>
      </c>
      <c r="W34" s="192">
        <v>0</v>
      </c>
      <c r="X34" s="192">
        <v>0</v>
      </c>
      <c r="Y34" s="192">
        <v>0</v>
      </c>
      <c r="Z34" s="192">
        <v>0</v>
      </c>
      <c r="AA34" s="192">
        <v>0</v>
      </c>
      <c r="AB34" s="192">
        <v>0</v>
      </c>
      <c r="AC34" s="192">
        <v>0</v>
      </c>
      <c r="AD34" s="192">
        <v>0</v>
      </c>
      <c r="AE34" s="192">
        <v>0</v>
      </c>
      <c r="AF34" s="192">
        <v>1210</v>
      </c>
      <c r="AG34" s="192">
        <v>1307</v>
      </c>
      <c r="AH34" s="192">
        <v>1234</v>
      </c>
      <c r="AI34" s="192">
        <v>1136</v>
      </c>
      <c r="AJ34" s="192">
        <v>1697</v>
      </c>
      <c r="AK34" s="192">
        <v>2234</v>
      </c>
      <c r="AL34" s="192">
        <v>2771</v>
      </c>
      <c r="AM34" s="192">
        <v>2877</v>
      </c>
      <c r="AN34" s="192">
        <v>2997</v>
      </c>
      <c r="AO34" s="192">
        <v>3028</v>
      </c>
      <c r="AP34" s="192">
        <v>3054</v>
      </c>
      <c r="AQ34" s="192">
        <v>2589</v>
      </c>
      <c r="AR34" s="192">
        <v>2024</v>
      </c>
      <c r="AS34" s="192">
        <v>1518</v>
      </c>
      <c r="AT34" s="192">
        <v>1516</v>
      </c>
      <c r="AU34" s="192">
        <v>2223</v>
      </c>
      <c r="AV34" s="192">
        <v>2640</v>
      </c>
      <c r="AW34" s="192">
        <v>2612</v>
      </c>
      <c r="AX34" s="192">
        <v>2412</v>
      </c>
      <c r="AY34" s="192">
        <v>2151</v>
      </c>
      <c r="AZ34" s="192"/>
      <c r="BA34" s="192">
        <v>0</v>
      </c>
      <c r="BB34" s="192">
        <v>0</v>
      </c>
      <c r="BC34" s="192">
        <v>0</v>
      </c>
      <c r="BD34" s="192">
        <v>0</v>
      </c>
      <c r="BE34" s="192">
        <v>0</v>
      </c>
      <c r="BF34" s="192">
        <v>0</v>
      </c>
      <c r="BG34" s="192">
        <v>0</v>
      </c>
      <c r="BH34" s="192">
        <v>0</v>
      </c>
      <c r="BI34" s="192">
        <v>0</v>
      </c>
      <c r="BJ34" s="192">
        <v>0</v>
      </c>
      <c r="BK34" s="192">
        <v>0</v>
      </c>
      <c r="BL34" s="192">
        <v>0</v>
      </c>
      <c r="BM34" s="192">
        <v>0</v>
      </c>
      <c r="BN34" s="192">
        <v>0</v>
      </c>
      <c r="BO34" s="192">
        <v>0</v>
      </c>
      <c r="BP34" s="192">
        <v>0</v>
      </c>
      <c r="BQ34" s="192">
        <v>0</v>
      </c>
      <c r="BR34" s="192">
        <v>0</v>
      </c>
      <c r="BS34" s="192">
        <v>0</v>
      </c>
      <c r="BT34" s="192">
        <v>0</v>
      </c>
      <c r="BU34" s="192">
        <v>0</v>
      </c>
      <c r="BV34" s="192">
        <v>0</v>
      </c>
      <c r="BW34" s="192">
        <v>0</v>
      </c>
      <c r="BX34" s="192">
        <v>0</v>
      </c>
      <c r="BY34" s="192">
        <v>0</v>
      </c>
      <c r="BZ34" s="192">
        <v>0</v>
      </c>
      <c r="CA34" s="192">
        <v>0</v>
      </c>
      <c r="CB34" s="192">
        <v>0</v>
      </c>
      <c r="CC34" s="192">
        <v>0</v>
      </c>
      <c r="CD34" s="215">
        <v>0</v>
      </c>
    </row>
    <row r="35" spans="1:82" s="1" customFormat="1" x14ac:dyDescent="0.4">
      <c r="A35" s="312"/>
      <c r="B35" s="243" t="s">
        <v>746</v>
      </c>
      <c r="C35" s="314"/>
      <c r="D35" s="192">
        <v>0</v>
      </c>
      <c r="E35" s="192">
        <v>0</v>
      </c>
      <c r="F35" s="192">
        <v>0</v>
      </c>
      <c r="G35" s="192">
        <v>0</v>
      </c>
      <c r="H35" s="192">
        <v>0</v>
      </c>
      <c r="I35" s="192">
        <v>0</v>
      </c>
      <c r="J35" s="192">
        <v>0</v>
      </c>
      <c r="K35" s="192">
        <v>0</v>
      </c>
      <c r="L35" s="192">
        <v>0</v>
      </c>
      <c r="M35" s="192">
        <v>0</v>
      </c>
      <c r="N35" s="192">
        <v>0</v>
      </c>
      <c r="O35" s="192">
        <v>0</v>
      </c>
      <c r="P35" s="192">
        <v>0</v>
      </c>
      <c r="Q35" s="192">
        <v>0</v>
      </c>
      <c r="R35" s="192">
        <v>0</v>
      </c>
      <c r="S35" s="192">
        <v>0</v>
      </c>
      <c r="T35" s="192">
        <v>0</v>
      </c>
      <c r="U35" s="192">
        <v>0</v>
      </c>
      <c r="V35" s="192">
        <v>0</v>
      </c>
      <c r="W35" s="192">
        <v>0</v>
      </c>
      <c r="X35" s="192">
        <v>0</v>
      </c>
      <c r="Y35" s="192">
        <v>0</v>
      </c>
      <c r="Z35" s="192">
        <v>0</v>
      </c>
      <c r="AA35" s="192">
        <v>0</v>
      </c>
      <c r="AB35" s="192">
        <v>0</v>
      </c>
      <c r="AC35" s="192">
        <v>0</v>
      </c>
      <c r="AD35" s="192">
        <v>0</v>
      </c>
      <c r="AE35" s="192">
        <v>0</v>
      </c>
      <c r="AF35" s="192">
        <v>434</v>
      </c>
      <c r="AG35" s="192">
        <v>429</v>
      </c>
      <c r="AH35" s="192">
        <v>406</v>
      </c>
      <c r="AI35" s="192">
        <v>379</v>
      </c>
      <c r="AJ35" s="192">
        <v>681</v>
      </c>
      <c r="AK35" s="192">
        <v>700</v>
      </c>
      <c r="AL35" s="192">
        <v>719</v>
      </c>
      <c r="AM35" s="192">
        <v>694</v>
      </c>
      <c r="AN35" s="192">
        <v>710</v>
      </c>
      <c r="AO35" s="192">
        <v>686</v>
      </c>
      <c r="AP35" s="192">
        <v>738</v>
      </c>
      <c r="AQ35" s="192">
        <v>581</v>
      </c>
      <c r="AR35" s="192">
        <v>425</v>
      </c>
      <c r="AS35" s="192">
        <v>233</v>
      </c>
      <c r="AT35" s="192">
        <v>272</v>
      </c>
      <c r="AU35" s="192">
        <v>489</v>
      </c>
      <c r="AV35" s="192">
        <v>538</v>
      </c>
      <c r="AW35" s="192">
        <v>503</v>
      </c>
      <c r="AX35" s="192">
        <v>358</v>
      </c>
      <c r="AY35" s="192">
        <v>272</v>
      </c>
      <c r="AZ35" s="192"/>
      <c r="BA35" s="192">
        <v>0</v>
      </c>
      <c r="BB35" s="192">
        <v>0</v>
      </c>
      <c r="BC35" s="192">
        <v>0</v>
      </c>
      <c r="BD35" s="192">
        <v>0</v>
      </c>
      <c r="BE35" s="192">
        <v>0</v>
      </c>
      <c r="BF35" s="192">
        <v>0</v>
      </c>
      <c r="BG35" s="192">
        <v>0</v>
      </c>
      <c r="BH35" s="192">
        <v>0</v>
      </c>
      <c r="BI35" s="192">
        <v>0</v>
      </c>
      <c r="BJ35" s="192">
        <v>0</v>
      </c>
      <c r="BK35" s="192">
        <v>0</v>
      </c>
      <c r="BL35" s="192">
        <v>0</v>
      </c>
      <c r="BM35" s="192">
        <v>0</v>
      </c>
      <c r="BN35" s="192">
        <v>0</v>
      </c>
      <c r="BO35" s="192">
        <v>0</v>
      </c>
      <c r="BP35" s="192">
        <v>0</v>
      </c>
      <c r="BQ35" s="192">
        <v>0</v>
      </c>
      <c r="BR35" s="192">
        <v>0</v>
      </c>
      <c r="BS35" s="192">
        <v>0</v>
      </c>
      <c r="BT35" s="192">
        <v>0</v>
      </c>
      <c r="BU35" s="192">
        <v>0</v>
      </c>
      <c r="BV35" s="192">
        <v>0</v>
      </c>
      <c r="BW35" s="192">
        <v>0</v>
      </c>
      <c r="BX35" s="192">
        <v>0</v>
      </c>
      <c r="BY35" s="192">
        <v>0</v>
      </c>
      <c r="BZ35" s="192">
        <v>0</v>
      </c>
      <c r="CA35" s="192">
        <v>0</v>
      </c>
      <c r="CB35" s="192">
        <v>0</v>
      </c>
      <c r="CC35" s="192">
        <v>0</v>
      </c>
      <c r="CD35" s="215">
        <v>0</v>
      </c>
    </row>
    <row r="36" spans="1:82" s="1" customFormat="1" x14ac:dyDescent="0.4">
      <c r="A36" s="312"/>
      <c r="B36" s="243" t="s">
        <v>747</v>
      </c>
      <c r="C36" s="314"/>
      <c r="D36" s="192">
        <v>0</v>
      </c>
      <c r="E36" s="192">
        <v>0</v>
      </c>
      <c r="F36" s="192">
        <v>0</v>
      </c>
      <c r="G36" s="192">
        <v>0</v>
      </c>
      <c r="H36" s="192">
        <v>0</v>
      </c>
      <c r="I36" s="192">
        <v>0</v>
      </c>
      <c r="J36" s="192">
        <v>0</v>
      </c>
      <c r="K36" s="192">
        <v>0</v>
      </c>
      <c r="L36" s="192">
        <v>0</v>
      </c>
      <c r="M36" s="192">
        <v>0</v>
      </c>
      <c r="N36" s="192">
        <v>0</v>
      </c>
      <c r="O36" s="192">
        <v>0</v>
      </c>
      <c r="P36" s="192">
        <v>0</v>
      </c>
      <c r="Q36" s="192">
        <v>0</v>
      </c>
      <c r="R36" s="192">
        <v>0</v>
      </c>
      <c r="S36" s="192">
        <v>0</v>
      </c>
      <c r="T36" s="192">
        <v>0</v>
      </c>
      <c r="U36" s="192">
        <v>0</v>
      </c>
      <c r="V36" s="192">
        <v>0</v>
      </c>
      <c r="W36" s="192">
        <v>0</v>
      </c>
      <c r="X36" s="192">
        <v>0</v>
      </c>
      <c r="Y36" s="192">
        <v>0</v>
      </c>
      <c r="Z36" s="192">
        <v>0</v>
      </c>
      <c r="AA36" s="192">
        <v>0</v>
      </c>
      <c r="AB36" s="192">
        <v>0</v>
      </c>
      <c r="AC36" s="192">
        <v>0</v>
      </c>
      <c r="AD36" s="192">
        <v>0</v>
      </c>
      <c r="AE36" s="192">
        <v>0</v>
      </c>
      <c r="AF36" s="192">
        <v>138</v>
      </c>
      <c r="AG36" s="192">
        <v>123</v>
      </c>
      <c r="AH36" s="192">
        <v>98</v>
      </c>
      <c r="AI36" s="192">
        <v>82</v>
      </c>
      <c r="AJ36" s="192">
        <v>142</v>
      </c>
      <c r="AK36" s="192">
        <v>200</v>
      </c>
      <c r="AL36" s="192">
        <v>258</v>
      </c>
      <c r="AM36" s="192">
        <v>232</v>
      </c>
      <c r="AN36" s="192">
        <v>203</v>
      </c>
      <c r="AO36" s="192">
        <v>200</v>
      </c>
      <c r="AP36" s="192">
        <v>186</v>
      </c>
      <c r="AQ36" s="192">
        <v>135</v>
      </c>
      <c r="AR36" s="192">
        <v>121</v>
      </c>
      <c r="AS36" s="192">
        <v>86</v>
      </c>
      <c r="AT36" s="192">
        <v>56</v>
      </c>
      <c r="AU36" s="192">
        <v>113</v>
      </c>
      <c r="AV36" s="192">
        <v>122</v>
      </c>
      <c r="AW36" s="192">
        <v>106</v>
      </c>
      <c r="AX36" s="192">
        <v>129</v>
      </c>
      <c r="AY36" s="192">
        <v>124</v>
      </c>
      <c r="AZ36" s="192"/>
      <c r="BA36" s="192">
        <v>0</v>
      </c>
      <c r="BB36" s="192">
        <v>0</v>
      </c>
      <c r="BC36" s="192">
        <v>0</v>
      </c>
      <c r="BD36" s="192">
        <v>0</v>
      </c>
      <c r="BE36" s="192">
        <v>0</v>
      </c>
      <c r="BF36" s="192">
        <v>0</v>
      </c>
      <c r="BG36" s="192">
        <v>0</v>
      </c>
      <c r="BH36" s="192">
        <v>0</v>
      </c>
      <c r="BI36" s="192">
        <v>0</v>
      </c>
      <c r="BJ36" s="192">
        <v>0</v>
      </c>
      <c r="BK36" s="192">
        <v>0</v>
      </c>
      <c r="BL36" s="192">
        <v>0</v>
      </c>
      <c r="BM36" s="192">
        <v>0</v>
      </c>
      <c r="BN36" s="192">
        <v>0</v>
      </c>
      <c r="BO36" s="192">
        <v>0</v>
      </c>
      <c r="BP36" s="192">
        <v>0</v>
      </c>
      <c r="BQ36" s="192">
        <v>0</v>
      </c>
      <c r="BR36" s="192">
        <v>0</v>
      </c>
      <c r="BS36" s="192">
        <v>0</v>
      </c>
      <c r="BT36" s="192">
        <v>0</v>
      </c>
      <c r="BU36" s="192">
        <v>0</v>
      </c>
      <c r="BV36" s="192">
        <v>0</v>
      </c>
      <c r="BW36" s="192">
        <v>0</v>
      </c>
      <c r="BX36" s="192">
        <v>0</v>
      </c>
      <c r="BY36" s="192">
        <v>0</v>
      </c>
      <c r="BZ36" s="192">
        <v>0</v>
      </c>
      <c r="CA36" s="192">
        <v>0</v>
      </c>
      <c r="CB36" s="192">
        <v>0</v>
      </c>
      <c r="CC36" s="192">
        <v>0</v>
      </c>
      <c r="CD36" s="215">
        <v>0</v>
      </c>
    </row>
    <row r="37" spans="1:82" s="1" customFormat="1" x14ac:dyDescent="0.4">
      <c r="A37" s="312"/>
      <c r="B37" s="243" t="s">
        <v>748</v>
      </c>
      <c r="C37" s="314"/>
      <c r="D37" s="192">
        <v>0</v>
      </c>
      <c r="E37" s="192">
        <v>0</v>
      </c>
      <c r="F37" s="192">
        <v>0</v>
      </c>
      <c r="G37" s="192">
        <v>0</v>
      </c>
      <c r="H37" s="192">
        <v>0</v>
      </c>
      <c r="I37" s="192">
        <v>0</v>
      </c>
      <c r="J37" s="192">
        <v>0</v>
      </c>
      <c r="K37" s="192">
        <v>0</v>
      </c>
      <c r="L37" s="192">
        <v>0</v>
      </c>
      <c r="M37" s="192">
        <v>0</v>
      </c>
      <c r="N37" s="192">
        <v>0</v>
      </c>
      <c r="O37" s="192">
        <v>0</v>
      </c>
      <c r="P37" s="192">
        <v>0</v>
      </c>
      <c r="Q37" s="192">
        <v>0</v>
      </c>
      <c r="R37" s="192">
        <v>0</v>
      </c>
      <c r="S37" s="192">
        <v>0</v>
      </c>
      <c r="T37" s="192">
        <v>0</v>
      </c>
      <c r="U37" s="192">
        <v>0</v>
      </c>
      <c r="V37" s="192">
        <v>0</v>
      </c>
      <c r="W37" s="192">
        <v>0</v>
      </c>
      <c r="X37" s="192">
        <v>0</v>
      </c>
      <c r="Y37" s="192">
        <v>0</v>
      </c>
      <c r="Z37" s="192">
        <v>0</v>
      </c>
      <c r="AA37" s="192">
        <v>0</v>
      </c>
      <c r="AB37" s="192">
        <v>0</v>
      </c>
      <c r="AC37" s="192">
        <v>0</v>
      </c>
      <c r="AD37" s="192">
        <v>0</v>
      </c>
      <c r="AE37" s="192">
        <v>0</v>
      </c>
      <c r="AF37" s="192">
        <v>438</v>
      </c>
      <c r="AG37" s="192">
        <v>522</v>
      </c>
      <c r="AH37" s="192">
        <v>514</v>
      </c>
      <c r="AI37" s="192">
        <v>469</v>
      </c>
      <c r="AJ37" s="192">
        <v>604</v>
      </c>
      <c r="AK37" s="192">
        <v>979</v>
      </c>
      <c r="AL37" s="192">
        <v>1353</v>
      </c>
      <c r="AM37" s="192">
        <v>1582</v>
      </c>
      <c r="AN37" s="192">
        <v>1682</v>
      </c>
      <c r="AO37" s="192">
        <v>1692</v>
      </c>
      <c r="AP37" s="192">
        <v>1647</v>
      </c>
      <c r="AQ37" s="192">
        <v>1442</v>
      </c>
      <c r="AR37" s="192">
        <v>1129</v>
      </c>
      <c r="AS37" s="192">
        <v>945</v>
      </c>
      <c r="AT37" s="192">
        <v>951</v>
      </c>
      <c r="AU37" s="192">
        <v>1327</v>
      </c>
      <c r="AV37" s="192">
        <v>1631</v>
      </c>
      <c r="AW37" s="192">
        <v>1684</v>
      </c>
      <c r="AX37" s="192">
        <v>1672</v>
      </c>
      <c r="AY37" s="192">
        <v>1536</v>
      </c>
      <c r="AZ37" s="192"/>
      <c r="BA37" s="192">
        <v>0</v>
      </c>
      <c r="BB37" s="192">
        <v>0</v>
      </c>
      <c r="BC37" s="192">
        <v>0</v>
      </c>
      <c r="BD37" s="192">
        <v>0</v>
      </c>
      <c r="BE37" s="192">
        <v>0</v>
      </c>
      <c r="BF37" s="192">
        <v>0</v>
      </c>
      <c r="BG37" s="192">
        <v>0</v>
      </c>
      <c r="BH37" s="192">
        <v>0</v>
      </c>
      <c r="BI37" s="192">
        <v>0</v>
      </c>
      <c r="BJ37" s="192">
        <v>0</v>
      </c>
      <c r="BK37" s="192">
        <v>0</v>
      </c>
      <c r="BL37" s="192">
        <v>0</v>
      </c>
      <c r="BM37" s="192">
        <v>0</v>
      </c>
      <c r="BN37" s="192">
        <v>0</v>
      </c>
      <c r="BO37" s="192">
        <v>0</v>
      </c>
      <c r="BP37" s="192">
        <v>0</v>
      </c>
      <c r="BQ37" s="192">
        <v>0</v>
      </c>
      <c r="BR37" s="192">
        <v>0</v>
      </c>
      <c r="BS37" s="192">
        <v>0</v>
      </c>
      <c r="BT37" s="192">
        <v>0</v>
      </c>
      <c r="BU37" s="192">
        <v>0</v>
      </c>
      <c r="BV37" s="192">
        <v>0</v>
      </c>
      <c r="BW37" s="192">
        <v>0</v>
      </c>
      <c r="BX37" s="192">
        <v>0</v>
      </c>
      <c r="BY37" s="192">
        <v>0</v>
      </c>
      <c r="BZ37" s="192">
        <v>0</v>
      </c>
      <c r="CA37" s="192">
        <v>0</v>
      </c>
      <c r="CB37" s="192">
        <v>0</v>
      </c>
      <c r="CC37" s="192">
        <v>0</v>
      </c>
      <c r="CD37" s="215">
        <v>0</v>
      </c>
    </row>
    <row r="38" spans="1:82" s="1" customFormat="1" x14ac:dyDescent="0.4">
      <c r="A38" s="312"/>
      <c r="B38" s="243" t="s">
        <v>318</v>
      </c>
      <c r="C38" s="314"/>
      <c r="D38" s="192">
        <v>0</v>
      </c>
      <c r="E38" s="192">
        <v>0</v>
      </c>
      <c r="F38" s="192">
        <v>0</v>
      </c>
      <c r="G38" s="192">
        <v>0</v>
      </c>
      <c r="H38" s="192">
        <v>0</v>
      </c>
      <c r="I38" s="192">
        <v>0</v>
      </c>
      <c r="J38" s="192">
        <v>0</v>
      </c>
      <c r="K38" s="192">
        <v>0</v>
      </c>
      <c r="L38" s="192">
        <v>0</v>
      </c>
      <c r="M38" s="192">
        <v>0</v>
      </c>
      <c r="N38" s="192">
        <v>0</v>
      </c>
      <c r="O38" s="192">
        <v>0</v>
      </c>
      <c r="P38" s="192">
        <v>0</v>
      </c>
      <c r="Q38" s="192">
        <v>0</v>
      </c>
      <c r="R38" s="192">
        <v>0</v>
      </c>
      <c r="S38" s="192">
        <v>0</v>
      </c>
      <c r="T38" s="192">
        <v>0</v>
      </c>
      <c r="U38" s="192">
        <v>0</v>
      </c>
      <c r="V38" s="192">
        <v>0</v>
      </c>
      <c r="W38" s="192">
        <v>0</v>
      </c>
      <c r="X38" s="192">
        <v>0</v>
      </c>
      <c r="Y38" s="192">
        <v>0</v>
      </c>
      <c r="Z38" s="192">
        <v>0</v>
      </c>
      <c r="AA38" s="192">
        <v>0</v>
      </c>
      <c r="AB38" s="192">
        <v>0</v>
      </c>
      <c r="AC38" s="192">
        <v>0</v>
      </c>
      <c r="AD38" s="192">
        <v>0</v>
      </c>
      <c r="AE38" s="192">
        <v>0</v>
      </c>
      <c r="AF38" s="192">
        <v>201</v>
      </c>
      <c r="AG38" s="192">
        <v>233</v>
      </c>
      <c r="AH38" s="192">
        <v>216</v>
      </c>
      <c r="AI38" s="192">
        <v>206</v>
      </c>
      <c r="AJ38" s="192">
        <v>269</v>
      </c>
      <c r="AK38" s="192">
        <v>355</v>
      </c>
      <c r="AL38" s="192">
        <v>440</v>
      </c>
      <c r="AM38" s="192">
        <v>370</v>
      </c>
      <c r="AN38" s="192">
        <v>401</v>
      </c>
      <c r="AO38" s="192">
        <v>450</v>
      </c>
      <c r="AP38" s="192">
        <v>484</v>
      </c>
      <c r="AQ38" s="192">
        <v>431</v>
      </c>
      <c r="AR38" s="192">
        <v>350</v>
      </c>
      <c r="AS38" s="192">
        <v>254</v>
      </c>
      <c r="AT38" s="192">
        <v>237</v>
      </c>
      <c r="AU38" s="192">
        <v>293</v>
      </c>
      <c r="AV38" s="192">
        <v>350</v>
      </c>
      <c r="AW38" s="192">
        <v>319</v>
      </c>
      <c r="AX38" s="192">
        <v>254</v>
      </c>
      <c r="AY38" s="192">
        <v>220</v>
      </c>
      <c r="AZ38" s="192"/>
      <c r="BA38" s="192">
        <v>0</v>
      </c>
      <c r="BB38" s="192">
        <v>0</v>
      </c>
      <c r="BC38" s="192">
        <v>0</v>
      </c>
      <c r="BD38" s="192">
        <v>0</v>
      </c>
      <c r="BE38" s="192">
        <v>0</v>
      </c>
      <c r="BF38" s="192">
        <v>0</v>
      </c>
      <c r="BG38" s="192">
        <v>0</v>
      </c>
      <c r="BH38" s="192">
        <v>0</v>
      </c>
      <c r="BI38" s="192">
        <v>0</v>
      </c>
      <c r="BJ38" s="192">
        <v>0</v>
      </c>
      <c r="BK38" s="192">
        <v>0</v>
      </c>
      <c r="BL38" s="192">
        <v>0</v>
      </c>
      <c r="BM38" s="192">
        <v>0</v>
      </c>
      <c r="BN38" s="192">
        <v>0</v>
      </c>
      <c r="BO38" s="192">
        <v>0</v>
      </c>
      <c r="BP38" s="192">
        <v>0</v>
      </c>
      <c r="BQ38" s="192">
        <v>0</v>
      </c>
      <c r="BR38" s="192">
        <v>0</v>
      </c>
      <c r="BS38" s="192">
        <v>0</v>
      </c>
      <c r="BT38" s="192">
        <v>0</v>
      </c>
      <c r="BU38" s="192">
        <v>0</v>
      </c>
      <c r="BV38" s="192">
        <v>0</v>
      </c>
      <c r="BW38" s="192">
        <v>0</v>
      </c>
      <c r="BX38" s="192">
        <v>0</v>
      </c>
      <c r="BY38" s="192">
        <v>0</v>
      </c>
      <c r="BZ38" s="192">
        <v>0</v>
      </c>
      <c r="CA38" s="192">
        <v>0</v>
      </c>
      <c r="CB38" s="192">
        <v>0</v>
      </c>
      <c r="CC38" s="192">
        <v>0</v>
      </c>
      <c r="CD38" s="215">
        <v>0</v>
      </c>
    </row>
    <row r="39" spans="1:82" s="1" customFormat="1" ht="23.25" customHeight="1" x14ac:dyDescent="0.4">
      <c r="A39" s="312"/>
      <c r="B39" s="71" t="s">
        <v>275</v>
      </c>
      <c r="C39" s="314"/>
      <c r="D39" s="192">
        <v>0</v>
      </c>
      <c r="E39" s="192">
        <v>0</v>
      </c>
      <c r="F39" s="192">
        <v>0</v>
      </c>
      <c r="G39" s="192">
        <v>0</v>
      </c>
      <c r="H39" s="192">
        <v>0</v>
      </c>
      <c r="I39" s="192">
        <v>0</v>
      </c>
      <c r="J39" s="192">
        <v>0</v>
      </c>
      <c r="K39" s="192">
        <v>0</v>
      </c>
      <c r="L39" s="192">
        <v>0</v>
      </c>
      <c r="M39" s="192">
        <v>0</v>
      </c>
      <c r="N39" s="192">
        <v>0</v>
      </c>
      <c r="O39" s="192">
        <v>0</v>
      </c>
      <c r="P39" s="192">
        <v>0</v>
      </c>
      <c r="Q39" s="192">
        <v>0</v>
      </c>
      <c r="R39" s="192">
        <v>0</v>
      </c>
      <c r="S39" s="192">
        <v>0</v>
      </c>
      <c r="T39" s="192">
        <v>0</v>
      </c>
      <c r="U39" s="192">
        <v>0</v>
      </c>
      <c r="V39" s="192">
        <v>0</v>
      </c>
      <c r="W39" s="192">
        <v>0</v>
      </c>
      <c r="X39" s="192">
        <v>0</v>
      </c>
      <c r="Y39" s="192">
        <v>0</v>
      </c>
      <c r="Z39" s="192">
        <v>0</v>
      </c>
      <c r="AA39" s="192">
        <v>0</v>
      </c>
      <c r="AB39" s="192">
        <v>0</v>
      </c>
      <c r="AC39" s="192">
        <v>0</v>
      </c>
      <c r="AD39" s="192">
        <v>0</v>
      </c>
      <c r="AE39" s="192">
        <v>0</v>
      </c>
      <c r="AF39" s="192">
        <v>572</v>
      </c>
      <c r="AG39" s="192">
        <v>552</v>
      </c>
      <c r="AH39" s="192">
        <v>503</v>
      </c>
      <c r="AI39" s="192">
        <v>461</v>
      </c>
      <c r="AJ39" s="192">
        <v>823</v>
      </c>
      <c r="AK39" s="192">
        <v>901</v>
      </c>
      <c r="AL39" s="192">
        <v>978</v>
      </c>
      <c r="AM39" s="192">
        <v>925</v>
      </c>
      <c r="AN39" s="192">
        <v>913</v>
      </c>
      <c r="AO39" s="192">
        <v>886</v>
      </c>
      <c r="AP39" s="192">
        <v>924</v>
      </c>
      <c r="AQ39" s="192">
        <v>716</v>
      </c>
      <c r="AR39" s="192">
        <v>546</v>
      </c>
      <c r="AS39" s="192">
        <v>319</v>
      </c>
      <c r="AT39" s="192">
        <v>328</v>
      </c>
      <c r="AU39" s="192">
        <v>603</v>
      </c>
      <c r="AV39" s="192">
        <v>660</v>
      </c>
      <c r="AW39" s="192">
        <v>609</v>
      </c>
      <c r="AX39" s="192">
        <v>487</v>
      </c>
      <c r="AY39" s="192">
        <v>395</v>
      </c>
      <c r="AZ39" s="192"/>
      <c r="BA39" s="192">
        <v>0</v>
      </c>
      <c r="BB39" s="192">
        <v>0</v>
      </c>
      <c r="BC39" s="192">
        <v>0</v>
      </c>
      <c r="BD39" s="192">
        <v>0</v>
      </c>
      <c r="BE39" s="192">
        <v>0</v>
      </c>
      <c r="BF39" s="192">
        <v>0</v>
      </c>
      <c r="BG39" s="192">
        <v>0</v>
      </c>
      <c r="BH39" s="192">
        <v>0</v>
      </c>
      <c r="BI39" s="192">
        <v>0</v>
      </c>
      <c r="BJ39" s="192">
        <v>0</v>
      </c>
      <c r="BK39" s="192">
        <v>0</v>
      </c>
      <c r="BL39" s="192">
        <v>0</v>
      </c>
      <c r="BM39" s="192">
        <v>0</v>
      </c>
      <c r="BN39" s="192">
        <v>0</v>
      </c>
      <c r="BO39" s="192">
        <v>0</v>
      </c>
      <c r="BP39" s="192">
        <v>0</v>
      </c>
      <c r="BQ39" s="192">
        <v>0</v>
      </c>
      <c r="BR39" s="192">
        <v>0</v>
      </c>
      <c r="BS39" s="192">
        <v>0</v>
      </c>
      <c r="BT39" s="192">
        <v>0</v>
      </c>
      <c r="BU39" s="192">
        <v>0</v>
      </c>
      <c r="BV39" s="192">
        <v>0</v>
      </c>
      <c r="BW39" s="192">
        <v>0</v>
      </c>
      <c r="BX39" s="192">
        <v>0</v>
      </c>
      <c r="BY39" s="192">
        <v>0</v>
      </c>
      <c r="BZ39" s="192">
        <v>0</v>
      </c>
      <c r="CA39" s="192">
        <v>0</v>
      </c>
      <c r="CB39" s="192">
        <v>0</v>
      </c>
      <c r="CC39" s="192">
        <v>0</v>
      </c>
      <c r="CD39" s="215">
        <v>0</v>
      </c>
    </row>
    <row r="40" spans="1:82" s="238" customFormat="1" ht="30.75" customHeight="1" x14ac:dyDescent="0.4">
      <c r="A40" s="497"/>
      <c r="B40" s="16" t="s">
        <v>739</v>
      </c>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c r="AT40" s="253"/>
      <c r="AU40" s="253"/>
      <c r="AV40" s="253"/>
      <c r="AW40" s="253"/>
      <c r="AX40" s="253"/>
      <c r="AY40" s="253"/>
      <c r="AZ40" s="253"/>
      <c r="BA40" s="253"/>
      <c r="BB40" s="253"/>
      <c r="BC40" s="253"/>
      <c r="BD40" s="253"/>
      <c r="BE40" s="253"/>
      <c r="BF40" s="253"/>
      <c r="BG40" s="253"/>
      <c r="BH40" s="253"/>
      <c r="BI40" s="253"/>
      <c r="BJ40" s="253"/>
      <c r="BK40" s="253"/>
      <c r="BL40" s="253"/>
      <c r="BM40" s="253"/>
      <c r="BN40" s="253"/>
      <c r="BO40" s="192"/>
      <c r="BP40" s="192"/>
      <c r="BQ40" s="192">
        <v>2</v>
      </c>
      <c r="BR40" s="192">
        <v>13</v>
      </c>
      <c r="BS40" s="192">
        <v>88</v>
      </c>
      <c r="BT40" s="192">
        <v>230</v>
      </c>
      <c r="BU40" s="192">
        <v>339</v>
      </c>
      <c r="BV40" s="192">
        <v>576</v>
      </c>
      <c r="BW40" s="192">
        <v>902</v>
      </c>
      <c r="BX40" s="192">
        <v>1888</v>
      </c>
      <c r="BY40" s="192">
        <v>1513</v>
      </c>
      <c r="BZ40" s="192">
        <v>1288</v>
      </c>
      <c r="CA40" s="192">
        <v>1375</v>
      </c>
      <c r="CB40" s="192">
        <v>1528</v>
      </c>
      <c r="CC40" s="192">
        <v>1706</v>
      </c>
      <c r="CD40" s="215">
        <v>1879</v>
      </c>
    </row>
    <row r="41" spans="1:82" s="1" customFormat="1" ht="37.5" customHeight="1" x14ac:dyDescent="0.4">
      <c r="A41" s="312"/>
      <c r="B41" s="106" t="s">
        <v>749</v>
      </c>
      <c r="C41" s="314"/>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215"/>
    </row>
    <row r="42" spans="1:82" s="310" customFormat="1" ht="76.5" customHeight="1" thickBot="1" x14ac:dyDescent="0.4">
      <c r="A42" s="500"/>
      <c r="B42" s="501" t="s">
        <v>750</v>
      </c>
      <c r="C42" s="426"/>
      <c r="D42" s="477"/>
      <c r="E42" s="477"/>
      <c r="F42" s="477"/>
      <c r="G42" s="477"/>
      <c r="H42" s="477"/>
      <c r="I42" s="477"/>
      <c r="J42" s="477"/>
      <c r="K42" s="477"/>
      <c r="L42" s="477"/>
      <c r="M42" s="477"/>
      <c r="N42" s="477"/>
      <c r="O42" s="477"/>
      <c r="P42" s="477"/>
      <c r="Q42" s="477"/>
      <c r="R42" s="477"/>
      <c r="S42" s="477"/>
      <c r="T42" s="477"/>
      <c r="U42" s="477"/>
      <c r="V42" s="477"/>
      <c r="W42" s="477"/>
      <c r="X42" s="477"/>
      <c r="Y42" s="477"/>
      <c r="Z42" s="477"/>
      <c r="AA42" s="477"/>
      <c r="AB42" s="477"/>
      <c r="AC42" s="477"/>
      <c r="AD42" s="477"/>
      <c r="AE42" s="477"/>
      <c r="AF42" s="477"/>
      <c r="AG42" s="477"/>
      <c r="AH42" s="477"/>
      <c r="AI42" s="477"/>
      <c r="AJ42" s="477"/>
      <c r="AK42" s="477"/>
      <c r="AL42" s="477"/>
      <c r="AM42" s="477"/>
      <c r="AN42" s="477"/>
      <c r="AO42" s="477"/>
      <c r="AP42" s="477"/>
      <c r="AQ42" s="477"/>
      <c r="AR42" s="477"/>
      <c r="AS42" s="477"/>
      <c r="AT42" s="477"/>
      <c r="AU42" s="477"/>
      <c r="AV42" s="477"/>
      <c r="AW42" s="477"/>
      <c r="AX42" s="477"/>
      <c r="AY42" s="477"/>
      <c r="AZ42" s="477"/>
      <c r="BA42" s="477"/>
      <c r="BB42" s="477"/>
      <c r="BC42" s="477"/>
      <c r="BD42" s="477"/>
      <c r="BE42" s="477"/>
      <c r="BF42" s="477"/>
      <c r="BG42" s="477"/>
      <c r="BH42" s="477"/>
      <c r="BI42" s="477"/>
      <c r="BJ42" s="477"/>
      <c r="BK42" s="477"/>
      <c r="BL42" s="477"/>
      <c r="BM42" s="477"/>
      <c r="BN42" s="477"/>
      <c r="BO42" s="477"/>
      <c r="BP42" s="477"/>
      <c r="BQ42" s="477"/>
      <c r="BR42" s="477"/>
      <c r="BS42" s="477"/>
      <c r="BT42" s="477"/>
      <c r="BU42" s="477"/>
      <c r="BV42" s="477"/>
      <c r="BW42" s="477"/>
      <c r="BX42" s="477"/>
      <c r="BY42" s="477"/>
      <c r="BZ42" s="477"/>
      <c r="CA42" s="477"/>
      <c r="CB42" s="477"/>
      <c r="CC42" s="477"/>
      <c r="CD42" s="478"/>
    </row>
    <row r="47" spans="1:82" s="1" customFormat="1" x14ac:dyDescent="0.4">
      <c r="A47" s="314"/>
      <c r="B47" s="314"/>
      <c r="C47" s="314"/>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50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314"/>
      <c r="BY47" s="314"/>
      <c r="BZ47" s="314"/>
      <c r="CA47" s="314"/>
      <c r="CB47" s="314"/>
      <c r="CC47" s="314"/>
      <c r="CD47" s="314"/>
    </row>
    <row r="48" spans="1:82" s="1" customFormat="1" x14ac:dyDescent="0.4">
      <c r="A48" s="314"/>
      <c r="B48" s="314"/>
      <c r="C48" s="314"/>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50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314"/>
      <c r="BY48" s="314"/>
      <c r="BZ48" s="314"/>
      <c r="CA48" s="314"/>
      <c r="CB48" s="314"/>
      <c r="CC48" s="314"/>
      <c r="CD48" s="314"/>
    </row>
    <row r="49" spans="4:75" s="1" customFormat="1" x14ac:dyDescent="0.4">
      <c r="D49" s="192"/>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50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row>
    <row r="50" spans="4:75" s="1" customFormat="1" x14ac:dyDescent="0.4">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50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row>
    <row r="51" spans="4:75" s="1" customFormat="1" x14ac:dyDescent="0.4">
      <c r="D51" s="192"/>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50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row>
    <row r="55" spans="4:75" s="1" customFormat="1" x14ac:dyDescent="0.4">
      <c r="D55" s="192"/>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50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row>
    <row r="56" spans="4:75" s="1" customFormat="1" x14ac:dyDescent="0.4">
      <c r="D56" s="192"/>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50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row>
    <row r="57" spans="4:75" s="1" customFormat="1" x14ac:dyDescent="0.4">
      <c r="D57" s="192"/>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2"/>
      <c r="AV57" s="192"/>
      <c r="AW57" s="192"/>
      <c r="AX57" s="192"/>
      <c r="AY57" s="50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row>
    <row r="58" spans="4:75" s="1" customFormat="1" x14ac:dyDescent="0.4">
      <c r="D58" s="192"/>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50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row>
    <row r="59" spans="4:75" s="1" customFormat="1" x14ac:dyDescent="0.4">
      <c r="D59" s="192"/>
      <c r="E59" s="192"/>
      <c r="F59" s="192"/>
      <c r="G59" s="192"/>
      <c r="H59" s="192"/>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192"/>
      <c r="AW59" s="192"/>
      <c r="AX59" s="192"/>
      <c r="AY59" s="50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row>
    <row r="60" spans="4:75" s="1" customFormat="1" x14ac:dyDescent="0.4">
      <c r="D60" s="192"/>
      <c r="E60" s="192"/>
      <c r="F60" s="192"/>
      <c r="G60" s="192"/>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50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row>
    <row r="61" spans="4:75" s="1" customFormat="1" x14ac:dyDescent="0.4">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50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row>
    <row r="62" spans="4:75" s="1" customFormat="1" x14ac:dyDescent="0.4">
      <c r="D62" s="192"/>
      <c r="E62" s="192"/>
      <c r="F62" s="192"/>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c r="AY62" s="50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row>
    <row r="63" spans="4:75" s="1" customFormat="1" x14ac:dyDescent="0.4">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50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row>
    <row r="64" spans="4:75" s="1" customFormat="1" x14ac:dyDescent="0.4">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50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row>
    <row r="65" spans="4:75" s="1" customFormat="1" x14ac:dyDescent="0.4">
      <c r="D65" s="19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50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row>
    <row r="66" spans="4:75" s="1" customFormat="1" x14ac:dyDescent="0.4">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50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row>
    <row r="67" spans="4:75" s="1" customFormat="1" x14ac:dyDescent="0.4">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50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row>
    <row r="68" spans="4:75" s="1" customFormat="1" x14ac:dyDescent="0.4">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50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row>
    <row r="69" spans="4:75" s="1" customFormat="1" x14ac:dyDescent="0.4">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50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row>
    <row r="70" spans="4:75" s="1" customFormat="1" x14ac:dyDescent="0.4">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50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row>
    <row r="71" spans="4:75" s="1" customFormat="1" x14ac:dyDescent="0.4">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50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row>
    <row r="72" spans="4:75" s="1" customFormat="1" x14ac:dyDescent="0.4">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50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row>
    <row r="73" spans="4:75" s="1" customFormat="1" x14ac:dyDescent="0.4">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50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row>
    <row r="74" spans="4:75" s="1" customFormat="1" x14ac:dyDescent="0.4">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314"/>
      <c r="AZ74" s="314"/>
      <c r="BA74" s="314"/>
      <c r="BB74" s="314"/>
      <c r="BC74" s="314"/>
      <c r="BD74" s="314"/>
      <c r="BE74" s="314"/>
      <c r="BF74" s="192"/>
      <c r="BG74" s="192"/>
      <c r="BH74" s="192"/>
      <c r="BI74" s="192"/>
      <c r="BJ74" s="192"/>
      <c r="BK74" s="192"/>
      <c r="BL74" s="192"/>
      <c r="BM74" s="192"/>
      <c r="BN74" s="192"/>
      <c r="BO74" s="192"/>
      <c r="BP74" s="192"/>
      <c r="BQ74" s="192"/>
      <c r="BR74" s="192"/>
      <c r="BS74" s="192"/>
      <c r="BT74" s="192"/>
      <c r="BU74" s="192"/>
      <c r="BV74" s="192"/>
      <c r="BW74" s="192"/>
    </row>
    <row r="75" spans="4:75" s="1" customFormat="1" x14ac:dyDescent="0.4">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314"/>
      <c r="AZ75" s="314"/>
      <c r="BA75" s="314"/>
      <c r="BB75" s="314"/>
      <c r="BC75" s="314"/>
      <c r="BD75" s="314"/>
      <c r="BE75" s="314"/>
      <c r="BF75" s="192"/>
      <c r="BG75" s="192"/>
      <c r="BH75" s="192"/>
      <c r="BI75" s="192"/>
      <c r="BJ75" s="192"/>
      <c r="BK75" s="192"/>
      <c r="BL75" s="192"/>
      <c r="BM75" s="192"/>
      <c r="BN75" s="192"/>
      <c r="BO75" s="192"/>
      <c r="BP75" s="192"/>
      <c r="BQ75" s="192"/>
      <c r="BR75" s="192"/>
      <c r="BS75" s="192"/>
      <c r="BT75" s="192"/>
      <c r="BU75" s="192"/>
      <c r="BV75" s="192"/>
      <c r="BW75" s="192"/>
    </row>
    <row r="76" spans="4:75" s="1" customFormat="1" x14ac:dyDescent="0.4">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314"/>
      <c r="AZ76" s="314"/>
      <c r="BA76" s="314"/>
      <c r="BB76" s="314"/>
      <c r="BC76" s="314"/>
      <c r="BD76" s="314"/>
      <c r="BE76" s="314"/>
      <c r="BF76" s="192"/>
      <c r="BG76" s="192"/>
      <c r="BH76" s="192"/>
      <c r="BI76" s="192"/>
      <c r="BJ76" s="192"/>
      <c r="BK76" s="192"/>
      <c r="BL76" s="192"/>
      <c r="BM76" s="192"/>
      <c r="BN76" s="192"/>
      <c r="BO76" s="192"/>
      <c r="BP76" s="192"/>
      <c r="BQ76" s="192"/>
      <c r="BR76" s="192"/>
      <c r="BS76" s="192"/>
      <c r="BT76" s="192"/>
      <c r="BU76" s="192"/>
      <c r="BV76" s="192"/>
      <c r="BW76" s="192"/>
    </row>
    <row r="77" spans="4:75" s="1" customFormat="1" x14ac:dyDescent="0.4">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314"/>
      <c r="AZ77" s="314"/>
      <c r="BA77" s="314"/>
      <c r="BB77" s="314"/>
      <c r="BC77" s="314"/>
      <c r="BD77" s="314"/>
      <c r="BE77" s="314"/>
      <c r="BF77" s="192"/>
      <c r="BG77" s="192"/>
      <c r="BH77" s="192"/>
      <c r="BI77" s="192"/>
      <c r="BJ77" s="192"/>
      <c r="BK77" s="192"/>
      <c r="BL77" s="192"/>
      <c r="BM77" s="192"/>
      <c r="BN77" s="192"/>
      <c r="BO77" s="192"/>
      <c r="BP77" s="192"/>
      <c r="BQ77" s="192"/>
      <c r="BR77" s="192"/>
      <c r="BS77" s="192"/>
      <c r="BT77" s="192"/>
      <c r="BU77" s="192"/>
      <c r="BV77" s="192"/>
      <c r="BW77" s="192"/>
    </row>
    <row r="78" spans="4:75" s="1" customFormat="1" x14ac:dyDescent="0.4">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314"/>
      <c r="AZ78" s="314"/>
      <c r="BA78" s="314"/>
      <c r="BB78" s="314"/>
      <c r="BC78" s="314"/>
      <c r="BD78" s="314"/>
      <c r="BE78" s="314"/>
      <c r="BF78" s="192"/>
      <c r="BG78" s="192"/>
      <c r="BH78" s="192"/>
      <c r="BI78" s="192"/>
      <c r="BJ78" s="192"/>
      <c r="BK78" s="192"/>
      <c r="BL78" s="192"/>
      <c r="BM78" s="192"/>
      <c r="BN78" s="192"/>
      <c r="BO78" s="192"/>
      <c r="BP78" s="192"/>
      <c r="BQ78" s="192"/>
      <c r="BR78" s="192"/>
      <c r="BS78" s="192"/>
      <c r="BT78" s="192"/>
      <c r="BU78" s="192"/>
      <c r="BV78" s="192"/>
      <c r="BW78" s="192"/>
    </row>
    <row r="79" spans="4:75" s="1" customFormat="1" x14ac:dyDescent="0.4">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314"/>
      <c r="AZ79" s="314"/>
      <c r="BA79" s="314"/>
      <c r="BB79" s="314"/>
      <c r="BC79" s="314"/>
      <c r="BD79" s="314"/>
      <c r="BE79" s="314"/>
      <c r="BF79" s="192"/>
      <c r="BG79" s="192"/>
      <c r="BH79" s="192"/>
      <c r="BI79" s="192"/>
      <c r="BJ79" s="192"/>
      <c r="BK79" s="192"/>
      <c r="BL79" s="192"/>
      <c r="BM79" s="192"/>
      <c r="BN79" s="192"/>
      <c r="BO79" s="192"/>
      <c r="BP79" s="192"/>
      <c r="BQ79" s="192"/>
      <c r="BR79" s="192"/>
      <c r="BS79" s="192"/>
      <c r="BT79" s="192"/>
      <c r="BU79" s="192"/>
      <c r="BV79" s="192"/>
      <c r="BW79" s="192"/>
    </row>
    <row r="80" spans="4:75" s="1" customFormat="1" x14ac:dyDescent="0.4">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314"/>
      <c r="AZ80" s="314"/>
      <c r="BA80" s="314"/>
      <c r="BB80" s="314"/>
      <c r="BC80" s="314"/>
      <c r="BD80" s="314"/>
      <c r="BE80" s="314"/>
      <c r="BF80" s="192"/>
      <c r="BG80" s="192"/>
      <c r="BH80" s="192"/>
      <c r="BI80" s="192"/>
      <c r="BJ80" s="192"/>
      <c r="BK80" s="192"/>
      <c r="BL80" s="192"/>
      <c r="BM80" s="192"/>
      <c r="BN80" s="192"/>
      <c r="BO80" s="192"/>
      <c r="BP80" s="192"/>
      <c r="BQ80" s="192"/>
      <c r="BR80" s="192"/>
      <c r="BS80" s="192"/>
      <c r="BT80" s="192"/>
      <c r="BU80" s="192"/>
      <c r="BV80" s="192"/>
      <c r="BW80" s="192"/>
    </row>
    <row r="81" spans="4:75" s="1" customFormat="1" x14ac:dyDescent="0.4">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314"/>
      <c r="AZ81" s="314"/>
      <c r="BA81" s="314"/>
      <c r="BB81" s="314"/>
      <c r="BC81" s="314"/>
      <c r="BD81" s="314"/>
      <c r="BE81" s="314"/>
      <c r="BF81" s="192"/>
      <c r="BG81" s="192"/>
      <c r="BH81" s="192"/>
      <c r="BI81" s="192"/>
      <c r="BJ81" s="192"/>
      <c r="BK81" s="192"/>
      <c r="BL81" s="192"/>
      <c r="BM81" s="192"/>
      <c r="BN81" s="192"/>
      <c r="BO81" s="192"/>
      <c r="BP81" s="192"/>
      <c r="BQ81" s="192"/>
      <c r="BR81" s="192"/>
      <c r="BS81" s="192"/>
      <c r="BT81" s="192"/>
      <c r="BU81" s="192"/>
      <c r="BV81" s="192"/>
      <c r="BW81" s="192"/>
    </row>
    <row r="82" spans="4:75" s="1" customFormat="1" x14ac:dyDescent="0.4">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314"/>
      <c r="AZ82" s="314"/>
      <c r="BA82" s="314"/>
      <c r="BB82" s="314"/>
      <c r="BC82" s="314"/>
      <c r="BD82" s="314"/>
      <c r="BE82" s="314"/>
      <c r="BF82" s="192"/>
      <c r="BG82" s="192"/>
      <c r="BH82" s="192"/>
      <c r="BI82" s="192"/>
      <c r="BJ82" s="192"/>
      <c r="BK82" s="192"/>
      <c r="BL82" s="192"/>
      <c r="BM82" s="192"/>
      <c r="BN82" s="192"/>
      <c r="BO82" s="192"/>
      <c r="BP82" s="192"/>
      <c r="BQ82" s="192"/>
      <c r="BR82" s="192"/>
      <c r="BS82" s="192"/>
      <c r="BT82" s="192"/>
      <c r="BU82" s="192"/>
      <c r="BV82" s="192"/>
      <c r="BW82" s="192"/>
    </row>
    <row r="83" spans="4:75" s="1" customFormat="1" x14ac:dyDescent="0.4">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314"/>
      <c r="AZ83" s="314"/>
      <c r="BA83" s="314"/>
      <c r="BB83" s="314"/>
      <c r="BC83" s="314"/>
      <c r="BD83" s="314"/>
      <c r="BE83" s="314"/>
      <c r="BF83" s="192"/>
      <c r="BG83" s="192"/>
      <c r="BH83" s="192"/>
      <c r="BI83" s="192"/>
      <c r="BJ83" s="192"/>
      <c r="BK83" s="192"/>
      <c r="BL83" s="192"/>
      <c r="BM83" s="192"/>
      <c r="BN83" s="192"/>
      <c r="BO83" s="192"/>
      <c r="BP83" s="192"/>
      <c r="BQ83" s="192"/>
      <c r="BR83" s="192"/>
      <c r="BS83" s="192"/>
      <c r="BT83" s="192"/>
      <c r="BU83" s="192"/>
      <c r="BV83" s="192"/>
      <c r="BW83" s="192"/>
    </row>
    <row r="84" spans="4:75" s="1" customFormat="1" x14ac:dyDescent="0.4">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314"/>
      <c r="AZ84" s="314"/>
      <c r="BA84" s="314"/>
      <c r="BB84" s="314"/>
      <c r="BC84" s="314"/>
      <c r="BD84" s="314"/>
      <c r="BE84" s="314"/>
      <c r="BF84" s="192"/>
      <c r="BG84" s="192"/>
      <c r="BH84" s="192"/>
      <c r="BI84" s="192"/>
      <c r="BJ84" s="192"/>
      <c r="BK84" s="192"/>
      <c r="BL84" s="192"/>
      <c r="BM84" s="192"/>
      <c r="BN84" s="192"/>
      <c r="BO84" s="192"/>
      <c r="BP84" s="192"/>
      <c r="BQ84" s="192"/>
      <c r="BR84" s="192"/>
      <c r="BS84" s="192"/>
      <c r="BT84" s="192"/>
      <c r="BU84" s="192"/>
      <c r="BV84" s="192"/>
      <c r="BW84" s="192"/>
    </row>
    <row r="85" spans="4:75" s="1" customFormat="1" x14ac:dyDescent="0.4">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314"/>
      <c r="AZ85" s="314"/>
      <c r="BA85" s="314"/>
      <c r="BB85" s="314"/>
      <c r="BC85" s="314"/>
      <c r="BD85" s="314"/>
      <c r="BE85" s="314"/>
      <c r="BF85" s="192"/>
      <c r="BG85" s="192"/>
      <c r="BH85" s="192"/>
      <c r="BI85" s="192"/>
      <c r="BJ85" s="192"/>
      <c r="BK85" s="192"/>
      <c r="BL85" s="192"/>
      <c r="BM85" s="192"/>
      <c r="BN85" s="192"/>
      <c r="BO85" s="192"/>
      <c r="BP85" s="192"/>
      <c r="BQ85" s="192"/>
      <c r="BR85" s="192"/>
      <c r="BS85" s="192"/>
      <c r="BT85" s="192"/>
      <c r="BU85" s="192"/>
      <c r="BV85" s="192"/>
      <c r="BW85" s="192"/>
    </row>
    <row r="86" spans="4:75" s="1" customFormat="1" x14ac:dyDescent="0.4">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314"/>
      <c r="AZ86" s="314"/>
      <c r="BA86" s="314"/>
      <c r="BB86" s="314"/>
      <c r="BC86" s="314"/>
      <c r="BD86" s="314"/>
      <c r="BE86" s="314"/>
      <c r="BF86" s="192"/>
      <c r="BG86" s="192"/>
      <c r="BH86" s="192"/>
      <c r="BI86" s="192"/>
      <c r="BJ86" s="192"/>
      <c r="BK86" s="192"/>
      <c r="BL86" s="192"/>
      <c r="BM86" s="192"/>
      <c r="BN86" s="192"/>
      <c r="BO86" s="192"/>
      <c r="BP86" s="192"/>
      <c r="BQ86" s="192"/>
      <c r="BR86" s="192"/>
      <c r="BS86" s="192"/>
      <c r="BT86" s="192"/>
      <c r="BU86" s="192"/>
      <c r="BV86" s="192"/>
      <c r="BW86" s="192"/>
    </row>
    <row r="87" spans="4:75" s="1" customFormat="1" x14ac:dyDescent="0.4">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314"/>
      <c r="AZ87" s="314"/>
      <c r="BA87" s="314"/>
      <c r="BB87" s="314"/>
      <c r="BC87" s="314"/>
      <c r="BD87" s="314"/>
      <c r="BE87" s="314"/>
      <c r="BF87" s="192"/>
      <c r="BG87" s="192"/>
      <c r="BH87" s="192"/>
      <c r="BI87" s="192"/>
      <c r="BJ87" s="192"/>
      <c r="BK87" s="192"/>
      <c r="BL87" s="192"/>
      <c r="BM87" s="192"/>
      <c r="BN87" s="192"/>
      <c r="BO87" s="192"/>
      <c r="BP87" s="192"/>
      <c r="BQ87" s="192"/>
      <c r="BR87" s="192"/>
      <c r="BS87" s="192"/>
      <c r="BT87" s="192"/>
      <c r="BU87" s="192"/>
      <c r="BV87" s="192"/>
      <c r="BW87" s="192"/>
    </row>
    <row r="88" spans="4:75" s="1" customFormat="1" x14ac:dyDescent="0.4">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314"/>
      <c r="AZ88" s="314"/>
      <c r="BA88" s="314"/>
      <c r="BB88" s="314"/>
      <c r="BC88" s="314"/>
      <c r="BD88" s="314"/>
      <c r="BE88" s="314"/>
      <c r="BF88" s="192"/>
      <c r="BG88" s="192"/>
      <c r="BH88" s="192"/>
      <c r="BI88" s="192"/>
      <c r="BJ88" s="192"/>
      <c r="BK88" s="192"/>
      <c r="BL88" s="192"/>
      <c r="BM88" s="192"/>
      <c r="BN88" s="192"/>
      <c r="BO88" s="192"/>
      <c r="BP88" s="192"/>
      <c r="BQ88" s="192"/>
      <c r="BR88" s="192"/>
      <c r="BS88" s="192"/>
      <c r="BT88" s="192"/>
      <c r="BU88" s="192"/>
      <c r="BV88" s="192"/>
      <c r="BW88" s="192"/>
    </row>
    <row r="89" spans="4:75" s="1" customFormat="1" x14ac:dyDescent="0.4">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314"/>
      <c r="AZ89" s="314"/>
      <c r="BA89" s="314"/>
      <c r="BB89" s="314"/>
      <c r="BC89" s="314"/>
      <c r="BD89" s="314"/>
      <c r="BE89" s="314"/>
      <c r="BF89" s="192"/>
      <c r="BG89" s="192"/>
      <c r="BH89" s="192"/>
      <c r="BI89" s="192"/>
      <c r="BJ89" s="192"/>
      <c r="BK89" s="192"/>
      <c r="BL89" s="192"/>
      <c r="BM89" s="192"/>
      <c r="BN89" s="192"/>
      <c r="BO89" s="192"/>
      <c r="BP89" s="192"/>
      <c r="BQ89" s="192"/>
      <c r="BR89" s="192"/>
      <c r="BS89" s="192"/>
      <c r="BT89" s="192"/>
      <c r="BU89" s="192"/>
      <c r="BV89" s="192"/>
      <c r="BW89" s="192"/>
    </row>
    <row r="90" spans="4:75" s="1" customFormat="1" x14ac:dyDescent="0.4">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314"/>
      <c r="AZ90" s="314"/>
      <c r="BA90" s="314"/>
      <c r="BB90" s="314"/>
      <c r="BC90" s="314"/>
      <c r="BD90" s="314"/>
      <c r="BE90" s="314"/>
      <c r="BF90" s="192"/>
      <c r="BG90" s="192"/>
      <c r="BH90" s="192"/>
      <c r="BI90" s="192"/>
      <c r="BJ90" s="192"/>
      <c r="BK90" s="192"/>
      <c r="BL90" s="192"/>
      <c r="BM90" s="192"/>
      <c r="BN90" s="192"/>
      <c r="BO90" s="192"/>
      <c r="BP90" s="192"/>
      <c r="BQ90" s="192"/>
      <c r="BR90" s="192"/>
      <c r="BS90" s="192"/>
      <c r="BT90" s="192"/>
      <c r="BU90" s="192"/>
      <c r="BV90" s="192"/>
      <c r="BW90" s="192"/>
    </row>
  </sheetData>
  <hyperlinks>
    <hyperlink ref="A1" location="Contents!A1" display="Contents page" xr:uid="{00000000-0004-0000-1D00-000000000000}"/>
    <hyperlink ref="B1" location="Notes!A1" display="Information relating to this table can be found in the 'Notes' tab" xr:uid="{00000000-0004-0000-1D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C9C9C9"/>
  </sheetPr>
  <dimension ref="A1:CE33"/>
  <sheetViews>
    <sheetView zoomScale="70" zoomScaleNormal="70" workbookViewId="0">
      <pane xSplit="3" ySplit="3" topLeftCell="BW4" activePane="bottomRight" state="frozen"/>
      <selection pane="topRight" activeCell="D1" sqref="D1"/>
      <selection pane="bottomLeft" activeCell="A4" sqref="A4"/>
      <selection pane="bottomRight" activeCell="A4" sqref="A4"/>
    </sheetView>
  </sheetViews>
  <sheetFormatPr defaultColWidth="9" defaultRowHeight="12.75" x14ac:dyDescent="0.35"/>
  <cols>
    <col min="1" max="1" width="23.1328125" style="1" customWidth="1"/>
    <col min="2" max="2" width="57" style="1" bestFit="1" customWidth="1"/>
    <col min="3" max="3" width="10.86328125" style="1" customWidth="1"/>
    <col min="4" max="82" width="12.86328125" style="1" customWidth="1"/>
    <col min="83" max="83" width="9" style="1" customWidth="1"/>
    <col min="84" max="16384" width="9" style="1"/>
  </cols>
  <sheetData>
    <row r="1" spans="1:83" ht="26.1" customHeight="1" thickBot="1" x14ac:dyDescent="0.4">
      <c r="A1" s="43" t="s">
        <v>44</v>
      </c>
      <c r="B1" s="44" t="s">
        <v>88</v>
      </c>
    </row>
    <row r="2" spans="1:83" ht="15" x14ac:dyDescent="0.4">
      <c r="A2" s="46" t="s">
        <v>45</v>
      </c>
      <c r="B2" s="172" t="s">
        <v>751</v>
      </c>
      <c r="C2" s="503"/>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3" ht="15" x14ac:dyDescent="0.4">
      <c r="A3" s="110">
        <v>2022</v>
      </c>
      <c r="B3" s="255" t="s">
        <v>752</v>
      </c>
      <c r="C3" s="504"/>
      <c r="D3" s="257" t="s">
        <v>123</v>
      </c>
      <c r="E3" s="257" t="s">
        <v>123</v>
      </c>
      <c r="F3" s="257" t="s">
        <v>123</v>
      </c>
      <c r="G3" s="257" t="s">
        <v>123</v>
      </c>
      <c r="H3" s="257" t="s">
        <v>123</v>
      </c>
      <c r="I3" s="257" t="s">
        <v>123</v>
      </c>
      <c r="J3" s="257" t="s">
        <v>123</v>
      </c>
      <c r="K3" s="257" t="s">
        <v>123</v>
      </c>
      <c r="L3" s="257" t="s">
        <v>123</v>
      </c>
      <c r="M3" s="257" t="s">
        <v>123</v>
      </c>
      <c r="N3" s="257" t="s">
        <v>123</v>
      </c>
      <c r="O3" s="257" t="s">
        <v>123</v>
      </c>
      <c r="P3" s="257" t="s">
        <v>123</v>
      </c>
      <c r="Q3" s="257" t="s">
        <v>123</v>
      </c>
      <c r="R3" s="257" t="s">
        <v>123</v>
      </c>
      <c r="S3" s="257" t="s">
        <v>123</v>
      </c>
      <c r="T3" s="257" t="s">
        <v>123</v>
      </c>
      <c r="U3" s="257" t="s">
        <v>123</v>
      </c>
      <c r="V3" s="257" t="s">
        <v>123</v>
      </c>
      <c r="W3" s="257" t="s">
        <v>123</v>
      </c>
      <c r="X3" s="257" t="s">
        <v>123</v>
      </c>
      <c r="Y3" s="257" t="s">
        <v>123</v>
      </c>
      <c r="Z3" s="257" t="s">
        <v>123</v>
      </c>
      <c r="AA3" s="257" t="s">
        <v>123</v>
      </c>
      <c r="AB3" s="257" t="s">
        <v>123</v>
      </c>
      <c r="AC3" s="257" t="s">
        <v>123</v>
      </c>
      <c r="AD3" s="257" t="s">
        <v>123</v>
      </c>
      <c r="AE3" s="257" t="s">
        <v>123</v>
      </c>
      <c r="AF3" s="257" t="s">
        <v>123</v>
      </c>
      <c r="AG3" s="257" t="s">
        <v>123</v>
      </c>
      <c r="AH3" s="257" t="s">
        <v>123</v>
      </c>
      <c r="AI3" s="257" t="s">
        <v>123</v>
      </c>
      <c r="AJ3" s="257" t="s">
        <v>123</v>
      </c>
      <c r="AK3" s="257" t="s">
        <v>123</v>
      </c>
      <c r="AL3" s="257" t="s">
        <v>123</v>
      </c>
      <c r="AM3" s="257" t="s">
        <v>123</v>
      </c>
      <c r="AN3" s="257" t="s">
        <v>123</v>
      </c>
      <c r="AO3" s="257" t="s">
        <v>123</v>
      </c>
      <c r="AP3" s="257" t="s">
        <v>123</v>
      </c>
      <c r="AQ3" s="257" t="s">
        <v>123</v>
      </c>
      <c r="AR3" s="257" t="s">
        <v>123</v>
      </c>
      <c r="AS3" s="257" t="s">
        <v>123</v>
      </c>
      <c r="AT3" s="257" t="s">
        <v>123</v>
      </c>
      <c r="AU3" s="257" t="s">
        <v>123</v>
      </c>
      <c r="AV3" s="257" t="s">
        <v>123</v>
      </c>
      <c r="AW3" s="257" t="s">
        <v>123</v>
      </c>
      <c r="AX3" s="257" t="s">
        <v>123</v>
      </c>
      <c r="AY3" s="257" t="s">
        <v>123</v>
      </c>
      <c r="AZ3" s="257" t="s">
        <v>123</v>
      </c>
      <c r="BA3" s="257" t="s">
        <v>123</v>
      </c>
      <c r="BB3" s="257" t="s">
        <v>123</v>
      </c>
      <c r="BC3" s="257" t="s">
        <v>123</v>
      </c>
      <c r="BD3" s="257" t="s">
        <v>123</v>
      </c>
      <c r="BE3" s="257" t="s">
        <v>123</v>
      </c>
      <c r="BF3" s="257" t="s">
        <v>123</v>
      </c>
      <c r="BG3" s="257" t="s">
        <v>123</v>
      </c>
      <c r="BH3" s="257" t="s">
        <v>123</v>
      </c>
      <c r="BI3" s="257" t="s">
        <v>123</v>
      </c>
      <c r="BJ3" s="257" t="s">
        <v>123</v>
      </c>
      <c r="BK3" s="257" t="s">
        <v>123</v>
      </c>
      <c r="BL3" s="257" t="s">
        <v>123</v>
      </c>
      <c r="BM3" s="257" t="s">
        <v>123</v>
      </c>
      <c r="BN3" s="257" t="s">
        <v>123</v>
      </c>
      <c r="BO3" s="257" t="s">
        <v>123</v>
      </c>
      <c r="BP3" s="257" t="s">
        <v>123</v>
      </c>
      <c r="BQ3" s="257" t="s">
        <v>123</v>
      </c>
      <c r="BR3" s="257" t="s">
        <v>123</v>
      </c>
      <c r="BS3" s="257" t="s">
        <v>123</v>
      </c>
      <c r="BT3" s="257" t="s">
        <v>123</v>
      </c>
      <c r="BU3" s="257" t="s">
        <v>123</v>
      </c>
      <c r="BV3" s="257" t="s">
        <v>123</v>
      </c>
      <c r="BW3" s="257" t="s">
        <v>123</v>
      </c>
      <c r="BX3" s="257" t="s">
        <v>123</v>
      </c>
      <c r="BY3" s="257" t="s">
        <v>124</v>
      </c>
      <c r="BZ3" s="257" t="s">
        <v>124</v>
      </c>
      <c r="CA3" s="257" t="s">
        <v>124</v>
      </c>
      <c r="CB3" s="257" t="s">
        <v>124</v>
      </c>
      <c r="CC3" s="257" t="s">
        <v>124</v>
      </c>
      <c r="CD3" s="258" t="s">
        <v>124</v>
      </c>
    </row>
    <row r="4" spans="1:83" ht="25.35" customHeight="1" x14ac:dyDescent="0.4">
      <c r="A4" s="390"/>
      <c r="B4" s="235" t="s">
        <v>753</v>
      </c>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Q4" s="503"/>
      <c r="AR4" s="503"/>
      <c r="AS4" s="503"/>
      <c r="AT4" s="503"/>
      <c r="AU4" s="503"/>
      <c r="AV4" s="503"/>
      <c r="AW4" s="503"/>
      <c r="AX4" s="503"/>
      <c r="AY4" s="503"/>
      <c r="AZ4" s="503"/>
      <c r="BA4" s="503"/>
      <c r="BB4" s="503"/>
      <c r="BC4" s="503"/>
      <c r="BD4" s="503"/>
      <c r="BE4" s="503"/>
      <c r="BF4" s="503"/>
      <c r="BG4" s="503"/>
      <c r="BH4" s="503"/>
      <c r="BI4" s="503"/>
      <c r="BJ4" s="503"/>
      <c r="BK4" s="503"/>
      <c r="BL4" s="503"/>
      <c r="BM4" s="503"/>
      <c r="BN4" s="503"/>
      <c r="BO4" s="503"/>
      <c r="BP4" s="503"/>
      <c r="BQ4" s="503"/>
      <c r="BR4" s="503"/>
      <c r="BS4" s="503"/>
      <c r="BT4" s="503"/>
      <c r="BU4" s="503"/>
      <c r="BV4" s="503"/>
      <c r="BW4" s="188">
        <f t="shared" ref="BW4:CD4" si="0">SUM(BW5,BW8:BW11,BW14:BW15)</f>
        <v>64187.949770605068</v>
      </c>
      <c r="BX4" s="188">
        <f t="shared" si="0"/>
        <v>80246.387953657075</v>
      </c>
      <c r="BY4" s="188">
        <f t="shared" si="0"/>
        <v>75243.052726118302</v>
      </c>
      <c r="BZ4" s="188">
        <f t="shared" si="0"/>
        <v>71317.495047910314</v>
      </c>
      <c r="CA4" s="188">
        <f t="shared" si="0"/>
        <v>75226.378802615567</v>
      </c>
      <c r="CB4" s="188">
        <f t="shared" si="0"/>
        <v>78605.023654574194</v>
      </c>
      <c r="CC4" s="188">
        <f t="shared" si="0"/>
        <v>81065.658053017105</v>
      </c>
      <c r="CD4" s="505">
        <f t="shared" si="0"/>
        <v>83951.86067309331</v>
      </c>
      <c r="CE4" s="506"/>
    </row>
    <row r="5" spans="1:83" ht="24.75" customHeight="1" x14ac:dyDescent="0.4">
      <c r="A5" s="507"/>
      <c r="B5" s="71" t="s">
        <v>236</v>
      </c>
      <c r="BW5" s="192">
        <f t="shared" ref="BW5:CD5" si="1">SUM(BW6:BW7)</f>
        <v>13850.988828140005</v>
      </c>
      <c r="BX5" s="192">
        <f t="shared" si="1"/>
        <v>13427.615083349996</v>
      </c>
      <c r="BY5" s="192">
        <f t="shared" si="1"/>
        <v>12626.093019664238</v>
      </c>
      <c r="BZ5" s="192">
        <f t="shared" si="1"/>
        <v>12832.234709218104</v>
      </c>
      <c r="CA5" s="192">
        <f t="shared" si="1"/>
        <v>13003.429009084681</v>
      </c>
      <c r="CB5" s="192">
        <f t="shared" si="1"/>
        <v>11502.262464490141</v>
      </c>
      <c r="CC5" s="192">
        <f t="shared" si="1"/>
        <v>8499.3825892787918</v>
      </c>
      <c r="CD5" s="215">
        <f t="shared" si="1"/>
        <v>5543.7363297595402</v>
      </c>
      <c r="CE5" s="506"/>
    </row>
    <row r="6" spans="1:83" ht="15" x14ac:dyDescent="0.4">
      <c r="A6" s="312"/>
      <c r="B6" s="196" t="s">
        <v>227</v>
      </c>
      <c r="BW6" s="192">
        <v>4511.989815750002</v>
      </c>
      <c r="BX6" s="192">
        <v>4567.4223184649991</v>
      </c>
      <c r="BY6" s="192">
        <v>4428.7476601141516</v>
      </c>
      <c r="BZ6" s="192">
        <v>4864.1800049392996</v>
      </c>
      <c r="CA6" s="192">
        <v>5319.9371899729276</v>
      </c>
      <c r="CB6" s="192">
        <v>5421.7905591768267</v>
      </c>
      <c r="CC6" s="192">
        <v>5314.9904384113925</v>
      </c>
      <c r="CD6" s="215">
        <v>5183.5691549690328</v>
      </c>
      <c r="CE6" s="506"/>
    </row>
    <row r="7" spans="1:83" ht="15" x14ac:dyDescent="0.4">
      <c r="A7" s="312"/>
      <c r="B7" s="196" t="s">
        <v>237</v>
      </c>
      <c r="BW7" s="192">
        <v>9338.9990123900043</v>
      </c>
      <c r="BX7" s="192">
        <v>8860.1927648849978</v>
      </c>
      <c r="BY7" s="192">
        <v>8197.3453595500869</v>
      </c>
      <c r="BZ7" s="192">
        <v>7968.0547042788057</v>
      </c>
      <c r="CA7" s="192">
        <v>7683.4918191117531</v>
      </c>
      <c r="CB7" s="192">
        <v>6080.4719053133149</v>
      </c>
      <c r="CC7" s="192">
        <v>3184.3921508673993</v>
      </c>
      <c r="CD7" s="215">
        <v>360.16717479050783</v>
      </c>
      <c r="CE7" s="506"/>
    </row>
    <row r="8" spans="1:83" ht="25.35" customHeight="1" x14ac:dyDescent="0.4">
      <c r="A8" s="312"/>
      <c r="B8" s="165" t="s">
        <v>754</v>
      </c>
      <c r="BW8" s="192">
        <v>12614.417210150652</v>
      </c>
      <c r="BX8" s="192">
        <v>11771.363467795447</v>
      </c>
      <c r="BY8" s="192">
        <v>10629.919408328493</v>
      </c>
      <c r="BZ8" s="192">
        <v>9526.8641925449447</v>
      </c>
      <c r="CA8" s="192">
        <v>8433.7547433342497</v>
      </c>
      <c r="CB8" s="192">
        <v>6851.7480943644277</v>
      </c>
      <c r="CC8" s="192">
        <v>4477.3090648126099</v>
      </c>
      <c r="CD8" s="215">
        <v>2376.4626253782817</v>
      </c>
    </row>
    <row r="9" spans="1:83" ht="24" customHeight="1" x14ac:dyDescent="0.4">
      <c r="A9" s="312"/>
      <c r="B9" s="165" t="s">
        <v>755</v>
      </c>
      <c r="BW9" s="192">
        <v>1.6122645133815947</v>
      </c>
      <c r="BX9" s="192">
        <v>1.1305403108292282</v>
      </c>
      <c r="BY9" s="192">
        <v>0.92137730278327712</v>
      </c>
      <c r="BZ9" s="192">
        <v>0.65023896400875858</v>
      </c>
      <c r="CA9" s="192">
        <v>0.47121424858421695</v>
      </c>
      <c r="CB9" s="192">
        <v>0.25263596605064925</v>
      </c>
      <c r="CC9" s="192">
        <v>9.7263383810206147E-2</v>
      </c>
      <c r="CD9" s="215">
        <v>7.4025089058170658E-3</v>
      </c>
    </row>
    <row r="10" spans="1:83" ht="15" x14ac:dyDescent="0.4">
      <c r="A10" s="312"/>
      <c r="B10" s="165" t="s">
        <v>756</v>
      </c>
      <c r="BW10" s="192">
        <v>1375.5700157400001</v>
      </c>
      <c r="BX10" s="192">
        <v>1080.5727624799993</v>
      </c>
      <c r="BY10" s="192">
        <v>851.36151312734501</v>
      </c>
      <c r="BZ10" s="192">
        <v>656.93700878930099</v>
      </c>
      <c r="CA10" s="192">
        <v>512.11229729226011</v>
      </c>
      <c r="CB10" s="192">
        <v>338.91267918395823</v>
      </c>
      <c r="CC10" s="192">
        <v>149.55030454571929</v>
      </c>
      <c r="CD10" s="215">
        <v>12.842013391271394</v>
      </c>
    </row>
    <row r="11" spans="1:83" ht="25.35" customHeight="1" x14ac:dyDescent="0.4">
      <c r="A11" s="312"/>
      <c r="B11" s="71" t="s">
        <v>252</v>
      </c>
      <c r="BW11" s="192">
        <f t="shared" ref="BW11:CD11" si="2">SUM(BW12:BW13)</f>
        <v>713.74196914999993</v>
      </c>
      <c r="BX11" s="192">
        <f t="shared" si="2"/>
        <v>1046.2354867050001</v>
      </c>
      <c r="BY11" s="192">
        <f t="shared" si="2"/>
        <v>467.76794999481001</v>
      </c>
      <c r="BZ11" s="192">
        <f t="shared" si="2"/>
        <v>284.57154337257805</v>
      </c>
      <c r="CA11" s="192">
        <f t="shared" si="2"/>
        <v>92.207732446211651</v>
      </c>
      <c r="CB11" s="192">
        <f t="shared" si="2"/>
        <v>67.074968586995453</v>
      </c>
      <c r="CC11" s="192">
        <f t="shared" si="2"/>
        <v>68.491551477292717</v>
      </c>
      <c r="CD11" s="215">
        <f t="shared" si="2"/>
        <v>70.322650616025086</v>
      </c>
    </row>
    <row r="12" spans="1:83" ht="15" x14ac:dyDescent="0.4">
      <c r="A12" s="312"/>
      <c r="B12" s="196" t="s">
        <v>227</v>
      </c>
      <c r="BW12" s="192">
        <v>110.7615586</v>
      </c>
      <c r="BX12" s="192">
        <v>610.87668224000004</v>
      </c>
      <c r="BY12" s="192">
        <v>165.63120349194381</v>
      </c>
      <c r="BZ12" s="192">
        <v>90.061820769452197</v>
      </c>
      <c r="CA12" s="192">
        <v>66.451407448153716</v>
      </c>
      <c r="CB12" s="192">
        <v>67.074968586995453</v>
      </c>
      <c r="CC12" s="192">
        <v>68.491551477292717</v>
      </c>
      <c r="CD12" s="215">
        <v>70.322650616025086</v>
      </c>
    </row>
    <row r="13" spans="1:83" ht="15" x14ac:dyDescent="0.4">
      <c r="A13" s="508"/>
      <c r="B13" s="196" t="s">
        <v>237</v>
      </c>
      <c r="BW13" s="192">
        <v>602.98041054999987</v>
      </c>
      <c r="BX13" s="192">
        <v>435.35880446500005</v>
      </c>
      <c r="BY13" s="192">
        <v>302.13674650286617</v>
      </c>
      <c r="BZ13" s="192">
        <v>194.50972260312582</v>
      </c>
      <c r="CA13" s="192">
        <v>25.756324998057941</v>
      </c>
      <c r="CB13" s="192">
        <v>0</v>
      </c>
      <c r="CC13" s="192">
        <v>0</v>
      </c>
      <c r="CD13" s="215">
        <v>0</v>
      </c>
    </row>
    <row r="14" spans="1:83" ht="26.1" customHeight="1" x14ac:dyDescent="0.4">
      <c r="A14" s="508"/>
      <c r="B14" s="165" t="s">
        <v>757</v>
      </c>
      <c r="BW14" s="509">
        <f>'Non-DWP_Welfare'!BW5</f>
        <v>17243.363313801023</v>
      </c>
      <c r="BX14" s="509">
        <f>'Non-DWP_Welfare'!BX5</f>
        <v>14581.008830450777</v>
      </c>
      <c r="BY14" s="509">
        <f>'Non-DWP_Welfare'!BY5</f>
        <v>10299.625748716528</v>
      </c>
      <c r="BZ14" s="509">
        <f>'Non-DWP_Welfare'!BZ5</f>
        <v>7547.4874054192314</v>
      </c>
      <c r="CA14" s="509">
        <f>'Non-DWP_Welfare'!CA5</f>
        <v>5941.8110696295707</v>
      </c>
      <c r="CB14" s="509">
        <f>'Non-DWP_Welfare'!CB5</f>
        <v>3947.5613202002505</v>
      </c>
      <c r="CC14" s="509">
        <f>'Non-DWP_Welfare'!CC5</f>
        <v>1728.9919454742312</v>
      </c>
      <c r="CD14" s="510">
        <f>'Non-DWP_Welfare'!CD5</f>
        <v>314.24123917113485</v>
      </c>
    </row>
    <row r="15" spans="1:83" s="513" customFormat="1" ht="32.85" customHeight="1" thickBot="1" x14ac:dyDescent="0.4">
      <c r="A15" s="511"/>
      <c r="B15" s="512" t="s">
        <v>758</v>
      </c>
      <c r="BW15" s="514">
        <v>18388.256169110005</v>
      </c>
      <c r="BX15" s="514">
        <v>38338.46178256502</v>
      </c>
      <c r="BY15" s="514">
        <v>40367.363708984107</v>
      </c>
      <c r="BZ15" s="514">
        <v>40468.749949602148</v>
      </c>
      <c r="CA15" s="514">
        <v>47242.592736580016</v>
      </c>
      <c r="CB15" s="514">
        <v>55897.211491782371</v>
      </c>
      <c r="CC15" s="514">
        <v>66141.835334044648</v>
      </c>
      <c r="CD15" s="515">
        <v>75634.248412268149</v>
      </c>
    </row>
    <row r="16" spans="1:83" ht="25.35" customHeight="1" x14ac:dyDescent="0.4">
      <c r="A16" s="516"/>
      <c r="B16" s="172" t="s">
        <v>759</v>
      </c>
      <c r="C16" s="503"/>
      <c r="D16" s="49" t="s">
        <v>144</v>
      </c>
      <c r="E16" s="49" t="s">
        <v>145</v>
      </c>
      <c r="F16" s="49" t="s">
        <v>146</v>
      </c>
      <c r="G16" s="49" t="s">
        <v>147</v>
      </c>
      <c r="H16" s="49" t="s">
        <v>148</v>
      </c>
      <c r="I16" s="49" t="s">
        <v>149</v>
      </c>
      <c r="J16" s="49" t="s">
        <v>150</v>
      </c>
      <c r="K16" s="49" t="s">
        <v>151</v>
      </c>
      <c r="L16" s="49" t="s">
        <v>152</v>
      </c>
      <c r="M16" s="49" t="s">
        <v>153</v>
      </c>
      <c r="N16" s="49" t="s">
        <v>154</v>
      </c>
      <c r="O16" s="49" t="s">
        <v>155</v>
      </c>
      <c r="P16" s="49" t="s">
        <v>156</v>
      </c>
      <c r="Q16" s="49" t="s">
        <v>157</v>
      </c>
      <c r="R16" s="49" t="s">
        <v>158</v>
      </c>
      <c r="S16" s="49" t="s">
        <v>159</v>
      </c>
      <c r="T16" s="49" t="s">
        <v>160</v>
      </c>
      <c r="U16" s="49" t="s">
        <v>161</v>
      </c>
      <c r="V16" s="49" t="s">
        <v>162</v>
      </c>
      <c r="W16" s="49" t="s">
        <v>163</v>
      </c>
      <c r="X16" s="49" t="s">
        <v>164</v>
      </c>
      <c r="Y16" s="49" t="s">
        <v>165</v>
      </c>
      <c r="Z16" s="49" t="s">
        <v>166</v>
      </c>
      <c r="AA16" s="49" t="s">
        <v>167</v>
      </c>
      <c r="AB16" s="49" t="s">
        <v>168</v>
      </c>
      <c r="AC16" s="49" t="s">
        <v>169</v>
      </c>
      <c r="AD16" s="49" t="s">
        <v>170</v>
      </c>
      <c r="AE16" s="49" t="s">
        <v>171</v>
      </c>
      <c r="AF16" s="49" t="s">
        <v>172</v>
      </c>
      <c r="AG16" s="49" t="s">
        <v>173</v>
      </c>
      <c r="AH16" s="49" t="s">
        <v>174</v>
      </c>
      <c r="AI16" s="49" t="s">
        <v>175</v>
      </c>
      <c r="AJ16" s="49" t="s">
        <v>176</v>
      </c>
      <c r="AK16" s="49" t="s">
        <v>177</v>
      </c>
      <c r="AL16" s="49" t="s">
        <v>178</v>
      </c>
      <c r="AM16" s="49" t="s">
        <v>179</v>
      </c>
      <c r="AN16" s="49" t="s">
        <v>180</v>
      </c>
      <c r="AO16" s="49" t="s">
        <v>181</v>
      </c>
      <c r="AP16" s="49" t="s">
        <v>182</v>
      </c>
      <c r="AQ16" s="49" t="s">
        <v>183</v>
      </c>
      <c r="AR16" s="49" t="s">
        <v>184</v>
      </c>
      <c r="AS16" s="49" t="s">
        <v>185</v>
      </c>
      <c r="AT16" s="49" t="s">
        <v>186</v>
      </c>
      <c r="AU16" s="49" t="s">
        <v>187</v>
      </c>
      <c r="AV16" s="49" t="s">
        <v>188</v>
      </c>
      <c r="AW16" s="49" t="s">
        <v>189</v>
      </c>
      <c r="AX16" s="49" t="s">
        <v>190</v>
      </c>
      <c r="AY16" s="49" t="s">
        <v>90</v>
      </c>
      <c r="AZ16" s="49" t="s">
        <v>91</v>
      </c>
      <c r="BA16" s="49" t="s">
        <v>92</v>
      </c>
      <c r="BB16" s="49" t="s">
        <v>93</v>
      </c>
      <c r="BC16" s="49" t="s">
        <v>94</v>
      </c>
      <c r="BD16" s="49" t="s">
        <v>95</v>
      </c>
      <c r="BE16" s="49" t="s">
        <v>96</v>
      </c>
      <c r="BF16" s="49" t="s">
        <v>97</v>
      </c>
      <c r="BG16" s="49" t="s">
        <v>98</v>
      </c>
      <c r="BH16" s="49" t="s">
        <v>99</v>
      </c>
      <c r="BI16" s="49" t="s">
        <v>100</v>
      </c>
      <c r="BJ16" s="49" t="s">
        <v>101</v>
      </c>
      <c r="BK16" s="49" t="s">
        <v>102</v>
      </c>
      <c r="BL16" s="49" t="s">
        <v>103</v>
      </c>
      <c r="BM16" s="49" t="s">
        <v>104</v>
      </c>
      <c r="BN16" s="49" t="s">
        <v>105</v>
      </c>
      <c r="BO16" s="49" t="s">
        <v>106</v>
      </c>
      <c r="BP16" s="49" t="s">
        <v>107</v>
      </c>
      <c r="BQ16" s="49" t="s">
        <v>108</v>
      </c>
      <c r="BR16" s="49" t="s">
        <v>109</v>
      </c>
      <c r="BS16" s="49" t="s">
        <v>110</v>
      </c>
      <c r="BT16" s="49" t="s">
        <v>111</v>
      </c>
      <c r="BU16" s="49" t="s">
        <v>112</v>
      </c>
      <c r="BV16" s="49" t="s">
        <v>113</v>
      </c>
      <c r="BW16" s="49" t="s">
        <v>114</v>
      </c>
      <c r="BX16" s="49" t="s">
        <v>115</v>
      </c>
      <c r="BY16" s="49" t="s">
        <v>116</v>
      </c>
      <c r="BZ16" s="49" t="s">
        <v>117</v>
      </c>
      <c r="CA16" s="49" t="s">
        <v>118</v>
      </c>
      <c r="CB16" s="49" t="s">
        <v>119</v>
      </c>
      <c r="CC16" s="49" t="s">
        <v>120</v>
      </c>
      <c r="CD16" s="50" t="s">
        <v>121</v>
      </c>
    </row>
    <row r="17" spans="1:82" ht="15" x14ac:dyDescent="0.4">
      <c r="A17" s="516"/>
      <c r="B17" s="255" t="s">
        <v>760</v>
      </c>
      <c r="C17" s="504"/>
      <c r="D17" s="257" t="s">
        <v>123</v>
      </c>
      <c r="E17" s="257" t="s">
        <v>123</v>
      </c>
      <c r="F17" s="257" t="s">
        <v>123</v>
      </c>
      <c r="G17" s="257" t="s">
        <v>123</v>
      </c>
      <c r="H17" s="257" t="s">
        <v>123</v>
      </c>
      <c r="I17" s="257" t="s">
        <v>123</v>
      </c>
      <c r="J17" s="257" t="s">
        <v>123</v>
      </c>
      <c r="K17" s="257" t="s">
        <v>123</v>
      </c>
      <c r="L17" s="257" t="s">
        <v>123</v>
      </c>
      <c r="M17" s="257" t="s">
        <v>123</v>
      </c>
      <c r="N17" s="257" t="s">
        <v>123</v>
      </c>
      <c r="O17" s="257" t="s">
        <v>123</v>
      </c>
      <c r="P17" s="257" t="s">
        <v>123</v>
      </c>
      <c r="Q17" s="257" t="s">
        <v>123</v>
      </c>
      <c r="R17" s="257" t="s">
        <v>123</v>
      </c>
      <c r="S17" s="257" t="s">
        <v>123</v>
      </c>
      <c r="T17" s="257" t="s">
        <v>123</v>
      </c>
      <c r="U17" s="257" t="s">
        <v>123</v>
      </c>
      <c r="V17" s="257" t="s">
        <v>123</v>
      </c>
      <c r="W17" s="257" t="s">
        <v>123</v>
      </c>
      <c r="X17" s="257" t="s">
        <v>123</v>
      </c>
      <c r="Y17" s="257" t="s">
        <v>123</v>
      </c>
      <c r="Z17" s="257" t="s">
        <v>123</v>
      </c>
      <c r="AA17" s="257" t="s">
        <v>123</v>
      </c>
      <c r="AB17" s="257" t="s">
        <v>123</v>
      </c>
      <c r="AC17" s="257" t="s">
        <v>123</v>
      </c>
      <c r="AD17" s="257" t="s">
        <v>123</v>
      </c>
      <c r="AE17" s="257" t="s">
        <v>123</v>
      </c>
      <c r="AF17" s="257" t="s">
        <v>123</v>
      </c>
      <c r="AG17" s="257" t="s">
        <v>123</v>
      </c>
      <c r="AH17" s="257" t="s">
        <v>123</v>
      </c>
      <c r="AI17" s="257" t="s">
        <v>123</v>
      </c>
      <c r="AJ17" s="257" t="s">
        <v>123</v>
      </c>
      <c r="AK17" s="257" t="s">
        <v>123</v>
      </c>
      <c r="AL17" s="257" t="s">
        <v>123</v>
      </c>
      <c r="AM17" s="257" t="s">
        <v>123</v>
      </c>
      <c r="AN17" s="257" t="s">
        <v>123</v>
      </c>
      <c r="AO17" s="257" t="s">
        <v>123</v>
      </c>
      <c r="AP17" s="257" t="s">
        <v>123</v>
      </c>
      <c r="AQ17" s="257" t="s">
        <v>123</v>
      </c>
      <c r="AR17" s="257" t="s">
        <v>123</v>
      </c>
      <c r="AS17" s="257" t="s">
        <v>123</v>
      </c>
      <c r="AT17" s="257" t="s">
        <v>123</v>
      </c>
      <c r="AU17" s="257" t="s">
        <v>123</v>
      </c>
      <c r="AV17" s="257" t="s">
        <v>123</v>
      </c>
      <c r="AW17" s="257" t="s">
        <v>123</v>
      </c>
      <c r="AX17" s="257" t="s">
        <v>123</v>
      </c>
      <c r="AY17" s="257" t="s">
        <v>123</v>
      </c>
      <c r="AZ17" s="257" t="s">
        <v>123</v>
      </c>
      <c r="BA17" s="257" t="s">
        <v>123</v>
      </c>
      <c r="BB17" s="257" t="s">
        <v>123</v>
      </c>
      <c r="BC17" s="257" t="s">
        <v>123</v>
      </c>
      <c r="BD17" s="257" t="s">
        <v>123</v>
      </c>
      <c r="BE17" s="257" t="s">
        <v>123</v>
      </c>
      <c r="BF17" s="257" t="s">
        <v>123</v>
      </c>
      <c r="BG17" s="257" t="s">
        <v>123</v>
      </c>
      <c r="BH17" s="257" t="s">
        <v>123</v>
      </c>
      <c r="BI17" s="257" t="s">
        <v>123</v>
      </c>
      <c r="BJ17" s="257" t="s">
        <v>123</v>
      </c>
      <c r="BK17" s="257" t="s">
        <v>123</v>
      </c>
      <c r="BL17" s="257" t="s">
        <v>123</v>
      </c>
      <c r="BM17" s="257" t="s">
        <v>123</v>
      </c>
      <c r="BN17" s="257" t="s">
        <v>123</v>
      </c>
      <c r="BO17" s="257" t="s">
        <v>123</v>
      </c>
      <c r="BP17" s="257" t="s">
        <v>123</v>
      </c>
      <c r="BQ17" s="257" t="s">
        <v>123</v>
      </c>
      <c r="BR17" s="517" t="s">
        <v>123</v>
      </c>
      <c r="BS17" s="517" t="s">
        <v>123</v>
      </c>
      <c r="BT17" s="517" t="s">
        <v>123</v>
      </c>
      <c r="BU17" s="517" t="s">
        <v>123</v>
      </c>
      <c r="BV17" s="517" t="s">
        <v>123</v>
      </c>
      <c r="BW17" s="257" t="s">
        <v>123</v>
      </c>
      <c r="BX17" s="257" t="s">
        <v>123</v>
      </c>
      <c r="BY17" s="257" t="s">
        <v>124</v>
      </c>
      <c r="BZ17" s="257" t="s">
        <v>124</v>
      </c>
      <c r="CA17" s="257" t="s">
        <v>124</v>
      </c>
      <c r="CB17" s="257" t="s">
        <v>124</v>
      </c>
      <c r="CC17" s="257" t="s">
        <v>124</v>
      </c>
      <c r="CD17" s="258" t="s">
        <v>124</v>
      </c>
    </row>
    <row r="18" spans="1:82" s="518" customFormat="1" ht="25.35" customHeight="1" x14ac:dyDescent="0.4">
      <c r="A18" s="516"/>
      <c r="B18" s="235" t="s">
        <v>753</v>
      </c>
      <c r="D18" s="519"/>
      <c r="E18" s="519"/>
      <c r="F18" s="519"/>
      <c r="G18" s="519"/>
      <c r="H18" s="519"/>
      <c r="I18" s="519"/>
      <c r="J18" s="519"/>
      <c r="K18" s="519"/>
      <c r="L18" s="519"/>
      <c r="M18" s="519"/>
      <c r="N18" s="519"/>
      <c r="O18" s="519"/>
      <c r="P18" s="519"/>
      <c r="Q18" s="519"/>
      <c r="R18" s="519"/>
      <c r="S18" s="519"/>
      <c r="T18" s="519"/>
      <c r="U18" s="519"/>
      <c r="V18" s="519"/>
      <c r="W18" s="519"/>
      <c r="X18" s="519"/>
      <c r="Y18" s="519"/>
      <c r="Z18" s="519"/>
      <c r="AA18" s="519"/>
      <c r="AB18" s="519"/>
      <c r="AC18" s="519"/>
      <c r="AD18" s="519"/>
      <c r="AE18" s="519"/>
      <c r="AF18" s="519"/>
      <c r="AG18" s="519"/>
      <c r="AH18" s="519"/>
      <c r="AI18" s="519"/>
      <c r="AJ18" s="519"/>
      <c r="AK18" s="519"/>
      <c r="AL18" s="519"/>
      <c r="AM18" s="519"/>
      <c r="AN18" s="519"/>
      <c r="AO18" s="519"/>
      <c r="AP18" s="519"/>
      <c r="AQ18" s="519"/>
      <c r="AR18" s="519"/>
      <c r="AS18" s="519"/>
      <c r="AT18" s="519"/>
      <c r="AU18" s="519"/>
      <c r="AV18" s="519"/>
      <c r="AW18" s="519"/>
      <c r="AX18" s="519"/>
      <c r="AY18" s="519"/>
      <c r="AZ18" s="519"/>
      <c r="BA18" s="519"/>
      <c r="BB18" s="519"/>
      <c r="BC18" s="519"/>
      <c r="BD18" s="519"/>
      <c r="BE18" s="519"/>
      <c r="BF18" s="519"/>
      <c r="BG18" s="519"/>
      <c r="BH18" s="519"/>
      <c r="BI18" s="519"/>
      <c r="BJ18" s="519"/>
      <c r="BK18" s="519"/>
      <c r="BL18" s="519"/>
      <c r="BM18" s="519"/>
      <c r="BN18" s="519"/>
      <c r="BO18" s="519"/>
      <c r="BP18" s="519"/>
      <c r="BQ18" s="519"/>
      <c r="BR18" s="519"/>
      <c r="BS18" s="519"/>
      <c r="BT18" s="519"/>
      <c r="BU18" s="519"/>
      <c r="BV18" s="519"/>
      <c r="BW18" s="188">
        <f t="shared" ref="BW18:CD18" si="3">SUM(BW19,BW22:BW25,BW28:BW29)</f>
        <v>69966.779268076949</v>
      </c>
      <c r="BX18" s="188">
        <f t="shared" si="3"/>
        <v>82647.60239741375</v>
      </c>
      <c r="BY18" s="188">
        <f t="shared" si="3"/>
        <v>78293.765725842895</v>
      </c>
      <c r="BZ18" s="188">
        <f t="shared" si="3"/>
        <v>71317.495047910314</v>
      </c>
      <c r="CA18" s="188">
        <f t="shared" si="3"/>
        <v>73455.927928093879</v>
      </c>
      <c r="CB18" s="188">
        <f t="shared" si="3"/>
        <v>75357.678637205216</v>
      </c>
      <c r="CC18" s="188">
        <f t="shared" si="3"/>
        <v>76227.867760021487</v>
      </c>
      <c r="CD18" s="505">
        <f t="shared" si="3"/>
        <v>77393.535962703987</v>
      </c>
    </row>
    <row r="19" spans="1:82" ht="25.35" customHeight="1" x14ac:dyDescent="0.4">
      <c r="A19" s="497"/>
      <c r="B19" s="71" t="s">
        <v>236</v>
      </c>
      <c r="BW19" s="192">
        <v>15097.990844799906</v>
      </c>
      <c r="BX19" s="192">
        <v>13829.409906837445</v>
      </c>
      <c r="BY19" s="192">
        <v>13138.015180119739</v>
      </c>
      <c r="BZ19" s="192">
        <v>12832.234709218104</v>
      </c>
      <c r="CA19" s="192">
        <v>12697.393644530963</v>
      </c>
      <c r="CB19" s="192">
        <v>11027.078907944531</v>
      </c>
      <c r="CC19" s="192">
        <v>7992.1612630795098</v>
      </c>
      <c r="CD19" s="215">
        <v>5110.659294088814</v>
      </c>
    </row>
    <row r="20" spans="1:82" ht="15" x14ac:dyDescent="0.4">
      <c r="A20" s="312"/>
      <c r="B20" s="196" t="s">
        <v>227</v>
      </c>
      <c r="BW20" s="192">
        <v>4918.2034420261516</v>
      </c>
      <c r="BX20" s="192">
        <v>4704.0933976438964</v>
      </c>
      <c r="BY20" s="192">
        <v>4608.3102585162796</v>
      </c>
      <c r="BZ20" s="192">
        <v>4864.1800049392996</v>
      </c>
      <c r="CA20" s="192">
        <v>5194.7326061513213</v>
      </c>
      <c r="CB20" s="192">
        <v>5197.8045626210396</v>
      </c>
      <c r="CC20" s="192">
        <v>4997.8054581390443</v>
      </c>
      <c r="CD20" s="215">
        <v>4778.6284019650802</v>
      </c>
    </row>
    <row r="21" spans="1:82" ht="15" x14ac:dyDescent="0.4">
      <c r="A21" s="312"/>
      <c r="B21" s="196" t="s">
        <v>237</v>
      </c>
      <c r="BW21" s="192">
        <v>10179.787402773756</v>
      </c>
      <c r="BX21" s="192">
        <v>9125.3165091935498</v>
      </c>
      <c r="BY21" s="192">
        <v>8529.7049216034593</v>
      </c>
      <c r="BZ21" s="192">
        <v>7968.0547042788057</v>
      </c>
      <c r="CA21" s="192">
        <v>7502.6610383796406</v>
      </c>
      <c r="CB21" s="192">
        <v>5829.2743453234934</v>
      </c>
      <c r="CC21" s="192">
        <v>2994.3558049404651</v>
      </c>
      <c r="CD21" s="215">
        <v>332.03089212373482</v>
      </c>
    </row>
    <row r="22" spans="1:82" ht="25.35" customHeight="1" x14ac:dyDescent="0.4">
      <c r="A22" s="312"/>
      <c r="B22" s="165" t="s">
        <v>754</v>
      </c>
      <c r="BW22" s="192">
        <v>13750.090907907837</v>
      </c>
      <c r="BX22" s="192">
        <v>12123.598237513726</v>
      </c>
      <c r="BY22" s="192">
        <v>11060.907149390145</v>
      </c>
      <c r="BZ22" s="192">
        <v>9526.8641925449447</v>
      </c>
      <c r="CA22" s="192">
        <v>8235.266544134658</v>
      </c>
      <c r="CB22" s="192">
        <v>6568.6874323350112</v>
      </c>
      <c r="CC22" s="192">
        <v>4210.1147577198844</v>
      </c>
      <c r="CD22" s="215">
        <v>2190.8132135084825</v>
      </c>
    </row>
    <row r="23" spans="1:82" ht="24" customHeight="1" x14ac:dyDescent="0.4">
      <c r="A23" s="312"/>
      <c r="B23" s="165" t="s">
        <v>755</v>
      </c>
      <c r="BW23" s="192">
        <v>1.7574163956422653</v>
      </c>
      <c r="BX23" s="192">
        <v>1.1643694935854672</v>
      </c>
      <c r="BY23" s="192">
        <v>0.95873434258180223</v>
      </c>
      <c r="BZ23" s="192">
        <v>0.65023896400875858</v>
      </c>
      <c r="CA23" s="192">
        <v>0.4601242334622343</v>
      </c>
      <c r="CB23" s="192">
        <v>0.24219902312486419</v>
      </c>
      <c r="CC23" s="192">
        <v>9.1458954840380385E-2</v>
      </c>
      <c r="CD23" s="215">
        <v>6.8242244379487218E-3</v>
      </c>
    </row>
    <row r="24" spans="1:82" ht="15" x14ac:dyDescent="0.4">
      <c r="A24" s="312"/>
      <c r="B24" s="165" t="s">
        <v>756</v>
      </c>
      <c r="BW24" s="192">
        <v>1499.4123352283927</v>
      </c>
      <c r="BX24" s="192">
        <v>1112.9067651804758</v>
      </c>
      <c r="BY24" s="192">
        <v>885.87977815596787</v>
      </c>
      <c r="BZ24" s="192">
        <v>656.93700878930099</v>
      </c>
      <c r="CA24" s="192">
        <v>500.059747654408</v>
      </c>
      <c r="CB24" s="192">
        <v>324.91145701134519</v>
      </c>
      <c r="CC24" s="192">
        <v>140.6255264211446</v>
      </c>
      <c r="CD24" s="215">
        <v>11.83879448605755</v>
      </c>
    </row>
    <row r="25" spans="1:82" ht="25.35" customHeight="1" x14ac:dyDescent="0.4">
      <c r="A25" s="312"/>
      <c r="B25" s="71" t="s">
        <v>252</v>
      </c>
      <c r="BW25" s="192">
        <v>778.00002941907155</v>
      </c>
      <c r="BX25" s="192">
        <v>1077.5420143420781</v>
      </c>
      <c r="BY25" s="192">
        <v>486.73349849664987</v>
      </c>
      <c r="BZ25" s="192">
        <v>284.57154337257805</v>
      </c>
      <c r="CA25" s="192">
        <v>90.037625854009434</v>
      </c>
      <c r="CB25" s="192">
        <v>64.303955299239959</v>
      </c>
      <c r="CC25" s="192">
        <v>64.404151573965535</v>
      </c>
      <c r="CD25" s="215">
        <v>64.829040664590536</v>
      </c>
    </row>
    <row r="26" spans="1:82" ht="15" x14ac:dyDescent="0.4">
      <c r="A26" s="312"/>
      <c r="B26" s="196" t="s">
        <v>227</v>
      </c>
      <c r="BW26" s="192">
        <v>120.73340166884907</v>
      </c>
      <c r="BX26" s="192">
        <v>629.15595873025109</v>
      </c>
      <c r="BY26" s="192">
        <v>172.34668415554938</v>
      </c>
      <c r="BZ26" s="192">
        <v>90.061820769452197</v>
      </c>
      <c r="CA26" s="192">
        <v>64.887475296926866</v>
      </c>
      <c r="CB26" s="192">
        <v>64.303955299239959</v>
      </c>
      <c r="CC26" s="192">
        <v>64.404151573965535</v>
      </c>
      <c r="CD26" s="215">
        <v>64.829040664590536</v>
      </c>
    </row>
    <row r="27" spans="1:82" ht="15" x14ac:dyDescent="0.4">
      <c r="A27" s="312"/>
      <c r="B27" s="196" t="s">
        <v>237</v>
      </c>
      <c r="BW27" s="192">
        <v>657.26662775022248</v>
      </c>
      <c r="BX27" s="192">
        <v>448.38605561182698</v>
      </c>
      <c r="BY27" s="192">
        <v>314.38681434110043</v>
      </c>
      <c r="BZ27" s="192">
        <v>194.50972260312582</v>
      </c>
      <c r="CA27" s="192">
        <v>25.150150557082579</v>
      </c>
      <c r="CB27" s="192">
        <v>0</v>
      </c>
      <c r="CC27" s="192">
        <v>0</v>
      </c>
      <c r="CD27" s="215">
        <v>0</v>
      </c>
    </row>
    <row r="28" spans="1:82" ht="25.35" customHeight="1" x14ac:dyDescent="0.4">
      <c r="A28" s="508"/>
      <c r="B28" s="165" t="s">
        <v>757</v>
      </c>
      <c r="BW28" s="192">
        <v>18795.780191260645</v>
      </c>
      <c r="BX28" s="192">
        <v>15017.316680574098</v>
      </c>
      <c r="BY28" s="192">
        <v>10717.221806099786</v>
      </c>
      <c r="BZ28" s="192">
        <v>7547.4874054192314</v>
      </c>
      <c r="CA28" s="192">
        <v>5801.9707001752522</v>
      </c>
      <c r="CB28" s="192">
        <v>3784.4789497878496</v>
      </c>
      <c r="CC28" s="192">
        <v>1625.8101462835994</v>
      </c>
      <c r="CD28" s="215">
        <v>289.69269352418962</v>
      </c>
    </row>
    <row r="29" spans="1:82" ht="25.35" customHeight="1" x14ac:dyDescent="0.4">
      <c r="A29" s="508"/>
      <c r="B29" s="165" t="s">
        <v>758</v>
      </c>
      <c r="BW29" s="192">
        <v>20043.747543065452</v>
      </c>
      <c r="BX29" s="192">
        <v>39485.664423472343</v>
      </c>
      <c r="BY29" s="192">
        <v>42004.049579238024</v>
      </c>
      <c r="BZ29" s="192">
        <v>40468.749949602148</v>
      </c>
      <c r="CA29" s="192">
        <v>46130.739541511139</v>
      </c>
      <c r="CB29" s="192">
        <v>53587.97573580411</v>
      </c>
      <c r="CC29" s="192">
        <v>62194.660455988545</v>
      </c>
      <c r="CD29" s="215">
        <v>69725.69610220741</v>
      </c>
    </row>
    <row r="30" spans="1:82" ht="15" x14ac:dyDescent="0.4">
      <c r="A30" s="520"/>
      <c r="B30" s="521"/>
      <c r="C30" s="504"/>
      <c r="D30" s="504"/>
      <c r="E30" s="504"/>
      <c r="F30" s="504"/>
      <c r="G30" s="504"/>
      <c r="H30" s="504"/>
      <c r="I30" s="504"/>
      <c r="J30" s="504"/>
      <c r="K30" s="504"/>
      <c r="L30" s="504"/>
      <c r="M30" s="504"/>
      <c r="N30" s="504"/>
      <c r="O30" s="504"/>
      <c r="P30" s="504"/>
      <c r="Q30" s="504"/>
      <c r="R30" s="504"/>
      <c r="S30" s="504"/>
      <c r="T30" s="504"/>
      <c r="U30" s="504"/>
      <c r="V30" s="504"/>
      <c r="W30" s="504"/>
      <c r="X30" s="504"/>
      <c r="Y30" s="504"/>
      <c r="Z30" s="504"/>
      <c r="AA30" s="504"/>
      <c r="AB30" s="504"/>
      <c r="AC30" s="504"/>
      <c r="AD30" s="504"/>
      <c r="AE30" s="504"/>
      <c r="AF30" s="504"/>
      <c r="AG30" s="504"/>
      <c r="AH30" s="504"/>
      <c r="AI30" s="504"/>
      <c r="AJ30" s="504"/>
      <c r="AK30" s="504"/>
      <c r="AL30" s="504"/>
      <c r="AM30" s="504"/>
      <c r="AN30" s="504"/>
      <c r="AO30" s="504"/>
      <c r="AP30" s="504"/>
      <c r="AQ30" s="504"/>
      <c r="AR30" s="504"/>
      <c r="AS30" s="504"/>
      <c r="AT30" s="504"/>
      <c r="AU30" s="504"/>
      <c r="AV30" s="504"/>
      <c r="AW30" s="504"/>
      <c r="AX30" s="504"/>
      <c r="AY30" s="504"/>
      <c r="AZ30" s="504"/>
      <c r="BA30" s="504"/>
      <c r="BB30" s="504"/>
      <c r="BC30" s="504"/>
      <c r="BD30" s="504"/>
      <c r="BE30" s="504"/>
      <c r="BF30" s="504"/>
      <c r="BG30" s="504"/>
      <c r="BH30" s="504"/>
      <c r="BI30" s="504"/>
      <c r="BJ30" s="504"/>
      <c r="BK30" s="504"/>
      <c r="BL30" s="504"/>
      <c r="BM30" s="504"/>
      <c r="BN30" s="504"/>
      <c r="BO30" s="504"/>
      <c r="BP30" s="504"/>
      <c r="BQ30" s="504"/>
      <c r="BR30" s="504"/>
      <c r="BS30" s="504"/>
      <c r="BT30" s="504"/>
      <c r="BU30" s="504"/>
      <c r="BV30" s="504"/>
      <c r="BW30" s="479"/>
      <c r="BX30" s="479"/>
      <c r="BY30" s="479"/>
      <c r="BZ30" s="479"/>
      <c r="CA30" s="479"/>
      <c r="CB30" s="479"/>
      <c r="CC30" s="479"/>
      <c r="CD30" s="480"/>
    </row>
    <row r="31" spans="1:82" ht="15" x14ac:dyDescent="0.4">
      <c r="A31" s="13"/>
      <c r="B31" s="13"/>
      <c r="C31" s="13"/>
      <c r="D31" s="13"/>
      <c r="E31" s="13"/>
      <c r="F31" s="13"/>
      <c r="G31" s="13"/>
      <c r="H31" s="13"/>
      <c r="I31" s="13"/>
    </row>
    <row r="32" spans="1:82" ht="15" x14ac:dyDescent="0.4">
      <c r="A32" s="13"/>
      <c r="B32" s="13"/>
      <c r="C32" s="13"/>
      <c r="D32" s="13"/>
      <c r="E32" s="13"/>
      <c r="F32" s="13"/>
      <c r="G32" s="13"/>
      <c r="H32" s="13"/>
      <c r="I32" s="13"/>
    </row>
    <row r="33" spans="1:9" ht="15" x14ac:dyDescent="0.4">
      <c r="A33" s="13"/>
      <c r="B33" s="13"/>
      <c r="C33" s="13"/>
      <c r="D33" s="13"/>
      <c r="E33" s="13"/>
      <c r="F33" s="13"/>
      <c r="G33" s="13"/>
      <c r="H33" s="13"/>
      <c r="I33" s="13"/>
    </row>
  </sheetData>
  <hyperlinks>
    <hyperlink ref="A1" location="Contents!A1" display="Contents page" xr:uid="{00000000-0004-0000-1E00-000000000000}"/>
    <hyperlink ref="B1" location="Notes!A1" display="Information relating to this table can be found in the 'Notes' tab" xr:uid="{00000000-0004-0000-1E00-000001000000}"/>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9C9C9"/>
  </sheetPr>
  <dimension ref="A1:CD39"/>
  <sheetViews>
    <sheetView zoomScale="55" zoomScaleNormal="55" workbookViewId="0">
      <pane xSplit="3" ySplit="4" topLeftCell="BW5" activePane="bottomRight" state="frozen"/>
      <selection pane="topRight" activeCell="D1" sqref="D1"/>
      <selection pane="bottomLeft" activeCell="A5" sqref="A5"/>
      <selection pane="bottomRight" activeCell="A5" sqref="A5"/>
    </sheetView>
  </sheetViews>
  <sheetFormatPr defaultColWidth="9.1328125" defaultRowHeight="15" x14ac:dyDescent="0.4"/>
  <cols>
    <col min="1" max="1" width="23.1328125" style="56" bestFit="1" customWidth="1"/>
    <col min="2" max="2" width="75.86328125" style="56" customWidth="1"/>
    <col min="3" max="3" width="25.86328125" style="56" customWidth="1"/>
    <col min="4" max="82" width="12.86328125" style="56" customWidth="1"/>
    <col min="83" max="83" width="9.1328125" style="56" customWidth="1"/>
    <col min="84" max="16384" width="9.1328125" style="56"/>
  </cols>
  <sheetData>
    <row r="1" spans="1:82" s="16" customFormat="1" ht="25.5" customHeight="1" thickBot="1" x14ac:dyDescent="0.4">
      <c r="A1" s="43" t="s">
        <v>44</v>
      </c>
      <c r="B1" s="44" t="s">
        <v>88</v>
      </c>
      <c r="C1" s="108"/>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row>
    <row r="2" spans="1:82" s="1" customFormat="1" ht="33" customHeight="1" x14ac:dyDescent="0.4">
      <c r="A2" s="46" t="s">
        <v>45</v>
      </c>
      <c r="B2" s="18" t="s">
        <v>143</v>
      </c>
      <c r="C2" s="47"/>
      <c r="D2" s="48"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51" customFormat="1" x14ac:dyDescent="0.4">
      <c r="A3" s="110">
        <v>2022</v>
      </c>
      <c r="B3" s="21" t="s">
        <v>191</v>
      </c>
      <c r="D3" s="52" t="s">
        <v>123</v>
      </c>
      <c r="E3" s="53" t="s">
        <v>123</v>
      </c>
      <c r="F3" s="53" t="s">
        <v>123</v>
      </c>
      <c r="G3" s="53" t="s">
        <v>123</v>
      </c>
      <c r="H3" s="53" t="s">
        <v>123</v>
      </c>
      <c r="I3" s="53" t="s">
        <v>123</v>
      </c>
      <c r="J3" s="53" t="s">
        <v>123</v>
      </c>
      <c r="K3" s="53" t="s">
        <v>123</v>
      </c>
      <c r="L3" s="53" t="s">
        <v>123</v>
      </c>
      <c r="M3" s="53" t="s">
        <v>123</v>
      </c>
      <c r="N3" s="53" t="s">
        <v>123</v>
      </c>
      <c r="O3" s="53" t="s">
        <v>123</v>
      </c>
      <c r="P3" s="53" t="s">
        <v>123</v>
      </c>
      <c r="Q3" s="53" t="s">
        <v>123</v>
      </c>
      <c r="R3" s="53" t="s">
        <v>123</v>
      </c>
      <c r="S3" s="53" t="s">
        <v>123</v>
      </c>
      <c r="T3" s="53" t="s">
        <v>123</v>
      </c>
      <c r="U3" s="53" t="s">
        <v>123</v>
      </c>
      <c r="V3" s="53" t="s">
        <v>123</v>
      </c>
      <c r="W3" s="53" t="s">
        <v>123</v>
      </c>
      <c r="X3" s="53" t="s">
        <v>123</v>
      </c>
      <c r="Y3" s="53" t="s">
        <v>123</v>
      </c>
      <c r="Z3" s="53" t="s">
        <v>123</v>
      </c>
      <c r="AA3" s="53" t="s">
        <v>123</v>
      </c>
      <c r="AB3" s="53" t="s">
        <v>123</v>
      </c>
      <c r="AC3" s="53" t="s">
        <v>123</v>
      </c>
      <c r="AD3" s="53" t="s">
        <v>123</v>
      </c>
      <c r="AE3" s="53" t="s">
        <v>123</v>
      </c>
      <c r="AF3" s="53" t="s">
        <v>123</v>
      </c>
      <c r="AG3" s="53" t="s">
        <v>123</v>
      </c>
      <c r="AH3" s="53" t="s">
        <v>123</v>
      </c>
      <c r="AI3" s="53" t="s">
        <v>123</v>
      </c>
      <c r="AJ3" s="53" t="s">
        <v>123</v>
      </c>
      <c r="AK3" s="53" t="s">
        <v>123</v>
      </c>
      <c r="AL3" s="53" t="s">
        <v>123</v>
      </c>
      <c r="AM3" s="53" t="s">
        <v>123</v>
      </c>
      <c r="AN3" s="53" t="s">
        <v>123</v>
      </c>
      <c r="AO3" s="53" t="s">
        <v>123</v>
      </c>
      <c r="AP3" s="53" t="s">
        <v>123</v>
      </c>
      <c r="AQ3" s="53" t="s">
        <v>123</v>
      </c>
      <c r="AR3" s="53" t="s">
        <v>123</v>
      </c>
      <c r="AS3" s="53" t="s">
        <v>123</v>
      </c>
      <c r="AT3" s="53" t="s">
        <v>123</v>
      </c>
      <c r="AU3" s="53" t="s">
        <v>123</v>
      </c>
      <c r="AV3" s="53" t="s">
        <v>123</v>
      </c>
      <c r="AW3" s="53" t="s">
        <v>123</v>
      </c>
      <c r="AX3" s="53" t="s">
        <v>123</v>
      </c>
      <c r="AY3" s="53" t="s">
        <v>123</v>
      </c>
      <c r="AZ3" s="53" t="s">
        <v>123</v>
      </c>
      <c r="BA3" s="53" t="s">
        <v>123</v>
      </c>
      <c r="BB3" s="53" t="s">
        <v>123</v>
      </c>
      <c r="BC3" s="53" t="s">
        <v>123</v>
      </c>
      <c r="BD3" s="53" t="s">
        <v>123</v>
      </c>
      <c r="BE3" s="53" t="s">
        <v>123</v>
      </c>
      <c r="BF3" s="53" t="s">
        <v>123</v>
      </c>
      <c r="BG3" s="53" t="s">
        <v>123</v>
      </c>
      <c r="BH3" s="53" t="s">
        <v>123</v>
      </c>
      <c r="BI3" s="53" t="s">
        <v>123</v>
      </c>
      <c r="BJ3" s="53" t="s">
        <v>123</v>
      </c>
      <c r="BK3" s="53" t="s">
        <v>123</v>
      </c>
      <c r="BL3" s="53" t="s">
        <v>123</v>
      </c>
      <c r="BM3" s="53" t="s">
        <v>123</v>
      </c>
      <c r="BN3" s="53" t="s">
        <v>123</v>
      </c>
      <c r="BO3" s="53" t="s">
        <v>123</v>
      </c>
      <c r="BP3" s="53" t="s">
        <v>123</v>
      </c>
      <c r="BQ3" s="53" t="s">
        <v>123</v>
      </c>
      <c r="BR3" s="53" t="s">
        <v>123</v>
      </c>
      <c r="BS3" s="53" t="s">
        <v>123</v>
      </c>
      <c r="BT3" s="53" t="s">
        <v>123</v>
      </c>
      <c r="BU3" s="53" t="s">
        <v>123</v>
      </c>
      <c r="BV3" s="53" t="s">
        <v>123</v>
      </c>
      <c r="BW3" s="53" t="s">
        <v>123</v>
      </c>
      <c r="BX3" s="53" t="s">
        <v>123</v>
      </c>
      <c r="BY3" s="53" t="s">
        <v>124</v>
      </c>
      <c r="BZ3" s="53" t="s">
        <v>124</v>
      </c>
      <c r="CA3" s="53" t="s">
        <v>124</v>
      </c>
      <c r="CB3" s="53" t="s">
        <v>124</v>
      </c>
      <c r="CC3" s="53" t="s">
        <v>124</v>
      </c>
      <c r="CD3" s="54" t="s">
        <v>124</v>
      </c>
    </row>
    <row r="4" spans="1:82" s="1" customFormat="1" x14ac:dyDescent="0.4">
      <c r="A4" s="111"/>
      <c r="B4" s="112" t="s">
        <v>192</v>
      </c>
      <c r="C4" s="113"/>
      <c r="D4" s="114"/>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9"/>
      <c r="BU4" s="59"/>
      <c r="BV4" s="59"/>
      <c r="BW4" s="59"/>
      <c r="BX4" s="59"/>
      <c r="BY4" s="59"/>
      <c r="BZ4" s="59"/>
      <c r="CA4" s="59"/>
      <c r="CB4" s="59"/>
      <c r="CC4" s="59"/>
      <c r="CD4" s="60"/>
    </row>
    <row r="5" spans="1:82" s="1" customFormat="1" ht="39" customHeight="1" x14ac:dyDescent="0.4">
      <c r="A5" s="65"/>
      <c r="B5" s="116" t="s">
        <v>193</v>
      </c>
      <c r="C5" s="56"/>
      <c r="D5" s="68"/>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60"/>
    </row>
    <row r="6" spans="1:82" s="1" customFormat="1" ht="24" customHeight="1" x14ac:dyDescent="0.4">
      <c r="A6" s="65"/>
      <c r="B6" s="71" t="s">
        <v>194</v>
      </c>
      <c r="C6" s="56"/>
      <c r="D6" s="77"/>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74">
        <f>(Table_2a!AH16+Table_2a!AH75+'Non-DWP_Welfare'!AH4)/1000</f>
        <v>6.5303932275744847</v>
      </c>
      <c r="AI6" s="74">
        <f>(Table_2a!AI16+Table_2a!AI75+'Non-DWP_Welfare'!AI4)/1000</f>
        <v>8.0082544726797984</v>
      </c>
      <c r="AJ6" s="74">
        <f>(Table_2a!AJ16+Table_2a!AJ75+'Non-DWP_Welfare'!AJ4)/1000</f>
        <v>9.7639073887635135</v>
      </c>
      <c r="AK6" s="74">
        <f>(Table_2a!AK16+Table_2a!AK75+'Non-DWP_Welfare'!AK4)/1000</f>
        <v>12.432822842754492</v>
      </c>
      <c r="AL6" s="74">
        <f>(Table_2a!AL16+Table_2a!AL75+'Non-DWP_Welfare'!AL4)/1000</f>
        <v>14.483889065160064</v>
      </c>
      <c r="AM6" s="74">
        <f>(Table_2a!AM16+Table_2a!AM75+'Non-DWP_Welfare'!AM4)/1000</f>
        <v>16.700940583831397</v>
      </c>
      <c r="AN6" s="74">
        <f>(Table_2a!AN16+Table_2a!AN75+'Non-DWP_Welfare'!AN4)/1000</f>
        <v>18.400169608004333</v>
      </c>
      <c r="AO6" s="74">
        <f>(Table_2a!AO16+Table_2a!AO75+'Non-DWP_Welfare'!AO4)/1000</f>
        <v>19.984552299373735</v>
      </c>
      <c r="AP6" s="74">
        <f>(Table_2a!AP16+Table_2a!AP75+'Non-DWP_Welfare'!AP4)/1000</f>
        <v>21.436717140396105</v>
      </c>
      <c r="AQ6" s="74">
        <f>(Table_2a!AQ16+Table_2a!AQ75+'Non-DWP_Welfare'!AQ4)/1000</f>
        <v>21.842965560266343</v>
      </c>
      <c r="AR6" s="74">
        <f>(Table_2a!AR16+Table_2a!AR75+'Non-DWP_Welfare'!AR4)/1000</f>
        <v>21.261016618702275</v>
      </c>
      <c r="AS6" s="74">
        <f>(Table_2a!AS16+Table_2a!AS75+'Non-DWP_Welfare'!AS4)/1000</f>
        <v>21.877504623899004</v>
      </c>
      <c r="AT6" s="74">
        <f>(Table_2a!AT16+Table_2a!AT75+'Non-DWP_Welfare'!AT4)/1000</f>
        <v>24.74140334027414</v>
      </c>
      <c r="AU6" s="74">
        <f>(Table_2a!AU16+Table_2a!AU75+'Non-DWP_Welfare'!AU4)/1000</f>
        <v>30.772089843474689</v>
      </c>
      <c r="AV6" s="74">
        <f>(Table_2a!AV16+Table_2a!AV75+'Non-DWP_Welfare'!AV4)/1000</f>
        <v>36.506436051976408</v>
      </c>
      <c r="AW6" s="74">
        <f>(Table_2a!AW16+Table_2a!AW75+'Non-DWP_Welfare'!AW4)/1000</f>
        <v>40.727242623732145</v>
      </c>
      <c r="AX6" s="74">
        <f>(Table_2a!AX16+Table_2a!AX75+'Non-DWP_Welfare'!AX4)/1000</f>
        <v>42.085281828583554</v>
      </c>
      <c r="AY6" s="74">
        <f>(Table_2a!AY16+Table_2a!AY75+'Non-DWP_Welfare'!AY4)/1000</f>
        <v>44.19618049267153</v>
      </c>
      <c r="AZ6" s="74">
        <f>(Table_2a!AZ16+Table_2a!AZ75+'Non-DWP_Welfare'!AZ4)/1000</f>
        <v>45.2994222612855</v>
      </c>
      <c r="BA6" s="74">
        <f>(Table_2a!BA16+Table_2a!BA75+'Non-DWP_Welfare'!BA4)/1000</f>
        <v>44.597627128238344</v>
      </c>
      <c r="BB6" s="74">
        <f>(Table_2a!BB16+Table_2a!BB75+'Non-DWP_Welfare'!BB4)/1000</f>
        <v>44.776197020530248</v>
      </c>
      <c r="BC6" s="74">
        <f>(Table_2a!BC16+Table_2a!BC75+'Non-DWP_Welfare'!BC4)/1000</f>
        <v>46.195463584808905</v>
      </c>
      <c r="BD6" s="74">
        <f>(Table_2a!BD16+Table_2a!BD75+'Non-DWP_Welfare'!BD4)/1000</f>
        <v>48.603459086007312</v>
      </c>
      <c r="BE6" s="74">
        <f>(Table_2a!BE16+Table_2a!BE75+'Non-DWP_Welfare'!BE4)/1000</f>
        <v>50.924726190605242</v>
      </c>
      <c r="BF6" s="74">
        <f>(Table_2a!BF16+Table_2a!BF75+'Non-DWP_Welfare'!BF4)/1000</f>
        <v>53.365339033969299</v>
      </c>
      <c r="BG6" s="74">
        <f>(Table_2a!BG16+Table_2a!BG75+'Non-DWP_Welfare'!BG4)/1000</f>
        <v>61.441118774873594</v>
      </c>
      <c r="BH6" s="74">
        <f>(Table_2a!BH16+Table_2a!BH75+'Non-DWP_Welfare'!BH4)/1000</f>
        <v>64.608257580742659</v>
      </c>
      <c r="BI6" s="74">
        <f>(Table_2a!BI16+Table_2a!BI75+'Non-DWP_Welfare'!BI4)/1000</f>
        <v>67.051203233391234</v>
      </c>
      <c r="BJ6" s="74">
        <f>(Table_2a!BJ16+Table_2a!BJ75+'Non-DWP_Welfare'!BJ4)/1000</f>
        <v>69.392053499624765</v>
      </c>
      <c r="BK6" s="74">
        <f>(Table_2a!BK16+Table_2a!BK75+'Non-DWP_Welfare'!BK4)/1000</f>
        <v>72.873172859955162</v>
      </c>
      <c r="BL6" s="74">
        <f>(Table_2a!BL16+Table_2a!BL75+'Non-DWP_Welfare'!BL4)/1000</f>
        <v>79.87565271653834</v>
      </c>
      <c r="BM6" s="74">
        <f>(Table_2a!BM16+Table_2a!BM75+'Non-DWP_Welfare'!BM4)/1000</f>
        <v>90.080088405952566</v>
      </c>
      <c r="BN6" s="74">
        <f>(Table_2a!BN16+Table_2a!BN75+'Non-DWP_Welfare'!BN4)/1000</f>
        <v>93.174333728095107</v>
      </c>
      <c r="BO6" s="74">
        <f>(Table_2a!BO16+Table_2a!BO75+'Non-DWP_Welfare'!BO4)/1000</f>
        <v>95.494290735977671</v>
      </c>
      <c r="BP6" s="74">
        <f>(Table_2a!BP16+Table_2a!BP75+'Non-DWP_Welfare'!BP4)/1000</f>
        <v>97.336349506280953</v>
      </c>
      <c r="BQ6" s="74">
        <f>(Table_2a!BQ16+Table_2a!BQ75+'Non-DWP_Welfare'!BQ4)/1000</f>
        <v>93.222112179890715</v>
      </c>
      <c r="BR6" s="74">
        <f>(Table_2a!BR16+Table_2a!BR75+'Non-DWP_Welfare'!BR4)/1000</f>
        <v>94.118435831554351</v>
      </c>
      <c r="BS6" s="74">
        <f>(Table_2a!BS16+Table_2a!BS75+'Non-DWP_Welfare'!BS4)/1000</f>
        <v>94.523070175375722</v>
      </c>
      <c r="BT6" s="74">
        <f>(Table_2a!BT16+Table_2a!BT75+'Non-DWP_Welfare'!BT4)/1000</f>
        <v>93.953153663771445</v>
      </c>
      <c r="BU6" s="74">
        <f>(Table_2a!BU16+Table_2a!BU75+'Non-DWP_Welfare'!BU4)/1000</f>
        <v>95.037736405846204</v>
      </c>
      <c r="BV6" s="74">
        <f>(Table_2a!BV16+Table_2a!BV75+'Non-DWP_Welfare'!BV4)/1000</f>
        <v>95.543810196137144</v>
      </c>
      <c r="BW6" s="74">
        <f>(Table_2a!BW16+Table_2a!BW75+'Non-DWP_Welfare'!BW4)/1000</f>
        <v>97.368427294842931</v>
      </c>
      <c r="BX6" s="74">
        <f>(Table_2a!BX16+Table_2a!BX75+'Non-DWP_Welfare'!BX4)/1000</f>
        <v>113.69398353452152</v>
      </c>
      <c r="BY6" s="74">
        <f>(Table_2a!BY16+Table_2a!BY75+'Non-DWP_Welfare'!BY4)/1000</f>
        <v>109.78307490978014</v>
      </c>
      <c r="BZ6" s="74">
        <f>(Table_2a!BZ16+Table_2a!BZ75+'Non-DWP_Welfare'!BZ4)/1000</f>
        <v>108.04058342829087</v>
      </c>
      <c r="CA6" s="74">
        <f>(Table_2a!CA16+Table_2a!CA75+'Non-DWP_Welfare'!CA4)/1000</f>
        <v>115.99508732900902</v>
      </c>
      <c r="CB6" s="74">
        <f>(Table_2a!CB16+Table_2a!CB75+'Non-DWP_Welfare'!CB4)/1000</f>
        <v>121.8876104380152</v>
      </c>
      <c r="CC6" s="74">
        <f>(Table_2a!CC16+Table_2a!CC75+'Non-DWP_Welfare'!CC4)/1000</f>
        <v>126.22500306985872</v>
      </c>
      <c r="CD6" s="75">
        <f>(Table_2a!CD16+Table_2a!CD75+'Non-DWP_Welfare'!CD4)/1000</f>
        <v>131.29923211641162</v>
      </c>
    </row>
    <row r="7" spans="1:82" s="1" customFormat="1" x14ac:dyDescent="0.4">
      <c r="A7" s="65"/>
      <c r="B7" s="71" t="s">
        <v>195</v>
      </c>
      <c r="C7" s="56"/>
      <c r="D7" s="77"/>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74">
        <f>Table_2a!AH125/1000</f>
        <v>9.3426067724255155</v>
      </c>
      <c r="AI7" s="74">
        <f>Table_2a!AI125/1000</f>
        <v>10.7688055273202</v>
      </c>
      <c r="AJ7" s="74">
        <f>Table_2a!AJ125/1000</f>
        <v>12.894152611236493</v>
      </c>
      <c r="AK7" s="74">
        <f>Table_2a!AK125/1000</f>
        <v>15.265487157245504</v>
      </c>
      <c r="AL7" s="74">
        <f>Table_2a!AL125/1000</f>
        <v>17.144170934839934</v>
      </c>
      <c r="AM7" s="74">
        <f>Table_2a!AM125/1000</f>
        <v>18.631119416168602</v>
      </c>
      <c r="AN7" s="74">
        <f>Table_2a!AN125/1000</f>
        <v>19.850890391995662</v>
      </c>
      <c r="AO7" s="74">
        <f>Table_2a!AO125/1000</f>
        <v>21.783507700626259</v>
      </c>
      <c r="AP7" s="74">
        <f>Table_2a!AP125/1000</f>
        <v>23.480940859603898</v>
      </c>
      <c r="AQ7" s="74">
        <f>Table_2a!AQ125/1000</f>
        <v>24.857778439733668</v>
      </c>
      <c r="AR7" s="74">
        <f>Table_2a!AR125/1000</f>
        <v>26.056733891297718</v>
      </c>
      <c r="AS7" s="74">
        <f>Table_2a!AS125/1000</f>
        <v>28.436744857101015</v>
      </c>
      <c r="AT7" s="74">
        <f>Table_2a!AT125/1000</f>
        <v>31.737396375410903</v>
      </c>
      <c r="AU7" s="74">
        <f>Table_2a!AU125/1000</f>
        <v>35.530798624968625</v>
      </c>
      <c r="AV7" s="74">
        <f>Table_2a!AV125/1000</f>
        <v>38.751015948023621</v>
      </c>
      <c r="AW7" s="74">
        <f>Table_2a!AW125/1000</f>
        <v>41.710323376267837</v>
      </c>
      <c r="AX7" s="74">
        <f>Table_2a!AX125/1000</f>
        <v>42.777385385416402</v>
      </c>
      <c r="AY7" s="74">
        <f>Table_2a!AY125/1000</f>
        <v>44.514638660369798</v>
      </c>
      <c r="AZ7" s="74">
        <f>Table_2a!AZ125/1000</f>
        <v>46.918527495714486</v>
      </c>
      <c r="BA7" s="74">
        <f>Table_2a!BA125/1000</f>
        <v>48.749766628761677</v>
      </c>
      <c r="BB7" s="74">
        <f>Table_2a!BB125/1000</f>
        <v>50.789120539508168</v>
      </c>
      <c r="BC7" s="74">
        <f>Table_2a!BC125/1000</f>
        <v>53.90831506305399</v>
      </c>
      <c r="BD7" s="74">
        <f>Table_2a!BD125/1000</f>
        <v>57.068777236767062</v>
      </c>
      <c r="BE7" s="74">
        <f>Table_2a!BE125/1000</f>
        <v>61.23818881098439</v>
      </c>
      <c r="BF7" s="74">
        <f>Table_2a!BF125/1000</f>
        <v>63.330305663652602</v>
      </c>
      <c r="BG7" s="74">
        <f>Table_2a!BG125/1000</f>
        <v>66.359817055609824</v>
      </c>
      <c r="BH7" s="74">
        <f>Table_2a!BH125/1000</f>
        <v>71.129788265206841</v>
      </c>
      <c r="BI7" s="74">
        <f>Table_2a!BI125/1000</f>
        <v>75.398089176207534</v>
      </c>
      <c r="BJ7" s="74">
        <f>Table_2a!BJ125/1000</f>
        <v>77.934032948756567</v>
      </c>
      <c r="BK7" s="74">
        <f>Table_2a!BK125/1000</f>
        <v>83.221265865909004</v>
      </c>
      <c r="BL7" s="74">
        <f>Table_2a!BL125/1000</f>
        <v>90.381387301769209</v>
      </c>
      <c r="BM7" s="74">
        <f>Table_2a!BM125/1000</f>
        <v>96.605813211114963</v>
      </c>
      <c r="BN7" s="74">
        <f>Table_2a!BN125/1000</f>
        <v>100.33216468939261</v>
      </c>
      <c r="BO7" s="74">
        <f>Table_2a!BO125/1000</f>
        <v>104.20046115099119</v>
      </c>
      <c r="BP7" s="74">
        <f>Table_2a!BP125/1000</f>
        <v>109.86639345323555</v>
      </c>
      <c r="BQ7" s="74">
        <f>Table_2a!BQ125/1000</f>
        <v>110.68657640979058</v>
      </c>
      <c r="BR7" s="74">
        <f>Table_2a!BR125/1000</f>
        <v>114.11378757387685</v>
      </c>
      <c r="BS7" s="74">
        <f>Table_2a!BS125/1000</f>
        <v>116.21705739555901</v>
      </c>
      <c r="BT7" s="74">
        <f>Table_2a!BT125/1000</f>
        <v>117.73372288378923</v>
      </c>
      <c r="BU7" s="74">
        <f>Table_2a!BU125/1000</f>
        <v>119.36572188526956</v>
      </c>
      <c r="BV7" s="74">
        <f>Table_2a!BV125/1000</f>
        <v>121.59848772844833</v>
      </c>
      <c r="BW7" s="74">
        <f>Table_2a!BW125/1000</f>
        <v>123.69670820436394</v>
      </c>
      <c r="BX7" s="74">
        <f>Table_2a!BX125/1000</f>
        <v>125.56275446736169</v>
      </c>
      <c r="BY7" s="74">
        <f>Table_2a!BY125/1000</f>
        <v>128.17284730367862</v>
      </c>
      <c r="BZ7" s="74">
        <f>Table_2a!BZ125/1000</f>
        <v>134.63757298492703</v>
      </c>
      <c r="CA7" s="74">
        <f>Table_2a!CA125/1000</f>
        <v>146.5960090805635</v>
      </c>
      <c r="CB7" s="74">
        <f>Table_2a!CB125/1000</f>
        <v>154.25828285127454</v>
      </c>
      <c r="CC7" s="74">
        <f>Table_2a!CC125/1000</f>
        <v>161.11108462209054</v>
      </c>
      <c r="CD7" s="75">
        <f>Table_2a!CD125/1000</f>
        <v>166.63985196957398</v>
      </c>
    </row>
    <row r="8" spans="1:82" s="1" customFormat="1" ht="24" customHeight="1" x14ac:dyDescent="0.4">
      <c r="A8" s="65"/>
      <c r="B8" s="106" t="s">
        <v>136</v>
      </c>
      <c r="C8" s="56"/>
      <c r="D8" s="77"/>
      <c r="E8" s="69"/>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117">
        <f t="shared" ref="AH8:BM8" si="0">SUM(AH9:AH10)</f>
        <v>15.872999999999999</v>
      </c>
      <c r="AI8" s="117">
        <f t="shared" si="0"/>
        <v>18.777059999999999</v>
      </c>
      <c r="AJ8" s="117">
        <f t="shared" si="0"/>
        <v>22.658060000000006</v>
      </c>
      <c r="AK8" s="117">
        <f t="shared" si="0"/>
        <v>27.698309999999996</v>
      </c>
      <c r="AL8" s="117">
        <f t="shared" si="0"/>
        <v>31.628059999999998</v>
      </c>
      <c r="AM8" s="117">
        <f t="shared" si="0"/>
        <v>35.332059999999998</v>
      </c>
      <c r="AN8" s="117">
        <f t="shared" si="0"/>
        <v>38.251059999999995</v>
      </c>
      <c r="AO8" s="117">
        <f t="shared" si="0"/>
        <v>41.768059999999998</v>
      </c>
      <c r="AP8" s="117">
        <f t="shared" si="0"/>
        <v>44.917658000000003</v>
      </c>
      <c r="AQ8" s="117">
        <f t="shared" si="0"/>
        <v>46.700744000000014</v>
      </c>
      <c r="AR8" s="117">
        <f t="shared" si="0"/>
        <v>47.317750509999989</v>
      </c>
      <c r="AS8" s="117">
        <f t="shared" si="0"/>
        <v>50.314249481000019</v>
      </c>
      <c r="AT8" s="117">
        <f t="shared" si="0"/>
        <v>56.478799715685049</v>
      </c>
      <c r="AU8" s="117">
        <f t="shared" si="0"/>
        <v>66.302888468443314</v>
      </c>
      <c r="AV8" s="117">
        <f t="shared" si="0"/>
        <v>75.257452000000029</v>
      </c>
      <c r="AW8" s="117">
        <f t="shared" si="0"/>
        <v>82.437565999999975</v>
      </c>
      <c r="AX8" s="117">
        <f t="shared" si="0"/>
        <v>84.862667213999956</v>
      </c>
      <c r="AY8" s="117">
        <f t="shared" si="0"/>
        <v>88.710819153041328</v>
      </c>
      <c r="AZ8" s="117">
        <f t="shared" si="0"/>
        <v>92.217949756999985</v>
      </c>
      <c r="BA8" s="117">
        <f t="shared" si="0"/>
        <v>93.34739375700002</v>
      </c>
      <c r="BB8" s="117">
        <f t="shared" si="0"/>
        <v>95.565317560038423</v>
      </c>
      <c r="BC8" s="117">
        <f t="shared" si="0"/>
        <v>100.1037786478629</v>
      </c>
      <c r="BD8" s="117">
        <f t="shared" si="0"/>
        <v>105.67223632277438</v>
      </c>
      <c r="BE8" s="117">
        <f t="shared" si="0"/>
        <v>112.16291500158964</v>
      </c>
      <c r="BF8" s="117">
        <f t="shared" si="0"/>
        <v>116.69564469762192</v>
      </c>
      <c r="BG8" s="117">
        <f t="shared" si="0"/>
        <v>127.80093583048341</v>
      </c>
      <c r="BH8" s="117">
        <f t="shared" si="0"/>
        <v>135.7380458459495</v>
      </c>
      <c r="BI8" s="117">
        <f t="shared" si="0"/>
        <v>142.44929240959877</v>
      </c>
      <c r="BJ8" s="117">
        <f t="shared" si="0"/>
        <v>147.32608644838132</v>
      </c>
      <c r="BK8" s="117">
        <f t="shared" si="0"/>
        <v>156.09443872586417</v>
      </c>
      <c r="BL8" s="117">
        <f t="shared" si="0"/>
        <v>170.25704001830758</v>
      </c>
      <c r="BM8" s="117">
        <f t="shared" si="0"/>
        <v>186.68590161706754</v>
      </c>
      <c r="BN8" s="117">
        <f t="shared" ref="BN8:CD8" si="1">SUM(BN9:BN10)</f>
        <v>193.50649841748771</v>
      </c>
      <c r="BO8" s="117">
        <f t="shared" si="1"/>
        <v>199.69475188696885</v>
      </c>
      <c r="BP8" s="117">
        <f t="shared" si="1"/>
        <v>207.20274295951651</v>
      </c>
      <c r="BQ8" s="117">
        <f t="shared" si="1"/>
        <v>203.90868858968128</v>
      </c>
      <c r="BR8" s="117">
        <f t="shared" si="1"/>
        <v>208.2322234054312</v>
      </c>
      <c r="BS8" s="117">
        <f t="shared" si="1"/>
        <v>210.7401275709347</v>
      </c>
      <c r="BT8" s="117">
        <f t="shared" si="1"/>
        <v>211.68687654756064</v>
      </c>
      <c r="BU8" s="117">
        <f t="shared" si="1"/>
        <v>214.40345829111578</v>
      </c>
      <c r="BV8" s="117">
        <f t="shared" si="1"/>
        <v>217.14229792458548</v>
      </c>
      <c r="BW8" s="117">
        <f t="shared" si="1"/>
        <v>221.06513549920686</v>
      </c>
      <c r="BX8" s="117">
        <f t="shared" si="1"/>
        <v>239.25673800188321</v>
      </c>
      <c r="BY8" s="117">
        <f t="shared" si="1"/>
        <v>237.95592221345876</v>
      </c>
      <c r="BZ8" s="117">
        <f t="shared" si="1"/>
        <v>242.67815641321792</v>
      </c>
      <c r="CA8" s="117">
        <f t="shared" si="1"/>
        <v>262.59109640957251</v>
      </c>
      <c r="CB8" s="117">
        <f t="shared" si="1"/>
        <v>276.14589328928975</v>
      </c>
      <c r="CC8" s="117">
        <f t="shared" si="1"/>
        <v>287.33608769194927</v>
      </c>
      <c r="CD8" s="118">
        <f t="shared" si="1"/>
        <v>297.9390840859856</v>
      </c>
    </row>
    <row r="9" spans="1:82" s="1" customFormat="1" x14ac:dyDescent="0.4">
      <c r="A9" s="65"/>
      <c r="B9" s="71" t="s">
        <v>196</v>
      </c>
      <c r="C9" s="56"/>
      <c r="D9" s="77"/>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74">
        <f>SUM(Table_2a!AH16,Table_2a!AH75,Table_2a!AH125-Table_1a!AH87)/1000</f>
        <v>15.872999999999999</v>
      </c>
      <c r="AI9" s="74">
        <f>SUM(Table_2a!AI16,Table_2a!AI75,Table_2a!AI125-Table_1a!AI87)/1000</f>
        <v>18.777059999999999</v>
      </c>
      <c r="AJ9" s="74">
        <f>SUM(Table_2a!AJ16,Table_2a!AJ75,Table_2a!AJ125-Table_1a!AJ87)/1000</f>
        <v>22.658060000000006</v>
      </c>
      <c r="AK9" s="74">
        <f>SUM(Table_2a!AK16,Table_2a!AK75,Table_2a!AK125-Table_1a!AK87)/1000</f>
        <v>27.698309999999996</v>
      </c>
      <c r="AL9" s="74">
        <f>SUM(Table_2a!AL16,Table_2a!AL75,Table_2a!AL125-Table_1a!AL87)/1000</f>
        <v>31.628059999999998</v>
      </c>
      <c r="AM9" s="74">
        <f>SUM(Table_2a!AM16,Table_2a!AM75,Table_2a!AM125-Table_1a!AM87)/1000</f>
        <v>35.332059999999998</v>
      </c>
      <c r="AN9" s="74">
        <f>SUM(Table_2a!AN16,Table_2a!AN75,Table_2a!AN125-Table_1a!AN87)/1000</f>
        <v>38.251059999999995</v>
      </c>
      <c r="AO9" s="74">
        <f>SUM(Table_2a!AO16,Table_2a!AO75,Table_2a!AO125-Table_1a!AO87)/1000</f>
        <v>41.768059999999998</v>
      </c>
      <c r="AP9" s="74">
        <f>SUM(Table_2a!AP16,Table_2a!AP75,Table_2a!AP125-Table_1a!AP87)/1000</f>
        <v>44.917658000000003</v>
      </c>
      <c r="AQ9" s="74">
        <f>SUM(Table_2a!AQ16,Table_2a!AQ75,Table_2a!AQ125-Table_1a!AQ87)/1000</f>
        <v>46.700744000000014</v>
      </c>
      <c r="AR9" s="74">
        <f>SUM(Table_2a!AR16,Table_2a!AR75,Table_2a!AR125-Table_1a!AR87)/1000</f>
        <v>47.317750509999989</v>
      </c>
      <c r="AS9" s="74">
        <f>SUM(Table_2a!AS16,Table_2a!AS75,Table_2a!AS125-Table_1a!AS87)/1000</f>
        <v>50.314249481000019</v>
      </c>
      <c r="AT9" s="74">
        <f>SUM(Table_2a!AT16,Table_2a!AT75,Table_2a!AT125-Table_1a!AT87)/1000</f>
        <v>56.478799715685049</v>
      </c>
      <c r="AU9" s="74">
        <f>SUM(Table_2a!AU16,Table_2a!AU75,Table_2a!AU125-Table_1a!AU87)/1000</f>
        <v>62.322729468443313</v>
      </c>
      <c r="AV9" s="74">
        <f>SUM(Table_2a!AV16,Table_2a!AV75,Table_2a!AV125-Table_1a!AV87)/1000</f>
        <v>70.755024000000034</v>
      </c>
      <c r="AW9" s="74">
        <f>SUM(Table_2a!AW16,Table_2a!AW75,Table_2a!AW125-Table_1a!AW87)/1000</f>
        <v>77.496390999999974</v>
      </c>
      <c r="AX9" s="74">
        <f>SUM(Table_2a!AX16,Table_2a!AX75,Table_2a!AX125-Table_1a!AX87)/1000</f>
        <v>79.690671811775147</v>
      </c>
      <c r="AY9" s="74">
        <f>SUM(Table_2a!AY16,Table_2a!AY75,Table_2a!AY125-Table_1a!AY87)/1000</f>
        <v>83.299626860138801</v>
      </c>
      <c r="AZ9" s="74">
        <f>SUM(Table_2a!AZ16,Table_2a!AZ75,Table_2a!AZ125-Table_1a!AZ87)/1000</f>
        <v>86.67607494808054</v>
      </c>
      <c r="BA9" s="74">
        <f>SUM(Table_2a!BA16,Table_2a!BA75,Table_2a!BA125-Table_1a!BA87)/1000</f>
        <v>87.926874053839455</v>
      </c>
      <c r="BB9" s="74">
        <f>SUM(Table_2a!BB16,Table_2a!BB75,Table_2a!BB125-Table_1a!BB87)/1000</f>
        <v>90.248553723961322</v>
      </c>
      <c r="BC9" s="74">
        <f>SUM(Table_2a!BC16,Table_2a!BC75,Table_2a!BC125-Table_1a!BC87)/1000</f>
        <v>93.746448396197465</v>
      </c>
      <c r="BD9" s="74">
        <f>SUM(Table_2a!BD16,Table_2a!BD75,Table_2a!BD125-Table_1a!BD87)/1000</f>
        <v>96.115685924979189</v>
      </c>
      <c r="BE9" s="74">
        <f>SUM(Table_2a!BE16,Table_2a!BE75,Table_2a!BE125-Table_1a!BE87)/1000</f>
        <v>101.43716308374756</v>
      </c>
      <c r="BF9" s="74">
        <f>SUM(Table_2a!BF16,Table_2a!BF75,Table_2a!BF125-Table_1a!BF87)/1000</f>
        <v>105.02910902924353</v>
      </c>
      <c r="BG9" s="74">
        <f>SUM(Table_2a!BG16,Table_2a!BG75,Table_2a!BG125-Table_1a!BG87)/1000</f>
        <v>100.72733073880592</v>
      </c>
      <c r="BH9" s="74">
        <f>SUM(Table_2a!BH16,Table_2a!BH75,Table_2a!BH125-Table_1a!BH87)/1000</f>
        <v>110.63034440351007</v>
      </c>
      <c r="BI9" s="74">
        <f>SUM(Table_2a!BI16,Table_2a!BI75,Table_2a!BI125-Table_1a!BI87)/1000</f>
        <v>115.29853022777368</v>
      </c>
      <c r="BJ9" s="74">
        <f>SUM(Table_2a!BJ16,Table_2a!BJ75,Table_2a!BJ125-Table_1a!BJ87)/1000</f>
        <v>118.74011661544036</v>
      </c>
      <c r="BK9" s="74">
        <f>SUM(Table_2a!BK16,Table_2a!BK75,Table_2a!BK125-Table_1a!BK87)/1000</f>
        <v>125.80318507885741</v>
      </c>
      <c r="BL9" s="74">
        <f>SUM(Table_2a!BL16,Table_2a!BL75,Table_2a!BL125-Table_1a!BL87)/1000</f>
        <v>135.30048475745357</v>
      </c>
      <c r="BM9" s="74">
        <f>SUM(Table_2a!BM16,Table_2a!BM75,Table_2a!BM125-Table_1a!BM87)/1000</f>
        <v>147.49982276252211</v>
      </c>
      <c r="BN9" s="74">
        <f>SUM(Table_2a!BN16,Table_2a!BN75,Table_2a!BN125-Table_1a!BN87)/1000</f>
        <v>152.83349445380352</v>
      </c>
      <c r="BO9" s="74">
        <f>SUM(Table_2a!BO16,Table_2a!BO75,Table_2a!BO125-Table_1a!BO87)/1000</f>
        <v>158.43185788556636</v>
      </c>
      <c r="BP9" s="74">
        <f>SUM(Table_2a!BP16,Table_2a!BP75,Table_2a!BP125-Table_1a!BP87)/1000</f>
        <v>166.00871980556201</v>
      </c>
      <c r="BQ9" s="74">
        <f>SUM(Table_2a!BQ16,Table_2a!BQ75,Table_2a!BQ125-Table_1a!BQ87)/1000</f>
        <v>163.64450199476664</v>
      </c>
      <c r="BR9" s="74">
        <f>SUM(Table_2a!BR16,Table_2a!BR75,Table_2a!BR125-Table_1a!BR87)/1000</f>
        <v>167.68148432687508</v>
      </c>
      <c r="BS9" s="74">
        <f>SUM(Table_2a!BS16,Table_2a!BS75,Table_2a!BS125-Table_1a!BS87)/1000</f>
        <v>171.16624014292105</v>
      </c>
      <c r="BT9" s="74">
        <f>SUM(Table_2a!BT16,Table_2a!BT75,Table_2a!BT125-Table_1a!BT87)/1000</f>
        <v>173.24027258279008</v>
      </c>
      <c r="BU9" s="74">
        <f>SUM(Table_2a!BU16,Table_2a!BU75,Table_2a!BU125-Table_1a!BU87)/1000</f>
        <v>177.41197277483769</v>
      </c>
      <c r="BV9" s="74">
        <f>SUM(Table_2a!BV16,Table_2a!BV75,Table_2a!BV125-Table_1a!BV87)/1000</f>
        <v>183.18837541133604</v>
      </c>
      <c r="BW9" s="74">
        <f>SUM(Table_2a!BW16,Table_2a!BW75,Table_2a!BW125-Table_1a!BW87)/1000</f>
        <v>191.92717411902569</v>
      </c>
      <c r="BX9" s="74">
        <f>SUM(Table_2a!BX16,Table_2a!BX75,Table_2a!BX125-Table_1a!BX87)/1000</f>
        <v>212.77410095881157</v>
      </c>
      <c r="BY9" s="74">
        <f>SUM(Table_2a!BY16,Table_2a!BY75,Table_2a!BY125-Table_1a!BY87)/1000</f>
        <v>215.65001986526167</v>
      </c>
      <c r="BZ9" s="74">
        <f>SUM(Table_2a!BZ16,Table_2a!BZ75,Table_2a!BZ125-Table_1a!BZ87)/1000</f>
        <v>222.86433866788406</v>
      </c>
      <c r="CA9" s="74">
        <f>SUM(Table_2a!CA16,Table_2a!CA75,Table_2a!CA125-Table_1a!CA87)/1000</f>
        <v>243.60890081393916</v>
      </c>
      <c r="CB9" s="74">
        <f>SUM(Table_2a!CB16,Table_2a!CB75,Table_2a!CB125-Table_1a!CB87)/1000</f>
        <v>258.91180854677731</v>
      </c>
      <c r="CC9" s="74">
        <f>SUM(Table_2a!CC16,Table_2a!CC75,Table_2a!CC125-Table_1a!CC87)/1000</f>
        <v>272.30447194973897</v>
      </c>
      <c r="CD9" s="75">
        <f>SUM(Table_2a!CD16,Table_2a!CD75,Table_2a!CD125-Table_1a!CD87)/1000</f>
        <v>284.34551955384433</v>
      </c>
    </row>
    <row r="10" spans="1:82" s="1" customFormat="1" x14ac:dyDescent="0.4">
      <c r="A10" s="65"/>
      <c r="B10" s="71" t="s">
        <v>197</v>
      </c>
      <c r="C10" s="56"/>
      <c r="D10" s="77"/>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74">
        <f>('Non-DWP_Welfare'!AH4+Table_1a!AH87)/1000</f>
        <v>0</v>
      </c>
      <c r="AI10" s="74">
        <f>('Non-DWP_Welfare'!AI4+Table_1a!AI87)/1000</f>
        <v>0</v>
      </c>
      <c r="AJ10" s="74">
        <f>('Non-DWP_Welfare'!AJ4+Table_1a!AJ87)/1000</f>
        <v>0</v>
      </c>
      <c r="AK10" s="74">
        <f>('Non-DWP_Welfare'!AK4+Table_1a!AK87)/1000</f>
        <v>0</v>
      </c>
      <c r="AL10" s="74">
        <f>('Non-DWP_Welfare'!AL4+Table_1a!AL87)/1000</f>
        <v>0</v>
      </c>
      <c r="AM10" s="74">
        <f>('Non-DWP_Welfare'!AM4+Table_1a!AM87)/1000</f>
        <v>0</v>
      </c>
      <c r="AN10" s="74">
        <f>('Non-DWP_Welfare'!AN4+Table_1a!AN87)/1000</f>
        <v>0</v>
      </c>
      <c r="AO10" s="74">
        <f>('Non-DWP_Welfare'!AO4+Table_1a!AO87)/1000</f>
        <v>0</v>
      </c>
      <c r="AP10" s="74">
        <f>('Non-DWP_Welfare'!AP4+Table_1a!AP87)/1000</f>
        <v>0</v>
      </c>
      <c r="AQ10" s="74">
        <f>('Non-DWP_Welfare'!AQ4+Table_1a!AQ87)/1000</f>
        <v>0</v>
      </c>
      <c r="AR10" s="74">
        <f>('Non-DWP_Welfare'!AR4+Table_1a!AR87)/1000</f>
        <v>0</v>
      </c>
      <c r="AS10" s="74">
        <f>('Non-DWP_Welfare'!AS4+Table_1a!AS87)/1000</f>
        <v>0</v>
      </c>
      <c r="AT10" s="74">
        <f>('Non-DWP_Welfare'!AT4+Table_1a!AT87)/1000</f>
        <v>0</v>
      </c>
      <c r="AU10" s="74">
        <f>('Non-DWP_Welfare'!AU4+Table_1a!AU87)/1000</f>
        <v>3.9801589999999996</v>
      </c>
      <c r="AV10" s="74">
        <f>('Non-DWP_Welfare'!AV4+Table_1a!AV87)/1000</f>
        <v>4.5024279999999992</v>
      </c>
      <c r="AW10" s="74">
        <f>('Non-DWP_Welfare'!AW4+Table_1a!AW87)/1000</f>
        <v>4.9411750000000021</v>
      </c>
      <c r="AX10" s="74">
        <f>('Non-DWP_Welfare'!AX4+Table_1a!AX87)/1000</f>
        <v>5.1719954022248151</v>
      </c>
      <c r="AY10" s="74">
        <f>('Non-DWP_Welfare'!AY4+Table_1a!AY87)/1000</f>
        <v>5.411192292902526</v>
      </c>
      <c r="AZ10" s="74">
        <f>('Non-DWP_Welfare'!AZ4+Table_1a!AZ87)/1000</f>
        <v>5.5418748089194496</v>
      </c>
      <c r="BA10" s="74">
        <f>('Non-DWP_Welfare'!BA4+Table_1a!BA87)/1000</f>
        <v>5.4205197031605667</v>
      </c>
      <c r="BB10" s="74">
        <f>('Non-DWP_Welfare'!BB4+Table_1a!BB87)/1000</f>
        <v>5.3167638360770972</v>
      </c>
      <c r="BC10" s="74">
        <f>('Non-DWP_Welfare'!BC4+Table_1a!BC87)/1000</f>
        <v>6.3573302516654238</v>
      </c>
      <c r="BD10" s="74">
        <f>('Non-DWP_Welfare'!BD4+Table_1a!BD87)/1000</f>
        <v>9.5565503977951956</v>
      </c>
      <c r="BE10" s="74">
        <f>('Non-DWP_Welfare'!BE4+Table_1a!BE87)/1000</f>
        <v>10.725751917842073</v>
      </c>
      <c r="BF10" s="74">
        <f>('Non-DWP_Welfare'!BF4+Table_1a!BF87)/1000</f>
        <v>11.666535668378387</v>
      </c>
      <c r="BG10" s="74">
        <f>('Non-DWP_Welfare'!BG4+Table_1a!BG87)/1000</f>
        <v>27.0736050916775</v>
      </c>
      <c r="BH10" s="74">
        <f>('Non-DWP_Welfare'!BH4+Table_1a!BH87)/1000</f>
        <v>25.107701442439421</v>
      </c>
      <c r="BI10" s="74">
        <f>('Non-DWP_Welfare'!BI4+Table_1a!BI87)/1000</f>
        <v>27.150762181825087</v>
      </c>
      <c r="BJ10" s="74">
        <f>('Non-DWP_Welfare'!BJ4+Table_1a!BJ87)/1000</f>
        <v>28.585969832940958</v>
      </c>
      <c r="BK10" s="74">
        <f>('Non-DWP_Welfare'!BK4+Table_1a!BK87)/1000</f>
        <v>30.291253647006769</v>
      </c>
      <c r="BL10" s="74">
        <f>('Non-DWP_Welfare'!BL4+Table_1a!BL87)/1000</f>
        <v>34.956555260853989</v>
      </c>
      <c r="BM10" s="74">
        <f>('Non-DWP_Welfare'!BM4+Table_1a!BM87)/1000</f>
        <v>39.186078854545428</v>
      </c>
      <c r="BN10" s="74">
        <f>('Non-DWP_Welfare'!BN4+Table_1a!BN87)/1000</f>
        <v>40.673003963684181</v>
      </c>
      <c r="BO10" s="74">
        <f>('Non-DWP_Welfare'!BO4+Table_1a!BO87)/1000</f>
        <v>41.262894001402493</v>
      </c>
      <c r="BP10" s="74">
        <f>('Non-DWP_Welfare'!BP4+Table_1a!BP87)/1000</f>
        <v>41.194023153954497</v>
      </c>
      <c r="BQ10" s="74">
        <f>('Non-DWP_Welfare'!BQ4+Table_1a!BQ87)/1000</f>
        <v>40.264186594914619</v>
      </c>
      <c r="BR10" s="74">
        <f>('Non-DWP_Welfare'!BR4+Table_1a!BR87)/1000</f>
        <v>40.550739078556113</v>
      </c>
      <c r="BS10" s="74">
        <f>('Non-DWP_Welfare'!BS4+Table_1a!BS87)/1000</f>
        <v>39.573887428013663</v>
      </c>
      <c r="BT10" s="74">
        <f>('Non-DWP_Welfare'!BT4+Table_1a!BT87)/1000</f>
        <v>38.446603964770574</v>
      </c>
      <c r="BU10" s="74">
        <f>('Non-DWP_Welfare'!BU4+Table_1a!BU87)/1000</f>
        <v>36.991485516278082</v>
      </c>
      <c r="BV10" s="74">
        <f>('Non-DWP_Welfare'!BV4+Table_1a!BV87)/1000</f>
        <v>33.953922513249438</v>
      </c>
      <c r="BW10" s="74">
        <f>('Non-DWP_Welfare'!BW4+Table_1a!BW87)/1000</f>
        <v>29.137961380181164</v>
      </c>
      <c r="BX10" s="74">
        <f>('Non-DWP_Welfare'!BX4+Table_1a!BX87)/1000</f>
        <v>26.482637043071627</v>
      </c>
      <c r="BY10" s="74">
        <f>('Non-DWP_Welfare'!BY4+Table_1a!BY87)/1000</f>
        <v>22.305902348197087</v>
      </c>
      <c r="BZ10" s="74">
        <f>('Non-DWP_Welfare'!BZ4+Table_1a!BZ87)/1000</f>
        <v>19.813817745333864</v>
      </c>
      <c r="CA10" s="74">
        <f>('Non-DWP_Welfare'!CA4+Table_1a!CA87)/1000</f>
        <v>18.982195595633335</v>
      </c>
      <c r="CB10" s="74">
        <f>('Non-DWP_Welfare'!CB4+Table_1a!CB87)/1000</f>
        <v>17.234084742512426</v>
      </c>
      <c r="CC10" s="74">
        <f>('Non-DWP_Welfare'!CC4+Table_1a!CC87)/1000</f>
        <v>15.031615742210295</v>
      </c>
      <c r="CD10" s="75">
        <f>('Non-DWP_Welfare'!CD4+Table_1a!CD87)/1000</f>
        <v>13.593564532141279</v>
      </c>
    </row>
    <row r="11" spans="1:82" s="1" customFormat="1" x14ac:dyDescent="0.4">
      <c r="A11" s="65"/>
      <c r="B11" s="119"/>
      <c r="C11" s="119"/>
      <c r="D11" s="120"/>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2"/>
    </row>
    <row r="12" spans="1:82" s="1" customFormat="1" ht="39" customHeight="1" x14ac:dyDescent="0.4">
      <c r="A12" s="65"/>
      <c r="B12" s="116" t="s">
        <v>198</v>
      </c>
      <c r="C12" s="56"/>
      <c r="D12" s="77"/>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70"/>
    </row>
    <row r="13" spans="1:82" s="1" customFormat="1" ht="24" customHeight="1" x14ac:dyDescent="0.4">
      <c r="A13" s="65"/>
      <c r="B13" s="71" t="s">
        <v>194</v>
      </c>
      <c r="C13" s="56"/>
      <c r="D13" s="77"/>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v>35.608155578823322</v>
      </c>
      <c r="AI13" s="69">
        <v>37.365913987622896</v>
      </c>
      <c r="AJ13" s="69">
        <v>38.245370319826471</v>
      </c>
      <c r="AK13" s="69">
        <v>44.05859028788457</v>
      </c>
      <c r="AL13" s="69">
        <v>47.809901602547789</v>
      </c>
      <c r="AM13" s="69">
        <v>52.615641592876536</v>
      </c>
      <c r="AN13" s="69">
        <v>54.847284542432106</v>
      </c>
      <c r="AO13" s="69">
        <v>56.428968114451777</v>
      </c>
      <c r="AP13" s="69">
        <v>58.110967666455409</v>
      </c>
      <c r="AQ13" s="69">
        <v>56.015601195650731</v>
      </c>
      <c r="AR13" s="69">
        <v>51.092338723147201</v>
      </c>
      <c r="AS13" s="69">
        <v>48.718268235752674</v>
      </c>
      <c r="AT13" s="69">
        <v>50.834752407781039</v>
      </c>
      <c r="AU13" s="69">
        <v>59.678652903032379</v>
      </c>
      <c r="AV13" s="69">
        <v>68.910926362856728</v>
      </c>
      <c r="AW13" s="69">
        <v>74.922370951434445</v>
      </c>
      <c r="AX13" s="69">
        <v>76.341998837167083</v>
      </c>
      <c r="AY13" s="69">
        <v>77.774130014047572</v>
      </c>
      <c r="AZ13" s="69">
        <v>76.968060076025651</v>
      </c>
      <c r="BA13" s="69">
        <v>76.097407133596832</v>
      </c>
      <c r="BB13" s="69">
        <v>74.696068393671325</v>
      </c>
      <c r="BC13" s="69">
        <v>76.628756727811336</v>
      </c>
      <c r="BD13" s="69">
        <v>79.05237717708583</v>
      </c>
      <c r="BE13" s="69">
        <v>81.134064608893453</v>
      </c>
      <c r="BF13" s="69">
        <v>83.257854663284704</v>
      </c>
      <c r="BG13" s="69">
        <v>93.480026204278332</v>
      </c>
      <c r="BH13" s="69">
        <v>95.464824788700724</v>
      </c>
      <c r="BI13" s="69">
        <v>96.22250202036598</v>
      </c>
      <c r="BJ13" s="69">
        <v>96.713367203493391</v>
      </c>
      <c r="BK13" s="69">
        <v>98.803428492820416</v>
      </c>
      <c r="BL13" s="69">
        <v>105.18171924312291</v>
      </c>
      <c r="BM13" s="69">
        <v>116.78404799573713</v>
      </c>
      <c r="BN13" s="69">
        <v>118.81423512427276</v>
      </c>
      <c r="BO13" s="69">
        <v>119.96058318035085</v>
      </c>
      <c r="BP13" s="69">
        <v>119.85777698968744</v>
      </c>
      <c r="BQ13" s="69">
        <v>112.22109408319155</v>
      </c>
      <c r="BR13" s="69">
        <v>112.00966412335832</v>
      </c>
      <c r="BS13" s="69">
        <v>111.79766788514083</v>
      </c>
      <c r="BT13" s="69">
        <v>108.6927386819808</v>
      </c>
      <c r="BU13" s="69">
        <v>108.0860894444404</v>
      </c>
      <c r="BV13" s="69">
        <v>106.58144462470491</v>
      </c>
      <c r="BW13" s="69">
        <v>106.13448917693722</v>
      </c>
      <c r="BX13" s="69">
        <v>117.09605112152605</v>
      </c>
      <c r="BY13" s="69">
        <v>114.23420550114633</v>
      </c>
      <c r="BZ13" s="69">
        <v>108.04058342829087</v>
      </c>
      <c r="CA13" s="69">
        <v>113.2651459564393</v>
      </c>
      <c r="CB13" s="69">
        <v>116.85216733231407</v>
      </c>
      <c r="CC13" s="69">
        <v>118.69221903712641</v>
      </c>
      <c r="CD13" s="70">
        <v>121.04212772896602</v>
      </c>
    </row>
    <row r="14" spans="1:82" s="1" customFormat="1" x14ac:dyDescent="0.4">
      <c r="A14" s="65"/>
      <c r="B14" s="71" t="s">
        <v>195</v>
      </c>
      <c r="C14" s="56"/>
      <c r="D14" s="77"/>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v>50.942260882482486</v>
      </c>
      <c r="AI14" s="69">
        <v>50.246437904293309</v>
      </c>
      <c r="AJ14" s="69">
        <v>50.506587367329374</v>
      </c>
      <c r="AK14" s="69">
        <v>54.096793038276275</v>
      </c>
      <c r="AL14" s="69">
        <v>56.591231938084356</v>
      </c>
      <c r="AM14" s="69">
        <v>58.696592371824387</v>
      </c>
      <c r="AN14" s="69">
        <v>59.17159770509879</v>
      </c>
      <c r="AO14" s="69">
        <v>61.508551357343869</v>
      </c>
      <c r="AP14" s="69">
        <v>63.652479348112564</v>
      </c>
      <c r="AQ14" s="69">
        <v>63.746994420156362</v>
      </c>
      <c r="AR14" s="69">
        <v>62.616924574623283</v>
      </c>
      <c r="AS14" s="69">
        <v>63.324816404632713</v>
      </c>
      <c r="AT14" s="69">
        <v>65.209020871721663</v>
      </c>
      <c r="AU14" s="69">
        <v>68.90757856527857</v>
      </c>
      <c r="AV14" s="69">
        <v>73.147880080054335</v>
      </c>
      <c r="AW14" s="69">
        <v>76.730859227873154</v>
      </c>
      <c r="AX14" s="69">
        <v>77.59746313811057</v>
      </c>
      <c r="AY14" s="69">
        <v>78.334536064129381</v>
      </c>
      <c r="AZ14" s="69">
        <v>79.719075049994586</v>
      </c>
      <c r="BA14" s="69">
        <v>83.182247076723527</v>
      </c>
      <c r="BB14" s="69">
        <v>84.726883342371735</v>
      </c>
      <c r="BC14" s="69">
        <v>89.422788300178496</v>
      </c>
      <c r="BD14" s="69">
        <v>92.821017022115939</v>
      </c>
      <c r="BE14" s="69">
        <v>97.5656334199128</v>
      </c>
      <c r="BF14" s="69">
        <v>98.804682593123943</v>
      </c>
      <c r="BG14" s="69">
        <v>100.96361461123612</v>
      </c>
      <c r="BH14" s="69">
        <v>105.1010045505285</v>
      </c>
      <c r="BI14" s="69">
        <v>108.20078444880771</v>
      </c>
      <c r="BJ14" s="69">
        <v>108.61852857925591</v>
      </c>
      <c r="BK14" s="69">
        <v>112.83365425663719</v>
      </c>
      <c r="BL14" s="69">
        <v>119.01586253967874</v>
      </c>
      <c r="BM14" s="69">
        <v>125.24430344551639</v>
      </c>
      <c r="BN14" s="69">
        <v>127.94177247052545</v>
      </c>
      <c r="BO14" s="69">
        <v>130.89733418612653</v>
      </c>
      <c r="BP14" s="69">
        <v>135.28698941323486</v>
      </c>
      <c r="BQ14" s="69">
        <v>133.24487521866016</v>
      </c>
      <c r="BR14" s="69">
        <v>135.80598641556404</v>
      </c>
      <c r="BS14" s="69">
        <v>137.45634754764683</v>
      </c>
      <c r="BT14" s="69">
        <v>136.20405783567563</v>
      </c>
      <c r="BU14" s="69">
        <v>135.7542233244709</v>
      </c>
      <c r="BV14" s="69">
        <v>135.64607125958491</v>
      </c>
      <c r="BW14" s="69">
        <v>134.83310045035688</v>
      </c>
      <c r="BX14" s="69">
        <v>129.31997154981806</v>
      </c>
      <c r="BY14" s="69">
        <v>133.36958716621902</v>
      </c>
      <c r="BZ14" s="69">
        <v>134.63757298492703</v>
      </c>
      <c r="CA14" s="69">
        <v>143.14587580804383</v>
      </c>
      <c r="CB14" s="69">
        <v>147.88553664606644</v>
      </c>
      <c r="CC14" s="69">
        <v>151.49638883106888</v>
      </c>
      <c r="CD14" s="70">
        <v>153.62193610510826</v>
      </c>
    </row>
    <row r="15" spans="1:82" s="1" customFormat="1" ht="24" customHeight="1" x14ac:dyDescent="0.4">
      <c r="A15" s="65"/>
      <c r="B15" s="106" t="s">
        <v>136</v>
      </c>
      <c r="C15" s="56"/>
      <c r="D15" s="77"/>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117">
        <f t="shared" ref="AH15:BM15" si="2">SUM(AH13, AH14)</f>
        <v>86.550416461305815</v>
      </c>
      <c r="AI15" s="117">
        <f t="shared" si="2"/>
        <v>87.612351891916205</v>
      </c>
      <c r="AJ15" s="117">
        <f t="shared" si="2"/>
        <v>88.751957687155851</v>
      </c>
      <c r="AK15" s="117">
        <f t="shared" si="2"/>
        <v>98.155383326160845</v>
      </c>
      <c r="AL15" s="117">
        <f t="shared" si="2"/>
        <v>104.40113354063215</v>
      </c>
      <c r="AM15" s="117">
        <f t="shared" si="2"/>
        <v>111.31223396470092</v>
      </c>
      <c r="AN15" s="117">
        <f t="shared" si="2"/>
        <v>114.0188822475309</v>
      </c>
      <c r="AO15" s="117">
        <f t="shared" si="2"/>
        <v>117.93751947179564</v>
      </c>
      <c r="AP15" s="117">
        <f t="shared" si="2"/>
        <v>121.76344701456797</v>
      </c>
      <c r="AQ15" s="117">
        <f t="shared" si="2"/>
        <v>119.7625956158071</v>
      </c>
      <c r="AR15" s="117">
        <f t="shared" si="2"/>
        <v>113.70926329777049</v>
      </c>
      <c r="AS15" s="117">
        <f t="shared" si="2"/>
        <v>112.04308464038539</v>
      </c>
      <c r="AT15" s="117">
        <f t="shared" si="2"/>
        <v>116.0437732795027</v>
      </c>
      <c r="AU15" s="117">
        <f t="shared" si="2"/>
        <v>128.58623146831096</v>
      </c>
      <c r="AV15" s="117">
        <f t="shared" si="2"/>
        <v>142.05880644291108</v>
      </c>
      <c r="AW15" s="117">
        <f t="shared" si="2"/>
        <v>151.6532301793076</v>
      </c>
      <c r="AX15" s="117">
        <f t="shared" si="2"/>
        <v>153.93946197527765</v>
      </c>
      <c r="AY15" s="117">
        <f t="shared" si="2"/>
        <v>156.10866607817695</v>
      </c>
      <c r="AZ15" s="117">
        <f t="shared" si="2"/>
        <v>156.68713512602022</v>
      </c>
      <c r="BA15" s="117">
        <f t="shared" si="2"/>
        <v>159.27965421032036</v>
      </c>
      <c r="BB15" s="117">
        <f t="shared" si="2"/>
        <v>159.42295173604305</v>
      </c>
      <c r="BC15" s="117">
        <f t="shared" si="2"/>
        <v>166.05154502798985</v>
      </c>
      <c r="BD15" s="117">
        <f t="shared" si="2"/>
        <v>171.87339419920175</v>
      </c>
      <c r="BE15" s="117">
        <f t="shared" si="2"/>
        <v>178.69969802880627</v>
      </c>
      <c r="BF15" s="117">
        <f t="shared" si="2"/>
        <v>182.06253725640863</v>
      </c>
      <c r="BG15" s="117">
        <f t="shared" si="2"/>
        <v>194.44364081551447</v>
      </c>
      <c r="BH15" s="117">
        <f t="shared" si="2"/>
        <v>200.56582933922923</v>
      </c>
      <c r="BI15" s="117">
        <f t="shared" si="2"/>
        <v>204.42328646917369</v>
      </c>
      <c r="BJ15" s="117">
        <f t="shared" si="2"/>
        <v>205.33189578274931</v>
      </c>
      <c r="BK15" s="117">
        <f t="shared" si="2"/>
        <v>211.63708274945759</v>
      </c>
      <c r="BL15" s="117">
        <f t="shared" si="2"/>
        <v>224.19758178280165</v>
      </c>
      <c r="BM15" s="117">
        <f t="shared" si="2"/>
        <v>242.02835144125351</v>
      </c>
      <c r="BN15" s="117">
        <f t="shared" ref="BN15:CD15" si="3">SUM(BN13, BN14)</f>
        <v>246.75600759479821</v>
      </c>
      <c r="BO15" s="117">
        <f t="shared" si="3"/>
        <v>250.85791736647738</v>
      </c>
      <c r="BP15" s="117">
        <f t="shared" si="3"/>
        <v>255.1447664029223</v>
      </c>
      <c r="BQ15" s="117">
        <f t="shared" si="3"/>
        <v>245.46596930185171</v>
      </c>
      <c r="BR15" s="117">
        <f t="shared" si="3"/>
        <v>247.81565053892234</v>
      </c>
      <c r="BS15" s="117">
        <f t="shared" si="3"/>
        <v>249.25401543278764</v>
      </c>
      <c r="BT15" s="117">
        <f t="shared" si="3"/>
        <v>244.89679651765641</v>
      </c>
      <c r="BU15" s="117">
        <f t="shared" si="3"/>
        <v>243.8403127689113</v>
      </c>
      <c r="BV15" s="117">
        <f t="shared" si="3"/>
        <v>242.22751588428983</v>
      </c>
      <c r="BW15" s="117">
        <f t="shared" si="3"/>
        <v>240.9675896272941</v>
      </c>
      <c r="BX15" s="117">
        <f t="shared" si="3"/>
        <v>246.41602267134411</v>
      </c>
      <c r="BY15" s="117">
        <f t="shared" si="3"/>
        <v>247.60379266736535</v>
      </c>
      <c r="BZ15" s="117">
        <f t="shared" si="3"/>
        <v>242.67815641321789</v>
      </c>
      <c r="CA15" s="117">
        <f t="shared" si="3"/>
        <v>256.41102176448311</v>
      </c>
      <c r="CB15" s="117">
        <f t="shared" si="3"/>
        <v>264.73770397838052</v>
      </c>
      <c r="CC15" s="117">
        <f t="shared" si="3"/>
        <v>270.18860786819528</v>
      </c>
      <c r="CD15" s="118">
        <f t="shared" si="3"/>
        <v>274.66406383407428</v>
      </c>
    </row>
    <row r="16" spans="1:82" s="1" customFormat="1" x14ac:dyDescent="0.4">
      <c r="A16" s="65"/>
      <c r="B16" s="71" t="s">
        <v>196</v>
      </c>
      <c r="C16" s="56"/>
      <c r="D16" s="77"/>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v>86.550416461305801</v>
      </c>
      <c r="AI16" s="69">
        <v>87.612351891916205</v>
      </c>
      <c r="AJ16" s="69">
        <v>88.751957687155851</v>
      </c>
      <c r="AK16" s="69">
        <v>98.155383326160845</v>
      </c>
      <c r="AL16" s="69">
        <v>104.40113354063215</v>
      </c>
      <c r="AM16" s="69">
        <v>111.31223396470092</v>
      </c>
      <c r="AN16" s="69">
        <v>114.0188822475309</v>
      </c>
      <c r="AO16" s="69">
        <v>117.93751947179565</v>
      </c>
      <c r="AP16" s="69">
        <v>121.76344701456797</v>
      </c>
      <c r="AQ16" s="69">
        <v>119.7625956158071</v>
      </c>
      <c r="AR16" s="69">
        <v>113.70926329777048</v>
      </c>
      <c r="AS16" s="69">
        <v>112.04308464038539</v>
      </c>
      <c r="AT16" s="69">
        <v>116.04377327950272</v>
      </c>
      <c r="AU16" s="69">
        <v>120.86720657698562</v>
      </c>
      <c r="AV16" s="69">
        <v>133.55985343856085</v>
      </c>
      <c r="AW16" s="69">
        <v>142.56337969013569</v>
      </c>
      <c r="AX16" s="69">
        <v>144.55754863581865</v>
      </c>
      <c r="AY16" s="69">
        <v>146.58633251387727</v>
      </c>
      <c r="AZ16" s="69">
        <v>147.27095867311948</v>
      </c>
      <c r="BA16" s="69">
        <v>150.03056359074534</v>
      </c>
      <c r="BB16" s="69">
        <v>150.55347684628143</v>
      </c>
      <c r="BC16" s="69">
        <v>155.50604390104749</v>
      </c>
      <c r="BD16" s="69">
        <v>156.32989090200888</v>
      </c>
      <c r="BE16" s="69">
        <v>161.61126350636982</v>
      </c>
      <c r="BF16" s="69">
        <v>163.86100891076129</v>
      </c>
      <c r="BG16" s="69">
        <v>153.2523122088927</v>
      </c>
      <c r="BH16" s="69">
        <v>163.46682050039749</v>
      </c>
      <c r="BI16" s="69">
        <v>165.46031275785157</v>
      </c>
      <c r="BJ16" s="69">
        <v>165.49094486844677</v>
      </c>
      <c r="BK16" s="69">
        <v>170.5673777234185</v>
      </c>
      <c r="BL16" s="69">
        <v>178.1661509761953</v>
      </c>
      <c r="BM16" s="69">
        <v>191.2256824530694</v>
      </c>
      <c r="BN16" s="69">
        <v>194.8905242283796</v>
      </c>
      <c r="BO16" s="69">
        <v>199.02318682952023</v>
      </c>
      <c r="BP16" s="69">
        <v>204.41937896504541</v>
      </c>
      <c r="BQ16" s="69">
        <v>196.99580523464238</v>
      </c>
      <c r="BR16" s="69">
        <v>199.55651167826329</v>
      </c>
      <c r="BS16" s="69">
        <v>202.44778796480182</v>
      </c>
      <c r="BT16" s="69">
        <v>200.41860164080052</v>
      </c>
      <c r="BU16" s="69">
        <v>201.7700240246478</v>
      </c>
      <c r="BV16" s="69">
        <v>204.35108930355747</v>
      </c>
      <c r="BW16" s="69">
        <v>209.20634285909608</v>
      </c>
      <c r="BX16" s="69">
        <v>219.14094509358682</v>
      </c>
      <c r="BY16" s="69">
        <v>224.3935024215649</v>
      </c>
      <c r="BZ16" s="69">
        <v>222.86433866788406</v>
      </c>
      <c r="CA16" s="69">
        <v>237.87557164999023</v>
      </c>
      <c r="CB16" s="69">
        <v>248.21559687566179</v>
      </c>
      <c r="CC16" s="69">
        <v>256.0540403517349</v>
      </c>
      <c r="CD16" s="70">
        <v>262.13242943020697</v>
      </c>
    </row>
    <row r="17" spans="1:82" s="1" customFormat="1" x14ac:dyDescent="0.4">
      <c r="A17" s="65"/>
      <c r="B17" s="71" t="s">
        <v>197</v>
      </c>
      <c r="C17" s="56"/>
      <c r="D17" s="77"/>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v>0</v>
      </c>
      <c r="AI17" s="69">
        <v>0</v>
      </c>
      <c r="AJ17" s="69">
        <v>0</v>
      </c>
      <c r="AK17" s="69">
        <v>0</v>
      </c>
      <c r="AL17" s="69">
        <v>0</v>
      </c>
      <c r="AM17" s="69">
        <v>0</v>
      </c>
      <c r="AN17" s="69">
        <v>0</v>
      </c>
      <c r="AO17" s="69">
        <v>0</v>
      </c>
      <c r="AP17" s="69">
        <v>0</v>
      </c>
      <c r="AQ17" s="69">
        <v>0</v>
      </c>
      <c r="AR17" s="69">
        <v>0</v>
      </c>
      <c r="AS17" s="69">
        <v>0</v>
      </c>
      <c r="AT17" s="69">
        <v>0</v>
      </c>
      <c r="AU17" s="69">
        <v>7.7190248913253283</v>
      </c>
      <c r="AV17" s="69">
        <v>8.4989530043502253</v>
      </c>
      <c r="AW17" s="69">
        <v>9.0898504891718996</v>
      </c>
      <c r="AX17" s="69">
        <v>9.38191333945902</v>
      </c>
      <c r="AY17" s="69">
        <v>9.5223335642996894</v>
      </c>
      <c r="AZ17" s="69">
        <v>9.4161764529007677</v>
      </c>
      <c r="BA17" s="69">
        <v>9.2490906195750071</v>
      </c>
      <c r="BB17" s="69">
        <v>8.8694748897616442</v>
      </c>
      <c r="BC17" s="69">
        <v>10.545501126942323</v>
      </c>
      <c r="BD17" s="69">
        <v>15.543503297192911</v>
      </c>
      <c r="BE17" s="69">
        <v>17.088434522436437</v>
      </c>
      <c r="BF17" s="69">
        <v>18.201528345647379</v>
      </c>
      <c r="BG17" s="69">
        <v>41.191328606621759</v>
      </c>
      <c r="BH17" s="69">
        <v>37.099008838831708</v>
      </c>
      <c r="BI17" s="69">
        <v>38.962973711322135</v>
      </c>
      <c r="BJ17" s="69">
        <v>39.840950914302503</v>
      </c>
      <c r="BK17" s="69">
        <v>41.069705026039138</v>
      </c>
      <c r="BL17" s="69">
        <v>46.03143080660638</v>
      </c>
      <c r="BM17" s="69">
        <v>50.802668988184152</v>
      </c>
      <c r="BN17" s="69">
        <v>51.865483366418573</v>
      </c>
      <c r="BO17" s="69">
        <v>51.834730536957125</v>
      </c>
      <c r="BP17" s="69">
        <v>50.72538743787689</v>
      </c>
      <c r="BQ17" s="69">
        <v>48.470164067209303</v>
      </c>
      <c r="BR17" s="69">
        <v>48.259138860659064</v>
      </c>
      <c r="BS17" s="69">
        <v>46.806227467985813</v>
      </c>
      <c r="BT17" s="69">
        <v>44.478194876855909</v>
      </c>
      <c r="BU17" s="69">
        <v>42.070288744263515</v>
      </c>
      <c r="BV17" s="69">
        <v>37.876426580732364</v>
      </c>
      <c r="BW17" s="69">
        <v>31.761246768198006</v>
      </c>
      <c r="BX17" s="69">
        <v>27.27507757775729</v>
      </c>
      <c r="BY17" s="69">
        <v>23.210290245800437</v>
      </c>
      <c r="BZ17" s="69">
        <v>19.813817745333864</v>
      </c>
      <c r="CA17" s="69">
        <v>18.535450114492853</v>
      </c>
      <c r="CB17" s="69">
        <v>16.522107102718717</v>
      </c>
      <c r="CC17" s="69">
        <v>14.134567516460422</v>
      </c>
      <c r="CD17" s="70">
        <v>12.531634403867336</v>
      </c>
    </row>
    <row r="18" spans="1:82" s="1" customFormat="1" x14ac:dyDescent="0.4">
      <c r="A18" s="65"/>
      <c r="B18" s="119"/>
      <c r="C18" s="119"/>
      <c r="D18" s="120"/>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2"/>
    </row>
    <row r="19" spans="1:82" s="1" customFormat="1" ht="38.25" customHeight="1" x14ac:dyDescent="0.4">
      <c r="A19" s="65"/>
      <c r="B19" s="116" t="s">
        <v>199</v>
      </c>
      <c r="C19" s="56"/>
      <c r="D19" s="77"/>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70"/>
    </row>
    <row r="20" spans="1:82" s="1" customFormat="1" ht="24" customHeight="1" x14ac:dyDescent="0.4">
      <c r="A20" s="65"/>
      <c r="B20" s="71" t="s">
        <v>194</v>
      </c>
      <c r="C20" s="56"/>
      <c r="D20" s="77"/>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59">
        <v>1806.6951940140707</v>
      </c>
      <c r="AI20" s="59">
        <v>1881.0870916040524</v>
      </c>
      <c r="AJ20" s="59">
        <v>1910.4535850854923</v>
      </c>
      <c r="AK20" s="59">
        <v>2184.0375892472398</v>
      </c>
      <c r="AL20" s="59">
        <v>2345.0020405408959</v>
      </c>
      <c r="AM20" s="59">
        <v>2553.7854483753113</v>
      </c>
      <c r="AN20" s="59">
        <v>2634.608730062067</v>
      </c>
      <c r="AO20" s="59">
        <v>2682.8777689560106</v>
      </c>
      <c r="AP20" s="59">
        <v>2734.8911740613426</v>
      </c>
      <c r="AQ20" s="59">
        <v>2609.9898050345137</v>
      </c>
      <c r="AR20" s="59">
        <v>2356.9838410825851</v>
      </c>
      <c r="AS20" s="59">
        <v>2225.3913866139537</v>
      </c>
      <c r="AT20" s="59">
        <v>2299.4866968734354</v>
      </c>
      <c r="AU20" s="59">
        <v>2673.535207554537</v>
      </c>
      <c r="AV20" s="59">
        <v>3067.2064077472173</v>
      </c>
      <c r="AW20" s="59">
        <v>3315.0024756176472</v>
      </c>
      <c r="AX20" s="59">
        <v>3358.3494121576227</v>
      </c>
      <c r="AY20" s="59">
        <v>3396.9919202466731</v>
      </c>
      <c r="AZ20" s="59">
        <v>3340.0477380674211</v>
      </c>
      <c r="BA20" s="59">
        <v>3282.1827532282441</v>
      </c>
      <c r="BB20" s="59">
        <v>3200.8942575279107</v>
      </c>
      <c r="BC20" s="59">
        <v>3258.9953101608189</v>
      </c>
      <c r="BD20" s="59">
        <v>3333.5741408908589</v>
      </c>
      <c r="BE20" s="59">
        <v>3400.6933331807695</v>
      </c>
      <c r="BF20" s="59">
        <v>3471.280383586979</v>
      </c>
      <c r="BG20" s="59">
        <v>3877.2021491787673</v>
      </c>
      <c r="BH20" s="59">
        <v>3937.9581744761731</v>
      </c>
      <c r="BI20" s="59">
        <v>3936.0592317891633</v>
      </c>
      <c r="BJ20" s="59">
        <v>3927.8355785707654</v>
      </c>
      <c r="BK20" s="59">
        <v>3982.4835047194383</v>
      </c>
      <c r="BL20" s="59">
        <v>4204.5085939231785</v>
      </c>
      <c r="BM20" s="59">
        <v>4634.1344349901892</v>
      </c>
      <c r="BN20" s="59">
        <v>4677.2540157277344</v>
      </c>
      <c r="BO20" s="59">
        <v>4675.6466441407374</v>
      </c>
      <c r="BP20" s="59">
        <v>4640.4872791604312</v>
      </c>
      <c r="BQ20" s="59">
        <v>4314.5305174968444</v>
      </c>
      <c r="BR20" s="59">
        <v>4270.2543515134912</v>
      </c>
      <c r="BS20" s="59">
        <v>4227.798692272263</v>
      </c>
      <c r="BT20" s="59">
        <v>4075.1712241890132</v>
      </c>
      <c r="BU20" s="59">
        <v>4024.0771845273271</v>
      </c>
      <c r="BV20" s="59">
        <v>3941.5812406909199</v>
      </c>
      <c r="BW20" s="59">
        <v>3895.1285199294471</v>
      </c>
      <c r="BX20" s="59">
        <v>4268.9585289878096</v>
      </c>
      <c r="BY20" s="59">
        <v>4139.0686558325469</v>
      </c>
      <c r="BZ20" s="59">
        <v>3886.1194536560952</v>
      </c>
      <c r="CA20" s="59">
        <v>4045.8909480978318</v>
      </c>
      <c r="CB20" s="59">
        <v>4146.0516866387479</v>
      </c>
      <c r="CC20" s="59">
        <v>4184.9677821727228</v>
      </c>
      <c r="CD20" s="60">
        <v>4241.4148068596187</v>
      </c>
    </row>
    <row r="21" spans="1:82" s="1" customFormat="1" x14ac:dyDescent="0.4">
      <c r="A21" s="65"/>
      <c r="B21" s="71" t="s">
        <v>195</v>
      </c>
      <c r="C21" s="56"/>
      <c r="D21" s="77"/>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59">
        <v>2584.7207307566332</v>
      </c>
      <c r="AI21" s="59">
        <v>2529.5226492294255</v>
      </c>
      <c r="AJ21" s="59">
        <v>2522.9325824131761</v>
      </c>
      <c r="AK21" s="59">
        <v>2681.6434361907636</v>
      </c>
      <c r="AL21" s="59">
        <v>2775.7127691820856</v>
      </c>
      <c r="AM21" s="59">
        <v>2848.9342509258063</v>
      </c>
      <c r="AN21" s="59">
        <v>2842.3286437265247</v>
      </c>
      <c r="AO21" s="59">
        <v>2924.3831767861866</v>
      </c>
      <c r="AP21" s="59">
        <v>2995.692740404394</v>
      </c>
      <c r="AQ21" s="59">
        <v>2970.2261867559573</v>
      </c>
      <c r="AR21" s="59">
        <v>2888.6342471109142</v>
      </c>
      <c r="AS21" s="59">
        <v>2892.6007858867492</v>
      </c>
      <c r="AT21" s="59">
        <v>2949.7001344244659</v>
      </c>
      <c r="AU21" s="59">
        <v>3086.9804930238588</v>
      </c>
      <c r="AV21" s="59">
        <v>3255.7920541262447</v>
      </c>
      <c r="AW21" s="59">
        <v>3395.0205401474777</v>
      </c>
      <c r="AX21" s="59">
        <v>3413.5783537792786</v>
      </c>
      <c r="AY21" s="59">
        <v>3421.4691445350245</v>
      </c>
      <c r="AZ21" s="59">
        <v>3459.4287037838303</v>
      </c>
      <c r="BA21" s="59">
        <v>3587.7613576331046</v>
      </c>
      <c r="BB21" s="59">
        <v>3630.7372018500055</v>
      </c>
      <c r="BC21" s="59">
        <v>3803.1211797804831</v>
      </c>
      <c r="BD21" s="59">
        <v>3914.1864308895988</v>
      </c>
      <c r="BE21" s="59">
        <v>4089.4142394819369</v>
      </c>
      <c r="BF21" s="59">
        <v>4119.476268985547</v>
      </c>
      <c r="BG21" s="59">
        <v>4187.5934298959965</v>
      </c>
      <c r="BH21" s="59">
        <v>4335.4540369344359</v>
      </c>
      <c r="BI21" s="59">
        <v>4426.0405578148266</v>
      </c>
      <c r="BJ21" s="59">
        <v>4411.3418173925011</v>
      </c>
      <c r="BK21" s="59">
        <v>4548.0017617701051</v>
      </c>
      <c r="BL21" s="59">
        <v>4757.511290575113</v>
      </c>
      <c r="BM21" s="59">
        <v>4969.847760409999</v>
      </c>
      <c r="BN21" s="59">
        <v>5036.5696369730513</v>
      </c>
      <c r="BO21" s="59">
        <v>5101.9231908384008</v>
      </c>
      <c r="BP21" s="59">
        <v>5237.8541399282249</v>
      </c>
      <c r="BQ21" s="59">
        <v>5122.8254823891884</v>
      </c>
      <c r="BR21" s="59">
        <v>5177.4648999389992</v>
      </c>
      <c r="BS21" s="59">
        <v>5198.1206531384423</v>
      </c>
      <c r="BT21" s="59">
        <v>5106.6415644722274</v>
      </c>
      <c r="BU21" s="59">
        <v>5054.1700193903171</v>
      </c>
      <c r="BV21" s="59">
        <v>5016.4455148159323</v>
      </c>
      <c r="BW21" s="59">
        <v>4948.3655979080186</v>
      </c>
      <c r="BX21" s="59">
        <v>4714.6047217519699</v>
      </c>
      <c r="BY21" s="59">
        <v>4832.4044051366418</v>
      </c>
      <c r="BZ21" s="59">
        <v>4842.7884686224352</v>
      </c>
      <c r="CA21" s="59">
        <v>5113.2464298596988</v>
      </c>
      <c r="CB21" s="59">
        <v>5247.1519582276778</v>
      </c>
      <c r="CC21" s="59">
        <v>5341.6096818884143</v>
      </c>
      <c r="CD21" s="60">
        <v>5383.0378454155616</v>
      </c>
    </row>
    <row r="22" spans="1:82" s="1" customFormat="1" ht="24" customHeight="1" x14ac:dyDescent="0.4">
      <c r="A22" s="65"/>
      <c r="B22" s="106" t="s">
        <v>136</v>
      </c>
      <c r="C22" s="56"/>
      <c r="D22" s="77"/>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123">
        <v>4391.4159247707039</v>
      </c>
      <c r="AI22" s="123">
        <v>4410.6097408334781</v>
      </c>
      <c r="AJ22" s="123">
        <v>4433.3861674986692</v>
      </c>
      <c r="AK22" s="123">
        <v>4865.6810254380034</v>
      </c>
      <c r="AL22" s="123">
        <v>5120.714809722981</v>
      </c>
      <c r="AM22" s="123">
        <v>5402.7196993011175</v>
      </c>
      <c r="AN22" s="123">
        <v>5476.9373737885917</v>
      </c>
      <c r="AO22" s="123">
        <v>5607.2609457421968</v>
      </c>
      <c r="AP22" s="123">
        <v>5730.5839144657366</v>
      </c>
      <c r="AQ22" s="123">
        <v>5580.2159917904719</v>
      </c>
      <c r="AR22" s="123">
        <v>5245.6180881934997</v>
      </c>
      <c r="AS22" s="123">
        <v>5117.9921725007034</v>
      </c>
      <c r="AT22" s="123">
        <v>5249.1868312979013</v>
      </c>
      <c r="AU22" s="123">
        <v>5760.5157005783958</v>
      </c>
      <c r="AV22" s="123">
        <v>6322.9984618734625</v>
      </c>
      <c r="AW22" s="123">
        <v>6710.0230157651258</v>
      </c>
      <c r="AX22" s="123">
        <v>6771.9277659369027</v>
      </c>
      <c r="AY22" s="123">
        <v>6818.4610647816971</v>
      </c>
      <c r="AZ22" s="123">
        <v>6799.4764418512505</v>
      </c>
      <c r="BA22" s="123">
        <v>6869.9441108613482</v>
      </c>
      <c r="BB22" s="123">
        <v>6831.6314593779152</v>
      </c>
      <c r="BC22" s="123">
        <v>7062.1164899413025</v>
      </c>
      <c r="BD22" s="123">
        <v>7247.7605717804572</v>
      </c>
      <c r="BE22" s="123">
        <v>7490.1075726627068</v>
      </c>
      <c r="BF22" s="123">
        <v>7590.756652572526</v>
      </c>
      <c r="BG22" s="123">
        <v>8064.7955790747637</v>
      </c>
      <c r="BH22" s="123">
        <v>8273.4122114106085</v>
      </c>
      <c r="BI22" s="123">
        <v>8362.0997896039898</v>
      </c>
      <c r="BJ22" s="123">
        <v>8339.1773959632683</v>
      </c>
      <c r="BK22" s="123">
        <v>8530.4852664895443</v>
      </c>
      <c r="BL22" s="123">
        <v>8962.0198844982915</v>
      </c>
      <c r="BM22" s="123">
        <v>9603.9821954001891</v>
      </c>
      <c r="BN22" s="123">
        <v>9713.8236527007866</v>
      </c>
      <c r="BO22" s="123">
        <v>9777.5698349791382</v>
      </c>
      <c r="BP22" s="123">
        <v>9878.341419088656</v>
      </c>
      <c r="BQ22" s="123">
        <v>9437.3559998860328</v>
      </c>
      <c r="BR22" s="123">
        <v>9447.7192514524886</v>
      </c>
      <c r="BS22" s="123">
        <v>9425.9193454107044</v>
      </c>
      <c r="BT22" s="123">
        <v>9181.8127886612401</v>
      </c>
      <c r="BU22" s="123">
        <v>9078.2472039176428</v>
      </c>
      <c r="BV22" s="123">
        <v>8958.0267555068531</v>
      </c>
      <c r="BW22" s="123">
        <v>8843.4941178374647</v>
      </c>
      <c r="BX22" s="123">
        <v>8983.5632507397786</v>
      </c>
      <c r="BY22" s="123">
        <v>8971.4730609691887</v>
      </c>
      <c r="BZ22" s="123">
        <v>8728.9079222785313</v>
      </c>
      <c r="CA22" s="123">
        <v>9159.1373779575297</v>
      </c>
      <c r="CB22" s="123">
        <v>9393.2036448664276</v>
      </c>
      <c r="CC22" s="123">
        <v>9526.577464061138</v>
      </c>
      <c r="CD22" s="124">
        <v>9624.4526522751785</v>
      </c>
    </row>
    <row r="23" spans="1:82" s="1" customFormat="1" ht="14.25" customHeight="1" x14ac:dyDescent="0.4">
      <c r="A23" s="65"/>
      <c r="B23" s="71" t="s">
        <v>196</v>
      </c>
      <c r="C23" s="56"/>
      <c r="D23" s="77"/>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59">
        <v>4391.4159247707039</v>
      </c>
      <c r="AI23" s="59">
        <v>4410.6097408334781</v>
      </c>
      <c r="AJ23" s="59">
        <v>4433.3861674986692</v>
      </c>
      <c r="AK23" s="59">
        <v>4865.6810254380034</v>
      </c>
      <c r="AL23" s="59">
        <v>5120.714809722981</v>
      </c>
      <c r="AM23" s="59">
        <v>5402.7196993011175</v>
      </c>
      <c r="AN23" s="59">
        <v>5476.9373737885917</v>
      </c>
      <c r="AO23" s="59">
        <v>5607.2609457421977</v>
      </c>
      <c r="AP23" s="59">
        <v>5730.5839144657366</v>
      </c>
      <c r="AQ23" s="59">
        <v>5580.2159917904719</v>
      </c>
      <c r="AR23" s="59">
        <v>5245.6180881934988</v>
      </c>
      <c r="AS23" s="59">
        <v>5117.9921725007034</v>
      </c>
      <c r="AT23" s="59">
        <v>5249.1868312979022</v>
      </c>
      <c r="AU23" s="59">
        <v>5414.7122380156625</v>
      </c>
      <c r="AV23" s="59">
        <v>5944.7123976748499</v>
      </c>
      <c r="AW23" s="59">
        <v>6307.8350378361883</v>
      </c>
      <c r="AX23" s="59">
        <v>6359.2094244157424</v>
      </c>
      <c r="AY23" s="59">
        <v>6402.5478276425974</v>
      </c>
      <c r="AZ23" s="59">
        <v>6390.8591682485458</v>
      </c>
      <c r="BA23" s="59">
        <v>6471.0184856909791</v>
      </c>
      <c r="BB23" s="59">
        <v>6451.5545443212823</v>
      </c>
      <c r="BC23" s="59">
        <v>6613.6198656508104</v>
      </c>
      <c r="BD23" s="59">
        <v>6592.3037404912238</v>
      </c>
      <c r="BE23" s="59">
        <v>6773.8544718834346</v>
      </c>
      <c r="BF23" s="59">
        <v>6831.8780031877441</v>
      </c>
      <c r="BG23" s="59">
        <v>6356.3332017523517</v>
      </c>
      <c r="BH23" s="59">
        <v>6743.0648248710904</v>
      </c>
      <c r="BI23" s="59">
        <v>6768.2878521223765</v>
      </c>
      <c r="BJ23" s="59">
        <v>6721.110431589841</v>
      </c>
      <c r="BK23" s="59">
        <v>6875.0829661353728</v>
      </c>
      <c r="BL23" s="59">
        <v>7121.9706077832143</v>
      </c>
      <c r="BM23" s="59">
        <v>7588.0699043983741</v>
      </c>
      <c r="BN23" s="59">
        <v>7672.0814313288402</v>
      </c>
      <c r="BO23" s="59">
        <v>7757.2321752272392</v>
      </c>
      <c r="BP23" s="59">
        <v>7914.4261768077577</v>
      </c>
      <c r="BQ23" s="59">
        <v>7573.8382382339796</v>
      </c>
      <c r="BR23" s="59">
        <v>7607.8887392114675</v>
      </c>
      <c r="BS23" s="59">
        <v>7655.8707297038482</v>
      </c>
      <c r="BT23" s="59">
        <v>7514.2104992722134</v>
      </c>
      <c r="BU23" s="59">
        <v>7511.9578696246308</v>
      </c>
      <c r="BV23" s="59">
        <v>7557.2856321273302</v>
      </c>
      <c r="BW23" s="59">
        <v>7677.8585259133288</v>
      </c>
      <c r="BX23" s="59">
        <v>7989.1985907946719</v>
      </c>
      <c r="BY23" s="59">
        <v>8130.4904110902562</v>
      </c>
      <c r="BZ23" s="59">
        <v>8016.2232981488933</v>
      </c>
      <c r="CA23" s="59">
        <v>8497.041291788295</v>
      </c>
      <c r="CB23" s="59">
        <v>8806.979943724089</v>
      </c>
      <c r="CC23" s="59">
        <v>9028.2068871926658</v>
      </c>
      <c r="CD23" s="60">
        <v>9185.3339692846566</v>
      </c>
    </row>
    <row r="24" spans="1:82" s="1" customFormat="1" x14ac:dyDescent="0.4">
      <c r="A24" s="65"/>
      <c r="B24" s="71" t="s">
        <v>197</v>
      </c>
      <c r="C24" s="56"/>
      <c r="D24" s="77"/>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59">
        <v>0</v>
      </c>
      <c r="AI24" s="59">
        <v>0</v>
      </c>
      <c r="AJ24" s="59">
        <v>0</v>
      </c>
      <c r="AK24" s="59">
        <v>0</v>
      </c>
      <c r="AL24" s="59">
        <v>0</v>
      </c>
      <c r="AM24" s="59">
        <v>0</v>
      </c>
      <c r="AN24" s="59">
        <v>0</v>
      </c>
      <c r="AO24" s="59">
        <v>0</v>
      </c>
      <c r="AP24" s="59">
        <v>0</v>
      </c>
      <c r="AQ24" s="59">
        <v>0</v>
      </c>
      <c r="AR24" s="59">
        <v>0</v>
      </c>
      <c r="AS24" s="59">
        <v>0</v>
      </c>
      <c r="AT24" s="59">
        <v>0</v>
      </c>
      <c r="AU24" s="59">
        <v>345.8034625627331</v>
      </c>
      <c r="AV24" s="59">
        <v>378.28606419861239</v>
      </c>
      <c r="AW24" s="59">
        <v>402.18797792893679</v>
      </c>
      <c r="AX24" s="59">
        <v>412.71834152116048</v>
      </c>
      <c r="AY24" s="59">
        <v>415.91323713909981</v>
      </c>
      <c r="AZ24" s="59">
        <v>408.61727360270646</v>
      </c>
      <c r="BA24" s="59">
        <v>398.92562517036907</v>
      </c>
      <c r="BB24" s="59">
        <v>380.07691505663541</v>
      </c>
      <c r="BC24" s="59">
        <v>448.49662429049135</v>
      </c>
      <c r="BD24" s="59">
        <v>655.45683128923463</v>
      </c>
      <c r="BE24" s="59">
        <v>716.25310077927156</v>
      </c>
      <c r="BF24" s="59">
        <v>758.87864938478367</v>
      </c>
      <c r="BG24" s="59">
        <v>1708.4623773224118</v>
      </c>
      <c r="BH24" s="59">
        <v>1530.3473865395176</v>
      </c>
      <c r="BI24" s="59">
        <v>1593.8119374816133</v>
      </c>
      <c r="BJ24" s="59">
        <v>1618.0669643734243</v>
      </c>
      <c r="BK24" s="59">
        <v>1655.4023003541722</v>
      </c>
      <c r="BL24" s="59">
        <v>1840.0492767150774</v>
      </c>
      <c r="BM24" s="59">
        <v>2015.9122910018154</v>
      </c>
      <c r="BN24" s="59">
        <v>2041.7422213719453</v>
      </c>
      <c r="BO24" s="59">
        <v>2020.3376597518982</v>
      </c>
      <c r="BP24" s="59">
        <v>1963.9152422808997</v>
      </c>
      <c r="BQ24" s="59">
        <v>1863.5177616520525</v>
      </c>
      <c r="BR24" s="59">
        <v>1839.830512241022</v>
      </c>
      <c r="BS24" s="59">
        <v>1770.0486157068574</v>
      </c>
      <c r="BT24" s="59">
        <v>1667.6022893890265</v>
      </c>
      <c r="BU24" s="59">
        <v>1566.2893342930129</v>
      </c>
      <c r="BV24" s="59">
        <v>1400.7411233795231</v>
      </c>
      <c r="BW24" s="59">
        <v>1165.6355919241362</v>
      </c>
      <c r="BX24" s="59">
        <v>994.36465994510729</v>
      </c>
      <c r="BY24" s="59">
        <v>840.98264987893174</v>
      </c>
      <c r="BZ24" s="59">
        <v>712.684624129638</v>
      </c>
      <c r="CA24" s="59">
        <v>662.09608616923447</v>
      </c>
      <c r="CB24" s="59">
        <v>586.2237011423382</v>
      </c>
      <c r="CC24" s="59">
        <v>498.37057686847425</v>
      </c>
      <c r="CD24" s="60">
        <v>439.11868299052384</v>
      </c>
    </row>
    <row r="25" spans="1:82" s="1" customFormat="1" x14ac:dyDescent="0.4">
      <c r="A25" s="65"/>
      <c r="B25" s="119"/>
      <c r="C25" s="119"/>
      <c r="D25" s="125"/>
      <c r="E25" s="126"/>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7"/>
    </row>
    <row r="26" spans="1:82" s="1" customFormat="1" ht="39" customHeight="1" x14ac:dyDescent="0.4">
      <c r="A26" s="65"/>
      <c r="B26" s="116" t="s">
        <v>200</v>
      </c>
      <c r="C26" s="56"/>
      <c r="D26" s="65"/>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128"/>
    </row>
    <row r="27" spans="1:82" s="1" customFormat="1" ht="24" customHeight="1" x14ac:dyDescent="0.4">
      <c r="A27" s="65"/>
      <c r="B27" s="71" t="s">
        <v>194</v>
      </c>
      <c r="C27" s="56"/>
      <c r="D27" s="65"/>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101">
        <v>3.4007859495977032E-2</v>
      </c>
      <c r="AI27" s="101">
        <v>3.4493360293751926E-2</v>
      </c>
      <c r="AJ27" s="101">
        <v>3.6562368520878318E-2</v>
      </c>
      <c r="AK27" s="101">
        <v>4.1760259985941413E-2</v>
      </c>
      <c r="AL27" s="101">
        <v>4.4307601440100042E-2</v>
      </c>
      <c r="AM27" s="101">
        <v>4.6711736526608517E-2</v>
      </c>
      <c r="AN27" s="101">
        <v>4.773796666157553E-2</v>
      </c>
      <c r="AO27" s="101">
        <v>4.7209202278597782E-2</v>
      </c>
      <c r="AP27" s="101">
        <v>4.7092136211130085E-2</v>
      </c>
      <c r="AQ27" s="101">
        <v>4.2734490425695007E-2</v>
      </c>
      <c r="AR27" s="101">
        <v>3.7262897005619446E-2</v>
      </c>
      <c r="AS27" s="101">
        <v>3.4777259665221168E-2</v>
      </c>
      <c r="AT27" s="101">
        <v>3.6407331879880482E-2</v>
      </c>
      <c r="AU27" s="101">
        <v>4.296049891031916E-2</v>
      </c>
      <c r="AV27" s="101">
        <v>4.9402786437572524E-2</v>
      </c>
      <c r="AW27" s="101">
        <v>5.2000345531066527E-2</v>
      </c>
      <c r="AX27" s="101">
        <v>5.1206426559493298E-2</v>
      </c>
      <c r="AY27" s="101">
        <v>5.1020592966713151E-2</v>
      </c>
      <c r="AZ27" s="101">
        <v>4.9009595683298227E-2</v>
      </c>
      <c r="BA27" s="101">
        <v>4.632518596317714E-2</v>
      </c>
      <c r="BB27" s="101">
        <v>4.4236074550271433E-2</v>
      </c>
      <c r="BC27" s="101">
        <v>4.3799042759277783E-2</v>
      </c>
      <c r="BD27" s="101">
        <v>4.3773255441103325E-2</v>
      </c>
      <c r="BE27" s="101">
        <v>4.4234481965702559E-2</v>
      </c>
      <c r="BF27" s="101">
        <v>4.4157816156014162E-2</v>
      </c>
      <c r="BG27" s="101">
        <v>4.8154969946699433E-2</v>
      </c>
      <c r="BH27" s="101">
        <v>4.8148715488447763E-2</v>
      </c>
      <c r="BI27" s="101">
        <v>4.7107360161722699E-2</v>
      </c>
      <c r="BJ27" s="101">
        <v>4.6440163629724279E-2</v>
      </c>
      <c r="BK27" s="101">
        <v>4.6334225723725468E-2</v>
      </c>
      <c r="BL27" s="101">
        <v>5.0431355966723053E-2</v>
      </c>
      <c r="BM27" s="101">
        <v>5.749597146009023E-2</v>
      </c>
      <c r="BN27" s="101">
        <v>5.7119275910662855E-2</v>
      </c>
      <c r="BO27" s="101">
        <v>5.6883317142546005E-2</v>
      </c>
      <c r="BP27" s="101">
        <v>5.6114935299532598E-2</v>
      </c>
      <c r="BQ27" s="101">
        <v>5.1280702499941259E-2</v>
      </c>
      <c r="BR27" s="101">
        <v>4.9840570979275647E-2</v>
      </c>
      <c r="BS27" s="101">
        <v>4.8389841010530399E-2</v>
      </c>
      <c r="BT27" s="101">
        <v>4.6059960586239269E-2</v>
      </c>
      <c r="BU27" s="101">
        <v>4.5004511168452811E-2</v>
      </c>
      <c r="BV27" s="101">
        <v>4.3434848596055259E-2</v>
      </c>
      <c r="BW27" s="101">
        <v>4.3060510921122827E-2</v>
      </c>
      <c r="BX27" s="101">
        <v>5.3081967439713072E-2</v>
      </c>
      <c r="BY27" s="101">
        <v>4.643164525735477E-2</v>
      </c>
      <c r="BZ27" s="101">
        <v>4.2989746192475913E-2</v>
      </c>
      <c r="CA27" s="101">
        <v>4.4247027629246469E-2</v>
      </c>
      <c r="CB27" s="101">
        <v>4.4710250853309867E-2</v>
      </c>
      <c r="CC27" s="101">
        <v>4.4662887846124974E-2</v>
      </c>
      <c r="CD27" s="102">
        <v>4.4793281758694695E-2</v>
      </c>
    </row>
    <row r="28" spans="1:82" s="1" customFormat="1" x14ac:dyDescent="0.4">
      <c r="A28" s="65"/>
      <c r="B28" s="71" t="s">
        <v>195</v>
      </c>
      <c r="C28" s="56"/>
      <c r="D28" s="65"/>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101">
        <v>4.8652821870087987E-2</v>
      </c>
      <c r="AI28" s="101">
        <v>4.6383677024052411E-2</v>
      </c>
      <c r="AJ28" s="101">
        <v>4.8284026134764131E-2</v>
      </c>
      <c r="AK28" s="101">
        <v>5.1274816713899697E-2</v>
      </c>
      <c r="AL28" s="101">
        <v>5.2445658026271311E-2</v>
      </c>
      <c r="AM28" s="101">
        <v>5.211035492254848E-2</v>
      </c>
      <c r="AN28" s="101">
        <v>5.150176133829993E-2</v>
      </c>
      <c r="AO28" s="101">
        <v>5.1458847112050864E-2</v>
      </c>
      <c r="AP28" s="101">
        <v>5.1582882681332265E-2</v>
      </c>
      <c r="AQ28" s="101">
        <v>4.8632796302586552E-2</v>
      </c>
      <c r="AR28" s="101">
        <v>4.5668060408746582E-2</v>
      </c>
      <c r="AS28" s="101">
        <v>4.5204061291739484E-2</v>
      </c>
      <c r="AT28" s="101">
        <v>4.6702036539779307E-2</v>
      </c>
      <c r="AU28" s="101">
        <v>4.9604067951673943E-2</v>
      </c>
      <c r="AV28" s="101">
        <v>5.2440291963683341E-2</v>
      </c>
      <c r="AW28" s="101">
        <v>5.3255538260146798E-2</v>
      </c>
      <c r="AX28" s="101">
        <v>5.2048529746514256E-2</v>
      </c>
      <c r="AY28" s="101">
        <v>5.138822483828976E-2</v>
      </c>
      <c r="AZ28" s="101">
        <v>5.0761311024177816E-2</v>
      </c>
      <c r="BA28" s="101">
        <v>5.0638165080960869E-2</v>
      </c>
      <c r="BB28" s="101">
        <v>5.0176465890979308E-2</v>
      </c>
      <c r="BC28" s="101">
        <v>5.111178486590108E-2</v>
      </c>
      <c r="BD28" s="101">
        <v>5.1397291688146808E-2</v>
      </c>
      <c r="BE28" s="101">
        <v>5.3193011749005981E-2</v>
      </c>
      <c r="BF28" s="101">
        <v>5.240345222616586E-2</v>
      </c>
      <c r="BG28" s="101">
        <v>5.201003920013561E-2</v>
      </c>
      <c r="BH28" s="101">
        <v>5.3008826830763876E-2</v>
      </c>
      <c r="BI28" s="101">
        <v>5.2971531770521746E-2</v>
      </c>
      <c r="BJ28" s="101">
        <v>5.2156825744955788E-2</v>
      </c>
      <c r="BK28" s="101">
        <v>5.2913750922517058E-2</v>
      </c>
      <c r="BL28" s="101">
        <v>5.7064396480831954E-2</v>
      </c>
      <c r="BM28" s="101">
        <v>6.1661185924169581E-2</v>
      </c>
      <c r="BN28" s="101">
        <v>6.1507288201615842E-2</v>
      </c>
      <c r="BO28" s="101">
        <v>6.2069342914322159E-2</v>
      </c>
      <c r="BP28" s="101">
        <v>6.3338573836935169E-2</v>
      </c>
      <c r="BQ28" s="101">
        <v>6.0887757881459968E-2</v>
      </c>
      <c r="BR28" s="101">
        <v>6.0429142059572886E-2</v>
      </c>
      <c r="BS28" s="101">
        <v>5.9495792081749661E-2</v>
      </c>
      <c r="BT28" s="101">
        <v>5.771823961444731E-2</v>
      </c>
      <c r="BU28" s="101">
        <v>5.6524872822892598E-2</v>
      </c>
      <c r="BV28" s="101">
        <v>5.5279477478991867E-2</v>
      </c>
      <c r="BW28" s="101">
        <v>5.4704010350417456E-2</v>
      </c>
      <c r="BX28" s="101">
        <v>5.8623313539308032E-2</v>
      </c>
      <c r="BY28" s="101">
        <v>5.4209414179009589E-2</v>
      </c>
      <c r="BZ28" s="101">
        <v>5.3572786326488341E-2</v>
      </c>
      <c r="CA28" s="101">
        <v>5.5919934313483445E-2</v>
      </c>
      <c r="CB28" s="101">
        <v>5.6584311544844661E-2</v>
      </c>
      <c r="CC28" s="101">
        <v>5.7006822168675697E-2</v>
      </c>
      <c r="CD28" s="102">
        <v>5.6849881916158619E-2</v>
      </c>
    </row>
    <row r="29" spans="1:82" s="1" customFormat="1" ht="24" customHeight="1" x14ac:dyDescent="0.4">
      <c r="A29" s="65"/>
      <c r="B29" s="106" t="s">
        <v>136</v>
      </c>
      <c r="C29" s="56"/>
      <c r="D29" s="65"/>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129">
        <f t="shared" ref="AH29:BM29" si="4">SUM(AH27,AH28)</f>
        <v>8.2660681366065025E-2</v>
      </c>
      <c r="AI29" s="129">
        <f t="shared" si="4"/>
        <v>8.0877037317804337E-2</v>
      </c>
      <c r="AJ29" s="129">
        <f t="shared" si="4"/>
        <v>8.4846394655642449E-2</v>
      </c>
      <c r="AK29" s="129">
        <f t="shared" si="4"/>
        <v>9.303507669984111E-2</v>
      </c>
      <c r="AL29" s="129">
        <f t="shared" si="4"/>
        <v>9.6753259466371352E-2</v>
      </c>
      <c r="AM29" s="129">
        <f t="shared" si="4"/>
        <v>9.882209144915699E-2</v>
      </c>
      <c r="AN29" s="129">
        <f t="shared" si="4"/>
        <v>9.923972799987546E-2</v>
      </c>
      <c r="AO29" s="129">
        <f t="shared" si="4"/>
        <v>9.8668049390648646E-2</v>
      </c>
      <c r="AP29" s="129">
        <f t="shared" si="4"/>
        <v>9.8675018892462357E-2</v>
      </c>
      <c r="AQ29" s="129">
        <f t="shared" si="4"/>
        <v>9.1367286728281566E-2</v>
      </c>
      <c r="AR29" s="129">
        <f t="shared" si="4"/>
        <v>8.2930957414366027E-2</v>
      </c>
      <c r="AS29" s="129">
        <f t="shared" si="4"/>
        <v>7.9981320956960644E-2</v>
      </c>
      <c r="AT29" s="129">
        <f t="shared" si="4"/>
        <v>8.3109368419659796E-2</v>
      </c>
      <c r="AU29" s="129">
        <f t="shared" si="4"/>
        <v>9.2564566861993103E-2</v>
      </c>
      <c r="AV29" s="129">
        <f t="shared" si="4"/>
        <v>0.10184307840125587</v>
      </c>
      <c r="AW29" s="129">
        <f t="shared" si="4"/>
        <v>0.10525588379121333</v>
      </c>
      <c r="AX29" s="129">
        <f t="shared" si="4"/>
        <v>0.10325495630600756</v>
      </c>
      <c r="AY29" s="129">
        <f t="shared" si="4"/>
        <v>0.10240881780500291</v>
      </c>
      <c r="AZ29" s="129">
        <f t="shared" si="4"/>
        <v>9.9770906707476043E-2</v>
      </c>
      <c r="BA29" s="129">
        <f t="shared" si="4"/>
        <v>9.6963351044138002E-2</v>
      </c>
      <c r="BB29" s="129">
        <f t="shared" si="4"/>
        <v>9.4412540441250747E-2</v>
      </c>
      <c r="BC29" s="129">
        <f t="shared" si="4"/>
        <v>9.4910827625178856E-2</v>
      </c>
      <c r="BD29" s="129">
        <f t="shared" si="4"/>
        <v>9.5170547129250133E-2</v>
      </c>
      <c r="BE29" s="129">
        <f t="shared" si="4"/>
        <v>9.7427493714708546E-2</v>
      </c>
      <c r="BF29" s="129">
        <f t="shared" si="4"/>
        <v>9.6561268382180016E-2</v>
      </c>
      <c r="BG29" s="129">
        <f t="shared" si="4"/>
        <v>0.10016500914683504</v>
      </c>
      <c r="BH29" s="129">
        <f t="shared" si="4"/>
        <v>0.10115754231921165</v>
      </c>
      <c r="BI29" s="129">
        <f t="shared" si="4"/>
        <v>0.10007889193224445</v>
      </c>
      <c r="BJ29" s="129">
        <f t="shared" si="4"/>
        <v>9.8596989374680061E-2</v>
      </c>
      <c r="BK29" s="129">
        <f t="shared" si="4"/>
        <v>9.9247976646242519E-2</v>
      </c>
      <c r="BL29" s="129">
        <f t="shared" si="4"/>
        <v>0.10749575244755501</v>
      </c>
      <c r="BM29" s="129">
        <f t="shared" si="4"/>
        <v>0.1191571573842598</v>
      </c>
      <c r="BN29" s="129">
        <f t="shared" ref="BN29:CD29" si="5">SUM(BN27,BN28)</f>
        <v>0.1186265641122787</v>
      </c>
      <c r="BO29" s="129">
        <f t="shared" si="5"/>
        <v>0.11895266005686816</v>
      </c>
      <c r="BP29" s="129">
        <f t="shared" si="5"/>
        <v>0.11945350913646777</v>
      </c>
      <c r="BQ29" s="129">
        <f t="shared" si="5"/>
        <v>0.11216846038140123</v>
      </c>
      <c r="BR29" s="129">
        <f t="shared" si="5"/>
        <v>0.11026971303884853</v>
      </c>
      <c r="BS29" s="129">
        <f t="shared" si="5"/>
        <v>0.10788563309228005</v>
      </c>
      <c r="BT29" s="129">
        <f t="shared" si="5"/>
        <v>0.10377820020068658</v>
      </c>
      <c r="BU29" s="129">
        <f t="shared" si="5"/>
        <v>0.10152938399134541</v>
      </c>
      <c r="BV29" s="129">
        <f t="shared" si="5"/>
        <v>9.8714326075047126E-2</v>
      </c>
      <c r="BW29" s="129">
        <f t="shared" si="5"/>
        <v>9.7764521271540283E-2</v>
      </c>
      <c r="BX29" s="129">
        <f t="shared" si="5"/>
        <v>0.1117052809790211</v>
      </c>
      <c r="BY29" s="129">
        <f t="shared" si="5"/>
        <v>0.10064105943636437</v>
      </c>
      <c r="BZ29" s="129">
        <f t="shared" si="5"/>
        <v>9.6562532518964253E-2</v>
      </c>
      <c r="CA29" s="129">
        <f t="shared" si="5"/>
        <v>0.10016696194272992</v>
      </c>
      <c r="CB29" s="129">
        <f t="shared" si="5"/>
        <v>0.10129456239815453</v>
      </c>
      <c r="CC29" s="129">
        <f t="shared" si="5"/>
        <v>0.10166971001480067</v>
      </c>
      <c r="CD29" s="130">
        <f t="shared" si="5"/>
        <v>0.10164316367485332</v>
      </c>
    </row>
    <row r="30" spans="1:82" s="1" customFormat="1" x14ac:dyDescent="0.4">
      <c r="A30" s="65"/>
      <c r="B30" s="71" t="s">
        <v>196</v>
      </c>
      <c r="C30" s="56"/>
      <c r="D30" s="65"/>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101">
        <v>8.2660681366065011E-2</v>
      </c>
      <c r="AI30" s="101">
        <v>8.0877037317804337E-2</v>
      </c>
      <c r="AJ30" s="101">
        <v>8.4846394655642463E-2</v>
      </c>
      <c r="AK30" s="101">
        <v>9.303507669984111E-2</v>
      </c>
      <c r="AL30" s="101">
        <v>9.6753259466371352E-2</v>
      </c>
      <c r="AM30" s="101">
        <v>9.8822091449157004E-2</v>
      </c>
      <c r="AN30" s="101">
        <v>9.923972799987546E-2</v>
      </c>
      <c r="AO30" s="101">
        <v>9.866804939064866E-2</v>
      </c>
      <c r="AP30" s="101">
        <v>9.8675018892462357E-2</v>
      </c>
      <c r="AQ30" s="101">
        <v>9.136728672828158E-2</v>
      </c>
      <c r="AR30" s="101">
        <v>8.2930957414366013E-2</v>
      </c>
      <c r="AS30" s="101">
        <v>7.9981320956960644E-2</v>
      </c>
      <c r="AT30" s="101">
        <v>8.310936841965981E-2</v>
      </c>
      <c r="AU30" s="101">
        <v>8.7007920652647133E-2</v>
      </c>
      <c r="AV30" s="101">
        <v>9.5750111982461764E-2</v>
      </c>
      <c r="AW30" s="101">
        <v>9.8947015555195181E-2</v>
      </c>
      <c r="AX30" s="101">
        <v>9.6962034143604742E-2</v>
      </c>
      <c r="AY30" s="101">
        <v>9.6162073485398777E-2</v>
      </c>
      <c r="AZ30" s="101">
        <v>9.3775133910507694E-2</v>
      </c>
      <c r="BA30" s="101">
        <v>9.1332859032894148E-2</v>
      </c>
      <c r="BB30" s="101">
        <v>8.9159911208110301E-2</v>
      </c>
      <c r="BC30" s="101">
        <v>8.888328816740601E-2</v>
      </c>
      <c r="BD30" s="101">
        <v>8.6563725113594489E-2</v>
      </c>
      <c r="BE30" s="101">
        <v>8.8110839207768604E-2</v>
      </c>
      <c r="BF30" s="101">
        <v>8.6907647763487667E-2</v>
      </c>
      <c r="BG30" s="101">
        <v>7.8945853872082791E-2</v>
      </c>
      <c r="BH30" s="101">
        <v>8.2446256508568821E-2</v>
      </c>
      <c r="BI30" s="101">
        <v>8.1003906382580565E-2</v>
      </c>
      <c r="BJ30" s="101">
        <v>7.9466021928049899E-2</v>
      </c>
      <c r="BK30" s="101">
        <v>7.998818969237588E-2</v>
      </c>
      <c r="BL30" s="101">
        <v>8.5425116130043693E-2</v>
      </c>
      <c r="BM30" s="101">
        <v>9.4145618082696406E-2</v>
      </c>
      <c r="BN30" s="101">
        <v>9.3692524419579121E-2</v>
      </c>
      <c r="BO30" s="101">
        <v>9.4373491316922381E-2</v>
      </c>
      <c r="BP30" s="101">
        <v>9.5704930566008442E-2</v>
      </c>
      <c r="BQ30" s="101">
        <v>9.0019468839656891E-2</v>
      </c>
      <c r="BR30" s="101">
        <v>8.8796003117404293E-2</v>
      </c>
      <c r="BS30" s="101">
        <v>8.7626302568449055E-2</v>
      </c>
      <c r="BT30" s="101">
        <v>8.492998708344103E-2</v>
      </c>
      <c r="BU30" s="101">
        <v>8.4012303029465635E-2</v>
      </c>
      <c r="BV30" s="101">
        <v>8.3278648132356012E-2</v>
      </c>
      <c r="BW30" s="101">
        <v>8.4878460162314567E-2</v>
      </c>
      <c r="BX30" s="101">
        <v>9.9340946178391731E-2</v>
      </c>
      <c r="BY30" s="101">
        <v>9.1207002813084095E-2</v>
      </c>
      <c r="BZ30" s="101">
        <v>8.86785414394341E-2</v>
      </c>
      <c r="CA30" s="101">
        <v>9.2926088623660474E-2</v>
      </c>
      <c r="CB30" s="101">
        <v>9.4972834953536339E-2</v>
      </c>
      <c r="CC30" s="101">
        <v>9.6350990650865886E-2</v>
      </c>
      <c r="CD30" s="102">
        <v>9.7005662324858036E-2</v>
      </c>
    </row>
    <row r="31" spans="1:82" s="1" customFormat="1" x14ac:dyDescent="0.4">
      <c r="A31" s="65"/>
      <c r="B31" s="71" t="s">
        <v>197</v>
      </c>
      <c r="C31" s="56"/>
      <c r="D31" s="65"/>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101">
        <v>0</v>
      </c>
      <c r="AI31" s="101">
        <v>0</v>
      </c>
      <c r="AJ31" s="101">
        <v>0</v>
      </c>
      <c r="AK31" s="101">
        <v>0</v>
      </c>
      <c r="AL31" s="101">
        <v>0</v>
      </c>
      <c r="AM31" s="101">
        <v>0</v>
      </c>
      <c r="AN31" s="101">
        <v>0</v>
      </c>
      <c r="AO31" s="101">
        <v>0</v>
      </c>
      <c r="AP31" s="101">
        <v>0</v>
      </c>
      <c r="AQ31" s="101">
        <v>0</v>
      </c>
      <c r="AR31" s="101">
        <v>0</v>
      </c>
      <c r="AS31" s="101">
        <v>0</v>
      </c>
      <c r="AT31" s="101">
        <v>0</v>
      </c>
      <c r="AU31" s="101">
        <v>5.5566462093459609E-3</v>
      </c>
      <c r="AV31" s="101">
        <v>6.092966418794107E-3</v>
      </c>
      <c r="AW31" s="101">
        <v>6.3088682360181387E-3</v>
      </c>
      <c r="AX31" s="101">
        <v>6.2929221624028172E-3</v>
      </c>
      <c r="AY31" s="101">
        <v>6.2467443196041359E-3</v>
      </c>
      <c r="AZ31" s="101">
        <v>5.9957727969683445E-3</v>
      </c>
      <c r="BA31" s="101">
        <v>5.630492011243873E-3</v>
      </c>
      <c r="BB31" s="101">
        <v>5.2526292331404522E-3</v>
      </c>
      <c r="BC31" s="101">
        <v>6.0275394577728406E-3</v>
      </c>
      <c r="BD31" s="101">
        <v>8.6068220156556557E-3</v>
      </c>
      <c r="BE31" s="101">
        <v>9.316654506939942E-3</v>
      </c>
      <c r="BF31" s="101">
        <v>9.6536206186923663E-3</v>
      </c>
      <c r="BG31" s="101">
        <v>2.1219155274752256E-2</v>
      </c>
      <c r="BH31" s="101">
        <v>1.8711285810642801E-2</v>
      </c>
      <c r="BI31" s="101">
        <v>1.9074985549663886E-2</v>
      </c>
      <c r="BJ31" s="101">
        <v>1.9130967446630162E-2</v>
      </c>
      <c r="BK31" s="101">
        <v>1.9259786953866657E-2</v>
      </c>
      <c r="BL31" s="101">
        <v>2.207063631751132E-2</v>
      </c>
      <c r="BM31" s="101">
        <v>2.5011539301563409E-2</v>
      </c>
      <c r="BN31" s="101">
        <v>2.4934039692699583E-2</v>
      </c>
      <c r="BO31" s="101">
        <v>2.4579168739945791E-2</v>
      </c>
      <c r="BP31" s="101">
        <v>2.3748578570459342E-2</v>
      </c>
      <c r="BQ31" s="101">
        <v>2.2148991541744319E-2</v>
      </c>
      <c r="BR31" s="101">
        <v>2.1473709921444251E-2</v>
      </c>
      <c r="BS31" s="101">
        <v>2.0259330523830998E-2</v>
      </c>
      <c r="BT31" s="101">
        <v>1.8848213117245542E-2</v>
      </c>
      <c r="BU31" s="101">
        <v>1.7517080961879782E-2</v>
      </c>
      <c r="BV31" s="101">
        <v>1.5435677942691125E-2</v>
      </c>
      <c r="BW31" s="101">
        <v>1.2886061109225706E-2</v>
      </c>
      <c r="BX31" s="101">
        <v>1.2364334800629373E-2</v>
      </c>
      <c r="BY31" s="101">
        <v>9.434056623280257E-3</v>
      </c>
      <c r="BZ31" s="101">
        <v>7.8839910795301497E-3</v>
      </c>
      <c r="CA31" s="101">
        <v>7.2408733190694212E-3</v>
      </c>
      <c r="CB31" s="101">
        <v>6.3217274446181861E-3</v>
      </c>
      <c r="CC31" s="101">
        <v>5.3187193639347837E-3</v>
      </c>
      <c r="CD31" s="102">
        <v>4.637501349995285E-3</v>
      </c>
    </row>
    <row r="32" spans="1:82" s="1" customFormat="1" x14ac:dyDescent="0.4">
      <c r="A32" s="65"/>
      <c r="B32" s="119"/>
      <c r="C32" s="119"/>
      <c r="D32" s="131"/>
      <c r="E32" s="119"/>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32"/>
    </row>
    <row r="33" spans="1:82" s="1" customFormat="1" ht="39" customHeight="1" x14ac:dyDescent="0.4">
      <c r="A33" s="65"/>
      <c r="B33" s="116" t="s">
        <v>201</v>
      </c>
      <c r="C33" s="56"/>
      <c r="D33" s="65"/>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128"/>
    </row>
    <row r="34" spans="1:82" s="1" customFormat="1" ht="24" customHeight="1" x14ac:dyDescent="0.4">
      <c r="A34" s="65"/>
      <c r="B34" s="71" t="s">
        <v>194</v>
      </c>
      <c r="C34" s="56"/>
      <c r="D34" s="65"/>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101">
        <v>8.196906234011328E-2</v>
      </c>
      <c r="AI34" s="101">
        <v>8.4100001813425321E-2</v>
      </c>
      <c r="AJ34" s="101">
        <v>8.5258663378450353E-2</v>
      </c>
      <c r="AK34" s="101">
        <v>9.7191413784714714E-2</v>
      </c>
      <c r="AL34" s="101">
        <v>0.1024168197450171</v>
      </c>
      <c r="AM34" s="101">
        <v>0.10904030727937816</v>
      </c>
      <c r="AN34" s="101">
        <v>0.1122646101769636</v>
      </c>
      <c r="AO34" s="101">
        <v>0.1166783569461156</v>
      </c>
      <c r="AP34" s="101">
        <v>0.11999953616433108</v>
      </c>
      <c r="AQ34" s="101">
        <v>0.11504593080413952</v>
      </c>
      <c r="AR34" s="101">
        <v>0.10806382179319564</v>
      </c>
      <c r="AS34" s="101">
        <v>0.10031595161495467</v>
      </c>
      <c r="AT34" s="101">
        <v>0.1045171460929708</v>
      </c>
      <c r="AU34" s="101">
        <v>0.11710878482094149</v>
      </c>
      <c r="AV34" s="101">
        <v>0.12848814088256286</v>
      </c>
      <c r="AW34" s="101">
        <v>0.13742628864421</v>
      </c>
      <c r="AX34" s="101">
        <v>0.13644029485489981</v>
      </c>
      <c r="AY34" s="101">
        <v>0.13695875850308967</v>
      </c>
      <c r="AZ34" s="101">
        <v>0.13841436307584928</v>
      </c>
      <c r="BA34" s="101">
        <v>0.13007684604684866</v>
      </c>
      <c r="BB34" s="101">
        <v>0.12648250201414715</v>
      </c>
      <c r="BC34" s="101">
        <v>0.12559258220001332</v>
      </c>
      <c r="BD34" s="101">
        <v>0.12449688417748844</v>
      </c>
      <c r="BE34" s="101">
        <v>0.12204671997671751</v>
      </c>
      <c r="BF34" s="101">
        <v>0.11815247812863361</v>
      </c>
      <c r="BG34" s="101">
        <v>0.12448763002656985</v>
      </c>
      <c r="BH34" s="101">
        <v>0.12112466105504217</v>
      </c>
      <c r="BI34" s="101">
        <v>0.11853790534355263</v>
      </c>
      <c r="BJ34" s="101">
        <v>0.11722719762752412</v>
      </c>
      <c r="BK34" s="101">
        <v>0.11589208186353599</v>
      </c>
      <c r="BL34" s="101">
        <v>0.1163564136683084</v>
      </c>
      <c r="BM34" s="101">
        <v>0.12477624434116817</v>
      </c>
      <c r="BN34" s="101">
        <v>0.12525048087938109</v>
      </c>
      <c r="BO34" s="101">
        <v>0.12791344060306109</v>
      </c>
      <c r="BP34" s="101">
        <v>0.12776431562182886</v>
      </c>
      <c r="BQ34" s="101">
        <v>0.12126516714219095</v>
      </c>
      <c r="BR34" s="101">
        <v>0.11956664100263141</v>
      </c>
      <c r="BS34" s="101">
        <v>0.11891384583642169</v>
      </c>
      <c r="BT34" s="101">
        <v>0.11544695168073993</v>
      </c>
      <c r="BU34" s="101">
        <v>0.11362047943849082</v>
      </c>
      <c r="BV34" s="101">
        <v>0.111446566565657</v>
      </c>
      <c r="BW34" s="101">
        <v>0.11012273199134898</v>
      </c>
      <c r="BX34" s="101">
        <v>0.10225410142895439</v>
      </c>
      <c r="BY34" s="101">
        <v>0.10686352250914069</v>
      </c>
      <c r="BZ34" s="101">
        <v>9.9429100598991127E-2</v>
      </c>
      <c r="CA34" s="101">
        <v>0.10542234708158911</v>
      </c>
      <c r="CB34" s="101">
        <v>0.10815775142731822</v>
      </c>
      <c r="CC34" s="101">
        <v>0.10828709441483456</v>
      </c>
      <c r="CD34" s="102">
        <v>0.10886044611993266</v>
      </c>
    </row>
    <row r="35" spans="1:82" s="1" customFormat="1" x14ac:dyDescent="0.4">
      <c r="A35" s="65"/>
      <c r="B35" s="71" t="s">
        <v>195</v>
      </c>
      <c r="C35" s="56"/>
      <c r="D35" s="65"/>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101">
        <v>0.11726778009546392</v>
      </c>
      <c r="AI35" s="101">
        <v>0.11309038286254582</v>
      </c>
      <c r="AJ35" s="101">
        <v>0.11259203649318895</v>
      </c>
      <c r="AK35" s="101">
        <v>0.11933527065333685</v>
      </c>
      <c r="AL35" s="101">
        <v>0.12122790062890189</v>
      </c>
      <c r="AM35" s="101">
        <v>0.12164242941290392</v>
      </c>
      <c r="AN35" s="101">
        <v>0.12111586572297538</v>
      </c>
      <c r="AO35" s="101">
        <v>0.12718142738237764</v>
      </c>
      <c r="AP35" s="101">
        <v>0.13144279478058607</v>
      </c>
      <c r="AQ35" s="101">
        <v>0.13092481652419727</v>
      </c>
      <c r="AR35" s="101">
        <v>0.13243911607053657</v>
      </c>
      <c r="AS35" s="101">
        <v>0.13039234456636839</v>
      </c>
      <c r="AT35" s="101">
        <v>0.13407089516946491</v>
      </c>
      <c r="AU35" s="101">
        <v>0.13521891661739055</v>
      </c>
      <c r="AV35" s="101">
        <v>0.13638816972939052</v>
      </c>
      <c r="AW35" s="101">
        <v>0.14074350656899562</v>
      </c>
      <c r="AX35" s="101">
        <v>0.13868409148073738</v>
      </c>
      <c r="AY35" s="101">
        <v>0.13794562286098042</v>
      </c>
      <c r="AZ35" s="101">
        <v>0.14336160983064491</v>
      </c>
      <c r="BA35" s="101">
        <v>0.14218729329153251</v>
      </c>
      <c r="BB35" s="101">
        <v>0.14346763388569331</v>
      </c>
      <c r="BC35" s="101">
        <v>0.14656167435988796</v>
      </c>
      <c r="BD35" s="101">
        <v>0.14618064399951602</v>
      </c>
      <c r="BE35" s="101">
        <v>0.14676407004568992</v>
      </c>
      <c r="BF35" s="101">
        <v>0.14021521628563782</v>
      </c>
      <c r="BG35" s="101">
        <v>0.1344535470540284</v>
      </c>
      <c r="BH35" s="101">
        <v>0.13335093403150497</v>
      </c>
      <c r="BI35" s="101">
        <v>0.13329412638195839</v>
      </c>
      <c r="BJ35" s="101">
        <v>0.13165755762571957</v>
      </c>
      <c r="BK35" s="101">
        <v>0.13234892043267832</v>
      </c>
      <c r="BL35" s="101">
        <v>0.13166032115093829</v>
      </c>
      <c r="BM35" s="101">
        <v>0.13381548316965003</v>
      </c>
      <c r="BN35" s="101">
        <v>0.13487246296483499</v>
      </c>
      <c r="BO35" s="101">
        <v>0.13957524994975742</v>
      </c>
      <c r="BP35" s="101">
        <v>0.14421133153843446</v>
      </c>
      <c r="BQ35" s="101">
        <v>0.14398328760057363</v>
      </c>
      <c r="BR35" s="101">
        <v>0.14496843420470329</v>
      </c>
      <c r="BS35" s="101">
        <v>0.14620575930359789</v>
      </c>
      <c r="BT35" s="101">
        <v>0.14466783590468818</v>
      </c>
      <c r="BU35" s="101">
        <v>0.14270531961335306</v>
      </c>
      <c r="BV35" s="101">
        <v>0.14183790586843945</v>
      </c>
      <c r="BW35" s="101">
        <v>0.13989975831234094</v>
      </c>
      <c r="BX35" s="101">
        <v>0.1129286373109271</v>
      </c>
      <c r="BY35" s="101">
        <v>0.12476424042734752</v>
      </c>
      <c r="BZ35" s="101">
        <v>0.12390615048471598</v>
      </c>
      <c r="CA35" s="101">
        <v>0.133234050733819</v>
      </c>
      <c r="CB35" s="101">
        <v>0.13688207482513332</v>
      </c>
      <c r="CC35" s="101">
        <v>0.13821549461237218</v>
      </c>
      <c r="CD35" s="102">
        <v>0.13816142207658735</v>
      </c>
    </row>
    <row r="36" spans="1:82" s="106" customFormat="1" ht="24" customHeight="1" x14ac:dyDescent="0.4">
      <c r="A36" s="133"/>
      <c r="B36" s="106" t="s">
        <v>136</v>
      </c>
      <c r="D36" s="133"/>
      <c r="AH36" s="129">
        <f t="shared" ref="AH36:BM36" si="6">SUM(AH34,AH35)</f>
        <v>0.19923684243557721</v>
      </c>
      <c r="AI36" s="129">
        <f t="shared" si="6"/>
        <v>0.19719038467597114</v>
      </c>
      <c r="AJ36" s="129">
        <f t="shared" si="6"/>
        <v>0.19785069987163931</v>
      </c>
      <c r="AK36" s="129">
        <f t="shared" si="6"/>
        <v>0.21652668443805156</v>
      </c>
      <c r="AL36" s="129">
        <f t="shared" si="6"/>
        <v>0.22364472037391897</v>
      </c>
      <c r="AM36" s="129">
        <f t="shared" si="6"/>
        <v>0.23068273669228206</v>
      </c>
      <c r="AN36" s="129">
        <f t="shared" si="6"/>
        <v>0.23338047589993899</v>
      </c>
      <c r="AO36" s="129">
        <f t="shared" si="6"/>
        <v>0.24385978432849326</v>
      </c>
      <c r="AP36" s="129">
        <f t="shared" si="6"/>
        <v>0.25144233094491714</v>
      </c>
      <c r="AQ36" s="129">
        <f t="shared" si="6"/>
        <v>0.24597074732833679</v>
      </c>
      <c r="AR36" s="129">
        <f t="shared" si="6"/>
        <v>0.24050293786373222</v>
      </c>
      <c r="AS36" s="129">
        <f t="shared" si="6"/>
        <v>0.23070829618132305</v>
      </c>
      <c r="AT36" s="129">
        <f t="shared" si="6"/>
        <v>0.23858804126243571</v>
      </c>
      <c r="AU36" s="129">
        <f t="shared" si="6"/>
        <v>0.25232770143833205</v>
      </c>
      <c r="AV36" s="129">
        <f t="shared" si="6"/>
        <v>0.26487631061195338</v>
      </c>
      <c r="AW36" s="129">
        <f t="shared" si="6"/>
        <v>0.27816979521320562</v>
      </c>
      <c r="AX36" s="129">
        <f t="shared" si="6"/>
        <v>0.27512438633563718</v>
      </c>
      <c r="AY36" s="129">
        <f t="shared" si="6"/>
        <v>0.27490438136407008</v>
      </c>
      <c r="AZ36" s="129">
        <f t="shared" si="6"/>
        <v>0.2817759729064942</v>
      </c>
      <c r="BA36" s="129">
        <f t="shared" si="6"/>
        <v>0.27226413933838117</v>
      </c>
      <c r="BB36" s="129">
        <f t="shared" si="6"/>
        <v>0.26995013589984046</v>
      </c>
      <c r="BC36" s="129">
        <f t="shared" si="6"/>
        <v>0.27215425655990128</v>
      </c>
      <c r="BD36" s="129">
        <f t="shared" si="6"/>
        <v>0.27067752817700447</v>
      </c>
      <c r="BE36" s="129">
        <f t="shared" si="6"/>
        <v>0.26881079002240743</v>
      </c>
      <c r="BF36" s="129">
        <f t="shared" si="6"/>
        <v>0.25836769441427143</v>
      </c>
      <c r="BG36" s="129">
        <f t="shared" si="6"/>
        <v>0.25894117708059827</v>
      </c>
      <c r="BH36" s="129">
        <f t="shared" si="6"/>
        <v>0.25447559508654716</v>
      </c>
      <c r="BI36" s="129">
        <f t="shared" si="6"/>
        <v>0.25183203172551105</v>
      </c>
      <c r="BJ36" s="129">
        <f t="shared" si="6"/>
        <v>0.24888475525324369</v>
      </c>
      <c r="BK36" s="129">
        <f t="shared" si="6"/>
        <v>0.24824100229621432</v>
      </c>
      <c r="BL36" s="129">
        <f t="shared" si="6"/>
        <v>0.24801673481924669</v>
      </c>
      <c r="BM36" s="129">
        <f t="shared" si="6"/>
        <v>0.25859172751081821</v>
      </c>
      <c r="BN36" s="129">
        <f t="shared" ref="BN36:CD36" si="7">SUM(BN34,BN35)</f>
        <v>0.26012294384421608</v>
      </c>
      <c r="BO36" s="129">
        <f t="shared" si="7"/>
        <v>0.26748869055281854</v>
      </c>
      <c r="BP36" s="129">
        <f t="shared" si="7"/>
        <v>0.27197564716026335</v>
      </c>
      <c r="BQ36" s="129">
        <f t="shared" si="7"/>
        <v>0.26524845474276459</v>
      </c>
      <c r="BR36" s="129">
        <f t="shared" si="7"/>
        <v>0.26453507520733471</v>
      </c>
      <c r="BS36" s="129">
        <f t="shared" si="7"/>
        <v>0.26511960514001959</v>
      </c>
      <c r="BT36" s="129">
        <f t="shared" si="7"/>
        <v>0.26011478758542811</v>
      </c>
      <c r="BU36" s="129">
        <f t="shared" si="7"/>
        <v>0.25632579905184388</v>
      </c>
      <c r="BV36" s="129">
        <f t="shared" si="7"/>
        <v>0.25328447243409646</v>
      </c>
      <c r="BW36" s="129">
        <f t="shared" si="7"/>
        <v>0.25002249030368995</v>
      </c>
      <c r="BX36" s="129">
        <f t="shared" si="7"/>
        <v>0.21518273873988147</v>
      </c>
      <c r="BY36" s="129">
        <f t="shared" si="7"/>
        <v>0.23162776293648821</v>
      </c>
      <c r="BZ36" s="129">
        <f t="shared" si="7"/>
        <v>0.22333525108370711</v>
      </c>
      <c r="CA36" s="129">
        <f t="shared" si="7"/>
        <v>0.23865639781540809</v>
      </c>
      <c r="CB36" s="129">
        <f t="shared" si="7"/>
        <v>0.24503982625245152</v>
      </c>
      <c r="CC36" s="129">
        <f t="shared" si="7"/>
        <v>0.24650258902720673</v>
      </c>
      <c r="CD36" s="130">
        <f t="shared" si="7"/>
        <v>0.24702186819652</v>
      </c>
    </row>
    <row r="37" spans="1:82" s="106" customFormat="1" x14ac:dyDescent="0.4">
      <c r="A37" s="133"/>
      <c r="B37" s="71" t="s">
        <v>196</v>
      </c>
      <c r="D37" s="133"/>
      <c r="AH37" s="101">
        <v>0.19923684243557721</v>
      </c>
      <c r="AI37" s="101">
        <v>0.19719038467597111</v>
      </c>
      <c r="AJ37" s="101">
        <v>0.19785069987163931</v>
      </c>
      <c r="AK37" s="101">
        <v>0.21652668443805156</v>
      </c>
      <c r="AL37" s="101">
        <v>0.223644720373919</v>
      </c>
      <c r="AM37" s="101">
        <v>0.23068273669228206</v>
      </c>
      <c r="AN37" s="101">
        <v>0.23338047589993896</v>
      </c>
      <c r="AO37" s="101">
        <v>0.24385978432849326</v>
      </c>
      <c r="AP37" s="101">
        <v>0.25144233094491719</v>
      </c>
      <c r="AQ37" s="101">
        <v>0.24597074732833682</v>
      </c>
      <c r="AR37" s="101">
        <v>0.24050293786373217</v>
      </c>
      <c r="AS37" s="101">
        <v>0.23070829618132305</v>
      </c>
      <c r="AT37" s="101">
        <v>0.23858804126243574</v>
      </c>
      <c r="AU37" s="101">
        <v>0.23718048244036807</v>
      </c>
      <c r="AV37" s="101">
        <v>0.24902955410156882</v>
      </c>
      <c r="AW37" s="101">
        <v>0.26149674547926982</v>
      </c>
      <c r="AX37" s="101">
        <v>0.25835680044796316</v>
      </c>
      <c r="AY37" s="101">
        <v>0.25813573370728204</v>
      </c>
      <c r="AZ37" s="101">
        <v>0.26484253239817568</v>
      </c>
      <c r="BA37" s="101">
        <v>0.25645423750449009</v>
      </c>
      <c r="BB37" s="101">
        <v>0.25493149569917695</v>
      </c>
      <c r="BC37" s="101">
        <v>0.25487044857864571</v>
      </c>
      <c r="BD37" s="101">
        <v>0.24619859662801186</v>
      </c>
      <c r="BE37" s="101">
        <v>0.24310534320356703</v>
      </c>
      <c r="BF37" s="101">
        <v>0.23253763083091125</v>
      </c>
      <c r="BG37" s="101">
        <v>0.20408656177830486</v>
      </c>
      <c r="BH37" s="101">
        <v>0.20740480350412366</v>
      </c>
      <c r="BI37" s="101">
        <v>0.20383297544740173</v>
      </c>
      <c r="BJ37" s="101">
        <v>0.20059315749848441</v>
      </c>
      <c r="BK37" s="101">
        <v>0.20006804221178909</v>
      </c>
      <c r="BL37" s="101">
        <v>0.19709484227728011</v>
      </c>
      <c r="BM37" s="101">
        <v>0.20431234306025922</v>
      </c>
      <c r="BN37" s="101">
        <v>0.2054478729161337</v>
      </c>
      <c r="BO37" s="101">
        <v>0.21221754606574522</v>
      </c>
      <c r="BP37" s="101">
        <v>0.21790410859660325</v>
      </c>
      <c r="BQ37" s="101">
        <v>0.21287200453045171</v>
      </c>
      <c r="BR37" s="101">
        <v>0.21302002803342521</v>
      </c>
      <c r="BS37" s="101">
        <v>0.21533405395096544</v>
      </c>
      <c r="BT37" s="101">
        <v>0.21287269876642417</v>
      </c>
      <c r="BU37" s="101">
        <v>0.21210136275473782</v>
      </c>
      <c r="BV37" s="101">
        <v>0.21367910105765739</v>
      </c>
      <c r="BW37" s="101">
        <v>0.21706774305150833</v>
      </c>
      <c r="BX37" s="101">
        <v>0.19136478311792723</v>
      </c>
      <c r="BY37" s="101">
        <v>0.20991505995716128</v>
      </c>
      <c r="BZ37" s="101">
        <v>0.20510071351145809</v>
      </c>
      <c r="CA37" s="101">
        <v>0.22140439466136583</v>
      </c>
      <c r="CB37" s="101">
        <v>0.2297470508263067</v>
      </c>
      <c r="CC37" s="101">
        <v>0.23360712494721478</v>
      </c>
      <c r="CD37" s="102">
        <v>0.23575141767311575</v>
      </c>
    </row>
    <row r="38" spans="1:82" s="1" customFormat="1" x14ac:dyDescent="0.4">
      <c r="A38" s="65"/>
      <c r="B38" s="71" t="s">
        <v>197</v>
      </c>
      <c r="C38" s="56"/>
      <c r="D38" s="65"/>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101">
        <v>0</v>
      </c>
      <c r="AI38" s="101">
        <v>0</v>
      </c>
      <c r="AJ38" s="101">
        <v>0</v>
      </c>
      <c r="AK38" s="101">
        <v>0</v>
      </c>
      <c r="AL38" s="101">
        <v>0</v>
      </c>
      <c r="AM38" s="101">
        <v>0</v>
      </c>
      <c r="AN38" s="101">
        <v>0</v>
      </c>
      <c r="AO38" s="101">
        <v>0</v>
      </c>
      <c r="AP38" s="101">
        <v>0</v>
      </c>
      <c r="AQ38" s="101">
        <v>0</v>
      </c>
      <c r="AR38" s="101">
        <v>0</v>
      </c>
      <c r="AS38" s="101">
        <v>0</v>
      </c>
      <c r="AT38" s="101">
        <v>0</v>
      </c>
      <c r="AU38" s="101">
        <v>1.5147218997963958E-2</v>
      </c>
      <c r="AV38" s="101">
        <v>1.5846756510384582E-2</v>
      </c>
      <c r="AW38" s="101">
        <v>1.6673049733935769E-2</v>
      </c>
      <c r="AX38" s="101">
        <v>1.6767585887673981E-2</v>
      </c>
      <c r="AY38" s="101">
        <v>1.6768647656788028E-2</v>
      </c>
      <c r="AZ38" s="101">
        <v>1.6933440508318565E-2</v>
      </c>
      <c r="BA38" s="101">
        <v>1.58099018338911E-2</v>
      </c>
      <c r="BB38" s="101">
        <v>1.5018640200663531E-2</v>
      </c>
      <c r="BC38" s="101">
        <v>1.7283807981255572E-2</v>
      </c>
      <c r="BD38" s="101">
        <v>2.4478931548992687E-2</v>
      </c>
      <c r="BE38" s="101">
        <v>2.5705446818840405E-2</v>
      </c>
      <c r="BF38" s="101">
        <v>2.5830063583360204E-2</v>
      </c>
      <c r="BG38" s="101">
        <v>5.4854615302293373E-2</v>
      </c>
      <c r="BH38" s="101">
        <v>4.7070791582423457E-2</v>
      </c>
      <c r="BI38" s="101">
        <v>4.7999056278109305E-2</v>
      </c>
      <c r="BJ38" s="101">
        <v>4.829159775475924E-2</v>
      </c>
      <c r="BK38" s="101">
        <v>4.8172960084425259E-2</v>
      </c>
      <c r="BL38" s="101">
        <v>5.0921892541966614E-2</v>
      </c>
      <c r="BM38" s="101">
        <v>5.4279384450559028E-2</v>
      </c>
      <c r="BN38" s="101">
        <v>5.4675070928082367E-2</v>
      </c>
      <c r="BO38" s="101">
        <v>5.5271144487073265E-2</v>
      </c>
      <c r="BP38" s="101">
        <v>5.40715385636601E-2</v>
      </c>
      <c r="BQ38" s="101">
        <v>5.2376450212312804E-2</v>
      </c>
      <c r="BR38" s="101">
        <v>5.1515047173909485E-2</v>
      </c>
      <c r="BS38" s="101">
        <v>4.9785551189054124E-2</v>
      </c>
      <c r="BT38" s="101">
        <v>4.7242088819003901E-2</v>
      </c>
      <c r="BU38" s="101">
        <v>4.4224436297106075E-2</v>
      </c>
      <c r="BV38" s="101">
        <v>3.9605371376439026E-2</v>
      </c>
      <c r="BW38" s="101">
        <v>3.2954747252181581E-2</v>
      </c>
      <c r="BX38" s="101">
        <v>2.381795562195425E-2</v>
      </c>
      <c r="BY38" s="101">
        <v>2.1712702979326919E-2</v>
      </c>
      <c r="BZ38" s="101">
        <v>1.8234537572249035E-2</v>
      </c>
      <c r="CA38" s="101">
        <v>1.7252003154042246E-2</v>
      </c>
      <c r="CB38" s="101">
        <v>1.5292775426144859E-2</v>
      </c>
      <c r="CC38" s="101">
        <v>1.2895464079991974E-2</v>
      </c>
      <c r="CD38" s="102">
        <v>1.1270450523404293E-2</v>
      </c>
    </row>
    <row r="39" spans="1:82" s="1" customFormat="1" ht="15.4" thickBot="1" x14ac:dyDescent="0.45">
      <c r="A39" s="131"/>
      <c r="B39" s="119"/>
      <c r="C39" s="119"/>
      <c r="D39" s="131"/>
      <c r="E39" s="119"/>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119"/>
      <c r="CD39" s="132"/>
    </row>
  </sheetData>
  <conditionalFormatting sqref="AH5:CB5">
    <cfRule type="cellIs" dxfId="4" priority="11" stopIfTrue="1" operator="equal">
      <formula>FALSE</formula>
    </cfRule>
  </conditionalFormatting>
  <conditionalFormatting sqref="CC5">
    <cfRule type="cellIs" dxfId="3" priority="12" stopIfTrue="1" operator="equal">
      <formula>FALSE</formula>
    </cfRule>
  </conditionalFormatting>
  <conditionalFormatting sqref="CD5">
    <cfRule type="cellIs" dxfId="2" priority="13" stopIfTrue="1" operator="equal">
      <formula>FALSE</formula>
    </cfRule>
  </conditionalFormatting>
  <hyperlinks>
    <hyperlink ref="A1" location="Contents!A1" display="Contents page" xr:uid="{00000000-0004-0000-0300-000000000000}"/>
    <hyperlink ref="B1" location="Notes!A1" display="Information relating to this table can be found in the 'Notes' tab" xr:uid="{00000000-0004-0000-03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9C9C9"/>
  </sheetPr>
  <dimension ref="A1:CD63"/>
  <sheetViews>
    <sheetView zoomScale="70" zoomScaleNormal="70" workbookViewId="0">
      <pane xSplit="3" ySplit="4" topLeftCell="BW5" activePane="bottomRight" state="frozen"/>
      <selection pane="topRight" activeCell="D1" sqref="D1"/>
      <selection pane="bottomLeft" activeCell="A5" sqref="A5"/>
      <selection pane="bottomRight" activeCell="A5" sqref="A5"/>
    </sheetView>
  </sheetViews>
  <sheetFormatPr defaultColWidth="10.86328125" defaultRowHeight="15" x14ac:dyDescent="0.4"/>
  <cols>
    <col min="1" max="1" width="23.1328125" style="56" bestFit="1" customWidth="1"/>
    <col min="2" max="2" width="75.86328125" style="56" customWidth="1"/>
    <col min="3" max="3" width="25.86328125" style="56" customWidth="1"/>
    <col min="4" max="82" width="12.86328125" style="56" customWidth="1"/>
    <col min="83" max="83" width="10.86328125" style="56" customWidth="1"/>
    <col min="84" max="16384" width="10.86328125" style="56"/>
  </cols>
  <sheetData>
    <row r="1" spans="1:82" s="16" customFormat="1" ht="25.5" customHeight="1" thickBot="1" x14ac:dyDescent="0.4">
      <c r="A1" s="43" t="s">
        <v>44</v>
      </c>
      <c r="B1" s="44" t="s">
        <v>88</v>
      </c>
      <c r="C1" s="108"/>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c r="BT1" s="134"/>
      <c r="BU1" s="134"/>
      <c r="BV1" s="134"/>
      <c r="BW1" s="134"/>
      <c r="BX1" s="134"/>
    </row>
    <row r="2" spans="1:82" s="1" customFormat="1" ht="32.25" customHeight="1" x14ac:dyDescent="0.4">
      <c r="A2" s="46" t="s">
        <v>45</v>
      </c>
      <c r="B2" s="18" t="s">
        <v>202</v>
      </c>
      <c r="C2" s="135"/>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51" customFormat="1" x14ac:dyDescent="0.4">
      <c r="A3" s="110">
        <v>2022</v>
      </c>
      <c r="B3" s="21" t="s">
        <v>203</v>
      </c>
      <c r="C3" s="23"/>
      <c r="D3" s="53" t="s">
        <v>123</v>
      </c>
      <c r="E3" s="53" t="s">
        <v>123</v>
      </c>
      <c r="F3" s="53" t="s">
        <v>123</v>
      </c>
      <c r="G3" s="53" t="s">
        <v>123</v>
      </c>
      <c r="H3" s="53" t="s">
        <v>123</v>
      </c>
      <c r="I3" s="53" t="s">
        <v>123</v>
      </c>
      <c r="J3" s="53" t="s">
        <v>123</v>
      </c>
      <c r="K3" s="53" t="s">
        <v>123</v>
      </c>
      <c r="L3" s="53" t="s">
        <v>123</v>
      </c>
      <c r="M3" s="53" t="s">
        <v>123</v>
      </c>
      <c r="N3" s="53" t="s">
        <v>123</v>
      </c>
      <c r="O3" s="53" t="s">
        <v>123</v>
      </c>
      <c r="P3" s="53" t="s">
        <v>123</v>
      </c>
      <c r="Q3" s="53" t="s">
        <v>123</v>
      </c>
      <c r="R3" s="53" t="s">
        <v>123</v>
      </c>
      <c r="S3" s="53" t="s">
        <v>123</v>
      </c>
      <c r="T3" s="53" t="s">
        <v>123</v>
      </c>
      <c r="U3" s="53" t="s">
        <v>123</v>
      </c>
      <c r="V3" s="53" t="s">
        <v>123</v>
      </c>
      <c r="W3" s="53" t="s">
        <v>123</v>
      </c>
      <c r="X3" s="53" t="s">
        <v>123</v>
      </c>
      <c r="Y3" s="53" t="s">
        <v>123</v>
      </c>
      <c r="Z3" s="53" t="s">
        <v>123</v>
      </c>
      <c r="AA3" s="53" t="s">
        <v>123</v>
      </c>
      <c r="AB3" s="53" t="s">
        <v>123</v>
      </c>
      <c r="AC3" s="53" t="s">
        <v>123</v>
      </c>
      <c r="AD3" s="53" t="s">
        <v>123</v>
      </c>
      <c r="AE3" s="53" t="s">
        <v>123</v>
      </c>
      <c r="AF3" s="53" t="s">
        <v>123</v>
      </c>
      <c r="AG3" s="53" t="s">
        <v>123</v>
      </c>
      <c r="AH3" s="53" t="s">
        <v>123</v>
      </c>
      <c r="AI3" s="53" t="s">
        <v>123</v>
      </c>
      <c r="AJ3" s="53" t="s">
        <v>123</v>
      </c>
      <c r="AK3" s="53" t="s">
        <v>123</v>
      </c>
      <c r="AL3" s="53" t="s">
        <v>123</v>
      </c>
      <c r="AM3" s="53" t="s">
        <v>123</v>
      </c>
      <c r="AN3" s="53" t="s">
        <v>123</v>
      </c>
      <c r="AO3" s="53" t="s">
        <v>123</v>
      </c>
      <c r="AP3" s="53" t="s">
        <v>123</v>
      </c>
      <c r="AQ3" s="53" t="s">
        <v>123</v>
      </c>
      <c r="AR3" s="53" t="s">
        <v>123</v>
      </c>
      <c r="AS3" s="53" t="s">
        <v>123</v>
      </c>
      <c r="AT3" s="53" t="s">
        <v>123</v>
      </c>
      <c r="AU3" s="53" t="s">
        <v>123</v>
      </c>
      <c r="AV3" s="53" t="s">
        <v>123</v>
      </c>
      <c r="AW3" s="53" t="s">
        <v>123</v>
      </c>
      <c r="AX3" s="53" t="s">
        <v>123</v>
      </c>
      <c r="AY3" s="53" t="s">
        <v>123</v>
      </c>
      <c r="AZ3" s="53" t="s">
        <v>123</v>
      </c>
      <c r="BA3" s="53" t="s">
        <v>123</v>
      </c>
      <c r="BB3" s="53" t="s">
        <v>123</v>
      </c>
      <c r="BC3" s="53" t="s">
        <v>123</v>
      </c>
      <c r="BD3" s="53" t="s">
        <v>123</v>
      </c>
      <c r="BE3" s="53" t="s">
        <v>123</v>
      </c>
      <c r="BF3" s="53" t="s">
        <v>123</v>
      </c>
      <c r="BG3" s="53" t="s">
        <v>123</v>
      </c>
      <c r="BH3" s="53" t="s">
        <v>123</v>
      </c>
      <c r="BI3" s="53" t="s">
        <v>123</v>
      </c>
      <c r="BJ3" s="53" t="s">
        <v>123</v>
      </c>
      <c r="BK3" s="53" t="s">
        <v>123</v>
      </c>
      <c r="BL3" s="53" t="s">
        <v>123</v>
      </c>
      <c r="BM3" s="53" t="s">
        <v>123</v>
      </c>
      <c r="BN3" s="53" t="s">
        <v>123</v>
      </c>
      <c r="BO3" s="53" t="s">
        <v>123</v>
      </c>
      <c r="BP3" s="53" t="s">
        <v>123</v>
      </c>
      <c r="BQ3" s="53" t="s">
        <v>123</v>
      </c>
      <c r="BR3" s="53" t="s">
        <v>123</v>
      </c>
      <c r="BS3" s="53" t="s">
        <v>123</v>
      </c>
      <c r="BT3" s="53" t="s">
        <v>123</v>
      </c>
      <c r="BU3" s="53" t="s">
        <v>123</v>
      </c>
      <c r="BV3" s="53" t="s">
        <v>123</v>
      </c>
      <c r="BW3" s="53" t="s">
        <v>123</v>
      </c>
      <c r="BX3" s="53" t="s">
        <v>123</v>
      </c>
      <c r="BY3" s="53" t="s">
        <v>124</v>
      </c>
      <c r="BZ3" s="53" t="s">
        <v>124</v>
      </c>
      <c r="CA3" s="53" t="s">
        <v>124</v>
      </c>
      <c r="CB3" s="53" t="s">
        <v>124</v>
      </c>
      <c r="CC3" s="53" t="s">
        <v>124</v>
      </c>
      <c r="CD3" s="54" t="s">
        <v>124</v>
      </c>
    </row>
    <row r="4" spans="1:82" s="1" customFormat="1" x14ac:dyDescent="0.4">
      <c r="A4" s="112"/>
      <c r="B4" s="112"/>
      <c r="C4" s="136"/>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8"/>
      <c r="BU4" s="138"/>
      <c r="BV4" s="138"/>
      <c r="BW4" s="138"/>
      <c r="BX4" s="138"/>
      <c r="BY4" s="138"/>
      <c r="BZ4" s="138"/>
      <c r="CA4" s="138"/>
      <c r="CB4" s="138"/>
      <c r="CC4" s="138"/>
      <c r="CD4" s="139"/>
    </row>
    <row r="5" spans="1:82" s="1" customFormat="1" ht="40.5" customHeight="1" x14ac:dyDescent="0.4">
      <c r="A5" s="56"/>
      <c r="B5" s="116" t="s">
        <v>204</v>
      </c>
      <c r="C5" s="56"/>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69"/>
      <c r="BW5" s="69"/>
      <c r="BX5" s="69"/>
      <c r="BY5" s="69"/>
      <c r="BZ5" s="69"/>
      <c r="CA5" s="69"/>
      <c r="CB5" s="69"/>
      <c r="CC5" s="69"/>
      <c r="CD5" s="70"/>
    </row>
    <row r="6" spans="1:82" s="1" customFormat="1" x14ac:dyDescent="0.4">
      <c r="A6" s="56"/>
      <c r="B6" s="71" t="s">
        <v>205</v>
      </c>
      <c r="C6" s="56"/>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f>Table_2a!AH16/1000</f>
        <v>2.1402302398240955</v>
      </c>
      <c r="AI6" s="74">
        <f>Table_2a!AI16/1000</f>
        <v>3.1954036116683207</v>
      </c>
      <c r="AJ6" s="74">
        <f>Table_2a!AJ16/1000</f>
        <v>3.4816023161308887</v>
      </c>
      <c r="AK6" s="74">
        <f>Table_2a!AK16/1000</f>
        <v>4.1149635010235581</v>
      </c>
      <c r="AL6" s="74">
        <f>Table_2a!AL16/1000</f>
        <v>4.6340142418760122</v>
      </c>
      <c r="AM6" s="74">
        <f>Table_2a!AM16/1000</f>
        <v>5.1280436409009997</v>
      </c>
      <c r="AN6" s="74">
        <f>Table_2a!AN16/1000</f>
        <v>5.5735994938701277</v>
      </c>
      <c r="AO6" s="74">
        <f>Table_2a!AO16/1000</f>
        <v>5.9417182276070992</v>
      </c>
      <c r="AP6" s="74">
        <f>Table_2a!AP16/1000</f>
        <v>6.0998808325284717</v>
      </c>
      <c r="AQ6" s="74">
        <f>Table_2a!AQ16/1000</f>
        <v>6.2654553240804169</v>
      </c>
      <c r="AR6" s="74">
        <f>Table_2a!AR16/1000</f>
        <v>6.3518234230750714</v>
      </c>
      <c r="AS6" s="74">
        <f>Table_2a!AS16/1000</f>
        <v>6.5317307903545769</v>
      </c>
      <c r="AT6" s="74">
        <f>Table_2a!AT16/1000</f>
        <v>6.8645773705436106</v>
      </c>
      <c r="AU6" s="74">
        <f>Table_2a!AU16/1000</f>
        <v>8.0810507873405797</v>
      </c>
      <c r="AV6" s="74">
        <f>Table_2a!AV16/1000</f>
        <v>9.2941511629693743</v>
      </c>
      <c r="AW6" s="74">
        <f>Table_2a!AW16/1000</f>
        <v>10.170602145994048</v>
      </c>
      <c r="AX6" s="74">
        <f>Table_2a!AX16/1000</f>
        <v>10.304518169157031</v>
      </c>
      <c r="AY6" s="74">
        <f>Table_2a!AY16/1000</f>
        <v>10.698025342314521</v>
      </c>
      <c r="AZ6" s="74">
        <f>Table_2a!AZ16/1000</f>
        <v>11.060411199032972</v>
      </c>
      <c r="BA6" s="74">
        <f>Table_2a!BA16/1000</f>
        <v>11.191470568894628</v>
      </c>
      <c r="BB6" s="74">
        <f>Table_2a!BB16/1000</f>
        <v>11.462957930880082</v>
      </c>
      <c r="BC6" s="74">
        <f>Table_2a!BC16/1000</f>
        <v>12.482486571392403</v>
      </c>
      <c r="BD6" s="74">
        <f>Table_2a!BD16/1000</f>
        <v>12.579086615294388</v>
      </c>
      <c r="BE6" s="74">
        <f>Table_2a!BE16/1000</f>
        <v>13.086047671190972</v>
      </c>
      <c r="BF6" s="74">
        <f>Table_2a!BF16/1000</f>
        <v>13.654315129659999</v>
      </c>
      <c r="BG6" s="74">
        <f>Table_2a!BG16/1000</f>
        <v>4.8027443435502457</v>
      </c>
      <c r="BH6" s="74">
        <f>Table_2a!BH16/1000</f>
        <v>4.2634400000000001</v>
      </c>
      <c r="BI6" s="74">
        <f>Table_2a!BI16/1000</f>
        <v>3.4743883622779057</v>
      </c>
      <c r="BJ6" s="74">
        <f>Table_2a!BJ16/1000</f>
        <v>3.0353044847562924</v>
      </c>
      <c r="BK6" s="74">
        <f>Table_2a!BK16/1000</f>
        <v>2.7775366963541721</v>
      </c>
      <c r="BL6" s="74">
        <f>Table_2a!BL16/1000</f>
        <v>2.5616293883814527</v>
      </c>
      <c r="BM6" s="74">
        <f>Table_2a!BM16/1000</f>
        <v>2.0693648479653115</v>
      </c>
      <c r="BN6" s="74">
        <f>Table_2a!BN16/1000</f>
        <v>1.8535156563857014</v>
      </c>
      <c r="BO6" s="74">
        <f>Table_2a!BO16/1000</f>
        <v>1.7657742885330194</v>
      </c>
      <c r="BP6" s="74">
        <f>Table_2a!BP16/1000</f>
        <v>1.6829105468621641</v>
      </c>
      <c r="BQ6" s="74">
        <f>Table_2a!BQ16/1000</f>
        <v>1.6355663497088375</v>
      </c>
      <c r="BR6" s="74">
        <f>Table_2a!BR16/1000</f>
        <v>1.8368957664640082</v>
      </c>
      <c r="BS6" s="74">
        <f>Table_2a!BS16/1000</f>
        <v>1.9151738924102122</v>
      </c>
      <c r="BT6" s="74">
        <f>Table_2a!BT16/1000</f>
        <v>1.9563863700215895</v>
      </c>
      <c r="BU6" s="74">
        <f>Table_2a!BU16/1000</f>
        <v>2.0080498251361174</v>
      </c>
      <c r="BV6" s="74">
        <f>Table_2a!BV16/1000</f>
        <v>2.147004757668499</v>
      </c>
      <c r="BW6" s="74">
        <f>Table_2a!BW16/1000</f>
        <v>2.3171199886614717</v>
      </c>
      <c r="BX6" s="74">
        <f>Table_2a!BX16/1000</f>
        <v>2.2576656054747057</v>
      </c>
      <c r="BY6" s="74">
        <f>Table_2a!BY16/1000</f>
        <v>2.4406082950234511</v>
      </c>
      <c r="BZ6" s="74">
        <f>Table_2a!BZ16/1000</f>
        <v>2.6937667265846503</v>
      </c>
      <c r="CA6" s="74">
        <f>Table_2a!CA16/1000</f>
        <v>3.0893756223092108</v>
      </c>
      <c r="CB6" s="74">
        <f>Table_2a!CB16/1000</f>
        <v>3.3753310560262708</v>
      </c>
      <c r="CC6" s="74">
        <f>Table_2a!CC16/1000</f>
        <v>3.6169163162137563</v>
      </c>
      <c r="CD6" s="75">
        <f>Table_2a!CD16/1000</f>
        <v>3.8611458514464791</v>
      </c>
    </row>
    <row r="7" spans="1:82" s="1" customFormat="1" x14ac:dyDescent="0.4">
      <c r="A7" s="56"/>
      <c r="B7" s="71" t="s">
        <v>206</v>
      </c>
      <c r="C7" s="56"/>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74">
        <f>Table_2a!AH75/1000</f>
        <v>4.3901629877503892</v>
      </c>
      <c r="AI7" s="74">
        <f>Table_2a!AI75/1000</f>
        <v>4.8128508610114782</v>
      </c>
      <c r="AJ7" s="74">
        <f>Table_2a!AJ75/1000</f>
        <v>6.2823050726326253</v>
      </c>
      <c r="AK7" s="74">
        <f>Table_2a!AK75/1000</f>
        <v>8.3178593417309337</v>
      </c>
      <c r="AL7" s="74">
        <f>Table_2a!AL75/1000</f>
        <v>9.8498748232840523</v>
      </c>
      <c r="AM7" s="74">
        <f>Table_2a!AM75/1000</f>
        <v>11.572896942930397</v>
      </c>
      <c r="AN7" s="74">
        <f>Table_2a!AN75/1000</f>
        <v>12.826570114134206</v>
      </c>
      <c r="AO7" s="74">
        <f>Table_2a!AO75/1000</f>
        <v>14.042834071766636</v>
      </c>
      <c r="AP7" s="74">
        <f>Table_2a!AP75/1000</f>
        <v>15.33683630786763</v>
      </c>
      <c r="AQ7" s="74">
        <f>Table_2a!AQ75/1000</f>
        <v>15.577510236185928</v>
      </c>
      <c r="AR7" s="74">
        <f>Table_2a!AR75/1000</f>
        <v>14.909193195627202</v>
      </c>
      <c r="AS7" s="74">
        <f>Table_2a!AS75/1000</f>
        <v>15.345773833544426</v>
      </c>
      <c r="AT7" s="74">
        <f>Table_2a!AT75/1000</f>
        <v>17.876825969730529</v>
      </c>
      <c r="AU7" s="74">
        <f>Table_2a!AU75/1000</f>
        <v>22.691039056134109</v>
      </c>
      <c r="AV7" s="74">
        <f>Table_2a!AV75/1000</f>
        <v>27.212284889007034</v>
      </c>
      <c r="AW7" s="74">
        <f>Table_2a!AW75/1000</f>
        <v>30.556640477738103</v>
      </c>
      <c r="AX7" s="74">
        <f>Table_2a!AX75/1000</f>
        <v>31.780763659426519</v>
      </c>
      <c r="AY7" s="74">
        <f>Table_2a!AY75/1000</f>
        <v>33.498155150357007</v>
      </c>
      <c r="AZ7" s="74">
        <f>Table_2a!AZ75/1000</f>
        <v>34.23901106225253</v>
      </c>
      <c r="BA7" s="74">
        <f>Table_2a!BA75/1000</f>
        <v>33.406156559343721</v>
      </c>
      <c r="BB7" s="74">
        <f>Table_2a!BB75/1000</f>
        <v>33.313239089650168</v>
      </c>
      <c r="BC7" s="74">
        <f>Table_2a!BC75/1000</f>
        <v>32.657783608021326</v>
      </c>
      <c r="BD7" s="74">
        <f>Table_2a!BD75/1000</f>
        <v>31.72597693305347</v>
      </c>
      <c r="BE7" s="74">
        <f>Table_2a!BE75/1000</f>
        <v>32.38261541270014</v>
      </c>
      <c r="BF7" s="74">
        <f>Table_2a!BF75/1000</f>
        <v>33.317678186724869</v>
      </c>
      <c r="BG7" s="74">
        <f>Table_2a!BG75/1000</f>
        <v>34.628061685856949</v>
      </c>
      <c r="BH7" s="74">
        <f>Table_2a!BH75/1000</f>
        <v>35.699324872273571</v>
      </c>
      <c r="BI7" s="74">
        <f>Table_2a!BI75/1000</f>
        <v>36.930522008288243</v>
      </c>
      <c r="BJ7" s="74">
        <f>Table_2a!BJ75/1000</f>
        <v>38.244559119927516</v>
      </c>
      <c r="BK7" s="74">
        <f>Table_2a!BK75/1000</f>
        <v>40.24340330059421</v>
      </c>
      <c r="BL7" s="74">
        <f>Table_2a!BL75/1000</f>
        <v>42.814148734302925</v>
      </c>
      <c r="BM7" s="74">
        <f>Table_2a!BM75/1000</f>
        <v>49.328831631441837</v>
      </c>
      <c r="BN7" s="74">
        <f>Table_2a!BN75/1000</f>
        <v>51.175874824025215</v>
      </c>
      <c r="BO7" s="74">
        <f>Table_2a!BO75/1000</f>
        <v>52.994211439042175</v>
      </c>
      <c r="BP7" s="74">
        <f>Table_2a!BP75/1000</f>
        <v>55.00337493246429</v>
      </c>
      <c r="BQ7" s="74">
        <f>Table_2a!BQ75/1000</f>
        <v>51.810043229267251</v>
      </c>
      <c r="BR7" s="74">
        <f>Table_2a!BR75/1000</f>
        <v>52.336540697534218</v>
      </c>
      <c r="BS7" s="74">
        <f>Table_2a!BS75/1000</f>
        <v>53.667274842951841</v>
      </c>
      <c r="BT7" s="74">
        <f>Table_2a!BT75/1000</f>
        <v>54.137267693979283</v>
      </c>
      <c r="BU7" s="74">
        <f>Table_2a!BU75/1000</f>
        <v>56.668971866431995</v>
      </c>
      <c r="BV7" s="74">
        <f>Table_2a!BV75/1000</f>
        <v>59.981900840219211</v>
      </c>
      <c r="BW7" s="74">
        <f>Table_2a!BW75/1000</f>
        <v>66.423834207350879</v>
      </c>
      <c r="BX7" s="74">
        <f>Table_2a!BX75/1000</f>
        <v>85.417379578885203</v>
      </c>
      <c r="BY7" s="74">
        <f>Table_2a!BY75/1000</f>
        <v>85.518956160814568</v>
      </c>
      <c r="BZ7" s="74">
        <f>Table_2a!BZ75/1000</f>
        <v>86.005486302115969</v>
      </c>
      <c r="CA7" s="74">
        <f>Table_2a!CA75/1000</f>
        <v>94.383055356125269</v>
      </c>
      <c r="CB7" s="74">
        <f>Table_2a!CB75/1000</f>
        <v>101.72351654681746</v>
      </c>
      <c r="CC7" s="74">
        <f>Table_2a!CC75/1000</f>
        <v>107.98480094389053</v>
      </c>
      <c r="CD7" s="75">
        <f>Table_2a!CD75/1000</f>
        <v>114.23548722164496</v>
      </c>
    </row>
    <row r="8" spans="1:82" s="1" customFormat="1" x14ac:dyDescent="0.4">
      <c r="A8" s="56"/>
      <c r="B8" s="71" t="s">
        <v>195</v>
      </c>
      <c r="C8" s="56"/>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74">
        <f>Table_2a!AH125/1000</f>
        <v>9.3426067724255155</v>
      </c>
      <c r="AI8" s="74">
        <f>Table_2a!AI125/1000</f>
        <v>10.7688055273202</v>
      </c>
      <c r="AJ8" s="74">
        <f>Table_2a!AJ125/1000</f>
        <v>12.894152611236493</v>
      </c>
      <c r="AK8" s="74">
        <f>Table_2a!AK125/1000</f>
        <v>15.265487157245504</v>
      </c>
      <c r="AL8" s="74">
        <f>Table_2a!AL125/1000</f>
        <v>17.144170934839934</v>
      </c>
      <c r="AM8" s="74">
        <f>Table_2a!AM125/1000</f>
        <v>18.631119416168602</v>
      </c>
      <c r="AN8" s="74">
        <f>Table_2a!AN125/1000</f>
        <v>19.850890391995662</v>
      </c>
      <c r="AO8" s="74">
        <f>Table_2a!AO125/1000</f>
        <v>21.783507700626259</v>
      </c>
      <c r="AP8" s="74">
        <f>Table_2a!AP125/1000</f>
        <v>23.480940859603898</v>
      </c>
      <c r="AQ8" s="74">
        <f>Table_2a!AQ125/1000</f>
        <v>24.857778439733668</v>
      </c>
      <c r="AR8" s="74">
        <f>Table_2a!AR125/1000</f>
        <v>26.056733891297718</v>
      </c>
      <c r="AS8" s="74">
        <f>Table_2a!AS125/1000</f>
        <v>28.436744857101015</v>
      </c>
      <c r="AT8" s="74">
        <f>Table_2a!AT125/1000</f>
        <v>31.737396375410903</v>
      </c>
      <c r="AU8" s="74">
        <f>Table_2a!AU125/1000</f>
        <v>35.530798624968625</v>
      </c>
      <c r="AV8" s="74">
        <f>Table_2a!AV125/1000</f>
        <v>38.751015948023621</v>
      </c>
      <c r="AW8" s="74">
        <f>Table_2a!AW125/1000</f>
        <v>41.710323376267837</v>
      </c>
      <c r="AX8" s="74">
        <f>Table_2a!AX125/1000</f>
        <v>42.777385385416402</v>
      </c>
      <c r="AY8" s="74">
        <f>Table_2a!AY125/1000</f>
        <v>44.514638660369798</v>
      </c>
      <c r="AZ8" s="74">
        <f>Table_2a!AZ125/1000</f>
        <v>46.918527495714486</v>
      </c>
      <c r="BA8" s="74">
        <f>Table_2a!BA125/1000</f>
        <v>48.749766628761677</v>
      </c>
      <c r="BB8" s="74">
        <f>Table_2a!BB125/1000</f>
        <v>50.789120539508168</v>
      </c>
      <c r="BC8" s="74">
        <f>Table_2a!BC125/1000</f>
        <v>53.90831506305399</v>
      </c>
      <c r="BD8" s="74">
        <f>Table_2a!BD125/1000</f>
        <v>57.068777236767062</v>
      </c>
      <c r="BE8" s="74">
        <f>Table_2a!BE125/1000</f>
        <v>61.23818881098439</v>
      </c>
      <c r="BF8" s="74">
        <f>Table_2a!BF125/1000</f>
        <v>63.330305663652602</v>
      </c>
      <c r="BG8" s="74">
        <f>Table_2a!BG125/1000</f>
        <v>66.359817055609824</v>
      </c>
      <c r="BH8" s="74">
        <f>Table_2a!BH125/1000</f>
        <v>71.129788265206841</v>
      </c>
      <c r="BI8" s="74">
        <f>Table_2a!BI125/1000</f>
        <v>75.398089176207534</v>
      </c>
      <c r="BJ8" s="74">
        <f>Table_2a!BJ125/1000</f>
        <v>77.934032948756567</v>
      </c>
      <c r="BK8" s="74">
        <f>Table_2a!BK125/1000</f>
        <v>83.221265865909004</v>
      </c>
      <c r="BL8" s="74">
        <f>Table_2a!BL125/1000</f>
        <v>90.381387301769209</v>
      </c>
      <c r="BM8" s="74">
        <f>Table_2a!BM125/1000</f>
        <v>96.605813211114963</v>
      </c>
      <c r="BN8" s="74">
        <f>Table_2a!BN125/1000</f>
        <v>100.33216468939261</v>
      </c>
      <c r="BO8" s="74">
        <f>Table_2a!BO125/1000</f>
        <v>104.20046115099119</v>
      </c>
      <c r="BP8" s="74">
        <f>Table_2a!BP125/1000</f>
        <v>109.86639345323555</v>
      </c>
      <c r="BQ8" s="74">
        <f>Table_2a!BQ125/1000</f>
        <v>110.68657640979058</v>
      </c>
      <c r="BR8" s="74">
        <f>Table_2a!BR125/1000</f>
        <v>114.11378757387685</v>
      </c>
      <c r="BS8" s="74">
        <f>Table_2a!BS125/1000</f>
        <v>116.21705739555901</v>
      </c>
      <c r="BT8" s="74">
        <f>Table_2a!BT125/1000</f>
        <v>117.73372288378923</v>
      </c>
      <c r="BU8" s="74">
        <f>Table_2a!BU125/1000</f>
        <v>119.36572188526956</v>
      </c>
      <c r="BV8" s="74">
        <f>Table_2a!BV125/1000</f>
        <v>121.59848772844833</v>
      </c>
      <c r="BW8" s="74">
        <f>Table_2a!BW125/1000</f>
        <v>123.69670820436394</v>
      </c>
      <c r="BX8" s="74">
        <f>Table_2a!BX125/1000</f>
        <v>125.56275446736169</v>
      </c>
      <c r="BY8" s="74">
        <f>Table_2a!BY125/1000</f>
        <v>128.17284730367862</v>
      </c>
      <c r="BZ8" s="74">
        <f>Table_2a!BZ125/1000</f>
        <v>134.63757298492703</v>
      </c>
      <c r="CA8" s="74">
        <f>Table_2a!CA125/1000</f>
        <v>146.5960090805635</v>
      </c>
      <c r="CB8" s="74">
        <f>Table_2a!CB125/1000</f>
        <v>154.25828285127454</v>
      </c>
      <c r="CC8" s="74">
        <f>Table_2a!CC125/1000</f>
        <v>161.11108462209054</v>
      </c>
      <c r="CD8" s="75">
        <f>Table_2a!CD125/1000</f>
        <v>166.63985196957398</v>
      </c>
    </row>
    <row r="9" spans="1:82" s="1" customFormat="1" ht="26.25" customHeight="1" x14ac:dyDescent="0.4">
      <c r="A9" s="56"/>
      <c r="B9" s="71" t="s">
        <v>207</v>
      </c>
      <c r="C9" s="56"/>
      <c r="D9" s="69">
        <f>Table_1a!D78/1000</f>
        <v>0.25080000000000002</v>
      </c>
      <c r="E9" s="69">
        <f>Table_1a!E78/1000</f>
        <v>0.35489999999999999</v>
      </c>
      <c r="F9" s="69">
        <f>Table_1a!F78/1000</f>
        <v>0.35589999999999999</v>
      </c>
      <c r="G9" s="69">
        <f>Table_1a!G78/1000</f>
        <v>0.37730000000000002</v>
      </c>
      <c r="H9" s="69">
        <f>Table_1a!H78/1000</f>
        <v>0.44950000000000001</v>
      </c>
      <c r="I9" s="69">
        <f>Table_1a!I78/1000</f>
        <v>0.47170000000000001</v>
      </c>
      <c r="J9" s="69">
        <f>Table_1a!J78/1000</f>
        <v>0.4803</v>
      </c>
      <c r="K9" s="69">
        <f>Table_1a!K78/1000</f>
        <v>0.58350000000000002</v>
      </c>
      <c r="L9" s="69">
        <f>Table_1a!L78/1000</f>
        <v>0.6036999999999999</v>
      </c>
      <c r="M9" s="69">
        <f>Table_1a!M78/1000</f>
        <v>0.66269999999999996</v>
      </c>
      <c r="N9" s="69">
        <f>Table_1a!N78/1000</f>
        <v>0.85780000000000001</v>
      </c>
      <c r="O9" s="69">
        <f>Table_1a!O78/1000</f>
        <v>0.89100000000000001</v>
      </c>
      <c r="P9" s="69">
        <f>Table_1a!P78/1000</f>
        <v>0.90760000000000007</v>
      </c>
      <c r="Q9" s="69">
        <f>Table_1a!Q78/1000</f>
        <v>1.0548</v>
      </c>
      <c r="R9" s="69">
        <f>Table_1a!R78/1000</f>
        <v>1.1171</v>
      </c>
      <c r="S9" s="69">
        <f>Table_1a!S78/1000</f>
        <v>1.3137999999999996</v>
      </c>
      <c r="T9" s="69">
        <f>Table_1a!T78/1000</f>
        <v>1.3685</v>
      </c>
      <c r="U9" s="69">
        <f>Table_1a!U78/1000</f>
        <v>1.6715</v>
      </c>
      <c r="V9" s="69">
        <f>Table_1a!V78/1000</f>
        <v>1.7526999999999999</v>
      </c>
      <c r="W9" s="69">
        <f>Table_1a!W78/1000</f>
        <v>1.9772000000000001</v>
      </c>
      <c r="X9" s="69">
        <f>Table_1a!X78/1000</f>
        <v>2.169</v>
      </c>
      <c r="Y9" s="69">
        <f>Table_1a!Y78/1000</f>
        <v>2.2987000000000002</v>
      </c>
      <c r="Z9" s="69">
        <f>Table_1a!Z78/1000</f>
        <v>2.5215999999999998</v>
      </c>
      <c r="AA9" s="69">
        <f>Table_1a!AA78/1000</f>
        <v>2.9506000000000001</v>
      </c>
      <c r="AB9" s="69">
        <f>Table_1a!AB78/1000</f>
        <v>3.3402999999999996</v>
      </c>
      <c r="AC9" s="69">
        <f>Table_1a!AC78/1000</f>
        <v>3.8525990000000001</v>
      </c>
      <c r="AD9" s="69">
        <f>Table_1a!AD78/1000</f>
        <v>4.9183270000000006</v>
      </c>
      <c r="AE9" s="69">
        <f>Table_1a!AE78/1000</f>
        <v>6.5839790000000002</v>
      </c>
      <c r="AF9" s="69">
        <f>Table_1a!AF78/1000</f>
        <v>7.8012960000000007</v>
      </c>
      <c r="AG9" s="69">
        <f>Table_1a!AG78/1000</f>
        <v>9.0823199999999993</v>
      </c>
      <c r="AH9" s="69">
        <f>Table_1a!AH78/1000</f>
        <v>10.46</v>
      </c>
      <c r="AI9" s="69">
        <f>Table_1a!AI78/1000</f>
        <v>11.936999999999999</v>
      </c>
      <c r="AJ9" s="69">
        <f>Table_1a!AJ78/1000</f>
        <v>14.529</v>
      </c>
      <c r="AK9" s="69">
        <f>Table_1a!AK78/1000</f>
        <v>16.863</v>
      </c>
      <c r="AL9" s="69">
        <f>Table_1a!AL78/1000</f>
        <v>18.21</v>
      </c>
      <c r="AM9" s="69">
        <f>Table_1a!AM78/1000</f>
        <v>19.797999999999998</v>
      </c>
      <c r="AN9" s="69">
        <f>Table_1a!AN78/1000</f>
        <v>20.863</v>
      </c>
      <c r="AO9" s="69">
        <f>Table_1a!AO78/1000</f>
        <v>22.448</v>
      </c>
      <c r="AP9" s="69">
        <f>Table_1a!AP78/1000</f>
        <v>24.257598000000002</v>
      </c>
      <c r="AQ9" s="69">
        <f>Table_1a!AQ78/1000</f>
        <v>25.406486000000001</v>
      </c>
      <c r="AR9" s="69">
        <f>Table_1a!AR78/1000</f>
        <v>26.034205999999998</v>
      </c>
      <c r="AS9" s="69">
        <f>Table_1a!AS78/1000</f>
        <v>27.702068000000004</v>
      </c>
      <c r="AT9" s="69">
        <f>Table_1a!AT78/1000</f>
        <v>30.508146</v>
      </c>
      <c r="AU9" s="69">
        <f>Table_1a!AU78/1000</f>
        <v>35.252113999999999</v>
      </c>
      <c r="AV9" s="69">
        <f>Table_1a!AV78/1000</f>
        <v>37.320296999999997</v>
      </c>
      <c r="AW9" s="69">
        <f>Table_1a!AW78/1000</f>
        <v>39.538795000000007</v>
      </c>
      <c r="AX9" s="69">
        <f>Table_1a!AX78/1000</f>
        <v>39.824572000000003</v>
      </c>
      <c r="AY9" s="69">
        <f>Table_1a!AY78/1000</f>
        <v>40.701778000000004</v>
      </c>
      <c r="AZ9" s="69">
        <f>Table_1a!AZ78/1000</f>
        <v>42.158667000000001</v>
      </c>
      <c r="BA9" s="69">
        <f>Table_1a!BA78/1000</f>
        <v>43.119707999999996</v>
      </c>
      <c r="BB9" s="69">
        <f>Table_1a!BB78/1000</f>
        <v>45.018209000000006</v>
      </c>
      <c r="BC9" s="69">
        <f>Table_1a!BC78/1000</f>
        <v>46.884318</v>
      </c>
      <c r="BD9" s="69">
        <f>Table_1a!BD78/1000</f>
        <v>47.796771</v>
      </c>
      <c r="BE9" s="69">
        <f>Table_1a!BE78/1000</f>
        <v>51.093595998929331</v>
      </c>
      <c r="BF9" s="69">
        <f>Table_1a!BF78/1000</f>
        <v>53.686528709614699</v>
      </c>
      <c r="BG9" s="69">
        <f>Table_1a!BG78/1000</f>
        <v>56.079337540435695</v>
      </c>
      <c r="BH9" s="69">
        <f>Table_1a!BH78/1000</f>
        <v>58.408538999999998</v>
      </c>
      <c r="BI9" s="69">
        <f>Table_1a!BI78/1000</f>
        <v>60.914807692682672</v>
      </c>
      <c r="BJ9" s="69">
        <f>Table_1a!BJ78/1000</f>
        <v>63.129216045855109</v>
      </c>
      <c r="BK9" s="69">
        <f>Table_1a!BK78/1000</f>
        <v>67.411978362963168</v>
      </c>
      <c r="BL9" s="69">
        <f>Table_1a!BL78/1000</f>
        <v>72.671184816889408</v>
      </c>
      <c r="BM9" s="69">
        <f>Table_1a!BM78/1000</f>
        <v>77.814820358342374</v>
      </c>
      <c r="BN9" s="69">
        <f>Table_1a!BN78/1000</f>
        <v>80.345367492594733</v>
      </c>
      <c r="BO9" s="69">
        <f>Table_1a!BO78/1000</f>
        <v>84.501883808506491</v>
      </c>
      <c r="BP9" s="69">
        <f>Table_1a!BP78/1000</f>
        <v>89.391276039061708</v>
      </c>
      <c r="BQ9" s="69">
        <f>Table_1a!BQ78/1000</f>
        <v>91.660368819799984</v>
      </c>
      <c r="BR9" s="69">
        <f>Table_1a!BR78/1000</f>
        <v>94.520993083800036</v>
      </c>
      <c r="BS9" s="69">
        <f>Table_1a!BS78/1000</f>
        <v>97.594637879079997</v>
      </c>
      <c r="BT9" s="69">
        <f>Table_1a!BT78/1000</f>
        <v>99.861345809219927</v>
      </c>
      <c r="BU9" s="69">
        <f>Table_1a!BU78/1000</f>
        <v>102.00563289946768</v>
      </c>
      <c r="BV9" s="69">
        <f>Table_1a!BV78/1000</f>
        <v>104.77218166302998</v>
      </c>
      <c r="BW9" s="69">
        <f>Table_1a!BW78/1000</f>
        <v>106.88829334355627</v>
      </c>
      <c r="BX9" s="69">
        <f>Table_1a!BX78/1000</f>
        <v>110.49833925194497</v>
      </c>
      <c r="BY9" s="69">
        <f>Table_1a!BY78/1000</f>
        <v>112.4596226632752</v>
      </c>
      <c r="BZ9" s="69">
        <f>Table_1a!BZ78/1000</f>
        <v>118.89307714430291</v>
      </c>
      <c r="CA9" s="69">
        <f>Table_1a!CA78/1000</f>
        <v>130.1980861114466</v>
      </c>
      <c r="CB9" s="69">
        <f>Table_1a!CB78/1000</f>
        <v>137.16189656382429</v>
      </c>
      <c r="CC9" s="69">
        <f>Table_1a!CC78/1000</f>
        <v>143.11582975320692</v>
      </c>
      <c r="CD9" s="70">
        <f>Table_1a!CD78/1000</f>
        <v>147.81685895225482</v>
      </c>
    </row>
    <row r="10" spans="1:82" s="1" customFormat="1" x14ac:dyDescent="0.4">
      <c r="A10" s="56"/>
      <c r="B10" s="71" t="s">
        <v>208</v>
      </c>
      <c r="C10" s="56"/>
      <c r="D10" s="69">
        <f>Table_1a!D79/1000</f>
        <v>6.25E-2</v>
      </c>
      <c r="E10" s="69">
        <f>Table_1a!E79/1000</f>
        <v>7.5200000000000003E-2</v>
      </c>
      <c r="F10" s="69">
        <f>Table_1a!F79/1000</f>
        <v>8.4500000000000006E-2</v>
      </c>
      <c r="G10" s="69">
        <f>Table_1a!G79/1000</f>
        <v>9.459999999999999E-2</v>
      </c>
      <c r="H10" s="69">
        <f>Table_1a!H79/1000</f>
        <v>0.1186</v>
      </c>
      <c r="I10" s="69">
        <f>Table_1a!I79/1000</f>
        <v>0.12029999999999999</v>
      </c>
      <c r="J10" s="69">
        <f>Table_1a!J79/1000</f>
        <v>0.12540000000000001</v>
      </c>
      <c r="K10" s="69">
        <f>Table_1a!K79/1000</f>
        <v>0.11409999999999999</v>
      </c>
      <c r="L10" s="69">
        <f>Table_1a!L79/1000</f>
        <v>0.12129999999999999</v>
      </c>
      <c r="M10" s="69">
        <f>Table_1a!M79/1000</f>
        <v>0.1196</v>
      </c>
      <c r="N10" s="69">
        <f>Table_1a!N79/1000</f>
        <v>0.1318</v>
      </c>
      <c r="O10" s="69">
        <f>Table_1a!O79/1000</f>
        <v>0.1585</v>
      </c>
      <c r="P10" s="69">
        <f>Table_1a!P79/1000</f>
        <v>0.17949999999999999</v>
      </c>
      <c r="Q10" s="69">
        <f>Table_1a!Q79/1000</f>
        <v>0.1711</v>
      </c>
      <c r="R10" s="69">
        <f>Table_1a!R79/1000</f>
        <v>0.19980000000000001</v>
      </c>
      <c r="S10" s="69">
        <f>Table_1a!S79/1000</f>
        <v>0.21740000000000001</v>
      </c>
      <c r="T10" s="69">
        <f>Table_1a!T79/1000</f>
        <v>0.2233</v>
      </c>
      <c r="U10" s="69">
        <f>Table_1a!U79/1000</f>
        <v>0.24590000000000001</v>
      </c>
      <c r="V10" s="69">
        <f>Table_1a!V79/1000</f>
        <v>0.29749999999999999</v>
      </c>
      <c r="W10" s="69">
        <f>Table_1a!W79/1000</f>
        <v>0.38569999999999999</v>
      </c>
      <c r="X10" s="69">
        <f>Table_1a!X79/1000</f>
        <v>0.4289</v>
      </c>
      <c r="Y10" s="69">
        <f>Table_1a!Y79/1000</f>
        <v>0.47070000000000001</v>
      </c>
      <c r="Z10" s="69">
        <f>Table_1a!Z79/1000</f>
        <v>0.56379999999999997</v>
      </c>
      <c r="AA10" s="69">
        <f>Table_1a!AA79/1000</f>
        <v>0.68610000000000004</v>
      </c>
      <c r="AB10" s="69">
        <f>Table_1a!AB79/1000</f>
        <v>0.84529999999999994</v>
      </c>
      <c r="AC10" s="69">
        <f>Table_1a!AC79/1000</f>
        <v>0.97430000000000005</v>
      </c>
      <c r="AD10" s="69">
        <f>Table_1a!AD79/1000</f>
        <v>1.2081999999999999</v>
      </c>
      <c r="AE10" s="69">
        <f>Table_1a!AE79/1000</f>
        <v>1.6511</v>
      </c>
      <c r="AF10" s="69">
        <f>Table_1a!AF79/1000</f>
        <v>2.0819000000000001</v>
      </c>
      <c r="AG10" s="69">
        <f>Table_1a!AG79/1000</f>
        <v>2.5093000000000001</v>
      </c>
      <c r="AH10" s="69">
        <f>Table_1a!AH79/1000</f>
        <v>2.6920000000000002</v>
      </c>
      <c r="AI10" s="69">
        <f>Table_1a!AI79/1000</f>
        <v>2.94</v>
      </c>
      <c r="AJ10" s="69">
        <f>Table_1a!AJ79/1000</f>
        <v>3.83</v>
      </c>
      <c r="AK10" s="69">
        <f>Table_1a!AK79/1000</f>
        <v>5.8572499999999996</v>
      </c>
      <c r="AL10" s="69">
        <f>Table_1a!AL79/1000</f>
        <v>7.9169999999999998</v>
      </c>
      <c r="AM10" s="69">
        <f>Table_1a!AM79/1000</f>
        <v>9.4489999999999998</v>
      </c>
      <c r="AN10" s="69">
        <f>Table_1a!AN79/1000</f>
        <v>10.782999999999999</v>
      </c>
      <c r="AO10" s="69">
        <f>Table_1a!AO79/1000</f>
        <v>12.231999999999999</v>
      </c>
      <c r="AP10" s="69">
        <f>Table_1a!AP79/1000</f>
        <v>13.176</v>
      </c>
      <c r="AQ10" s="69">
        <f>Table_1a!AQ79/1000</f>
        <v>13.40169</v>
      </c>
      <c r="AR10" s="69">
        <f>Table_1a!AR79/1000</f>
        <v>13.25199351</v>
      </c>
      <c r="AS10" s="69">
        <f>Table_1a!AS79/1000</f>
        <v>14.200272480999999</v>
      </c>
      <c r="AT10" s="69">
        <f>Table_1a!AT79/1000</f>
        <v>16.797837000000005</v>
      </c>
      <c r="AU10" s="69">
        <f>Table_1a!AU79/1000</f>
        <v>20.295427899511736</v>
      </c>
      <c r="AV10" s="69">
        <f>Table_1a!AV79/1000</f>
        <v>25.526476000000002</v>
      </c>
      <c r="AW10" s="69">
        <f>Table_1a!AW79/1000</f>
        <v>28.829948000000002</v>
      </c>
      <c r="AX10" s="69">
        <f>Table_1a!AX79/1000</f>
        <v>30.339205213999996</v>
      </c>
      <c r="AY10" s="69">
        <f>Table_1a!AY79/1000</f>
        <v>31.886693626000003</v>
      </c>
      <c r="AZ10" s="69">
        <f>Table_1a!AZ79/1000</f>
        <v>32.437416757000001</v>
      </c>
      <c r="BA10" s="69">
        <f>Table_1a!BA79/1000</f>
        <v>31.640413748</v>
      </c>
      <c r="BB10" s="69">
        <f>Table_1a!BB79/1000</f>
        <v>31.212963835000004</v>
      </c>
      <c r="BC10" s="69">
        <f>Table_1a!BC79/1000</f>
        <v>30.726584142467686</v>
      </c>
      <c r="BD10" s="69">
        <f>Table_1a!BD79/1000</f>
        <v>29.666571453818168</v>
      </c>
      <c r="BE10" s="69">
        <f>Table_1a!BE79/1000</f>
        <v>30.918086668030107</v>
      </c>
      <c r="BF10" s="69">
        <f>Table_1a!BF79/1000</f>
        <v>32.295353709467577</v>
      </c>
      <c r="BG10" s="69">
        <f>Table_1a!BG79/1000</f>
        <v>33.353048856553258</v>
      </c>
      <c r="BH10" s="69">
        <f>Table_1a!BH79/1000</f>
        <v>35.028023048480414</v>
      </c>
      <c r="BI10" s="69">
        <f>Table_1a!BI79/1000</f>
        <v>35.716781529642006</v>
      </c>
      <c r="BJ10" s="69">
        <f>Table_1a!BJ79/1000</f>
        <v>37.172236532855472</v>
      </c>
      <c r="BK10" s="69">
        <f>Table_1a!BK79/1000</f>
        <v>38.696081911583093</v>
      </c>
      <c r="BL10" s="69">
        <f>Table_1a!BL79/1000</f>
        <v>40.966842600690001</v>
      </c>
      <c r="BM10" s="69">
        <f>Table_1a!BM79/1000</f>
        <v>46.695822820729994</v>
      </c>
      <c r="BN10" s="69">
        <f>Table_1a!BN79/1000</f>
        <v>48.764863047781709</v>
      </c>
      <c r="BO10" s="69">
        <f>Table_1a!BO79/1000</f>
        <v>49.940019439679816</v>
      </c>
      <c r="BP10" s="69">
        <f>Table_1a!BP79/1000</f>
        <v>51.405957286050004</v>
      </c>
      <c r="BQ10" s="69">
        <f>Table_1a!BQ79/1000</f>
        <v>46.170925824626167</v>
      </c>
      <c r="BR10" s="69">
        <f>Table_1a!BR79/1000</f>
        <v>45.840720174789986</v>
      </c>
      <c r="BS10" s="69">
        <f>Table_1a!BS79/1000</f>
        <v>45.405656244279996</v>
      </c>
      <c r="BT10" s="69">
        <f>Table_1a!BT79/1000</f>
        <v>44.932035467030005</v>
      </c>
      <c r="BU10" s="69">
        <f>Table_1a!BU79/1000</f>
        <v>45.555270080459998</v>
      </c>
      <c r="BV10" s="69">
        <f>Table_1a!BV79/1000</f>
        <v>47.779270845328405</v>
      </c>
      <c r="BW10" s="69">
        <f>Table_1a!BW79/1000</f>
        <v>53.345128451450172</v>
      </c>
      <c r="BX10" s="69">
        <f>Table_1a!BX79/1000</f>
        <v>71.480254389688369</v>
      </c>
      <c r="BY10" s="69">
        <f>Table_1a!BY79/1000</f>
        <v>71.289753194780715</v>
      </c>
      <c r="BZ10" s="69">
        <f>Table_1a!BZ79/1000</f>
        <v>69.457386156668335</v>
      </c>
      <c r="CA10" s="69">
        <f>Table_1a!CA79/1000</f>
        <v>74.453029257828632</v>
      </c>
      <c r="CB10" s="69">
        <f>Table_1a!CB79/1000</f>
        <v>79.74040167001597</v>
      </c>
      <c r="CC10" s="69">
        <f>Table_1a!CC79/1000</f>
        <v>84.612925702875089</v>
      </c>
      <c r="CD10" s="70">
        <f>Table_1a!CD79/1000</f>
        <v>89.174531132010316</v>
      </c>
    </row>
    <row r="11" spans="1:82" s="1" customFormat="1" x14ac:dyDescent="0.4">
      <c r="A11" s="56"/>
      <c r="B11" s="71" t="s">
        <v>209</v>
      </c>
      <c r="C11" s="56"/>
      <c r="D11" s="69">
        <f>Table_1a!D80/1000</f>
        <v>0.158</v>
      </c>
      <c r="E11" s="69">
        <f>Table_1a!E80/1000</f>
        <v>0.16769999999999999</v>
      </c>
      <c r="F11" s="69">
        <f>Table_1a!F80/1000</f>
        <v>0.1701</v>
      </c>
      <c r="G11" s="69">
        <f>Table_1a!G80/1000</f>
        <v>0.17019999999999999</v>
      </c>
      <c r="H11" s="69">
        <f>Table_1a!H80/1000</f>
        <v>0.20710000000000001</v>
      </c>
      <c r="I11" s="69">
        <f>Table_1a!I80/1000</f>
        <v>0.22469999999999998</v>
      </c>
      <c r="J11" s="69">
        <f>Table_1a!J80/1000</f>
        <v>0.23350000000000001</v>
      </c>
      <c r="K11" s="69">
        <f>Table_1a!K80/1000</f>
        <v>0.2447</v>
      </c>
      <c r="L11" s="69">
        <f>Table_1a!L80/1000</f>
        <v>0.25580000000000003</v>
      </c>
      <c r="M11" s="69">
        <f>Table_1a!M80/1000</f>
        <v>0.26880000000000004</v>
      </c>
      <c r="N11" s="69">
        <f>Table_1a!N80/1000</f>
        <v>0.2974</v>
      </c>
      <c r="O11" s="69">
        <f>Table_1a!O80/1000</f>
        <v>0.30090000000000006</v>
      </c>
      <c r="P11" s="69">
        <f>Table_1a!P80/1000</f>
        <v>0.30270000000000002</v>
      </c>
      <c r="Q11" s="69">
        <f>Table_1a!Q80/1000</f>
        <v>0.32719999999999999</v>
      </c>
      <c r="R11" s="69">
        <f>Table_1a!R80/1000</f>
        <v>0.32890000000000003</v>
      </c>
      <c r="S11" s="69">
        <f>Table_1a!S80/1000</f>
        <v>0.35940000000000005</v>
      </c>
      <c r="T11" s="69">
        <f>Table_1a!T80/1000</f>
        <v>0.37030000000000002</v>
      </c>
      <c r="U11" s="69">
        <f>Table_1a!U80/1000</f>
        <v>0.40500000000000008</v>
      </c>
      <c r="V11" s="69">
        <f>Table_1a!V80/1000</f>
        <v>0.40629999999999999</v>
      </c>
      <c r="W11" s="69">
        <f>Table_1a!W80/1000</f>
        <v>0.42669999999999997</v>
      </c>
      <c r="X11" s="69">
        <f>Table_1a!X80/1000</f>
        <v>0.57429999999999992</v>
      </c>
      <c r="Y11" s="69">
        <f>Table_1a!Y80/1000</f>
        <v>0.62269999999999992</v>
      </c>
      <c r="Z11" s="69">
        <f>Table_1a!Z80/1000</f>
        <v>0.55109999999999992</v>
      </c>
      <c r="AA11" s="69">
        <f>Table_1a!AA80/1000</f>
        <v>0.59309999999999996</v>
      </c>
      <c r="AB11" s="69">
        <f>Table_1a!AB80/1000</f>
        <v>0.71209999999999996</v>
      </c>
      <c r="AC11" s="69">
        <f>Table_1a!AC80/1000</f>
        <v>0.67810000000000004</v>
      </c>
      <c r="AD11" s="69">
        <f>Table_1a!AD80/1000</f>
        <v>0.77519999999999989</v>
      </c>
      <c r="AE11" s="69">
        <f>Table_1a!AE80/1000</f>
        <v>1.1025</v>
      </c>
      <c r="AF11" s="69">
        <f>Table_1a!AF80/1000</f>
        <v>1.2310000000000001</v>
      </c>
      <c r="AG11" s="69">
        <f>Table_1a!AG80/1000</f>
        <v>1.7755000000000001</v>
      </c>
      <c r="AH11" s="69">
        <f>Table_1a!AH80/1000</f>
        <v>2.7210000000000001</v>
      </c>
      <c r="AI11" s="69">
        <f>Table_1a!AI80/1000</f>
        <v>3.9000599999999999</v>
      </c>
      <c r="AJ11" s="69">
        <f>Table_1a!AJ80/1000</f>
        <v>4.2990600000000008</v>
      </c>
      <c r="AK11" s="69">
        <f>Table_1a!AK80/1000</f>
        <v>4.9780600000000002</v>
      </c>
      <c r="AL11" s="69">
        <f>Table_1a!AL80/1000</f>
        <v>5.5010600000000007</v>
      </c>
      <c r="AM11" s="69">
        <f>Table_1a!AM80/1000</f>
        <v>6.0850600000000004</v>
      </c>
      <c r="AN11" s="69">
        <f>Table_1a!AN80/1000</f>
        <v>6.6050600000000008</v>
      </c>
      <c r="AO11" s="69">
        <f>Table_1a!AO80/1000</f>
        <v>7.0880600000000005</v>
      </c>
      <c r="AP11" s="69">
        <f>Table_1a!AP80/1000</f>
        <v>7.4840600000000004</v>
      </c>
      <c r="AQ11" s="69">
        <f>Table_1a!AQ80/1000</f>
        <v>7.8925679999999998</v>
      </c>
      <c r="AR11" s="69">
        <f>Table_1a!AR80/1000</f>
        <v>8.0315510000000021</v>
      </c>
      <c r="AS11" s="69">
        <f>Table_1a!AS80/1000</f>
        <v>8.4119089999999996</v>
      </c>
      <c r="AT11" s="69">
        <f>Table_1a!AT80/1000</f>
        <v>9.1728167156850411</v>
      </c>
      <c r="AU11" s="69">
        <f>Table_1a!AU80/1000</f>
        <v>10.755346568931577</v>
      </c>
      <c r="AV11" s="69">
        <f>Table_1a!AV80/1000</f>
        <v>12.410679000000002</v>
      </c>
      <c r="AW11" s="69">
        <f>Table_1a!AW80/1000</f>
        <v>14.068823</v>
      </c>
      <c r="AX11" s="69">
        <f>Table_1a!AX80/1000</f>
        <v>14.698889999999999</v>
      </c>
      <c r="AY11" s="69">
        <f>Table_1a!AY80/1000</f>
        <v>16.122347527041317</v>
      </c>
      <c r="AZ11" s="69">
        <f>Table_1a!AZ80/1000</f>
        <v>17.621866000000001</v>
      </c>
      <c r="BA11" s="69">
        <f>Table_1a!BA80/1000</f>
        <v>18.587272009000003</v>
      </c>
      <c r="BB11" s="69">
        <f>Table_1a!BB80/1000</f>
        <v>19.334144725038435</v>
      </c>
      <c r="BC11" s="69">
        <f>Table_1a!BC80/1000</f>
        <v>21.437683100000015</v>
      </c>
      <c r="BD11" s="69">
        <f>Table_1a!BD80/1000</f>
        <v>23.910498331296751</v>
      </c>
      <c r="BE11" s="69">
        <f>Table_1a!BE80/1000</f>
        <v>24.695169227916086</v>
      </c>
      <c r="BF11" s="69">
        <f>Table_1a!BF80/1000</f>
        <v>24.320416560955216</v>
      </c>
      <c r="BG11" s="69">
        <f>Table_1a!BG80/1000</f>
        <v>16.358236688028089</v>
      </c>
      <c r="BH11" s="69">
        <f>Table_1a!BH80/1000</f>
        <v>17.655991089</v>
      </c>
      <c r="BI11" s="69">
        <f>Table_1a!BI80/1000</f>
        <v>19.171410324448999</v>
      </c>
      <c r="BJ11" s="69">
        <f>Table_1a!BJ80/1000</f>
        <v>18.912443974729797</v>
      </c>
      <c r="BK11" s="69">
        <f>Table_1a!BK80/1000</f>
        <v>20.134145588311135</v>
      </c>
      <c r="BL11" s="69">
        <f>Table_1a!BL80/1000</f>
        <v>22.11913800687423</v>
      </c>
      <c r="BM11" s="69">
        <f>Table_1a!BM80/1000</f>
        <v>23.493366511449778</v>
      </c>
      <c r="BN11" s="69">
        <f>Table_1a!BN80/1000</f>
        <v>24.251324629427096</v>
      </c>
      <c r="BO11" s="69">
        <f>Table_1a!BO80/1000</f>
        <v>24.518543630379988</v>
      </c>
      <c r="BP11" s="69">
        <f>Table_1a!BP80/1000</f>
        <v>25.755445607450234</v>
      </c>
      <c r="BQ11" s="69">
        <f>Table_1a!BQ80/1000</f>
        <v>26.300891344340588</v>
      </c>
      <c r="BR11" s="69">
        <f>Table_1a!BR80/1000</f>
        <v>27.925510779285048</v>
      </c>
      <c r="BS11" s="69">
        <f>Table_1a!BS80/1000</f>
        <v>28.799212007561117</v>
      </c>
      <c r="BT11" s="69">
        <f>Table_1a!BT80/1000</f>
        <v>29.033995671540161</v>
      </c>
      <c r="BU11" s="69">
        <f>Table_1a!BU80/1000</f>
        <v>30.481840596910011</v>
      </c>
      <c r="BV11" s="69">
        <f>Table_1a!BV80/1000</f>
        <v>31.175940817977654</v>
      </c>
      <c r="BW11" s="69">
        <f>Table_1a!BW80/1000</f>
        <v>32.204240605370011</v>
      </c>
      <c r="BX11" s="69">
        <f>Table_1a!BX80/1000</f>
        <v>31.2592060100881</v>
      </c>
      <c r="BY11" s="69">
        <f>Table_1a!BY80/1000</f>
        <v>32.383035901460794</v>
      </c>
      <c r="BZ11" s="69">
        <f>Table_1a!BZ80/1000</f>
        <v>34.986362712656444</v>
      </c>
      <c r="CA11" s="69">
        <f>Table_1a!CA80/1000</f>
        <v>39.417324689722669</v>
      </c>
      <c r="CB11" s="69">
        <f>Table_1a!CB80/1000</f>
        <v>42.454832220278043</v>
      </c>
      <c r="CC11" s="69">
        <f>Table_1a!CC80/1000</f>
        <v>44.984046426112926</v>
      </c>
      <c r="CD11" s="70">
        <f>Table_1a!CD80/1000</f>
        <v>47.745094958400244</v>
      </c>
    </row>
    <row r="12" spans="1:82" s="1" customFormat="1" x14ac:dyDescent="0.4">
      <c r="A12" s="56"/>
      <c r="B12" s="106" t="s">
        <v>136</v>
      </c>
      <c r="C12" s="56"/>
      <c r="D12" s="117">
        <f t="shared" ref="D12:AI12" si="0">SUM(D9:D11)</f>
        <v>0.47130000000000005</v>
      </c>
      <c r="E12" s="117">
        <f t="shared" si="0"/>
        <v>0.5978</v>
      </c>
      <c r="F12" s="117">
        <f t="shared" si="0"/>
        <v>0.61050000000000004</v>
      </c>
      <c r="G12" s="117">
        <f t="shared" si="0"/>
        <v>0.6421</v>
      </c>
      <c r="H12" s="117">
        <f t="shared" si="0"/>
        <v>0.77520000000000011</v>
      </c>
      <c r="I12" s="117">
        <f t="shared" si="0"/>
        <v>0.81669999999999998</v>
      </c>
      <c r="J12" s="117">
        <f t="shared" si="0"/>
        <v>0.83920000000000006</v>
      </c>
      <c r="K12" s="117">
        <f t="shared" si="0"/>
        <v>0.94230000000000003</v>
      </c>
      <c r="L12" s="117">
        <f t="shared" si="0"/>
        <v>0.98079999999999989</v>
      </c>
      <c r="M12" s="117">
        <f t="shared" si="0"/>
        <v>1.0510999999999999</v>
      </c>
      <c r="N12" s="117">
        <f t="shared" si="0"/>
        <v>1.2869999999999999</v>
      </c>
      <c r="O12" s="117">
        <f t="shared" si="0"/>
        <v>1.3504</v>
      </c>
      <c r="P12" s="117">
        <f t="shared" si="0"/>
        <v>1.3897999999999999</v>
      </c>
      <c r="Q12" s="117">
        <f t="shared" si="0"/>
        <v>1.5530999999999999</v>
      </c>
      <c r="R12" s="117">
        <f t="shared" si="0"/>
        <v>1.6457999999999999</v>
      </c>
      <c r="S12" s="117">
        <f t="shared" si="0"/>
        <v>1.8905999999999996</v>
      </c>
      <c r="T12" s="117">
        <f t="shared" si="0"/>
        <v>1.9621000000000002</v>
      </c>
      <c r="U12" s="117">
        <f t="shared" si="0"/>
        <v>2.3224</v>
      </c>
      <c r="V12" s="117">
        <f t="shared" si="0"/>
        <v>2.4564999999999997</v>
      </c>
      <c r="W12" s="117">
        <f t="shared" si="0"/>
        <v>2.7896000000000001</v>
      </c>
      <c r="X12" s="117">
        <f t="shared" si="0"/>
        <v>3.1722000000000001</v>
      </c>
      <c r="Y12" s="117">
        <f t="shared" si="0"/>
        <v>3.3921000000000001</v>
      </c>
      <c r="Z12" s="117">
        <f t="shared" si="0"/>
        <v>3.6364999999999998</v>
      </c>
      <c r="AA12" s="117">
        <f t="shared" si="0"/>
        <v>4.2298</v>
      </c>
      <c r="AB12" s="117">
        <f t="shared" si="0"/>
        <v>4.8976999999999986</v>
      </c>
      <c r="AC12" s="117">
        <f t="shared" si="0"/>
        <v>5.5049989999999998</v>
      </c>
      <c r="AD12" s="117">
        <f t="shared" si="0"/>
        <v>6.9017270000000002</v>
      </c>
      <c r="AE12" s="117">
        <f t="shared" si="0"/>
        <v>9.3375790000000016</v>
      </c>
      <c r="AF12" s="117">
        <f t="shared" si="0"/>
        <v>11.114196000000002</v>
      </c>
      <c r="AG12" s="117">
        <f t="shared" si="0"/>
        <v>13.36712</v>
      </c>
      <c r="AH12" s="117">
        <f t="shared" si="0"/>
        <v>15.873000000000001</v>
      </c>
      <c r="AI12" s="117">
        <f t="shared" si="0"/>
        <v>18.777059999999999</v>
      </c>
      <c r="AJ12" s="117">
        <f t="shared" ref="AJ12:BO12" si="1">SUM(AJ9:AJ11)</f>
        <v>22.658060000000003</v>
      </c>
      <c r="AK12" s="117">
        <f t="shared" si="1"/>
        <v>27.698309999999999</v>
      </c>
      <c r="AL12" s="117">
        <f t="shared" si="1"/>
        <v>31.628060000000005</v>
      </c>
      <c r="AM12" s="117">
        <f t="shared" si="1"/>
        <v>35.332059999999998</v>
      </c>
      <c r="AN12" s="117">
        <f t="shared" si="1"/>
        <v>38.251060000000003</v>
      </c>
      <c r="AO12" s="117">
        <f t="shared" si="1"/>
        <v>41.768059999999998</v>
      </c>
      <c r="AP12" s="117">
        <f t="shared" si="1"/>
        <v>44.917658000000003</v>
      </c>
      <c r="AQ12" s="117">
        <f t="shared" si="1"/>
        <v>46.700744</v>
      </c>
      <c r="AR12" s="117">
        <f t="shared" si="1"/>
        <v>47.317750509999996</v>
      </c>
      <c r="AS12" s="117">
        <f t="shared" si="1"/>
        <v>50.314249481000004</v>
      </c>
      <c r="AT12" s="117">
        <f t="shared" si="1"/>
        <v>56.478799715685042</v>
      </c>
      <c r="AU12" s="117">
        <f t="shared" si="1"/>
        <v>66.302888468443314</v>
      </c>
      <c r="AV12" s="117">
        <f t="shared" si="1"/>
        <v>75.257452000000001</v>
      </c>
      <c r="AW12" s="117">
        <f t="shared" si="1"/>
        <v>82.437566000000004</v>
      </c>
      <c r="AX12" s="117">
        <f t="shared" si="1"/>
        <v>84.862667213999998</v>
      </c>
      <c r="AY12" s="117">
        <f t="shared" si="1"/>
        <v>88.710819153041314</v>
      </c>
      <c r="AZ12" s="117">
        <f t="shared" si="1"/>
        <v>92.217949757</v>
      </c>
      <c r="BA12" s="117">
        <f t="shared" si="1"/>
        <v>93.347393756999992</v>
      </c>
      <c r="BB12" s="117">
        <f t="shared" si="1"/>
        <v>95.565317560038437</v>
      </c>
      <c r="BC12" s="117">
        <f t="shared" si="1"/>
        <v>99.048585242467709</v>
      </c>
      <c r="BD12" s="117">
        <f t="shared" si="1"/>
        <v>101.37384078511492</v>
      </c>
      <c r="BE12" s="117">
        <f t="shared" si="1"/>
        <v>106.70685189487553</v>
      </c>
      <c r="BF12" s="117">
        <f t="shared" si="1"/>
        <v>110.30229898003748</v>
      </c>
      <c r="BG12" s="117">
        <f t="shared" si="1"/>
        <v>105.79062308501705</v>
      </c>
      <c r="BH12" s="117">
        <f t="shared" si="1"/>
        <v>111.09255313748041</v>
      </c>
      <c r="BI12" s="117">
        <f t="shared" si="1"/>
        <v>115.80299954677368</v>
      </c>
      <c r="BJ12" s="117">
        <f t="shared" si="1"/>
        <v>119.21389655344038</v>
      </c>
      <c r="BK12" s="117">
        <f t="shared" si="1"/>
        <v>126.24220586285739</v>
      </c>
      <c r="BL12" s="117">
        <f t="shared" si="1"/>
        <v>135.75716542445363</v>
      </c>
      <c r="BM12" s="117">
        <f t="shared" si="1"/>
        <v>148.00400969052214</v>
      </c>
      <c r="BN12" s="117">
        <f t="shared" si="1"/>
        <v>153.36155516980355</v>
      </c>
      <c r="BO12" s="117">
        <f t="shared" si="1"/>
        <v>158.96044687856627</v>
      </c>
      <c r="BP12" s="117">
        <f t="shared" ref="BP12:CD12" si="2">SUM(BP9:BP11)</f>
        <v>166.55267893256195</v>
      </c>
      <c r="BQ12" s="117">
        <f t="shared" si="2"/>
        <v>164.13218598876674</v>
      </c>
      <c r="BR12" s="117">
        <f t="shared" si="2"/>
        <v>168.28722403787506</v>
      </c>
      <c r="BS12" s="117">
        <f t="shared" si="2"/>
        <v>171.79950613092112</v>
      </c>
      <c r="BT12" s="117">
        <f t="shared" si="2"/>
        <v>173.8273769477901</v>
      </c>
      <c r="BU12" s="117">
        <f t="shared" si="2"/>
        <v>178.04274357683769</v>
      </c>
      <c r="BV12" s="117">
        <f t="shared" si="2"/>
        <v>183.72739332633603</v>
      </c>
      <c r="BW12" s="117">
        <f t="shared" si="2"/>
        <v>192.43766240037647</v>
      </c>
      <c r="BX12" s="117">
        <f t="shared" si="2"/>
        <v>213.23779965172142</v>
      </c>
      <c r="BY12" s="117">
        <f t="shared" si="2"/>
        <v>216.13241175951671</v>
      </c>
      <c r="BZ12" s="117">
        <f t="shared" si="2"/>
        <v>223.33682601362767</v>
      </c>
      <c r="CA12" s="117">
        <f t="shared" si="2"/>
        <v>244.06844005899791</v>
      </c>
      <c r="CB12" s="117">
        <f t="shared" si="2"/>
        <v>259.35713045411831</v>
      </c>
      <c r="CC12" s="117">
        <f t="shared" si="2"/>
        <v>272.71280188219492</v>
      </c>
      <c r="CD12" s="118">
        <f t="shared" si="2"/>
        <v>284.73648504266538</v>
      </c>
    </row>
    <row r="13" spans="1:82" s="1" customFormat="1" ht="51" customHeight="1" x14ac:dyDescent="0.4">
      <c r="A13" s="56"/>
      <c r="B13" s="116" t="s">
        <v>210</v>
      </c>
      <c r="C13" s="56"/>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70"/>
    </row>
    <row r="14" spans="1:82" s="1" customFormat="1" x14ac:dyDescent="0.4">
      <c r="A14" s="56"/>
      <c r="B14" s="71" t="s">
        <v>205</v>
      </c>
      <c r="C14" s="56"/>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74">
        <f>Table_2a!AH17/1000</f>
        <v>3.8212009057648627E-2</v>
      </c>
      <c r="AI14" s="74">
        <f>Table_2a!AI17/1000</f>
        <v>4.5189829137708332E-2</v>
      </c>
      <c r="AJ14" s="74">
        <f>Table_2a!AJ17/1000</f>
        <v>5.3999241405613699E-2</v>
      </c>
      <c r="AK14" s="74">
        <f>Table_2a!AK17/1000</f>
        <v>6.2342414539001766E-2</v>
      </c>
      <c r="AL14" s="74">
        <f>Table_2a!AL17/1000</f>
        <v>7.185954155132003E-2</v>
      </c>
      <c r="AM14" s="74">
        <f>Table_2a!AM17/1000</f>
        <v>7.86472729167699E-2</v>
      </c>
      <c r="AN14" s="74">
        <f>Table_2a!AN17/1000</f>
        <v>8.4034886228206235E-2</v>
      </c>
      <c r="AO14" s="74">
        <f>Table_2a!AO17/1000</f>
        <v>9.3675937329378026E-2</v>
      </c>
      <c r="AP14" s="74">
        <f>Table_2a!AP17/1000</f>
        <v>0.10099402633497175</v>
      </c>
      <c r="AQ14" s="74">
        <f>Table_2a!AQ17/1000</f>
        <v>0.11138888622317154</v>
      </c>
      <c r="AR14" s="74">
        <f>Table_2a!AR17/1000</f>
        <v>0.11974097445514689</v>
      </c>
      <c r="AS14" s="74">
        <f>Table_2a!AS17/1000</f>
        <v>0.13007975711499967</v>
      </c>
      <c r="AT14" s="74">
        <f>Table_2a!AT17/1000</f>
        <v>0.15129442329670836</v>
      </c>
      <c r="AU14" s="74">
        <f>Table_2a!AU17/1000</f>
        <v>0.18310452084153347</v>
      </c>
      <c r="AV14" s="74">
        <f>Table_2a!AV17/1000</f>
        <v>0.23344177379818212</v>
      </c>
      <c r="AW14" s="74">
        <f>Table_2a!AW17/1000</f>
        <v>0.32523502588180236</v>
      </c>
      <c r="AX14" s="74">
        <f>Table_2a!AX17/1000</f>
        <v>0.36515245224968751</v>
      </c>
      <c r="AY14" s="74">
        <f>Table_2a!AY17/1000</f>
        <v>0.43739160512525266</v>
      </c>
      <c r="AZ14" s="74">
        <f>Table_2a!AZ17/1000</f>
        <v>0.44327124191823353</v>
      </c>
      <c r="BA14" s="74">
        <f>Table_2a!BA17/1000</f>
        <v>0.4886237591892677</v>
      </c>
      <c r="BB14" s="74">
        <f>Table_2a!BB17/1000</f>
        <v>0.52858293270579093</v>
      </c>
      <c r="BC14" s="74">
        <f>Table_2a!BC17/1000</f>
        <v>0.56642950568822015</v>
      </c>
      <c r="BD14" s="74">
        <f>Table_2a!BD17/1000</f>
        <v>0.66776598548293808</v>
      </c>
      <c r="BE14" s="74">
        <f>Table_2a!BE17/1000</f>
        <v>0.68014794552251256</v>
      </c>
      <c r="BF14" s="74">
        <f>Table_2a!BF17/1000</f>
        <v>0.76279799999999887</v>
      </c>
      <c r="BG14" s="74">
        <f>Table_2a!BG17/1000</f>
        <v>0.79402521823565664</v>
      </c>
      <c r="BH14" s="74">
        <f>Table_2a!BH17/1000</f>
        <v>0.84255900000000061</v>
      </c>
      <c r="BI14" s="74">
        <f>Table_2a!BI17/1000</f>
        <v>0.92426479697783859</v>
      </c>
      <c r="BJ14" s="74">
        <f>Table_2a!BJ17/1000</f>
        <v>0.97307987379439642</v>
      </c>
      <c r="BK14" s="74">
        <f>Table_2a!BK17/1000</f>
        <v>1.040024715870719</v>
      </c>
      <c r="BL14" s="74">
        <f>Table_2a!BL17/1000</f>
        <v>1.1059393085337212</v>
      </c>
      <c r="BM14" s="74">
        <f>Table_2a!BM17/1000</f>
        <v>1.1923924182195147</v>
      </c>
      <c r="BN14" s="74">
        <f>Table_2a!BN17/1000</f>
        <v>1.2202959423261623</v>
      </c>
      <c r="BO14" s="74">
        <f>Table_2a!BO17/1000</f>
        <v>1.3147165739259212</v>
      </c>
      <c r="BP14" s="74">
        <f>Table_2a!BP17/1000</f>
        <v>1.3906353122046253</v>
      </c>
      <c r="BQ14" s="74">
        <f>Table_2a!BQ17/1000</f>
        <v>1.4633916564663692</v>
      </c>
      <c r="BR14" s="74">
        <f>Table_2a!BR17/1000</f>
        <v>1.7174043496814249</v>
      </c>
      <c r="BS14" s="74">
        <f>Table_2a!BS17/1000</f>
        <v>1.8349490892979174</v>
      </c>
      <c r="BT14" s="74">
        <f>Table_2a!BT17/1000</f>
        <v>1.8972120008984343</v>
      </c>
      <c r="BU14" s="74">
        <f>Table_2a!BU17/1000</f>
        <v>1.9654420231168197</v>
      </c>
      <c r="BV14" s="74">
        <f>Table_2a!BV17/1000</f>
        <v>2.1143233711450695</v>
      </c>
      <c r="BW14" s="74">
        <f>Table_2a!BW17/1000</f>
        <v>2.2994628969686621</v>
      </c>
      <c r="BX14" s="74">
        <f>Table_2a!BX17/1000</f>
        <v>2.246887923309584</v>
      </c>
      <c r="BY14" s="74">
        <f>Table_2a!BY17/1000</f>
        <v>2.4340582511383584</v>
      </c>
      <c r="BZ14" s="74">
        <f>Table_2a!BZ17/1000</f>
        <v>2.689846362993408</v>
      </c>
      <c r="CA14" s="74">
        <f>Table_2a!CA17/1000</f>
        <v>3.0871134144994392</v>
      </c>
      <c r="CB14" s="74">
        <f>Table_2a!CB17/1000</f>
        <v>3.3740072519281572</v>
      </c>
      <c r="CC14" s="74">
        <f>Table_2a!CC17/1000</f>
        <v>3.6164187646991395</v>
      </c>
      <c r="CD14" s="75">
        <f>Table_2a!CD17/1000</f>
        <v>3.8611458514464791</v>
      </c>
    </row>
    <row r="15" spans="1:82" s="1" customFormat="1" x14ac:dyDescent="0.4">
      <c r="A15" s="56"/>
      <c r="B15" s="71" t="s">
        <v>206</v>
      </c>
      <c r="C15" s="56"/>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74">
        <f>Table_2a!AH76/1000</f>
        <v>4.0872273647098112</v>
      </c>
      <c r="AI15" s="74">
        <f>Table_2a!AI76/1000</f>
        <v>4.4339729056964119</v>
      </c>
      <c r="AJ15" s="74">
        <f>Table_2a!AJ76/1000</f>
        <v>5.8044348053450809</v>
      </c>
      <c r="AK15" s="74">
        <f>Table_2a!AK76/1000</f>
        <v>7.6697643336848849</v>
      </c>
      <c r="AL15" s="74">
        <f>Table_2a!AL76/1000</f>
        <v>9.0884149574401771</v>
      </c>
      <c r="AM15" s="74">
        <f>Table_2a!AM76/1000</f>
        <v>10.708548004269627</v>
      </c>
      <c r="AN15" s="74">
        <f>Table_2a!AN76/1000</f>
        <v>11.886313985398557</v>
      </c>
      <c r="AO15" s="74">
        <f>Table_2a!AO76/1000</f>
        <v>13.017019488817986</v>
      </c>
      <c r="AP15" s="74">
        <f>Table_2a!AP76/1000</f>
        <v>14.194694757319626</v>
      </c>
      <c r="AQ15" s="74">
        <f>Table_2a!AQ76/1000</f>
        <v>14.367511717459035</v>
      </c>
      <c r="AR15" s="74">
        <f>Table_2a!AR76/1000</f>
        <v>13.821885689247209</v>
      </c>
      <c r="AS15" s="74">
        <f>Table_2a!AS76/1000</f>
        <v>14.05693518393573</v>
      </c>
      <c r="AT15" s="74">
        <f>Table_2a!AT76/1000</f>
        <v>16.319359410054382</v>
      </c>
      <c r="AU15" s="74">
        <f>Table_2a!AU76/1000</f>
        <v>21.223094072210827</v>
      </c>
      <c r="AV15" s="74">
        <f>Table_2a!AV76/1000</f>
        <v>25.238697901374167</v>
      </c>
      <c r="AW15" s="74">
        <f>Table_2a!AW76/1000</f>
        <v>28.282290239862771</v>
      </c>
      <c r="AX15" s="74">
        <f>Table_2a!AX76/1000</f>
        <v>29.274234871308582</v>
      </c>
      <c r="AY15" s="74">
        <f>Table_2a!AY76/1000</f>
        <v>30.689238521149569</v>
      </c>
      <c r="AZ15" s="74">
        <f>Table_2a!AZ76/1000</f>
        <v>31.142787199387289</v>
      </c>
      <c r="BA15" s="74">
        <f>Table_2a!BA76/1000</f>
        <v>30.118971854383787</v>
      </c>
      <c r="BB15" s="74">
        <f>Table_2a!BB76/1000</f>
        <v>29.936464944798306</v>
      </c>
      <c r="BC15" s="74">
        <f>Table_2a!BC76/1000</f>
        <v>29.598920484797166</v>
      </c>
      <c r="BD15" s="74">
        <f>Table_2a!BD76/1000</f>
        <v>29.680475521105301</v>
      </c>
      <c r="BE15" s="74">
        <f>Table_2a!BE76/1000</f>
        <v>30.37090463706021</v>
      </c>
      <c r="BF15" s="74">
        <f>Table_2a!BF76/1000</f>
        <v>31.767564711638769</v>
      </c>
      <c r="BG15" s="74">
        <f>Table_2a!BG76/1000</f>
        <v>32.949344465398681</v>
      </c>
      <c r="BH15" s="74">
        <f>Table_2a!BH76/1000</f>
        <v>33.970896257800078</v>
      </c>
      <c r="BI15" s="74">
        <f>Table_2a!BI76/1000</f>
        <v>34.999728367404188</v>
      </c>
      <c r="BJ15" s="74">
        <f>Table_2a!BJ76/1000</f>
        <v>36.307526404963731</v>
      </c>
      <c r="BK15" s="74">
        <f>Table_2a!BK76/1000</f>
        <v>38.263329337690422</v>
      </c>
      <c r="BL15" s="74">
        <f>Table_2a!BL76/1000</f>
        <v>40.742530283141413</v>
      </c>
      <c r="BM15" s="74">
        <f>Table_2a!BM76/1000</f>
        <v>46.870899391809679</v>
      </c>
      <c r="BN15" s="74">
        <f>Table_2a!BN76/1000</f>
        <v>48.524116056627939</v>
      </c>
      <c r="BO15" s="74">
        <f>Table_2a!BO76/1000</f>
        <v>50.302962045437845</v>
      </c>
      <c r="BP15" s="74">
        <f>Table_2a!BP76/1000</f>
        <v>52.228012503016231</v>
      </c>
      <c r="BQ15" s="74">
        <f>Table_2a!BQ76/1000</f>
        <v>51.810043229267251</v>
      </c>
      <c r="BR15" s="74">
        <f>Table_2a!BR76/1000</f>
        <v>52.336540697534218</v>
      </c>
      <c r="BS15" s="74">
        <f>Table_2a!BS76/1000</f>
        <v>53.667274842951841</v>
      </c>
      <c r="BT15" s="74">
        <f>Table_2a!BT76/1000</f>
        <v>54.137267693979283</v>
      </c>
      <c r="BU15" s="74">
        <f>Table_2a!BU76/1000</f>
        <v>56.668971866431995</v>
      </c>
      <c r="BV15" s="74">
        <f>Table_2a!BV76/1000</f>
        <v>59.981900840219211</v>
      </c>
      <c r="BW15" s="74">
        <f>Table_2a!BW76/1000</f>
        <v>66.423834207350879</v>
      </c>
      <c r="BX15" s="74">
        <f>Table_2a!BX76/1000</f>
        <v>85.417379578885203</v>
      </c>
      <c r="BY15" s="74">
        <f>Table_2a!BY76/1000</f>
        <v>85.518956160814568</v>
      </c>
      <c r="BZ15" s="74">
        <f>Table_2a!BZ76/1000</f>
        <v>86.005486302115969</v>
      </c>
      <c r="CA15" s="74">
        <f>Table_2a!CA76/1000</f>
        <v>94.383055356125269</v>
      </c>
      <c r="CB15" s="74">
        <f>Table_2a!CB76/1000</f>
        <v>101.72351654681746</v>
      </c>
      <c r="CC15" s="74">
        <f>Table_2a!CC76/1000</f>
        <v>107.98480094389053</v>
      </c>
      <c r="CD15" s="75">
        <f>Table_2a!CD76/1000</f>
        <v>114.23548722164496</v>
      </c>
    </row>
    <row r="16" spans="1:82" s="1" customFormat="1" x14ac:dyDescent="0.4">
      <c r="A16" s="56"/>
      <c r="B16" s="71" t="s">
        <v>195</v>
      </c>
      <c r="C16" s="56"/>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74">
        <f>Table_2a!AH126/1000</f>
        <v>8.9100543624361954</v>
      </c>
      <c r="AI16" s="74">
        <f>Table_2a!AI126/1000</f>
        <v>10.30681680916588</v>
      </c>
      <c r="AJ16" s="74">
        <f>Table_2a!AJ126/1000</f>
        <v>12.313740307095463</v>
      </c>
      <c r="AK16" s="74">
        <f>Table_2a!AK126/1000</f>
        <v>14.493238721276105</v>
      </c>
      <c r="AL16" s="74">
        <f>Table_2a!AL126/1000</f>
        <v>16.239318895258503</v>
      </c>
      <c r="AM16" s="74">
        <f>Table_2a!AM126/1000</f>
        <v>17.595902157313606</v>
      </c>
      <c r="AN16" s="74">
        <f>Table_2a!AN126/1000</f>
        <v>18.637940530623233</v>
      </c>
      <c r="AO16" s="74">
        <f>Table_2a!AO126/1000</f>
        <v>20.344244861138339</v>
      </c>
      <c r="AP16" s="74">
        <f>Table_2a!AP126/1000</f>
        <v>21.827393655278737</v>
      </c>
      <c r="AQ16" s="74">
        <f>Table_2a!AQ126/1000</f>
        <v>23.018209763317806</v>
      </c>
      <c r="AR16" s="74">
        <f>Table_2a!AR126/1000</f>
        <v>24.111016892964305</v>
      </c>
      <c r="AS16" s="74">
        <f>Table_2a!AS126/1000</f>
        <v>26.101131256615957</v>
      </c>
      <c r="AT16" s="74">
        <f>Table_2a!AT126/1000</f>
        <v>28.882238575136881</v>
      </c>
      <c r="AU16" s="74">
        <f>Table_2a!AU126/1000</f>
        <v>32.769179029366185</v>
      </c>
      <c r="AV16" s="74">
        <f>Table_2a!AV126/1000</f>
        <v>35.520090726400312</v>
      </c>
      <c r="AW16" s="74">
        <f>Table_2a!AW126/1000</f>
        <v>38.027385195152178</v>
      </c>
      <c r="AX16" s="74">
        <f>Table_2a!AX126/1000</f>
        <v>39.174223848013305</v>
      </c>
      <c r="AY16" s="74">
        <f>Table_2a!AY126/1000</f>
        <v>41.009677420196041</v>
      </c>
      <c r="AZ16" s="74">
        <f>Table_2a!AZ126/1000</f>
        <v>43.344847705346645</v>
      </c>
      <c r="BA16" s="74">
        <f>Table_2a!BA126/1000</f>
        <v>45.296793622831608</v>
      </c>
      <c r="BB16" s="74">
        <f>Table_2a!BB126/1000</f>
        <v>47.433782529303187</v>
      </c>
      <c r="BC16" s="74">
        <f>Table_2a!BC126/1000</f>
        <v>50.591433705644626</v>
      </c>
      <c r="BD16" s="74">
        <f>Table_2a!BD126/1000</f>
        <v>53.270351131481974</v>
      </c>
      <c r="BE16" s="74">
        <f>Table_2a!BE126/1000</f>
        <v>57.415151294864764</v>
      </c>
      <c r="BF16" s="74">
        <f>Table_2a!BF126/1000</f>
        <v>60.917041156778012</v>
      </c>
      <c r="BG16" s="74">
        <f>Table_2a!BG126/1000</f>
        <v>64.096181623095063</v>
      </c>
      <c r="BH16" s="74">
        <f>Table_2a!BH126/1000</f>
        <v>68.865767916761982</v>
      </c>
      <c r="BI16" s="74">
        <f>Table_2a!BI126/1000</f>
        <v>73.094220242091581</v>
      </c>
      <c r="BJ16" s="74">
        <f>Table_2a!BJ126/1000</f>
        <v>75.442196958720331</v>
      </c>
      <c r="BK16" s="74">
        <f>Table_2a!BK126/1000</f>
        <v>80.664915636812808</v>
      </c>
      <c r="BL16" s="74">
        <f>Table_2a!BL126/1000</f>
        <v>87.690903575046477</v>
      </c>
      <c r="BM16" s="74">
        <f>Table_2a!BM126/1000</f>
        <v>93.817217961027325</v>
      </c>
      <c r="BN16" s="74">
        <f>Table_2a!BN126/1000</f>
        <v>97.481017197801009</v>
      </c>
      <c r="BO16" s="74">
        <f>Table_2a!BO126/1000</f>
        <v>101.38614626106553</v>
      </c>
      <c r="BP16" s="74">
        <f>Table_2a!BP126/1000</f>
        <v>107.13380979268361</v>
      </c>
      <c r="BQ16" s="74">
        <f>Table_2a!BQ126/1000</f>
        <v>110.08018108297058</v>
      </c>
      <c r="BR16" s="74">
        <f>Table_2a!BR126/1000</f>
        <v>113.50184827687684</v>
      </c>
      <c r="BS16" s="74">
        <f>Table_2a!BS126/1000</f>
        <v>115.595307614459</v>
      </c>
      <c r="BT16" s="74">
        <f>Table_2a!BT126/1000</f>
        <v>117.10617188378923</v>
      </c>
      <c r="BU16" s="74">
        <f>Table_2a!BU126/1000</f>
        <v>118.71096898566957</v>
      </c>
      <c r="BV16" s="74">
        <f>Table_2a!BV126/1000</f>
        <v>121.13048772844834</v>
      </c>
      <c r="BW16" s="74">
        <f>Table_2a!BW126/1000</f>
        <v>123.44366094836393</v>
      </c>
      <c r="BX16" s="74">
        <f>Table_2a!BX126/1000</f>
        <v>125.56275446736169</v>
      </c>
      <c r="BY16" s="74">
        <f>Table_2a!BY126/1000</f>
        <v>128.17254799567863</v>
      </c>
      <c r="BZ16" s="74">
        <f>Table_2a!BZ126/1000</f>
        <v>134.63757298492703</v>
      </c>
      <c r="CA16" s="74">
        <f>Table_2a!CA126/1000</f>
        <v>146.5960090805635</v>
      </c>
      <c r="CB16" s="74">
        <f>Table_2a!CB126/1000</f>
        <v>154.25828285127454</v>
      </c>
      <c r="CC16" s="74">
        <f>Table_2a!CC126/1000</f>
        <v>161.11108462209054</v>
      </c>
      <c r="CD16" s="75">
        <f>Table_2a!CD126/1000</f>
        <v>166.63985196957398</v>
      </c>
    </row>
    <row r="17" spans="2:82" s="1" customFormat="1" ht="26.25" customHeight="1" x14ac:dyDescent="0.4">
      <c r="B17" s="106" t="s">
        <v>136</v>
      </c>
      <c r="C17" s="56"/>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117">
        <f t="shared" ref="AH17:BM17" si="3">SUM(AH14:AH16)</f>
        <v>13.035493736203655</v>
      </c>
      <c r="AI17" s="117">
        <f t="shared" si="3"/>
        <v>14.785979544</v>
      </c>
      <c r="AJ17" s="117">
        <f t="shared" si="3"/>
        <v>18.17217435384616</v>
      </c>
      <c r="AK17" s="117">
        <f t="shared" si="3"/>
        <v>22.225345469499992</v>
      </c>
      <c r="AL17" s="117">
        <f t="shared" si="3"/>
        <v>25.399593394249997</v>
      </c>
      <c r="AM17" s="117">
        <f t="shared" si="3"/>
        <v>28.383097434500002</v>
      </c>
      <c r="AN17" s="117">
        <f t="shared" si="3"/>
        <v>30.608289402249994</v>
      </c>
      <c r="AO17" s="117">
        <f t="shared" si="3"/>
        <v>33.454940287285702</v>
      </c>
      <c r="AP17" s="117">
        <f t="shared" si="3"/>
        <v>36.123082438933338</v>
      </c>
      <c r="AQ17" s="117">
        <f t="shared" si="3"/>
        <v>37.497110367000012</v>
      </c>
      <c r="AR17" s="117">
        <f t="shared" si="3"/>
        <v>38.052643556666659</v>
      </c>
      <c r="AS17" s="117">
        <f t="shared" si="3"/>
        <v>40.288146197666691</v>
      </c>
      <c r="AT17" s="117">
        <f t="shared" si="3"/>
        <v>45.352892408487975</v>
      </c>
      <c r="AU17" s="117">
        <f t="shared" si="3"/>
        <v>54.175377622418544</v>
      </c>
      <c r="AV17" s="117">
        <f t="shared" si="3"/>
        <v>60.992230401572662</v>
      </c>
      <c r="AW17" s="117">
        <f t="shared" si="3"/>
        <v>66.634910460896748</v>
      </c>
      <c r="AX17" s="117">
        <f t="shared" si="3"/>
        <v>68.81361117157158</v>
      </c>
      <c r="AY17" s="117">
        <f t="shared" si="3"/>
        <v>72.13630754647086</v>
      </c>
      <c r="AZ17" s="117">
        <f t="shared" si="3"/>
        <v>74.930906146652163</v>
      </c>
      <c r="BA17" s="117">
        <f t="shared" si="3"/>
        <v>75.904389236404654</v>
      </c>
      <c r="BB17" s="117">
        <f t="shared" si="3"/>
        <v>77.898830406807292</v>
      </c>
      <c r="BC17" s="117">
        <f t="shared" si="3"/>
        <v>80.756783696130015</v>
      </c>
      <c r="BD17" s="117">
        <f t="shared" si="3"/>
        <v>83.618592638070211</v>
      </c>
      <c r="BE17" s="117">
        <f t="shared" si="3"/>
        <v>88.466203877447484</v>
      </c>
      <c r="BF17" s="117">
        <f t="shared" si="3"/>
        <v>93.447403868416785</v>
      </c>
      <c r="BG17" s="117">
        <f t="shared" si="3"/>
        <v>97.839551306729405</v>
      </c>
      <c r="BH17" s="117">
        <f t="shared" si="3"/>
        <v>103.67922317456205</v>
      </c>
      <c r="BI17" s="117">
        <f t="shared" si="3"/>
        <v>109.01821340647361</v>
      </c>
      <c r="BJ17" s="117">
        <f t="shared" si="3"/>
        <v>112.72280323747846</v>
      </c>
      <c r="BK17" s="117">
        <f t="shared" si="3"/>
        <v>119.96826969037394</v>
      </c>
      <c r="BL17" s="117">
        <f t="shared" si="3"/>
        <v>129.53937316672162</v>
      </c>
      <c r="BM17" s="117">
        <f t="shared" si="3"/>
        <v>141.88050977105652</v>
      </c>
      <c r="BN17" s="117">
        <f t="shared" ref="BN17:CD17" si="4">SUM(BN14:BN16)</f>
        <v>147.2254291967551</v>
      </c>
      <c r="BO17" s="117">
        <f t="shared" si="4"/>
        <v>153.00382488042931</v>
      </c>
      <c r="BP17" s="117">
        <f t="shared" si="4"/>
        <v>160.75245760790446</v>
      </c>
      <c r="BQ17" s="117">
        <f t="shared" si="4"/>
        <v>163.35361596870422</v>
      </c>
      <c r="BR17" s="117">
        <f t="shared" si="4"/>
        <v>167.55579332409249</v>
      </c>
      <c r="BS17" s="117">
        <f t="shared" si="4"/>
        <v>171.09753154670875</v>
      </c>
      <c r="BT17" s="117">
        <f t="shared" si="4"/>
        <v>173.14065157866696</v>
      </c>
      <c r="BU17" s="117">
        <f t="shared" si="4"/>
        <v>177.34538287521838</v>
      </c>
      <c r="BV17" s="117">
        <f t="shared" si="4"/>
        <v>183.22671193981262</v>
      </c>
      <c r="BW17" s="117">
        <f t="shared" si="4"/>
        <v>192.16695805268347</v>
      </c>
      <c r="BX17" s="117">
        <f t="shared" si="4"/>
        <v>213.22702196955646</v>
      </c>
      <c r="BY17" s="117">
        <f t="shared" si="4"/>
        <v>216.12556240763155</v>
      </c>
      <c r="BZ17" s="117">
        <f t="shared" si="4"/>
        <v>223.33290565003642</v>
      </c>
      <c r="CA17" s="117">
        <f t="shared" si="4"/>
        <v>244.06617785118823</v>
      </c>
      <c r="CB17" s="117">
        <f t="shared" si="4"/>
        <v>259.35580665002016</v>
      </c>
      <c r="CC17" s="117">
        <f t="shared" si="4"/>
        <v>272.71230433068024</v>
      </c>
      <c r="CD17" s="118">
        <f t="shared" si="4"/>
        <v>284.73648504266544</v>
      </c>
    </row>
    <row r="18" spans="2:82" s="1" customFormat="1" x14ac:dyDescent="0.4">
      <c r="B18" s="119"/>
      <c r="C18" s="119"/>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2"/>
    </row>
    <row r="19" spans="2:82" s="1" customFormat="1" x14ac:dyDescent="0.4">
      <c r="B19" s="56"/>
      <c r="C19" s="56"/>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70"/>
    </row>
    <row r="20" spans="2:82" s="1" customFormat="1" ht="30" x14ac:dyDescent="0.4">
      <c r="B20" s="116" t="s">
        <v>211</v>
      </c>
      <c r="C20" s="56"/>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70"/>
    </row>
    <row r="21" spans="2:82" s="1" customFormat="1" x14ac:dyDescent="0.4">
      <c r="B21" s="71" t="s">
        <v>205</v>
      </c>
      <c r="C21" s="56"/>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v>11.66999424052516</v>
      </c>
      <c r="AI21" s="69">
        <v>14.909513292399602</v>
      </c>
      <c r="AJ21" s="69">
        <v>13.637488004037078</v>
      </c>
      <c r="AK21" s="69">
        <v>14.582327218380048</v>
      </c>
      <c r="AL21" s="69">
        <v>15.296427909118954</v>
      </c>
      <c r="AM21" s="69">
        <v>16.155695239314348</v>
      </c>
      <c r="AN21" s="69">
        <v>16.613803235426051</v>
      </c>
      <c r="AO21" s="69">
        <v>16.777209886318289</v>
      </c>
      <c r="AP21" s="69">
        <v>16.535646550110854</v>
      </c>
      <c r="AQ21" s="69">
        <v>16.067563984135848</v>
      </c>
      <c r="AR21" s="69">
        <v>15.264063786860463</v>
      </c>
      <c r="AS21" s="69">
        <v>14.545288329666318</v>
      </c>
      <c r="AT21" s="69">
        <v>14.104256182089891</v>
      </c>
      <c r="AU21" s="69">
        <v>15.672196054365186</v>
      </c>
      <c r="AV21" s="69">
        <v>17.543990475673063</v>
      </c>
      <c r="AW21" s="69">
        <v>18.709973415622137</v>
      </c>
      <c r="AX21" s="69">
        <v>18.692223977292294</v>
      </c>
      <c r="AY21" s="69">
        <v>18.82582622732998</v>
      </c>
      <c r="AZ21" s="69">
        <v>18.792698695415076</v>
      </c>
      <c r="BA21" s="69">
        <v>19.096125671798312</v>
      </c>
      <c r="BB21" s="69">
        <v>19.122613052783461</v>
      </c>
      <c r="BC21" s="69">
        <v>20.705873534126521</v>
      </c>
      <c r="BD21" s="69">
        <v>20.45958699967856</v>
      </c>
      <c r="BE21" s="69">
        <v>20.848894371185413</v>
      </c>
      <c r="BF21" s="69">
        <v>21.302759528395047</v>
      </c>
      <c r="BG21" s="69">
        <v>7.307169466307462</v>
      </c>
      <c r="BH21" s="69">
        <v>6.2996367312411854</v>
      </c>
      <c r="BI21" s="69">
        <v>4.9859558827772776</v>
      </c>
      <c r="BJ21" s="69">
        <v>4.2303765691302537</v>
      </c>
      <c r="BK21" s="69">
        <v>3.7658597477538591</v>
      </c>
      <c r="BL21" s="69">
        <v>3.3732003929888825</v>
      </c>
      <c r="BM21" s="69">
        <v>2.6828215646988922</v>
      </c>
      <c r="BN21" s="69">
        <v>2.3635698393829965</v>
      </c>
      <c r="BO21" s="69">
        <v>2.2181777757053411</v>
      </c>
      <c r="BP21" s="69">
        <v>2.0722979446273788</v>
      </c>
      <c r="BQ21" s="69">
        <v>1.9689003061397143</v>
      </c>
      <c r="BR21" s="69">
        <v>2.1860762560853373</v>
      </c>
      <c r="BS21" s="69">
        <v>2.2651821864092159</v>
      </c>
      <c r="BT21" s="69">
        <v>2.263308725524368</v>
      </c>
      <c r="BU21" s="69">
        <v>2.2837481322335456</v>
      </c>
      <c r="BV21" s="69">
        <v>2.3950360386368055</v>
      </c>
      <c r="BW21" s="69">
        <v>2.5257298817568685</v>
      </c>
      <c r="BX21" s="69">
        <v>2.3252217833822932</v>
      </c>
      <c r="BY21" s="69">
        <v>2.5395622207761099</v>
      </c>
      <c r="BZ21" s="69">
        <v>2.6937667265846503</v>
      </c>
      <c r="CA21" s="69">
        <v>3.0166672471447646</v>
      </c>
      <c r="CB21" s="69">
        <v>3.2358887662443268</v>
      </c>
      <c r="CC21" s="69">
        <v>3.4010680388370069</v>
      </c>
      <c r="CD21" s="70">
        <v>3.5595128912603493</v>
      </c>
    </row>
    <row r="22" spans="2:82" s="1" customFormat="1" x14ac:dyDescent="0.4">
      <c r="B22" s="71" t="s">
        <v>206</v>
      </c>
      <c r="C22" s="56"/>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v>23.938161338298166</v>
      </c>
      <c r="AI22" s="69">
        <v>22.456400695223294</v>
      </c>
      <c r="AJ22" s="69">
        <v>24.6078823157894</v>
      </c>
      <c r="AK22" s="69">
        <v>29.476263069504522</v>
      </c>
      <c r="AL22" s="69">
        <v>32.513473693428836</v>
      </c>
      <c r="AM22" s="69">
        <v>36.459946353562188</v>
      </c>
      <c r="AN22" s="69">
        <v>38.233481307006059</v>
      </c>
      <c r="AO22" s="69">
        <v>39.651758228133488</v>
      </c>
      <c r="AP22" s="69">
        <v>41.57532111634454</v>
      </c>
      <c r="AQ22" s="69">
        <v>39.948037211514887</v>
      </c>
      <c r="AR22" s="69">
        <v>35.828274936286732</v>
      </c>
      <c r="AS22" s="69">
        <v>34.172979906086354</v>
      </c>
      <c r="AT22" s="69">
        <v>36.730496225691141</v>
      </c>
      <c r="AU22" s="69">
        <v>44.006456848667199</v>
      </c>
      <c r="AV22" s="69">
        <v>51.366935887183672</v>
      </c>
      <c r="AW22" s="69">
        <v>56.212397535812315</v>
      </c>
      <c r="AX22" s="69">
        <v>57.649774859874782</v>
      </c>
      <c r="AY22" s="69">
        <v>58.948303786717595</v>
      </c>
      <c r="AZ22" s="69">
        <v>58.175361380610582</v>
      </c>
      <c r="BA22" s="69">
        <v>57.001281461798534</v>
      </c>
      <c r="BB22" s="69">
        <v>55.573455340887861</v>
      </c>
      <c r="BC22" s="69">
        <v>54.172534728962241</v>
      </c>
      <c r="BD22" s="69">
        <v>51.60155145305928</v>
      </c>
      <c r="BE22" s="69">
        <v>51.592485765464183</v>
      </c>
      <c r="BF22" s="69">
        <v>51.980526281725446</v>
      </c>
      <c r="BG22" s="69">
        <v>52.685110205399795</v>
      </c>
      <c r="BH22" s="69">
        <v>52.749136435809255</v>
      </c>
      <c r="BI22" s="69">
        <v>52.997516184557199</v>
      </c>
      <c r="BJ22" s="69">
        <v>53.302358168738486</v>
      </c>
      <c r="BK22" s="69">
        <v>54.563100030779147</v>
      </c>
      <c r="BL22" s="69">
        <v>56.378453491777861</v>
      </c>
      <c r="BM22" s="69">
        <v>63.952209003818645</v>
      </c>
      <c r="BN22" s="69">
        <v>65.258555449145504</v>
      </c>
      <c r="BO22" s="69">
        <v>66.571691987186256</v>
      </c>
      <c r="BP22" s="69">
        <v>67.729910560392042</v>
      </c>
      <c r="BQ22" s="69">
        <v>62.369105352024192</v>
      </c>
      <c r="BR22" s="69">
        <v>62.28533541931121</v>
      </c>
      <c r="BS22" s="69">
        <v>63.475256972301942</v>
      </c>
      <c r="BT22" s="69">
        <v>62.630445716343658</v>
      </c>
      <c r="BU22" s="69">
        <v>64.449426022975658</v>
      </c>
      <c r="BV22" s="69">
        <v>66.91126960252663</v>
      </c>
      <c r="BW22" s="69">
        <v>72.403959975885812</v>
      </c>
      <c r="BX22" s="69">
        <v>87.973325719552818</v>
      </c>
      <c r="BY22" s="69">
        <v>88.986303401925554</v>
      </c>
      <c r="BZ22" s="69">
        <v>86.005486302115969</v>
      </c>
      <c r="CA22" s="69">
        <v>92.161752595643719</v>
      </c>
      <c r="CB22" s="69">
        <v>97.521096151154424</v>
      </c>
      <c r="CC22" s="69">
        <v>101.54054533252226</v>
      </c>
      <c r="CD22" s="70">
        <v>105.31140367373622</v>
      </c>
    </row>
    <row r="23" spans="2:82" s="1" customFormat="1" x14ac:dyDescent="0.4">
      <c r="B23" s="71" t="s">
        <v>195</v>
      </c>
      <c r="C23" s="56"/>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v>50.942260882482486</v>
      </c>
      <c r="AI23" s="69">
        <v>50.246437904293309</v>
      </c>
      <c r="AJ23" s="69">
        <v>50.506587367329374</v>
      </c>
      <c r="AK23" s="69">
        <v>54.096793038276275</v>
      </c>
      <c r="AL23" s="69">
        <v>56.591231938084356</v>
      </c>
      <c r="AM23" s="69">
        <v>58.696592371824387</v>
      </c>
      <c r="AN23" s="69">
        <v>59.17159770509879</v>
      </c>
      <c r="AO23" s="69">
        <v>61.508551357343869</v>
      </c>
      <c r="AP23" s="69">
        <v>63.652479348112564</v>
      </c>
      <c r="AQ23" s="69">
        <v>63.746994420156362</v>
      </c>
      <c r="AR23" s="69">
        <v>62.616924574623283</v>
      </c>
      <c r="AS23" s="69">
        <v>63.324816404632713</v>
      </c>
      <c r="AT23" s="69">
        <v>65.209020871721663</v>
      </c>
      <c r="AU23" s="69">
        <v>68.90757856527857</v>
      </c>
      <c r="AV23" s="69">
        <v>73.147880080054335</v>
      </c>
      <c r="AW23" s="69">
        <v>76.730859227873154</v>
      </c>
      <c r="AX23" s="69">
        <v>77.59746313811057</v>
      </c>
      <c r="AY23" s="69">
        <v>78.334536064129381</v>
      </c>
      <c r="AZ23" s="69">
        <v>79.719075049994586</v>
      </c>
      <c r="BA23" s="69">
        <v>83.182247076723527</v>
      </c>
      <c r="BB23" s="69">
        <v>84.726883342371735</v>
      </c>
      <c r="BC23" s="69">
        <v>89.422788300178496</v>
      </c>
      <c r="BD23" s="69">
        <v>92.821017022115939</v>
      </c>
      <c r="BE23" s="69">
        <v>97.5656334199128</v>
      </c>
      <c r="BF23" s="69">
        <v>98.804682593123943</v>
      </c>
      <c r="BG23" s="69">
        <v>100.96361461123612</v>
      </c>
      <c r="BH23" s="69">
        <v>105.1010045505285</v>
      </c>
      <c r="BI23" s="69">
        <v>108.20078444880771</v>
      </c>
      <c r="BJ23" s="69">
        <v>108.61852857925591</v>
      </c>
      <c r="BK23" s="69">
        <v>112.83365425663719</v>
      </c>
      <c r="BL23" s="69">
        <v>119.01586253967874</v>
      </c>
      <c r="BM23" s="69">
        <v>125.24430344551639</v>
      </c>
      <c r="BN23" s="69">
        <v>127.94177247052545</v>
      </c>
      <c r="BO23" s="69">
        <v>130.89733418612653</v>
      </c>
      <c r="BP23" s="69">
        <v>135.28698941323486</v>
      </c>
      <c r="BQ23" s="69">
        <v>133.24487521866016</v>
      </c>
      <c r="BR23" s="69">
        <v>135.80598641556404</v>
      </c>
      <c r="BS23" s="69">
        <v>137.45634754764683</v>
      </c>
      <c r="BT23" s="69">
        <v>136.20405783567563</v>
      </c>
      <c r="BU23" s="69">
        <v>135.7542233244709</v>
      </c>
      <c r="BV23" s="69">
        <v>135.64607125958491</v>
      </c>
      <c r="BW23" s="69">
        <v>134.83310045035688</v>
      </c>
      <c r="BX23" s="69">
        <v>129.31997154981806</v>
      </c>
      <c r="BY23" s="69">
        <v>133.36958716621902</v>
      </c>
      <c r="BZ23" s="69">
        <v>134.63757298492703</v>
      </c>
      <c r="CA23" s="69">
        <v>143.14587580804383</v>
      </c>
      <c r="CB23" s="69">
        <v>147.88553664606644</v>
      </c>
      <c r="CC23" s="69">
        <v>151.49638883106888</v>
      </c>
      <c r="CD23" s="70">
        <v>153.62193610510826</v>
      </c>
    </row>
    <row r="24" spans="2:82" s="1" customFormat="1" ht="26.25" customHeight="1" x14ac:dyDescent="0.4">
      <c r="B24" s="71" t="s">
        <v>207</v>
      </c>
      <c r="C24" s="56"/>
      <c r="D24" s="69">
        <v>9.3403050484398804</v>
      </c>
      <c r="E24" s="69">
        <v>12.886771950354982</v>
      </c>
      <c r="F24" s="69">
        <v>12.607885799864858</v>
      </c>
      <c r="G24" s="69">
        <v>12.454671115727695</v>
      </c>
      <c r="H24" s="69">
        <v>13.601493358891155</v>
      </c>
      <c r="I24" s="69">
        <v>13.981956007113116</v>
      </c>
      <c r="J24" s="69">
        <v>13.952136529175537</v>
      </c>
      <c r="K24" s="69">
        <v>16.298050226568982</v>
      </c>
      <c r="L24" s="69">
        <v>15.868526856886088</v>
      </c>
      <c r="M24" s="69">
        <v>16.652142349912456</v>
      </c>
      <c r="N24" s="69">
        <v>21.045674013095056</v>
      </c>
      <c r="O24" s="69">
        <v>21.753314816933408</v>
      </c>
      <c r="P24" s="69">
        <v>21.715869237527574</v>
      </c>
      <c r="Q24" s="69">
        <v>24.347805776124424</v>
      </c>
      <c r="R24" s="69">
        <v>24.999929293331185</v>
      </c>
      <c r="S24" s="69">
        <v>28.922969826163492</v>
      </c>
      <c r="T24" s="69">
        <v>28.770925794042348</v>
      </c>
      <c r="U24" s="69">
        <v>33.344583844423063</v>
      </c>
      <c r="V24" s="69">
        <v>33.266622479007722</v>
      </c>
      <c r="W24" s="69">
        <v>36.529987894821154</v>
      </c>
      <c r="X24" s="69">
        <v>38.080879589437941</v>
      </c>
      <c r="Y24" s="69">
        <v>37.752963611531143</v>
      </c>
      <c r="Z24" s="69">
        <v>37.694710290553651</v>
      </c>
      <c r="AA24" s="69">
        <v>41.008789736587133</v>
      </c>
      <c r="AB24" s="69">
        <v>42.790769547506464</v>
      </c>
      <c r="AC24" s="69">
        <v>45.363912459839995</v>
      </c>
      <c r="AD24" s="69">
        <v>48.142671650804303</v>
      </c>
      <c r="AE24" s="69">
        <v>51.763811063041267</v>
      </c>
      <c r="AF24" s="69">
        <v>53.840131776715921</v>
      </c>
      <c r="AG24" s="69">
        <v>55.098463263009762</v>
      </c>
      <c r="AH24" s="69">
        <v>57.035050474721778</v>
      </c>
      <c r="AI24" s="69">
        <v>55.697145587956996</v>
      </c>
      <c r="AJ24" s="69">
        <v>56.910308880667053</v>
      </c>
      <c r="AK24" s="69">
        <v>59.757950179236587</v>
      </c>
      <c r="AL24" s="69">
        <v>60.10942946784948</v>
      </c>
      <c r="AM24" s="69">
        <v>62.372802718922948</v>
      </c>
      <c r="AN24" s="69">
        <v>62.188497268578629</v>
      </c>
      <c r="AO24" s="69">
        <v>63.384831306574185</v>
      </c>
      <c r="AP24" s="69">
        <v>65.757852931105404</v>
      </c>
      <c r="AQ24" s="69">
        <v>65.15413777640596</v>
      </c>
      <c r="AR24" s="69">
        <v>62.562787809973514</v>
      </c>
      <c r="AS24" s="69">
        <v>61.688789590507511</v>
      </c>
      <c r="AT24" s="69">
        <v>62.683350131797795</v>
      </c>
      <c r="AU24" s="69">
        <v>68.367104288506582</v>
      </c>
      <c r="AV24" s="69">
        <v>70.447201001635719</v>
      </c>
      <c r="AW24" s="69">
        <v>72.73608707888657</v>
      </c>
      <c r="AX24" s="69">
        <v>72.241108939177153</v>
      </c>
      <c r="AY24" s="69">
        <v>71.624863024075182</v>
      </c>
      <c r="AZ24" s="69">
        <v>71.631615866199311</v>
      </c>
      <c r="BA24" s="69">
        <v>73.575617952107564</v>
      </c>
      <c r="BB24" s="69">
        <v>75.099795029103817</v>
      </c>
      <c r="BC24" s="69">
        <v>77.77142428229206</v>
      </c>
      <c r="BD24" s="69">
        <v>77.740318075974017</v>
      </c>
      <c r="BE24" s="69">
        <v>81.403110610000581</v>
      </c>
      <c r="BF24" s="69">
        <v>83.758958260082053</v>
      </c>
      <c r="BG24" s="69">
        <v>85.322306092875721</v>
      </c>
      <c r="BH24" s="69">
        <v>86.304152914672954</v>
      </c>
      <c r="BI24" s="69">
        <v>87.416406024469694</v>
      </c>
      <c r="BJ24" s="69">
        <v>87.984700622016717</v>
      </c>
      <c r="BK24" s="69">
        <v>91.398992555800277</v>
      </c>
      <c r="BL24" s="69">
        <v>95.69474424955186</v>
      </c>
      <c r="BM24" s="69">
        <v>100.88277971658614</v>
      </c>
      <c r="BN24" s="69">
        <v>102.45496804162032</v>
      </c>
      <c r="BO24" s="69">
        <v>106.15184618243978</v>
      </c>
      <c r="BP24" s="69">
        <v>110.07439340656674</v>
      </c>
      <c r="BQ24" s="69">
        <v>110.34106214175321</v>
      </c>
      <c r="BR24" s="69">
        <v>112.48874457360253</v>
      </c>
      <c r="BS24" s="69">
        <v>115.43058105002567</v>
      </c>
      <c r="BT24" s="69">
        <v>115.52782148554813</v>
      </c>
      <c r="BU24" s="69">
        <v>116.01065406615045</v>
      </c>
      <c r="BV24" s="69">
        <v>116.87591750008761</v>
      </c>
      <c r="BW24" s="69">
        <v>116.51142704257093</v>
      </c>
      <c r="BX24" s="69">
        <v>113.80478350431588</v>
      </c>
      <c r="BY24" s="69">
        <v>117.0192732937697</v>
      </c>
      <c r="BZ24" s="69">
        <v>118.89307714430291</v>
      </c>
      <c r="CA24" s="69">
        <v>127.13387753081179</v>
      </c>
      <c r="CB24" s="69">
        <v>131.49543937481872</v>
      </c>
      <c r="CC24" s="69">
        <v>134.57504456028011</v>
      </c>
      <c r="CD24" s="70">
        <v>136.26939650286792</v>
      </c>
    </row>
    <row r="25" spans="2:82" s="1" customFormat="1" x14ac:dyDescent="0.4">
      <c r="B25" s="71" t="s">
        <v>208</v>
      </c>
      <c r="C25" s="56"/>
      <c r="D25" s="69">
        <v>2.3276278529804326</v>
      </c>
      <c r="E25" s="69">
        <v>2.7305867868884044</v>
      </c>
      <c r="F25" s="69">
        <v>2.993442961754933</v>
      </c>
      <c r="G25" s="69">
        <v>3.1227455275585467</v>
      </c>
      <c r="H25" s="69">
        <v>3.5887366237252301</v>
      </c>
      <c r="I25" s="69">
        <v>3.5658878686786255</v>
      </c>
      <c r="J25" s="69">
        <v>3.6427189688915522</v>
      </c>
      <c r="K25" s="69">
        <v>3.1869880563008066</v>
      </c>
      <c r="L25" s="69">
        <v>3.1884252240190203</v>
      </c>
      <c r="M25" s="69">
        <v>3.0052757281568283</v>
      </c>
      <c r="N25" s="69">
        <v>3.2336440136697693</v>
      </c>
      <c r="O25" s="69">
        <v>3.8696974169292315</v>
      </c>
      <c r="P25" s="69">
        <v>4.2948419217014093</v>
      </c>
      <c r="Q25" s="69">
        <v>3.9494781648605324</v>
      </c>
      <c r="R25" s="69">
        <v>4.4713865122259158</v>
      </c>
      <c r="S25" s="69">
        <v>4.7860052064301613</v>
      </c>
      <c r="T25" s="69">
        <v>4.6945909607670124</v>
      </c>
      <c r="U25" s="69">
        <v>4.90543414139613</v>
      </c>
      <c r="V25" s="69">
        <v>5.6466139028383617</v>
      </c>
      <c r="W25" s="69">
        <v>7.126045079421667</v>
      </c>
      <c r="X25" s="69">
        <v>7.5301471903688029</v>
      </c>
      <c r="Y25" s="69">
        <v>7.7305955418052408</v>
      </c>
      <c r="Z25" s="69">
        <v>8.4280923468488851</v>
      </c>
      <c r="AA25" s="69">
        <v>9.5357319319028111</v>
      </c>
      <c r="AB25" s="69">
        <v>10.828679309794694</v>
      </c>
      <c r="AC25" s="69">
        <v>11.47227103304084</v>
      </c>
      <c r="AD25" s="69">
        <v>11.826374270865225</v>
      </c>
      <c r="AE25" s="69">
        <v>12.981090681818308</v>
      </c>
      <c r="AF25" s="69">
        <v>14.368096063262421</v>
      </c>
      <c r="AG25" s="69">
        <v>15.222825650920736</v>
      </c>
      <c r="AH25" s="69">
        <v>14.678619108790729</v>
      </c>
      <c r="AI25" s="69">
        <v>13.717819219954224</v>
      </c>
      <c r="AJ25" s="69">
        <v>15.002166908455834</v>
      </c>
      <c r="AK25" s="69">
        <v>20.756523375872234</v>
      </c>
      <c r="AL25" s="69">
        <v>26.133242893847573</v>
      </c>
      <c r="AM25" s="69">
        <v>29.768694458586875</v>
      </c>
      <c r="AN25" s="69">
        <v>32.142000960891693</v>
      </c>
      <c r="AO25" s="69">
        <v>34.538634022719862</v>
      </c>
      <c r="AP25" s="69">
        <v>35.717694316652654</v>
      </c>
      <c r="AQ25" s="69">
        <v>34.368214348756531</v>
      </c>
      <c r="AR25" s="69">
        <v>31.845859175627488</v>
      </c>
      <c r="AS25" s="69">
        <v>31.622102046976526</v>
      </c>
      <c r="AT25" s="69">
        <v>34.513559038555414</v>
      </c>
      <c r="AU25" s="69">
        <v>39.360466035761291</v>
      </c>
      <c r="AV25" s="69">
        <v>48.184739409641637</v>
      </c>
      <c r="AW25" s="69">
        <v>53.035951353797486</v>
      </c>
      <c r="AX25" s="69">
        <v>55.034811899362658</v>
      </c>
      <c r="AY25" s="69">
        <v>56.112537964628991</v>
      </c>
      <c r="AZ25" s="69">
        <v>55.114279984925531</v>
      </c>
      <c r="BA25" s="69">
        <v>53.988375658050835</v>
      </c>
      <c r="BB25" s="69">
        <v>52.069756623577142</v>
      </c>
      <c r="BC25" s="69">
        <v>50.969072688428604</v>
      </c>
      <c r="BD25" s="69">
        <v>48.251977127146006</v>
      </c>
      <c r="BE25" s="69">
        <v>49.259175825870223</v>
      </c>
      <c r="BF25" s="69">
        <v>50.385548262527898</v>
      </c>
      <c r="BG25" s="69">
        <v>50.745232887559645</v>
      </c>
      <c r="BH25" s="69">
        <v>51.757224358492216</v>
      </c>
      <c r="BI25" s="69">
        <v>51.255725731487786</v>
      </c>
      <c r="BJ25" s="69">
        <v>51.807836492352884</v>
      </c>
      <c r="BK25" s="69">
        <v>52.465199634588473</v>
      </c>
      <c r="BL25" s="69">
        <v>53.945887015090491</v>
      </c>
      <c r="BM25" s="69">
        <v>60.538652991999157</v>
      </c>
      <c r="BN25" s="69">
        <v>62.184076581328185</v>
      </c>
      <c r="BO25" s="69">
        <v>62.734995043687881</v>
      </c>
      <c r="BP25" s="69">
        <v>63.300131919732557</v>
      </c>
      <c r="BQ25" s="69">
        <v>55.580716738910361</v>
      </c>
      <c r="BR25" s="69">
        <v>54.554706786039084</v>
      </c>
      <c r="BS25" s="69">
        <v>53.703783293184891</v>
      </c>
      <c r="BT25" s="69">
        <v>51.981075663994289</v>
      </c>
      <c r="BU25" s="69">
        <v>51.809851357942783</v>
      </c>
      <c r="BV25" s="69">
        <v>53.298938982611702</v>
      </c>
      <c r="BW25" s="69">
        <v>58.147780708507312</v>
      </c>
      <c r="BX25" s="69">
        <v>73.619159624688407</v>
      </c>
      <c r="BY25" s="69">
        <v>74.180180535762091</v>
      </c>
      <c r="BZ25" s="69">
        <v>69.457386156668335</v>
      </c>
      <c r="CA25" s="69">
        <v>72.700779144790786</v>
      </c>
      <c r="CB25" s="69">
        <v>76.446151709809271</v>
      </c>
      <c r="CC25" s="69">
        <v>79.563443586050482</v>
      </c>
      <c r="CD25" s="70">
        <v>82.208211072258663</v>
      </c>
    </row>
    <row r="26" spans="2:82" s="1" customFormat="1" x14ac:dyDescent="0.4">
      <c r="B26" s="71" t="s">
        <v>209</v>
      </c>
      <c r="C26" s="56"/>
      <c r="D26" s="69">
        <v>5.8842432123345336</v>
      </c>
      <c r="E26" s="69">
        <v>6.0893537787391674</v>
      </c>
      <c r="F26" s="69">
        <v>6.0258538200534204</v>
      </c>
      <c r="G26" s="69">
        <v>5.6183011500049123</v>
      </c>
      <c r="H26" s="69">
        <v>6.266672468579217</v>
      </c>
      <c r="I26" s="69">
        <v>6.6604738494770332</v>
      </c>
      <c r="J26" s="69">
        <v>6.7828937738132167</v>
      </c>
      <c r="K26" s="69">
        <v>6.8348464274917395</v>
      </c>
      <c r="L26" s="69">
        <v>6.7238184031662458</v>
      </c>
      <c r="M26" s="69">
        <v>6.7543320713089932</v>
      </c>
      <c r="N26" s="69">
        <v>7.2965533358527273</v>
      </c>
      <c r="O26" s="69">
        <v>7.346321468479533</v>
      </c>
      <c r="P26" s="69">
        <v>7.2426108618329632</v>
      </c>
      <c r="Q26" s="69">
        <v>7.5527133579331744</v>
      </c>
      <c r="R26" s="69">
        <v>7.3605556750305494</v>
      </c>
      <c r="S26" s="69">
        <v>7.9120987635280589</v>
      </c>
      <c r="T26" s="69">
        <v>7.78507403838793</v>
      </c>
      <c r="U26" s="69">
        <v>8.0793038929053811</v>
      </c>
      <c r="V26" s="69">
        <v>7.7116612730192484</v>
      </c>
      <c r="W26" s="69">
        <v>7.8835453341696269</v>
      </c>
      <c r="X26" s="69">
        <v>10.082918002865011</v>
      </c>
      <c r="Y26" s="69">
        <v>10.2269850093098</v>
      </c>
      <c r="Z26" s="69">
        <v>8.2382435125016329</v>
      </c>
      <c r="AA26" s="69">
        <v>8.2431753517148465</v>
      </c>
      <c r="AB26" s="69">
        <v>9.1223264361821848</v>
      </c>
      <c r="AC26" s="69">
        <v>7.9845499204608377</v>
      </c>
      <c r="AD26" s="69">
        <v>7.5879865376384057</v>
      </c>
      <c r="AE26" s="69">
        <v>8.6679501403335273</v>
      </c>
      <c r="AF26" s="69">
        <v>8.4956656198069265</v>
      </c>
      <c r="AG26" s="69">
        <v>10.771181980317127</v>
      </c>
      <c r="AH26" s="69">
        <v>14.836746877793303</v>
      </c>
      <c r="AI26" s="69">
        <v>18.19738708400499</v>
      </c>
      <c r="AJ26" s="69">
        <v>16.839481898032936</v>
      </c>
      <c r="AK26" s="69">
        <v>17.640909771052037</v>
      </c>
      <c r="AL26" s="69">
        <v>18.158461178935095</v>
      </c>
      <c r="AM26" s="69">
        <v>19.170736787191096</v>
      </c>
      <c r="AN26" s="69">
        <v>19.688384018060585</v>
      </c>
      <c r="AO26" s="69">
        <v>20.014054142501614</v>
      </c>
      <c r="AP26" s="69">
        <v>20.287899766809915</v>
      </c>
      <c r="AQ26" s="69">
        <v>20.240243490644584</v>
      </c>
      <c r="AR26" s="69">
        <v>19.300616312169488</v>
      </c>
      <c r="AS26" s="69">
        <v>18.732193002901312</v>
      </c>
      <c r="AT26" s="69">
        <v>18.8468641091495</v>
      </c>
      <c r="AU26" s="69">
        <v>20.858661144043069</v>
      </c>
      <c r="AV26" s="69">
        <v>23.426866031633661</v>
      </c>
      <c r="AW26" s="69">
        <v>25.881191746623589</v>
      </c>
      <c r="AX26" s="69">
        <v>26.663541136737926</v>
      </c>
      <c r="AY26" s="69">
        <v>28.371265089472782</v>
      </c>
      <c r="AZ26" s="69">
        <v>29.941239274895434</v>
      </c>
      <c r="BA26" s="69">
        <v>31.715660600161929</v>
      </c>
      <c r="BB26" s="69">
        <v>32.253400083362152</v>
      </c>
      <c r="BC26" s="69">
        <v>35.560699592546555</v>
      </c>
      <c r="BD26" s="69">
        <v>38.889860271733745</v>
      </c>
      <c r="BE26" s="69">
        <v>39.344727120691623</v>
      </c>
      <c r="BF26" s="69">
        <v>37.943461880634523</v>
      </c>
      <c r="BG26" s="69">
        <v>24.888355302508064</v>
      </c>
      <c r="BH26" s="69">
        <v>26.088400444413772</v>
      </c>
      <c r="BI26" s="69">
        <v>27.512124760184694</v>
      </c>
      <c r="BJ26" s="69">
        <v>26.358726202755044</v>
      </c>
      <c r="BK26" s="69">
        <v>27.298421844781455</v>
      </c>
      <c r="BL26" s="69">
        <v>29.126885159803201</v>
      </c>
      <c r="BM26" s="69">
        <v>30.457901305448669</v>
      </c>
      <c r="BN26" s="69">
        <v>30.924853136105448</v>
      </c>
      <c r="BO26" s="69">
        <v>30.800362722890348</v>
      </c>
      <c r="BP26" s="69">
        <v>31.714672591954937</v>
      </c>
      <c r="BQ26" s="69">
        <v>31.661101996160578</v>
      </c>
      <c r="BR26" s="69">
        <v>33.23394673131898</v>
      </c>
      <c r="BS26" s="69">
        <v>34.062422363147491</v>
      </c>
      <c r="BT26" s="69">
        <v>33.588915128001226</v>
      </c>
      <c r="BU26" s="69">
        <v>34.666892055586885</v>
      </c>
      <c r="BV26" s="69">
        <v>34.777520418049058</v>
      </c>
      <c r="BW26" s="69">
        <v>35.103582556921481</v>
      </c>
      <c r="BX26" s="69">
        <v>32.194575923748722</v>
      </c>
      <c r="BY26" s="69">
        <v>33.695998959388959</v>
      </c>
      <c r="BZ26" s="69">
        <v>34.986362712656444</v>
      </c>
      <c r="CA26" s="69">
        <v>38.489638975229681</v>
      </c>
      <c r="CB26" s="69">
        <v>40.700930478837208</v>
      </c>
      <c r="CC26" s="69">
        <v>42.299514056097657</v>
      </c>
      <c r="CD26" s="70">
        <v>44.015245094978226</v>
      </c>
    </row>
    <row r="27" spans="2:82" s="1" customFormat="1" x14ac:dyDescent="0.4">
      <c r="B27" s="106" t="s">
        <v>136</v>
      </c>
      <c r="C27" s="56"/>
      <c r="D27" s="117">
        <f t="shared" ref="D27:AI27" si="5">SUM(D24:D26)</f>
        <v>17.552176113754847</v>
      </c>
      <c r="E27" s="117">
        <f t="shared" si="5"/>
        <v>21.706712515982552</v>
      </c>
      <c r="F27" s="117">
        <f t="shared" si="5"/>
        <v>21.62718258167321</v>
      </c>
      <c r="G27" s="117">
        <f t="shared" si="5"/>
        <v>21.195717793291152</v>
      </c>
      <c r="H27" s="117">
        <f t="shared" si="5"/>
        <v>23.456902451195599</v>
      </c>
      <c r="I27" s="117">
        <f t="shared" si="5"/>
        <v>24.208317725268774</v>
      </c>
      <c r="J27" s="117">
        <f t="shared" si="5"/>
        <v>24.377749271880308</v>
      </c>
      <c r="K27" s="117">
        <f t="shared" si="5"/>
        <v>26.319884710361528</v>
      </c>
      <c r="L27" s="117">
        <f t="shared" si="5"/>
        <v>25.780770484071354</v>
      </c>
      <c r="M27" s="117">
        <f t="shared" si="5"/>
        <v>26.411750149378278</v>
      </c>
      <c r="N27" s="117">
        <f t="shared" si="5"/>
        <v>31.575871362617555</v>
      </c>
      <c r="O27" s="117">
        <f t="shared" si="5"/>
        <v>32.969333702342169</v>
      </c>
      <c r="P27" s="117">
        <f t="shared" si="5"/>
        <v>33.253322021061948</v>
      </c>
      <c r="Q27" s="117">
        <f t="shared" si="5"/>
        <v>35.849997298918133</v>
      </c>
      <c r="R27" s="117">
        <f t="shared" si="5"/>
        <v>36.831871480587651</v>
      </c>
      <c r="S27" s="117">
        <f t="shared" si="5"/>
        <v>41.621073796121713</v>
      </c>
      <c r="T27" s="117">
        <f t="shared" si="5"/>
        <v>41.25059079319729</v>
      </c>
      <c r="U27" s="117">
        <f t="shared" si="5"/>
        <v>46.329321878724571</v>
      </c>
      <c r="V27" s="117">
        <f t="shared" si="5"/>
        <v>46.624897654865329</v>
      </c>
      <c r="W27" s="117">
        <f t="shared" si="5"/>
        <v>51.539578308412445</v>
      </c>
      <c r="X27" s="117">
        <f t="shared" si="5"/>
        <v>55.69394478267175</v>
      </c>
      <c r="Y27" s="117">
        <f t="shared" si="5"/>
        <v>55.710544162646187</v>
      </c>
      <c r="Z27" s="117">
        <f t="shared" si="5"/>
        <v>54.361046149904169</v>
      </c>
      <c r="AA27" s="117">
        <f t="shared" si="5"/>
        <v>58.787697020204789</v>
      </c>
      <c r="AB27" s="117">
        <f t="shared" si="5"/>
        <v>62.741775293483343</v>
      </c>
      <c r="AC27" s="117">
        <f t="shared" si="5"/>
        <v>64.820733413341671</v>
      </c>
      <c r="AD27" s="117">
        <f t="shared" si="5"/>
        <v>67.557032459307933</v>
      </c>
      <c r="AE27" s="117">
        <f t="shared" si="5"/>
        <v>73.412851885193106</v>
      </c>
      <c r="AF27" s="117">
        <f t="shared" si="5"/>
        <v>76.703893459785277</v>
      </c>
      <c r="AG27" s="117">
        <f t="shared" si="5"/>
        <v>81.092470894247626</v>
      </c>
      <c r="AH27" s="117">
        <f t="shared" si="5"/>
        <v>86.550416461305815</v>
      </c>
      <c r="AI27" s="117">
        <f t="shared" si="5"/>
        <v>87.612351891916205</v>
      </c>
      <c r="AJ27" s="117">
        <f t="shared" ref="AJ27:BO27" si="6">SUM(AJ24:AJ26)</f>
        <v>88.751957687155823</v>
      </c>
      <c r="AK27" s="117">
        <f t="shared" si="6"/>
        <v>98.155383326160859</v>
      </c>
      <c r="AL27" s="117">
        <f t="shared" si="6"/>
        <v>104.40113354063216</v>
      </c>
      <c r="AM27" s="117">
        <f t="shared" si="6"/>
        <v>111.31223396470091</v>
      </c>
      <c r="AN27" s="117">
        <f t="shared" si="6"/>
        <v>114.01888224753091</v>
      </c>
      <c r="AO27" s="117">
        <f t="shared" si="6"/>
        <v>117.93751947179567</v>
      </c>
      <c r="AP27" s="117">
        <f t="shared" si="6"/>
        <v>121.76344701456797</v>
      </c>
      <c r="AQ27" s="117">
        <f t="shared" si="6"/>
        <v>119.76259561580707</v>
      </c>
      <c r="AR27" s="117">
        <f t="shared" si="6"/>
        <v>113.70926329777049</v>
      </c>
      <c r="AS27" s="117">
        <f t="shared" si="6"/>
        <v>112.04308464038535</v>
      </c>
      <c r="AT27" s="117">
        <f t="shared" si="6"/>
        <v>116.04377327950272</v>
      </c>
      <c r="AU27" s="117">
        <f t="shared" si="6"/>
        <v>128.58623146831093</v>
      </c>
      <c r="AV27" s="117">
        <f t="shared" si="6"/>
        <v>142.05880644291102</v>
      </c>
      <c r="AW27" s="117">
        <f t="shared" si="6"/>
        <v>151.65323017930766</v>
      </c>
      <c r="AX27" s="117">
        <f t="shared" si="6"/>
        <v>153.93946197527774</v>
      </c>
      <c r="AY27" s="117">
        <f t="shared" si="6"/>
        <v>156.10866607817695</v>
      </c>
      <c r="AZ27" s="117">
        <f t="shared" si="6"/>
        <v>156.68713512602028</v>
      </c>
      <c r="BA27" s="117">
        <f t="shared" si="6"/>
        <v>159.27965421032033</v>
      </c>
      <c r="BB27" s="117">
        <f t="shared" si="6"/>
        <v>159.4229517360431</v>
      </c>
      <c r="BC27" s="117">
        <f t="shared" si="6"/>
        <v>164.30119656326724</v>
      </c>
      <c r="BD27" s="117">
        <f t="shared" si="6"/>
        <v>164.88215547485376</v>
      </c>
      <c r="BE27" s="117">
        <f t="shared" si="6"/>
        <v>170.00701355656244</v>
      </c>
      <c r="BF27" s="117">
        <f t="shared" si="6"/>
        <v>172.08796840324447</v>
      </c>
      <c r="BG27" s="117">
        <f t="shared" si="6"/>
        <v>160.95589428294343</v>
      </c>
      <c r="BH27" s="117">
        <f t="shared" si="6"/>
        <v>164.14977771757893</v>
      </c>
      <c r="BI27" s="117">
        <f t="shared" si="6"/>
        <v>166.18425651614217</v>
      </c>
      <c r="BJ27" s="117">
        <f t="shared" si="6"/>
        <v>166.15126331712463</v>
      </c>
      <c r="BK27" s="117">
        <f t="shared" si="6"/>
        <v>171.16261403517018</v>
      </c>
      <c r="BL27" s="117">
        <f t="shared" si="6"/>
        <v>178.76751642444557</v>
      </c>
      <c r="BM27" s="117">
        <f t="shared" si="6"/>
        <v>191.87933401403399</v>
      </c>
      <c r="BN27" s="117">
        <f t="shared" si="6"/>
        <v>195.56389775905396</v>
      </c>
      <c r="BO27" s="117">
        <f t="shared" si="6"/>
        <v>199.68720394901803</v>
      </c>
      <c r="BP27" s="117">
        <f t="shared" ref="BP27:CD27" si="7">SUM(BP24:BP26)</f>
        <v>205.08919791825423</v>
      </c>
      <c r="BQ27" s="117">
        <f t="shared" si="7"/>
        <v>197.58288087682413</v>
      </c>
      <c r="BR27" s="117">
        <f t="shared" si="7"/>
        <v>200.27739809096059</v>
      </c>
      <c r="BS27" s="117">
        <f t="shared" si="7"/>
        <v>203.19678670635807</v>
      </c>
      <c r="BT27" s="117">
        <f t="shared" si="7"/>
        <v>201.09781227754362</v>
      </c>
      <c r="BU27" s="117">
        <f t="shared" si="7"/>
        <v>202.48739747968011</v>
      </c>
      <c r="BV27" s="117">
        <f t="shared" si="7"/>
        <v>204.95237690074836</v>
      </c>
      <c r="BW27" s="117">
        <f t="shared" si="7"/>
        <v>209.76279030799972</v>
      </c>
      <c r="BX27" s="117">
        <f t="shared" si="7"/>
        <v>219.61851905275299</v>
      </c>
      <c r="BY27" s="117">
        <f t="shared" si="7"/>
        <v>224.89545278892075</v>
      </c>
      <c r="BZ27" s="117">
        <f t="shared" si="7"/>
        <v>223.33682601362767</v>
      </c>
      <c r="CA27" s="117">
        <f t="shared" si="7"/>
        <v>238.32429565083225</v>
      </c>
      <c r="CB27" s="117">
        <f t="shared" si="7"/>
        <v>248.64252156346521</v>
      </c>
      <c r="CC27" s="117">
        <f t="shared" si="7"/>
        <v>256.43800220242827</v>
      </c>
      <c r="CD27" s="118">
        <f t="shared" si="7"/>
        <v>262.49285267010481</v>
      </c>
    </row>
    <row r="28" spans="2:82" s="1" customFormat="1" ht="51" customHeight="1" x14ac:dyDescent="0.4">
      <c r="B28" s="116" t="s">
        <v>212</v>
      </c>
      <c r="C28" s="56"/>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70"/>
    </row>
    <row r="29" spans="2:82" s="1" customFormat="1" x14ac:dyDescent="0.4">
      <c r="B29" s="71" t="s">
        <v>205</v>
      </c>
      <c r="C29" s="56"/>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v>0.20835792211697085</v>
      </c>
      <c r="AI29" s="69">
        <v>0.2108523492148649</v>
      </c>
      <c r="AJ29" s="69">
        <v>0.21151583093916865</v>
      </c>
      <c r="AK29" s="69">
        <v>0.22092479998072598</v>
      </c>
      <c r="AL29" s="69">
        <v>0.23720132039928998</v>
      </c>
      <c r="AM29" s="69">
        <v>0.24777507010905048</v>
      </c>
      <c r="AN29" s="69">
        <v>0.25049145821157642</v>
      </c>
      <c r="AO29" s="69">
        <v>0.26450612460387746</v>
      </c>
      <c r="AP29" s="69">
        <v>0.27377608989378327</v>
      </c>
      <c r="AQ29" s="69">
        <v>0.28565331072329031</v>
      </c>
      <c r="AR29" s="69">
        <v>0.28774947762942399</v>
      </c>
      <c r="AS29" s="69">
        <v>0.28967017071258133</v>
      </c>
      <c r="AT29" s="69">
        <v>0.31085603525353511</v>
      </c>
      <c r="AU29" s="69">
        <v>0.35510851553668943</v>
      </c>
      <c r="AV29" s="69">
        <v>0.44065350179123486</v>
      </c>
      <c r="AW29" s="69">
        <v>0.59830662931540279</v>
      </c>
      <c r="AX29" s="69">
        <v>0.66238045401661449</v>
      </c>
      <c r="AY29" s="69">
        <v>0.76969890123661422</v>
      </c>
      <c r="AZ29" s="69">
        <v>0.75316032467582539</v>
      </c>
      <c r="BA29" s="69">
        <v>0.83374393510346057</v>
      </c>
      <c r="BB29" s="69">
        <v>0.88178696540520896</v>
      </c>
      <c r="BC29" s="69">
        <v>0.93958985204578493</v>
      </c>
      <c r="BD29" s="69">
        <v>1.0861055888432267</v>
      </c>
      <c r="BE29" s="69">
        <v>1.083622269250611</v>
      </c>
      <c r="BF29" s="69">
        <v>1.1900781700462546</v>
      </c>
      <c r="BG29" s="69">
        <v>1.2080753034380225</v>
      </c>
      <c r="BH29" s="69">
        <v>1.2449607886208895</v>
      </c>
      <c r="BI29" s="69">
        <v>1.3263754713690792</v>
      </c>
      <c r="BJ29" s="69">
        <v>1.3562047295965289</v>
      </c>
      <c r="BK29" s="69">
        <v>1.4100937781695717</v>
      </c>
      <c r="BL29" s="69">
        <v>1.4563210927732704</v>
      </c>
      <c r="BM29" s="69">
        <v>1.5458734095769266</v>
      </c>
      <c r="BN29" s="69">
        <v>1.5560994451095049</v>
      </c>
      <c r="BO29" s="69">
        <v>1.651555980043603</v>
      </c>
      <c r="BP29" s="69">
        <v>1.7123968380738468</v>
      </c>
      <c r="BQ29" s="69">
        <v>1.7616358278169884</v>
      </c>
      <c r="BR29" s="69">
        <v>2.0438703923649144</v>
      </c>
      <c r="BS29" s="69">
        <v>2.170295870530369</v>
      </c>
      <c r="BT29" s="69">
        <v>2.1948509464189252</v>
      </c>
      <c r="BU29" s="69">
        <v>2.2352904261238118</v>
      </c>
      <c r="BV29" s="69">
        <v>2.3585791569104546</v>
      </c>
      <c r="BW29" s="69">
        <v>2.5064831252955373</v>
      </c>
      <c r="BX29" s="69">
        <v>2.3141216003950777</v>
      </c>
      <c r="BY29" s="69">
        <v>2.5327466068044107</v>
      </c>
      <c r="BZ29" s="69">
        <v>2.689846362993408</v>
      </c>
      <c r="CA29" s="69">
        <v>3.0144582803371378</v>
      </c>
      <c r="CB29" s="69">
        <v>3.2346196513816099</v>
      </c>
      <c r="CC29" s="69">
        <v>3.4006001799190515</v>
      </c>
      <c r="CD29" s="70">
        <v>3.5595128912603493</v>
      </c>
    </row>
    <row r="30" spans="2:82" s="1" customFormat="1" x14ac:dyDescent="0.4">
      <c r="B30" s="71" t="s">
        <v>206</v>
      </c>
      <c r="C30" s="56"/>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v>22.286349813373629</v>
      </c>
      <c r="AI30" s="69">
        <v>20.688584607659358</v>
      </c>
      <c r="AJ30" s="69">
        <v>22.73605737833871</v>
      </c>
      <c r="AK30" s="69">
        <v>27.179588147946809</v>
      </c>
      <c r="AL30" s="69">
        <v>29.999969130082295</v>
      </c>
      <c r="AM30" s="69">
        <v>33.73684978666661</v>
      </c>
      <c r="AN30" s="69">
        <v>35.430762824829898</v>
      </c>
      <c r="AO30" s="69">
        <v>36.75523807970049</v>
      </c>
      <c r="AP30" s="69">
        <v>38.479187026421855</v>
      </c>
      <c r="AQ30" s="69">
        <v>36.845033899747207</v>
      </c>
      <c r="AR30" s="69">
        <v>33.215366795134166</v>
      </c>
      <c r="AS30" s="69">
        <v>31.302909113110729</v>
      </c>
      <c r="AT30" s="69">
        <v>33.530458384035789</v>
      </c>
      <c r="AU30" s="69">
        <v>41.159559558885562</v>
      </c>
      <c r="AV30" s="69">
        <v>47.641518610574501</v>
      </c>
      <c r="AW30" s="69">
        <v>52.02847293846466</v>
      </c>
      <c r="AX30" s="69">
        <v>53.102973471987639</v>
      </c>
      <c r="AY30" s="69">
        <v>54.005319015560183</v>
      </c>
      <c r="AZ30" s="69">
        <v>52.914580284744275</v>
      </c>
      <c r="BA30" s="69">
        <v>51.392323117504006</v>
      </c>
      <c r="BB30" s="69">
        <v>49.94028930049847</v>
      </c>
      <c r="BC30" s="69">
        <v>49.098511005769268</v>
      </c>
      <c r="BD30" s="69">
        <v>48.274591763884779</v>
      </c>
      <c r="BE30" s="69">
        <v>48.387396916595947</v>
      </c>
      <c r="BF30" s="69">
        <v>49.562119039186129</v>
      </c>
      <c r="BG30" s="69">
        <v>50.131013976569612</v>
      </c>
      <c r="BH30" s="69">
        <v>50.195219320272152</v>
      </c>
      <c r="BI30" s="69">
        <v>50.226711395802035</v>
      </c>
      <c r="BJ30" s="69">
        <v>50.602669273546972</v>
      </c>
      <c r="BK30" s="69">
        <v>51.878461932473343</v>
      </c>
      <c r="BL30" s="69">
        <v>53.650508455983143</v>
      </c>
      <c r="BM30" s="69">
        <v>60.765630463288446</v>
      </c>
      <c r="BN30" s="69">
        <v>61.877080346765574</v>
      </c>
      <c r="BO30" s="69">
        <v>63.190926035081965</v>
      </c>
      <c r="BP30" s="69">
        <v>64.31239210175211</v>
      </c>
      <c r="BQ30" s="69">
        <v>62.369105352024192</v>
      </c>
      <c r="BR30" s="69">
        <v>62.28533541931121</v>
      </c>
      <c r="BS30" s="69">
        <v>63.475256972301942</v>
      </c>
      <c r="BT30" s="69">
        <v>62.630445716343658</v>
      </c>
      <c r="BU30" s="69">
        <v>64.449426022975658</v>
      </c>
      <c r="BV30" s="69">
        <v>66.91126960252663</v>
      </c>
      <c r="BW30" s="69">
        <v>72.403959975885812</v>
      </c>
      <c r="BX30" s="69">
        <v>87.973325719552818</v>
      </c>
      <c r="BY30" s="69">
        <v>88.986303401925554</v>
      </c>
      <c r="BZ30" s="69">
        <v>86.005486302115969</v>
      </c>
      <c r="CA30" s="69">
        <v>92.161752595643719</v>
      </c>
      <c r="CB30" s="69">
        <v>97.521096151154424</v>
      </c>
      <c r="CC30" s="69">
        <v>101.54054533252226</v>
      </c>
      <c r="CD30" s="70">
        <v>105.31140367373622</v>
      </c>
    </row>
    <row r="31" spans="2:82" s="1" customFormat="1" x14ac:dyDescent="0.4">
      <c r="B31" s="71" t="s">
        <v>195</v>
      </c>
      <c r="C31" s="56"/>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v>48.5836902766791</v>
      </c>
      <c r="AI31" s="69">
        <v>48.09083323854523</v>
      </c>
      <c r="AJ31" s="69">
        <v>48.233103747891995</v>
      </c>
      <c r="AK31" s="69">
        <v>51.36015165995375</v>
      </c>
      <c r="AL31" s="69">
        <v>53.604403829788929</v>
      </c>
      <c r="AM31" s="69">
        <v>55.435182034528353</v>
      </c>
      <c r="AN31" s="69">
        <v>55.556032870660687</v>
      </c>
      <c r="AO31" s="69">
        <v>57.444606583343386</v>
      </c>
      <c r="AP31" s="69">
        <v>59.170019300887176</v>
      </c>
      <c r="AQ31" s="69">
        <v>59.029478153154315</v>
      </c>
      <c r="AR31" s="69">
        <v>57.941172999753206</v>
      </c>
      <c r="AS31" s="69">
        <v>58.123718206294221</v>
      </c>
      <c r="AT31" s="69">
        <v>59.342690742184786</v>
      </c>
      <c r="AU31" s="69">
        <v>63.551759765369567</v>
      </c>
      <c r="AV31" s="69">
        <v>67.049063703835472</v>
      </c>
      <c r="AW31" s="69">
        <v>69.955677732134987</v>
      </c>
      <c r="AX31" s="69">
        <v>71.061388245730313</v>
      </c>
      <c r="AY31" s="69">
        <v>72.166688341797993</v>
      </c>
      <c r="AZ31" s="69">
        <v>73.647050572265513</v>
      </c>
      <c r="BA31" s="69">
        <v>77.290402385120998</v>
      </c>
      <c r="BB31" s="69">
        <v>79.129477261206773</v>
      </c>
      <c r="BC31" s="69">
        <v>83.920765484338276</v>
      </c>
      <c r="BD31" s="69">
        <v>86.642966759830514</v>
      </c>
      <c r="BE31" s="69">
        <v>91.474710678883</v>
      </c>
      <c r="BF31" s="69">
        <v>95.039631546609812</v>
      </c>
      <c r="BG31" s="69">
        <v>97.519590417540158</v>
      </c>
      <c r="BH31" s="69">
        <v>101.75569987933794</v>
      </c>
      <c r="BI31" s="69">
        <v>104.89459421690397</v>
      </c>
      <c r="BJ31" s="69">
        <v>105.14559706964785</v>
      </c>
      <c r="BK31" s="69">
        <v>109.36768513315052</v>
      </c>
      <c r="BL31" s="69">
        <v>115.4729843991193</v>
      </c>
      <c r="BM31" s="69">
        <v>121.62903788250658</v>
      </c>
      <c r="BN31" s="69">
        <v>124.30604045200072</v>
      </c>
      <c r="BO31" s="69">
        <v>127.36197251322777</v>
      </c>
      <c r="BP31" s="69">
        <v>131.9221477620595</v>
      </c>
      <c r="BQ31" s="69">
        <v>132.51489447233939</v>
      </c>
      <c r="BR31" s="69">
        <v>135.07772192077869</v>
      </c>
      <c r="BS31" s="69">
        <v>136.7209696615275</v>
      </c>
      <c r="BT31" s="69">
        <v>135.47805520359032</v>
      </c>
      <c r="BU31" s="69">
        <v>135.00957511264943</v>
      </c>
      <c r="BV31" s="69">
        <v>135.12400587427149</v>
      </c>
      <c r="BW31" s="69">
        <v>134.55727139571002</v>
      </c>
      <c r="BX31" s="69">
        <v>129.31997154981806</v>
      </c>
      <c r="BY31" s="69">
        <v>133.36927572284208</v>
      </c>
      <c r="BZ31" s="69">
        <v>134.63757298492703</v>
      </c>
      <c r="CA31" s="69">
        <v>143.14587580804383</v>
      </c>
      <c r="CB31" s="69">
        <v>147.88553664606644</v>
      </c>
      <c r="CC31" s="69">
        <v>151.49638883106888</v>
      </c>
      <c r="CD31" s="70">
        <v>153.62193610510826</v>
      </c>
    </row>
    <row r="32" spans="2:82" s="1" customFormat="1" x14ac:dyDescent="0.4">
      <c r="B32" s="106" t="s">
        <v>136</v>
      </c>
      <c r="C32" s="56"/>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117">
        <f t="shared" ref="AH32:BM32" si="8">SUM(AH29:AH31)</f>
        <v>71.0783980121697</v>
      </c>
      <c r="AI32" s="117">
        <f t="shared" si="8"/>
        <v>68.990270195419455</v>
      </c>
      <c r="AJ32" s="117">
        <f t="shared" si="8"/>
        <v>71.180676957169879</v>
      </c>
      <c r="AK32" s="117">
        <f t="shared" si="8"/>
        <v>78.760664607881282</v>
      </c>
      <c r="AL32" s="117">
        <f t="shared" si="8"/>
        <v>83.841574280270521</v>
      </c>
      <c r="AM32" s="117">
        <f t="shared" si="8"/>
        <v>89.419806891304006</v>
      </c>
      <c r="AN32" s="117">
        <f t="shared" si="8"/>
        <v>91.237287153702169</v>
      </c>
      <c r="AO32" s="117">
        <f t="shared" si="8"/>
        <v>94.46435078764776</v>
      </c>
      <c r="AP32" s="117">
        <f t="shared" si="8"/>
        <v>97.922982417202817</v>
      </c>
      <c r="AQ32" s="117">
        <f t="shared" si="8"/>
        <v>96.160165363624813</v>
      </c>
      <c r="AR32" s="117">
        <f t="shared" si="8"/>
        <v>91.444289272516798</v>
      </c>
      <c r="AS32" s="117">
        <f t="shared" si="8"/>
        <v>89.71629749011754</v>
      </c>
      <c r="AT32" s="117">
        <f t="shared" si="8"/>
        <v>93.184005161474118</v>
      </c>
      <c r="AU32" s="117">
        <f t="shared" si="8"/>
        <v>105.06642783979183</v>
      </c>
      <c r="AV32" s="117">
        <f t="shared" si="8"/>
        <v>115.13123581620121</v>
      </c>
      <c r="AW32" s="117">
        <f t="shared" si="8"/>
        <v>122.58245729991505</v>
      </c>
      <c r="AX32" s="117">
        <f t="shared" si="8"/>
        <v>124.82674217173457</v>
      </c>
      <c r="AY32" s="117">
        <f t="shared" si="8"/>
        <v>126.94170625859479</v>
      </c>
      <c r="AZ32" s="117">
        <f t="shared" si="8"/>
        <v>127.31479118168562</v>
      </c>
      <c r="BA32" s="117">
        <f t="shared" si="8"/>
        <v>129.51646943772846</v>
      </c>
      <c r="BB32" s="117">
        <f t="shared" si="8"/>
        <v>129.95155352711046</v>
      </c>
      <c r="BC32" s="117">
        <f t="shared" si="8"/>
        <v>133.95886634215333</v>
      </c>
      <c r="BD32" s="117">
        <f t="shared" si="8"/>
        <v>136.00366411255851</v>
      </c>
      <c r="BE32" s="117">
        <f t="shared" si="8"/>
        <v>140.94572986472957</v>
      </c>
      <c r="BF32" s="117">
        <f t="shared" si="8"/>
        <v>145.7918287558422</v>
      </c>
      <c r="BG32" s="117">
        <f t="shared" si="8"/>
        <v>148.85867969754779</v>
      </c>
      <c r="BH32" s="117">
        <f t="shared" si="8"/>
        <v>153.19587998823098</v>
      </c>
      <c r="BI32" s="117">
        <f t="shared" si="8"/>
        <v>156.44768108407507</v>
      </c>
      <c r="BJ32" s="117">
        <f t="shared" si="8"/>
        <v>157.10447107279134</v>
      </c>
      <c r="BK32" s="117">
        <f t="shared" si="8"/>
        <v>162.65624084379343</v>
      </c>
      <c r="BL32" s="117">
        <f t="shared" si="8"/>
        <v>170.57981394787572</v>
      </c>
      <c r="BM32" s="117">
        <f t="shared" si="8"/>
        <v>183.94054175537195</v>
      </c>
      <c r="BN32" s="117">
        <f t="shared" ref="BN32:CD32" si="9">SUM(BN29:BN31)</f>
        <v>187.73922024387579</v>
      </c>
      <c r="BO32" s="117">
        <f t="shared" si="9"/>
        <v>192.20445452835332</v>
      </c>
      <c r="BP32" s="117">
        <f t="shared" si="9"/>
        <v>197.94693670188545</v>
      </c>
      <c r="BQ32" s="117">
        <f t="shared" si="9"/>
        <v>196.64563565218057</v>
      </c>
      <c r="BR32" s="117">
        <f t="shared" si="9"/>
        <v>199.40692773245479</v>
      </c>
      <c r="BS32" s="117">
        <f t="shared" si="9"/>
        <v>202.36652250435981</v>
      </c>
      <c r="BT32" s="117">
        <f t="shared" si="9"/>
        <v>200.3033518663529</v>
      </c>
      <c r="BU32" s="117">
        <f t="shared" si="9"/>
        <v>201.69429156174891</v>
      </c>
      <c r="BV32" s="117">
        <f t="shared" si="9"/>
        <v>204.39385463370857</v>
      </c>
      <c r="BW32" s="117">
        <f t="shared" si="9"/>
        <v>209.46771449689135</v>
      </c>
      <c r="BX32" s="117">
        <f t="shared" si="9"/>
        <v>219.60741886976598</v>
      </c>
      <c r="BY32" s="117">
        <f t="shared" si="9"/>
        <v>224.88832573157202</v>
      </c>
      <c r="BZ32" s="117">
        <f t="shared" si="9"/>
        <v>223.33290565003642</v>
      </c>
      <c r="CA32" s="117">
        <f t="shared" si="9"/>
        <v>238.32208668402467</v>
      </c>
      <c r="CB32" s="117">
        <f t="shared" si="9"/>
        <v>248.64125244860247</v>
      </c>
      <c r="CC32" s="117">
        <f t="shared" si="9"/>
        <v>256.43753434351021</v>
      </c>
      <c r="CD32" s="118">
        <f t="shared" si="9"/>
        <v>262.49285267010487</v>
      </c>
    </row>
    <row r="33" spans="2:82" s="1" customFormat="1" x14ac:dyDescent="0.4">
      <c r="B33" s="119"/>
      <c r="C33" s="119"/>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2"/>
    </row>
    <row r="34" spans="2:82" s="1" customFormat="1" x14ac:dyDescent="0.4">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140"/>
      <c r="AM34" s="56"/>
      <c r="AN34" s="56"/>
      <c r="AO34" s="56"/>
      <c r="AP34" s="56"/>
      <c r="AQ34" s="56"/>
      <c r="AR34" s="56"/>
      <c r="AS34" s="56"/>
      <c r="AT34" s="141"/>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128"/>
    </row>
    <row r="35" spans="2:82" s="1" customFormat="1" ht="30" x14ac:dyDescent="0.4">
      <c r="B35" s="116" t="s">
        <v>213</v>
      </c>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128"/>
    </row>
    <row r="36" spans="2:82" s="1" customFormat="1" x14ac:dyDescent="0.4">
      <c r="B36" s="71" t="s">
        <v>205</v>
      </c>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101">
        <v>1.1145523209482547E-2</v>
      </c>
      <c r="AI36" s="101">
        <v>1.3763324883999176E-2</v>
      </c>
      <c r="AJ36" s="101">
        <v>1.3037365253178787E-2</v>
      </c>
      <c r="AK36" s="101">
        <v>1.3821635505371032E-2</v>
      </c>
      <c r="AL36" s="101">
        <v>1.4175892619246644E-2</v>
      </c>
      <c r="AM36" s="101">
        <v>1.4342894177027511E-2</v>
      </c>
      <c r="AN36" s="101">
        <v>1.446031816508915E-2</v>
      </c>
      <c r="AO36" s="101">
        <v>1.4036030104028166E-2</v>
      </c>
      <c r="AP36" s="101">
        <v>1.3400205691746348E-2</v>
      </c>
      <c r="AQ36" s="101">
        <v>1.2257998568041948E-2</v>
      </c>
      <c r="AR36" s="101">
        <v>1.1132456469824931E-2</v>
      </c>
      <c r="AS36" s="101">
        <v>1.0383071637490882E-2</v>
      </c>
      <c r="AT36" s="101">
        <v>1.0101324613938789E-2</v>
      </c>
      <c r="AU36" s="101">
        <v>1.1281845832040435E-2</v>
      </c>
      <c r="AV36" s="101">
        <v>1.2577425097562604E-2</v>
      </c>
      <c r="AW36" s="101">
        <v>1.2985775411726914E-2</v>
      </c>
      <c r="AX36" s="101">
        <v>1.2537816783765209E-2</v>
      </c>
      <c r="AY36" s="101">
        <v>1.2349926859139273E-2</v>
      </c>
      <c r="AZ36" s="101">
        <v>1.1966295680969397E-2</v>
      </c>
      <c r="BA36" s="101">
        <v>1.162498968419773E-2</v>
      </c>
      <c r="BB36" s="101">
        <v>1.1324683544798098E-2</v>
      </c>
      <c r="BC36" s="101">
        <v>1.1834949162893831E-2</v>
      </c>
      <c r="BD36" s="101">
        <v>1.1328979088765474E-2</v>
      </c>
      <c r="BE36" s="101">
        <v>1.1366866019996587E-2</v>
      </c>
      <c r="BF36" s="101">
        <v>1.1298433555308419E-2</v>
      </c>
      <c r="BG36" s="101">
        <v>3.7641894245572126E-3</v>
      </c>
      <c r="BH36" s="101">
        <v>3.1772898271637323E-3</v>
      </c>
      <c r="BI36" s="101">
        <v>2.4409593867215874E-3</v>
      </c>
      <c r="BJ36" s="101">
        <v>2.0313570478049108E-3</v>
      </c>
      <c r="BK36" s="101">
        <v>1.7660135711687211E-3</v>
      </c>
      <c r="BL36" s="101">
        <v>1.6173444491119121E-3</v>
      </c>
      <c r="BM36" s="101">
        <v>1.3208262152556369E-3</v>
      </c>
      <c r="BN36" s="101">
        <v>1.1362729192224376E-3</v>
      </c>
      <c r="BO36" s="101">
        <v>1.0518230784548374E-3</v>
      </c>
      <c r="BP36" s="101">
        <v>9.7020709047628234E-4</v>
      </c>
      <c r="BQ36" s="101">
        <v>8.9971133926341497E-4</v>
      </c>
      <c r="BR36" s="101">
        <v>9.7273114476565119E-4</v>
      </c>
      <c r="BS36" s="101">
        <v>9.8044805346781511E-4</v>
      </c>
      <c r="BT36" s="101">
        <v>9.59106486378617E-4</v>
      </c>
      <c r="BU36" s="101">
        <v>9.5089912912308132E-4</v>
      </c>
      <c r="BV36" s="101">
        <v>9.760425755776682E-4</v>
      </c>
      <c r="BW36" s="101">
        <v>1.0247302267209764E-3</v>
      </c>
      <c r="BX36" s="101">
        <v>1.0540692518103243E-3</v>
      </c>
      <c r="BY36" s="101">
        <v>1.0322306845551015E-3</v>
      </c>
      <c r="BZ36" s="101">
        <v>1.0718597049642266E-3</v>
      </c>
      <c r="CA36" s="101">
        <v>1.178461016454187E-3</v>
      </c>
      <c r="CB36" s="101">
        <v>1.2381233636920522E-3</v>
      </c>
      <c r="CC36" s="101">
        <v>1.2797934153383999E-3</v>
      </c>
      <c r="CD36" s="102">
        <v>1.3172460436167252E-3</v>
      </c>
    </row>
    <row r="37" spans="2:82" s="1" customFormat="1" x14ac:dyDescent="0.4">
      <c r="B37" s="71" t="s">
        <v>206</v>
      </c>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101">
        <v>2.2862336286494478E-2</v>
      </c>
      <c r="AI37" s="101">
        <v>2.0730035409752757E-2</v>
      </c>
      <c r="AJ37" s="101">
        <v>2.3525003267699535E-2</v>
      </c>
      <c r="AK37" s="101">
        <v>2.7938624480570384E-2</v>
      </c>
      <c r="AL37" s="101">
        <v>3.0131708820853403E-2</v>
      </c>
      <c r="AM37" s="101">
        <v>3.2368842349581012E-2</v>
      </c>
      <c r="AN37" s="101">
        <v>3.3277648496486373E-2</v>
      </c>
      <c r="AO37" s="101">
        <v>3.3173172174569623E-2</v>
      </c>
      <c r="AP37" s="101">
        <v>3.3691930519383732E-2</v>
      </c>
      <c r="AQ37" s="101">
        <v>3.0476491857653068E-2</v>
      </c>
      <c r="AR37" s="101">
        <v>2.6130440535794507E-2</v>
      </c>
      <c r="AS37" s="101">
        <v>2.4394188027730281E-2</v>
      </c>
      <c r="AT37" s="101">
        <v>2.6306007265941695E-2</v>
      </c>
      <c r="AU37" s="101">
        <v>3.1678653078278725E-2</v>
      </c>
      <c r="AV37" s="101">
        <v>3.6825361340009924E-2</v>
      </c>
      <c r="AW37" s="101">
        <v>3.901457011933962E-2</v>
      </c>
      <c r="AX37" s="101">
        <v>3.8668609775728086E-2</v>
      </c>
      <c r="AY37" s="101">
        <v>3.8670666107573873E-2</v>
      </c>
      <c r="AZ37" s="101">
        <v>3.7043300002328833E-2</v>
      </c>
      <c r="BA37" s="101">
        <v>3.4700196278979419E-2</v>
      </c>
      <c r="BB37" s="101">
        <v>3.2911391005473335E-2</v>
      </c>
      <c r="BC37" s="101">
        <v>3.0963639060466942E-2</v>
      </c>
      <c r="BD37" s="101">
        <v>2.8573054645176794E-2</v>
      </c>
      <c r="BE37" s="101">
        <v>2.8128344021211941E-2</v>
      </c>
      <c r="BF37" s="101">
        <v>2.7569128853058275E-2</v>
      </c>
      <c r="BG37" s="101">
        <v>2.7140021260108085E-2</v>
      </c>
      <c r="BH37" s="101">
        <v>2.6604596699681016E-2</v>
      </c>
      <c r="BI37" s="101">
        <v>2.5945834188080569E-2</v>
      </c>
      <c r="BJ37" s="101">
        <v>2.5594913162293172E-2</v>
      </c>
      <c r="BK37" s="101">
        <v>2.5587563423429594E-2</v>
      </c>
      <c r="BL37" s="101">
        <v>2.7031711188568435E-2</v>
      </c>
      <c r="BM37" s="101">
        <v>3.1485416431424787E-2</v>
      </c>
      <c r="BN37" s="101">
        <v>3.137268383988049E-2</v>
      </c>
      <c r="BO37" s="101">
        <v>3.1567191219217687E-2</v>
      </c>
      <c r="BP37" s="101">
        <v>3.1709745036123421E-2</v>
      </c>
      <c r="BQ37" s="101">
        <v>2.8500270496148124E-2</v>
      </c>
      <c r="BR37" s="101">
        <v>2.7714900363555315E-2</v>
      </c>
      <c r="BS37" s="101">
        <v>2.7474254616365719E-2</v>
      </c>
      <c r="BT37" s="101">
        <v>2.6540465316949684E-2</v>
      </c>
      <c r="BU37" s="101">
        <v>2.6835228549390119E-2</v>
      </c>
      <c r="BV37" s="101">
        <v>2.7268169190136131E-2</v>
      </c>
      <c r="BW37" s="101">
        <v>2.9375479483173039E-2</v>
      </c>
      <c r="BX37" s="101">
        <v>3.9880057155489465E-2</v>
      </c>
      <c r="BY37" s="101">
        <v>3.6169380740167942E-2</v>
      </c>
      <c r="BZ37" s="101">
        <v>3.4221899863604972E-2</v>
      </c>
      <c r="CA37" s="101">
        <v>3.6002987318160005E-2</v>
      </c>
      <c r="CB37" s="101">
        <v>3.7313750972268932E-2</v>
      </c>
      <c r="CC37" s="101">
        <v>3.8208856695165952E-2</v>
      </c>
      <c r="CD37" s="102">
        <v>3.8971913875506345E-2</v>
      </c>
    </row>
    <row r="38" spans="2:82" s="1" customFormat="1" x14ac:dyDescent="0.4">
      <c r="B38" s="71" t="s">
        <v>195</v>
      </c>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101">
        <v>4.8652821870087987E-2</v>
      </c>
      <c r="AI38" s="101">
        <v>4.6383677024052411E-2</v>
      </c>
      <c r="AJ38" s="101">
        <v>4.8284026134764131E-2</v>
      </c>
      <c r="AK38" s="101">
        <v>5.1274816713899697E-2</v>
      </c>
      <c r="AL38" s="101">
        <v>5.2445658026271311E-2</v>
      </c>
      <c r="AM38" s="101">
        <v>5.211035492254848E-2</v>
      </c>
      <c r="AN38" s="101">
        <v>5.150176133829993E-2</v>
      </c>
      <c r="AO38" s="101">
        <v>5.1458847112050864E-2</v>
      </c>
      <c r="AP38" s="101">
        <v>5.1582882681332265E-2</v>
      </c>
      <c r="AQ38" s="101">
        <v>4.8632796302586552E-2</v>
      </c>
      <c r="AR38" s="101">
        <v>4.5668060408746582E-2</v>
      </c>
      <c r="AS38" s="101">
        <v>4.5204061291739484E-2</v>
      </c>
      <c r="AT38" s="101">
        <v>4.6702036539779307E-2</v>
      </c>
      <c r="AU38" s="101">
        <v>4.9604067951673943E-2</v>
      </c>
      <c r="AV38" s="101">
        <v>5.2440291963683341E-2</v>
      </c>
      <c r="AW38" s="101">
        <v>5.3255538260146798E-2</v>
      </c>
      <c r="AX38" s="101">
        <v>5.2048529746514256E-2</v>
      </c>
      <c r="AY38" s="101">
        <v>5.138822483828976E-2</v>
      </c>
      <c r="AZ38" s="101">
        <v>5.0761311024177816E-2</v>
      </c>
      <c r="BA38" s="101">
        <v>5.0638165080960869E-2</v>
      </c>
      <c r="BB38" s="101">
        <v>5.0176465890979308E-2</v>
      </c>
      <c r="BC38" s="101">
        <v>5.111178486590108E-2</v>
      </c>
      <c r="BD38" s="101">
        <v>5.1397291688146808E-2</v>
      </c>
      <c r="BE38" s="101">
        <v>5.3193011749005981E-2</v>
      </c>
      <c r="BF38" s="101">
        <v>5.240345222616586E-2</v>
      </c>
      <c r="BG38" s="101">
        <v>5.201003920013561E-2</v>
      </c>
      <c r="BH38" s="101">
        <v>5.3008826830763876E-2</v>
      </c>
      <c r="BI38" s="101">
        <v>5.2971531770521746E-2</v>
      </c>
      <c r="BJ38" s="101">
        <v>5.2156825744955788E-2</v>
      </c>
      <c r="BK38" s="101">
        <v>5.2913750922517058E-2</v>
      </c>
      <c r="BL38" s="101">
        <v>5.7064396480831954E-2</v>
      </c>
      <c r="BM38" s="101">
        <v>6.1661185924169581E-2</v>
      </c>
      <c r="BN38" s="101">
        <v>6.1507288201615842E-2</v>
      </c>
      <c r="BO38" s="101">
        <v>6.2069342914322159E-2</v>
      </c>
      <c r="BP38" s="101">
        <v>6.3338573836935169E-2</v>
      </c>
      <c r="BQ38" s="101">
        <v>6.0887757881459968E-2</v>
      </c>
      <c r="BR38" s="101">
        <v>6.0429142059572886E-2</v>
      </c>
      <c r="BS38" s="101">
        <v>5.9495792081749661E-2</v>
      </c>
      <c r="BT38" s="101">
        <v>5.771823961444731E-2</v>
      </c>
      <c r="BU38" s="101">
        <v>5.6524872822892598E-2</v>
      </c>
      <c r="BV38" s="101">
        <v>5.5279477478991867E-2</v>
      </c>
      <c r="BW38" s="101">
        <v>5.4704010350417456E-2</v>
      </c>
      <c r="BX38" s="101">
        <v>5.8623313539308032E-2</v>
      </c>
      <c r="BY38" s="101">
        <v>5.4209414179009589E-2</v>
      </c>
      <c r="BZ38" s="101">
        <v>5.3572786326488341E-2</v>
      </c>
      <c r="CA38" s="101">
        <v>5.5919934313483445E-2</v>
      </c>
      <c r="CB38" s="101">
        <v>5.6584311544844661E-2</v>
      </c>
      <c r="CC38" s="101">
        <v>5.7006822168675697E-2</v>
      </c>
      <c r="CD38" s="102">
        <v>5.6849881916158619E-2</v>
      </c>
    </row>
    <row r="39" spans="2:82" s="1" customFormat="1" ht="26.25" customHeight="1" x14ac:dyDescent="0.4">
      <c r="B39" s="71" t="s">
        <v>207</v>
      </c>
      <c r="C39" s="56"/>
      <c r="D39" s="142"/>
      <c r="E39" s="142"/>
      <c r="F39" s="142"/>
      <c r="G39" s="142"/>
      <c r="H39" s="142"/>
      <c r="I39" s="142"/>
      <c r="J39" s="142"/>
      <c r="K39" s="101">
        <v>2.9823664707385639E-2</v>
      </c>
      <c r="L39" s="101">
        <v>2.854508487398931E-2</v>
      </c>
      <c r="M39" s="101">
        <v>2.9454642428552377E-2</v>
      </c>
      <c r="N39" s="101">
        <v>3.6775991425509115E-2</v>
      </c>
      <c r="O39" s="101">
        <v>3.5837824792856569E-2</v>
      </c>
      <c r="P39" s="101">
        <v>3.4084422412498122E-2</v>
      </c>
      <c r="Q39" s="101">
        <v>3.7499999999999999E-2</v>
      </c>
      <c r="R39" s="101">
        <v>3.7944972826086956E-2</v>
      </c>
      <c r="S39" s="101">
        <v>4.1168175978441378E-2</v>
      </c>
      <c r="T39" s="101">
        <v>3.9275054528756743E-2</v>
      </c>
      <c r="U39" s="101">
        <v>4.4631652025313072E-2</v>
      </c>
      <c r="V39" s="101">
        <v>4.3884423746212972E-2</v>
      </c>
      <c r="W39" s="101">
        <v>4.652454233140383E-2</v>
      </c>
      <c r="X39" s="101">
        <v>4.6392744850597828E-2</v>
      </c>
      <c r="Y39" s="101">
        <v>4.5219734823149865E-2</v>
      </c>
      <c r="Z39" s="101">
        <v>4.3703421262435434E-2</v>
      </c>
      <c r="AA39" s="101">
        <v>4.5719509738599562E-2</v>
      </c>
      <c r="AB39" s="101">
        <v>4.5235161085004666E-2</v>
      </c>
      <c r="AC39" s="101">
        <v>4.6564402866915655E-2</v>
      </c>
      <c r="AD39" s="101">
        <v>5.0167045767500695E-2</v>
      </c>
      <c r="AE39" s="101">
        <v>5.4557333443818364E-2</v>
      </c>
      <c r="AF39" s="101">
        <v>5.4991759655442222E-2</v>
      </c>
      <c r="AG39" s="101">
        <v>5.4771501971994062E-2</v>
      </c>
      <c r="AH39" s="101">
        <v>5.4471790278399802E-2</v>
      </c>
      <c r="AI39" s="101">
        <v>5.1415354398538983E-2</v>
      </c>
      <c r="AJ39" s="101">
        <v>5.4405949492226116E-2</v>
      </c>
      <c r="AK39" s="101">
        <v>5.6640657801483953E-2</v>
      </c>
      <c r="AL39" s="101">
        <v>5.5706131039419508E-2</v>
      </c>
      <c r="AM39" s="101">
        <v>5.5374064419408606E-2</v>
      </c>
      <c r="AN39" s="101">
        <v>5.4127609673075776E-2</v>
      </c>
      <c r="AO39" s="101">
        <v>5.3028567108965106E-2</v>
      </c>
      <c r="AP39" s="101">
        <v>5.3289041493119631E-2</v>
      </c>
      <c r="AQ39" s="101">
        <v>4.9706310698606232E-2</v>
      </c>
      <c r="AR39" s="101">
        <v>4.5628577137168572E-2</v>
      </c>
      <c r="AS39" s="101">
        <v>4.4036192822795382E-2</v>
      </c>
      <c r="AT39" s="101">
        <v>4.4893176881919794E-2</v>
      </c>
      <c r="AU39" s="101">
        <v>4.9215000111686918E-2</v>
      </c>
      <c r="AV39" s="101">
        <v>5.0504153838867041E-2</v>
      </c>
      <c r="AW39" s="101">
        <v>5.0482941378504648E-2</v>
      </c>
      <c r="AX39" s="101">
        <v>4.8455753003802289E-2</v>
      </c>
      <c r="AY39" s="101">
        <v>4.6986613440585891E-2</v>
      </c>
      <c r="AZ39" s="101">
        <v>4.5611602114904629E-2</v>
      </c>
      <c r="BA39" s="101">
        <v>4.4790017326125885E-2</v>
      </c>
      <c r="BB39" s="101">
        <v>4.4475167208385617E-2</v>
      </c>
      <c r="BC39" s="101">
        <v>4.4452162387149503E-2</v>
      </c>
      <c r="BD39" s="101">
        <v>4.3046735882328574E-2</v>
      </c>
      <c r="BE39" s="101">
        <v>4.4381166475363047E-2</v>
      </c>
      <c r="BF39" s="101">
        <v>4.4423588563818624E-2</v>
      </c>
      <c r="BG39" s="101">
        <v>4.3952630872256614E-2</v>
      </c>
      <c r="BH39" s="101">
        <v>4.352843168525794E-2</v>
      </c>
      <c r="BI39" s="101">
        <v>4.2796186299193233E-2</v>
      </c>
      <c r="BJ39" s="101">
        <v>4.2248801917954201E-2</v>
      </c>
      <c r="BK39" s="101">
        <v>4.2861888667246856E-2</v>
      </c>
      <c r="BL39" s="101">
        <v>4.5882647156950826E-2</v>
      </c>
      <c r="BM39" s="101">
        <v>4.9667343468100478E-2</v>
      </c>
      <c r="BN39" s="101">
        <v>4.9254650184520785E-2</v>
      </c>
      <c r="BO39" s="101">
        <v>5.033544328960491E-2</v>
      </c>
      <c r="BP39" s="101">
        <v>5.1534557200040881E-2</v>
      </c>
      <c r="BQ39" s="101">
        <v>5.0421600568464668E-2</v>
      </c>
      <c r="BR39" s="101">
        <v>5.0053745827821607E-2</v>
      </c>
      <c r="BS39" s="101">
        <v>4.9962289647244806E-2</v>
      </c>
      <c r="BT39" s="101">
        <v>4.8956415752919001E-2</v>
      </c>
      <c r="BU39" s="101">
        <v>4.8304113909712135E-2</v>
      </c>
      <c r="BV39" s="101">
        <v>4.7630127354875922E-2</v>
      </c>
      <c r="BW39" s="101">
        <v>4.7270605582680113E-2</v>
      </c>
      <c r="BX39" s="101">
        <v>5.1589970409763569E-2</v>
      </c>
      <c r="BY39" s="101">
        <v>4.7563664158326378E-2</v>
      </c>
      <c r="BZ39" s="101">
        <v>4.7307993425160053E-2</v>
      </c>
      <c r="CA39" s="101">
        <v>4.9664847418132513E-2</v>
      </c>
      <c r="CB39" s="101">
        <v>5.0313094012151234E-2</v>
      </c>
      <c r="CC39" s="101">
        <v>5.0639462054399703E-2</v>
      </c>
      <c r="CD39" s="102">
        <v>5.0428339183759566E-2</v>
      </c>
    </row>
    <row r="40" spans="2:82" s="1" customFormat="1" x14ac:dyDescent="0.4">
      <c r="B40" s="71" t="s">
        <v>208</v>
      </c>
      <c r="C40" s="56"/>
      <c r="D40" s="142"/>
      <c r="E40" s="142"/>
      <c r="F40" s="142"/>
      <c r="G40" s="142"/>
      <c r="H40" s="142"/>
      <c r="I40" s="142"/>
      <c r="J40" s="142"/>
      <c r="K40" s="101">
        <v>5.8318425760286218E-3</v>
      </c>
      <c r="L40" s="101">
        <v>5.7354957681214243E-3</v>
      </c>
      <c r="M40" s="101">
        <v>5.3157918129694655E-3</v>
      </c>
      <c r="N40" s="101">
        <v>5.6505894962486604E-3</v>
      </c>
      <c r="O40" s="101">
        <v>6.375191054621511E-3</v>
      </c>
      <c r="P40" s="101">
        <v>6.7410244855039807E-3</v>
      </c>
      <c r="Q40" s="101">
        <v>6.0829067121729238E-3</v>
      </c>
      <c r="R40" s="101">
        <v>6.7866847826086952E-3</v>
      </c>
      <c r="S40" s="101">
        <v>6.8122708614044439E-3</v>
      </c>
      <c r="T40" s="101">
        <v>6.4085638847434278E-3</v>
      </c>
      <c r="U40" s="101">
        <v>6.5659127927158159E-3</v>
      </c>
      <c r="V40" s="101">
        <v>7.4488595107538988E-3</v>
      </c>
      <c r="W40" s="101">
        <v>9.0757212104099014E-3</v>
      </c>
      <c r="X40" s="101">
        <v>9.1737428614206574E-3</v>
      </c>
      <c r="Y40" s="101">
        <v>9.2595506944171228E-3</v>
      </c>
      <c r="Z40" s="101">
        <v>9.7715692051717554E-3</v>
      </c>
      <c r="AA40" s="101">
        <v>1.0631110835644671E-2</v>
      </c>
      <c r="AB40" s="101">
        <v>1.1447259726717495E-2</v>
      </c>
      <c r="AC40" s="101">
        <v>1.1775868112210982E-2</v>
      </c>
      <c r="AD40" s="101">
        <v>1.2323667112067647E-2</v>
      </c>
      <c r="AE40" s="101">
        <v>1.3681637388133907E-2</v>
      </c>
      <c r="AF40" s="101">
        <v>1.4675426291562987E-2</v>
      </c>
      <c r="AG40" s="101">
        <v>1.5132491466753507E-2</v>
      </c>
      <c r="AH40" s="101">
        <v>1.4018934935894099E-2</v>
      </c>
      <c r="AI40" s="101">
        <v>1.2663243857896005E-2</v>
      </c>
      <c r="AJ40" s="101">
        <v>1.4341990952937301E-2</v>
      </c>
      <c r="AK40" s="101">
        <v>1.9673752766870771E-2</v>
      </c>
      <c r="AL40" s="101">
        <v>2.4218859936248449E-2</v>
      </c>
      <c r="AM40" s="101">
        <v>2.642840361142499E-2</v>
      </c>
      <c r="AN40" s="101">
        <v>2.7975747260929686E-2</v>
      </c>
      <c r="AO40" s="101">
        <v>2.8895466539418265E-2</v>
      </c>
      <c r="AP40" s="101">
        <v>2.8945009753782888E-2</v>
      </c>
      <c r="AQ40" s="101">
        <v>2.6219626241362308E-2</v>
      </c>
      <c r="AR40" s="101">
        <v>2.322596694872478E-2</v>
      </c>
      <c r="AS40" s="101">
        <v>2.257325832531892E-2</v>
      </c>
      <c r="AT40" s="101">
        <v>2.4718259433878977E-2</v>
      </c>
      <c r="AU40" s="101">
        <v>2.8334172706385889E-2</v>
      </c>
      <c r="AV40" s="101">
        <v>3.4544019595239228E-2</v>
      </c>
      <c r="AW40" s="101">
        <v>3.6809937551949605E-2</v>
      </c>
      <c r="AX40" s="101">
        <v>3.6914622313612158E-2</v>
      </c>
      <c r="AY40" s="101">
        <v>3.681037588341364E-2</v>
      </c>
      <c r="AZ40" s="101">
        <v>3.5094149128472772E-2</v>
      </c>
      <c r="BA40" s="101">
        <v>3.2866054658317989E-2</v>
      </c>
      <c r="BB40" s="101">
        <v>3.0836450771085058E-2</v>
      </c>
      <c r="BC40" s="101">
        <v>2.9132621869499869E-2</v>
      </c>
      <c r="BD40" s="101">
        <v>2.6718312538450327E-2</v>
      </c>
      <c r="BE40" s="101">
        <v>2.6856217979691645E-2</v>
      </c>
      <c r="BF40" s="101">
        <v>2.6723193698598092E-2</v>
      </c>
      <c r="BG40" s="101">
        <v>2.6140719722293572E-2</v>
      </c>
      <c r="BH40" s="101">
        <v>2.6104315129940509E-2</v>
      </c>
      <c r="BI40" s="101">
        <v>2.5093111088221619E-2</v>
      </c>
      <c r="BJ40" s="101">
        <v>2.4877268505650401E-2</v>
      </c>
      <c r="BK40" s="101">
        <v>2.4603745432639372E-2</v>
      </c>
      <c r="BL40" s="101">
        <v>2.586537138369251E-2</v>
      </c>
      <c r="BM40" s="101">
        <v>2.9804829721156299E-2</v>
      </c>
      <c r="BN40" s="101">
        <v>2.9894645399884817E-2</v>
      </c>
      <c r="BO40" s="101">
        <v>2.974789321956773E-2</v>
      </c>
      <c r="BP40" s="101">
        <v>2.9635814181947426E-2</v>
      </c>
      <c r="BQ40" s="101">
        <v>2.5398239280296525E-2</v>
      </c>
      <c r="BR40" s="101">
        <v>2.4275028026408733E-2</v>
      </c>
      <c r="BS40" s="101">
        <v>2.3244827771283002E-2</v>
      </c>
      <c r="BT40" s="101">
        <v>2.202765635815945E-2</v>
      </c>
      <c r="BU40" s="101">
        <v>2.1572406274102184E-2</v>
      </c>
      <c r="BV40" s="101">
        <v>2.1720772815491726E-2</v>
      </c>
      <c r="BW40" s="101">
        <v>2.3591512670904907E-2</v>
      </c>
      <c r="BX40" s="101">
        <v>3.3373028353288002E-2</v>
      </c>
      <c r="BY40" s="101">
        <v>3.0151282732285251E-2</v>
      </c>
      <c r="BZ40" s="101">
        <v>2.7637349848724315E-2</v>
      </c>
      <c r="CA40" s="101">
        <v>2.8400558321131305E-2</v>
      </c>
      <c r="CB40" s="101">
        <v>2.9250006206522187E-2</v>
      </c>
      <c r="CC40" s="101">
        <v>2.9939057390305716E-2</v>
      </c>
      <c r="CD40" s="102">
        <v>3.0422263971461198E-2</v>
      </c>
    </row>
    <row r="41" spans="2:82" s="1" customFormat="1" x14ac:dyDescent="0.4">
      <c r="B41" s="71" t="s">
        <v>209</v>
      </c>
      <c r="C41" s="56"/>
      <c r="D41" s="142"/>
      <c r="E41" s="142"/>
      <c r="F41" s="142"/>
      <c r="G41" s="142"/>
      <c r="H41" s="142"/>
      <c r="I41" s="142"/>
      <c r="J41" s="142"/>
      <c r="K41" s="101">
        <v>1.2507027855865065E-2</v>
      </c>
      <c r="L41" s="101">
        <v>1.2095134521726796E-2</v>
      </c>
      <c r="M41" s="101">
        <v>1.1947197653229033E-2</v>
      </c>
      <c r="N41" s="101">
        <v>1.2750267952840301E-2</v>
      </c>
      <c r="O41" s="101">
        <v>1.210280749738557E-2</v>
      </c>
      <c r="P41" s="101">
        <v>1.1367733213159082E-2</v>
      </c>
      <c r="Q41" s="101">
        <v>1.1632536973833903E-2</v>
      </c>
      <c r="R41" s="101">
        <v>1.1171875000000001E-2</v>
      </c>
      <c r="S41" s="101">
        <v>1.1261868204180117E-2</v>
      </c>
      <c r="T41" s="101">
        <v>1.0627367696016531E-2</v>
      </c>
      <c r="U41" s="101">
        <v>1.0814130463806042E-2</v>
      </c>
      <c r="V41" s="101">
        <v>1.0173013846115325E-2</v>
      </c>
      <c r="W41" s="101">
        <v>1.0040472492823192E-2</v>
      </c>
      <c r="X41" s="101">
        <v>1.2283703719547406E-2</v>
      </c>
      <c r="Y41" s="101">
        <v>1.2249675414092928E-2</v>
      </c>
      <c r="Z41" s="101">
        <v>9.5514575895178332E-3</v>
      </c>
      <c r="AA41" s="101">
        <v>9.1900770100872362E-3</v>
      </c>
      <c r="AB41" s="101">
        <v>9.6434326882710603E-3</v>
      </c>
      <c r="AC41" s="101">
        <v>8.1958494990149507E-3</v>
      </c>
      <c r="AD41" s="101">
        <v>7.90705739552627E-3</v>
      </c>
      <c r="AE41" s="101">
        <v>9.135730858468678E-3</v>
      </c>
      <c r="AF41" s="101">
        <v>8.6773859286776688E-3</v>
      </c>
      <c r="AG41" s="101">
        <v>1.0707264416060597E-2</v>
      </c>
      <c r="AH41" s="101">
        <v>1.4169956151771114E-2</v>
      </c>
      <c r="AI41" s="101">
        <v>1.6798439061369352E-2</v>
      </c>
      <c r="AJ41" s="101">
        <v>1.6098454210479018E-2</v>
      </c>
      <c r="AK41" s="101">
        <v>1.6720666131486404E-2</v>
      </c>
      <c r="AL41" s="101">
        <v>1.6828268490703409E-2</v>
      </c>
      <c r="AM41" s="101">
        <v>1.7019623418323394E-2</v>
      </c>
      <c r="AN41" s="101">
        <v>1.7136371065870005E-2</v>
      </c>
      <c r="AO41" s="101">
        <v>1.6744015742265292E-2</v>
      </c>
      <c r="AP41" s="101">
        <v>1.6440967645559832E-2</v>
      </c>
      <c r="AQ41" s="101">
        <v>1.5441349788313E-2</v>
      </c>
      <c r="AR41" s="101">
        <v>1.4076413328472684E-2</v>
      </c>
      <c r="AS41" s="101">
        <v>1.3371869808846321E-2</v>
      </c>
      <c r="AT41" s="101">
        <v>1.3497932103861019E-2</v>
      </c>
      <c r="AU41" s="101">
        <v>1.5015394043920291E-2</v>
      </c>
      <c r="AV41" s="101">
        <v>1.6794904967149561E-2</v>
      </c>
      <c r="AW41" s="101">
        <v>1.7963004860759104E-2</v>
      </c>
      <c r="AX41" s="101">
        <v>1.7884580988593156E-2</v>
      </c>
      <c r="AY41" s="101">
        <v>1.8611828481003363E-2</v>
      </c>
      <c r="AZ41" s="101">
        <v>1.9065155464098663E-2</v>
      </c>
      <c r="BA41" s="101">
        <v>1.9307279059694114E-2</v>
      </c>
      <c r="BB41" s="101">
        <v>1.91009224617801E-2</v>
      </c>
      <c r="BC41" s="101">
        <v>2.0325588832612457E-2</v>
      </c>
      <c r="BD41" s="101">
        <v>2.1534277001310179E-2</v>
      </c>
      <c r="BE41" s="101">
        <v>2.1450837335159838E-2</v>
      </c>
      <c r="BF41" s="101">
        <v>2.0124232372115851E-2</v>
      </c>
      <c r="BG41" s="101">
        <v>1.2820899290250747E-2</v>
      </c>
      <c r="BH41" s="101">
        <v>1.3157966542410169E-2</v>
      </c>
      <c r="BI41" s="101">
        <v>1.3469027957909047E-2</v>
      </c>
      <c r="BJ41" s="101">
        <v>1.2657025531449278E-2</v>
      </c>
      <c r="BK41" s="101">
        <v>1.2801693817229157E-2</v>
      </c>
      <c r="BL41" s="101">
        <v>1.3965433577868997E-2</v>
      </c>
      <c r="BM41" s="101">
        <v>1.4995255381593251E-2</v>
      </c>
      <c r="BN41" s="101">
        <v>1.4866949376313183E-2</v>
      </c>
      <c r="BO41" s="101">
        <v>1.4605020702821991E-2</v>
      </c>
      <c r="BP41" s="101">
        <v>1.4848154581546542E-2</v>
      </c>
      <c r="BQ41" s="101">
        <v>1.4467899868110357E-2</v>
      </c>
      <c r="BR41" s="101">
        <v>1.4787999713663517E-2</v>
      </c>
      <c r="BS41" s="101">
        <v>1.4743377333055412E-2</v>
      </c>
      <c r="BT41" s="101">
        <v>1.4233739306697154E-2</v>
      </c>
      <c r="BU41" s="101">
        <v>1.4434480317591487E-2</v>
      </c>
      <c r="BV41" s="101">
        <v>1.4172789074338027E-2</v>
      </c>
      <c r="BW41" s="101">
        <v>1.4242101806726522E-2</v>
      </c>
      <c r="BX41" s="101">
        <v>1.4594441183556186E-2</v>
      </c>
      <c r="BY41" s="101">
        <v>1.3696078713121031E-2</v>
      </c>
      <c r="BZ41" s="101">
        <v>1.392120262117319E-2</v>
      </c>
      <c r="CA41" s="101">
        <v>1.5035976908833786E-2</v>
      </c>
      <c r="CB41" s="101">
        <v>1.5573085662132231E-2</v>
      </c>
      <c r="CC41" s="101">
        <v>1.5916952834474665E-2</v>
      </c>
      <c r="CD41" s="102">
        <v>1.628843868006092E-2</v>
      </c>
    </row>
    <row r="42" spans="2:82" s="1" customFormat="1" x14ac:dyDescent="0.4">
      <c r="B42" s="106" t="s">
        <v>136</v>
      </c>
      <c r="C42" s="56"/>
      <c r="D42" s="143"/>
      <c r="E42" s="143"/>
      <c r="F42" s="143"/>
      <c r="G42" s="143"/>
      <c r="H42" s="143"/>
      <c r="I42" s="143"/>
      <c r="J42" s="143"/>
      <c r="K42" s="129">
        <f t="shared" ref="K42:AP42" si="10">SUM(K39:K41)</f>
        <v>4.8162535139279324E-2</v>
      </c>
      <c r="L42" s="129">
        <f t="shared" si="10"/>
        <v>4.6375715163837525E-2</v>
      </c>
      <c r="M42" s="129">
        <f t="shared" si="10"/>
        <v>4.6717631894750873E-2</v>
      </c>
      <c r="N42" s="129">
        <f t="shared" si="10"/>
        <v>5.5176848874598075E-2</v>
      </c>
      <c r="O42" s="129">
        <f t="shared" si="10"/>
        <v>5.4315823344863651E-2</v>
      </c>
      <c r="P42" s="129">
        <f t="shared" si="10"/>
        <v>5.2193180111161183E-2</v>
      </c>
      <c r="Q42" s="129">
        <f t="shared" si="10"/>
        <v>5.5215443686006824E-2</v>
      </c>
      <c r="R42" s="129">
        <f t="shared" si="10"/>
        <v>5.5903532608695655E-2</v>
      </c>
      <c r="S42" s="129">
        <f t="shared" si="10"/>
        <v>5.9242315044025939E-2</v>
      </c>
      <c r="T42" s="129">
        <f t="shared" si="10"/>
        <v>5.6310986109516709E-2</v>
      </c>
      <c r="U42" s="129">
        <f t="shared" si="10"/>
        <v>6.2011695281834929E-2</v>
      </c>
      <c r="V42" s="129">
        <f t="shared" si="10"/>
        <v>6.1506297103082197E-2</v>
      </c>
      <c r="W42" s="129">
        <f t="shared" si="10"/>
        <v>6.5640736034636923E-2</v>
      </c>
      <c r="X42" s="129">
        <f t="shared" si="10"/>
        <v>6.7850191431565884E-2</v>
      </c>
      <c r="Y42" s="129">
        <f t="shared" si="10"/>
        <v>6.672896093165992E-2</v>
      </c>
      <c r="Z42" s="129">
        <f t="shared" si="10"/>
        <v>6.3026448057125026E-2</v>
      </c>
      <c r="AA42" s="129">
        <f t="shared" si="10"/>
        <v>6.5540697584331467E-2</v>
      </c>
      <c r="AB42" s="129">
        <f t="shared" si="10"/>
        <v>6.6325853499993218E-2</v>
      </c>
      <c r="AC42" s="129">
        <f t="shared" si="10"/>
        <v>6.6536120478141586E-2</v>
      </c>
      <c r="AD42" s="129">
        <f t="shared" si="10"/>
        <v>7.0397770275094612E-2</v>
      </c>
      <c r="AE42" s="129">
        <f t="shared" si="10"/>
        <v>7.7374701690420947E-2</v>
      </c>
      <c r="AF42" s="129">
        <f t="shared" si="10"/>
        <v>7.8344571875682889E-2</v>
      </c>
      <c r="AG42" s="129">
        <f t="shared" si="10"/>
        <v>8.061125785480816E-2</v>
      </c>
      <c r="AH42" s="129">
        <f t="shared" si="10"/>
        <v>8.2660681366065025E-2</v>
      </c>
      <c r="AI42" s="129">
        <f t="shared" si="10"/>
        <v>8.0877037317804337E-2</v>
      </c>
      <c r="AJ42" s="129">
        <f t="shared" si="10"/>
        <v>8.4846394655642435E-2</v>
      </c>
      <c r="AK42" s="129">
        <f t="shared" si="10"/>
        <v>9.3035076699841124E-2</v>
      </c>
      <c r="AL42" s="129">
        <f t="shared" si="10"/>
        <v>9.6753259466371366E-2</v>
      </c>
      <c r="AM42" s="129">
        <f t="shared" si="10"/>
        <v>9.882209144915699E-2</v>
      </c>
      <c r="AN42" s="129">
        <f t="shared" si="10"/>
        <v>9.923972799987546E-2</v>
      </c>
      <c r="AO42" s="129">
        <f t="shared" si="10"/>
        <v>9.866804939064866E-2</v>
      </c>
      <c r="AP42" s="129">
        <f t="shared" si="10"/>
        <v>9.8675018892462343E-2</v>
      </c>
      <c r="AQ42" s="129">
        <f t="shared" ref="AQ42:BV42" si="11">SUM(AQ39:AQ41)</f>
        <v>9.1367286728281552E-2</v>
      </c>
      <c r="AR42" s="129">
        <f t="shared" si="11"/>
        <v>8.2930957414366041E-2</v>
      </c>
      <c r="AS42" s="129">
        <f t="shared" si="11"/>
        <v>7.9981320956960616E-2</v>
      </c>
      <c r="AT42" s="129">
        <f t="shared" si="11"/>
        <v>8.3109368419659796E-2</v>
      </c>
      <c r="AU42" s="129">
        <f t="shared" si="11"/>
        <v>9.2564566861993089E-2</v>
      </c>
      <c r="AV42" s="129">
        <f t="shared" si="11"/>
        <v>0.10184307840125584</v>
      </c>
      <c r="AW42" s="129">
        <f t="shared" si="11"/>
        <v>0.10525588379121337</v>
      </c>
      <c r="AX42" s="129">
        <f t="shared" si="11"/>
        <v>0.10325495630600762</v>
      </c>
      <c r="AY42" s="129">
        <f t="shared" si="11"/>
        <v>0.1024088178050029</v>
      </c>
      <c r="AZ42" s="129">
        <f t="shared" si="11"/>
        <v>9.9770906707476056E-2</v>
      </c>
      <c r="BA42" s="129">
        <f t="shared" si="11"/>
        <v>9.6963351044138002E-2</v>
      </c>
      <c r="BB42" s="129">
        <f t="shared" si="11"/>
        <v>9.4412540441250775E-2</v>
      </c>
      <c r="BC42" s="129">
        <f t="shared" si="11"/>
        <v>9.3910373089261825E-2</v>
      </c>
      <c r="BD42" s="129">
        <f t="shared" si="11"/>
        <v>9.1299325422089087E-2</v>
      </c>
      <c r="BE42" s="129">
        <f t="shared" si="11"/>
        <v>9.268822179021452E-2</v>
      </c>
      <c r="BF42" s="129">
        <f t="shared" si="11"/>
        <v>9.1271014634532577E-2</v>
      </c>
      <c r="BG42" s="129">
        <f t="shared" si="11"/>
        <v>8.2914249884800936E-2</v>
      </c>
      <c r="BH42" s="129">
        <f t="shared" si="11"/>
        <v>8.2790713357608611E-2</v>
      </c>
      <c r="BI42" s="129">
        <f t="shared" si="11"/>
        <v>8.1358325345323904E-2</v>
      </c>
      <c r="BJ42" s="129">
        <f t="shared" si="11"/>
        <v>7.9783095955053882E-2</v>
      </c>
      <c r="BK42" s="129">
        <f t="shared" si="11"/>
        <v>8.0267327917115397E-2</v>
      </c>
      <c r="BL42" s="129">
        <f t="shared" si="11"/>
        <v>8.5713452118512334E-2</v>
      </c>
      <c r="BM42" s="129">
        <f t="shared" si="11"/>
        <v>9.446742857085004E-2</v>
      </c>
      <c r="BN42" s="129">
        <f t="shared" si="11"/>
        <v>9.4016244960718781E-2</v>
      </c>
      <c r="BO42" s="129">
        <f t="shared" si="11"/>
        <v>9.4688357211994631E-2</v>
      </c>
      <c r="BP42" s="129">
        <f t="shared" si="11"/>
        <v>9.6018525963534856E-2</v>
      </c>
      <c r="BQ42" s="129">
        <f t="shared" si="11"/>
        <v>9.0287739716871554E-2</v>
      </c>
      <c r="BR42" s="129">
        <f t="shared" si="11"/>
        <v>8.9116773567893853E-2</v>
      </c>
      <c r="BS42" s="129">
        <f t="shared" si="11"/>
        <v>8.795049475158323E-2</v>
      </c>
      <c r="BT42" s="129">
        <f t="shared" si="11"/>
        <v>8.5217811417775596E-2</v>
      </c>
      <c r="BU42" s="129">
        <f t="shared" si="11"/>
        <v>8.4311000501405803E-2</v>
      </c>
      <c r="BV42" s="129">
        <f t="shared" si="11"/>
        <v>8.3523689244705671E-2</v>
      </c>
      <c r="BW42" s="129">
        <f t="shared" ref="BW42:CD42" si="12">SUM(BW39:BW41)</f>
        <v>8.5104220060311542E-2</v>
      </c>
      <c r="BX42" s="129">
        <f t="shared" si="12"/>
        <v>9.9557439946607762E-2</v>
      </c>
      <c r="BY42" s="129">
        <f t="shared" si="12"/>
        <v>9.1411025603732668E-2</v>
      </c>
      <c r="BZ42" s="129">
        <f t="shared" si="12"/>
        <v>8.8866545895057561E-2</v>
      </c>
      <c r="CA42" s="129">
        <f t="shared" si="12"/>
        <v>9.3101382648097614E-2</v>
      </c>
      <c r="CB42" s="129">
        <f t="shared" si="12"/>
        <v>9.5136185880805663E-2</v>
      </c>
      <c r="CC42" s="129">
        <f t="shared" si="12"/>
        <v>9.6495472279180095E-2</v>
      </c>
      <c r="CD42" s="130">
        <f t="shared" si="12"/>
        <v>9.7139041835281686E-2</v>
      </c>
    </row>
    <row r="43" spans="2:82" s="1" customFormat="1" ht="51" customHeight="1" x14ac:dyDescent="0.4">
      <c r="B43" s="116" t="s">
        <v>214</v>
      </c>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128"/>
    </row>
    <row r="44" spans="2:82" s="1" customFormat="1" x14ac:dyDescent="0.4">
      <c r="B44" s="71" t="s">
        <v>205</v>
      </c>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101">
        <v>1.9899393341343686E-4</v>
      </c>
      <c r="AI44" s="101">
        <v>1.9464279805015477E-4</v>
      </c>
      <c r="AJ44" s="101">
        <v>2.0220799783414854E-4</v>
      </c>
      <c r="AK44" s="101">
        <v>2.0940018789194429E-4</v>
      </c>
      <c r="AL44" s="101">
        <v>2.1982520802253951E-4</v>
      </c>
      <c r="AM44" s="101">
        <v>2.1997268193272183E-4</v>
      </c>
      <c r="AN44" s="101">
        <v>2.1802269667265867E-4</v>
      </c>
      <c r="AO44" s="101">
        <v>2.2128923419307433E-4</v>
      </c>
      <c r="AP44" s="101">
        <v>2.218634697434398E-4</v>
      </c>
      <c r="AQ44" s="101">
        <v>2.1792587085757014E-4</v>
      </c>
      <c r="AR44" s="101">
        <v>2.0986275861097518E-4</v>
      </c>
      <c r="AS44" s="101">
        <v>2.0677940963319106E-4</v>
      </c>
      <c r="AT44" s="101">
        <v>2.2263192611924617E-4</v>
      </c>
      <c r="AU44" s="101">
        <v>2.5562974786892071E-4</v>
      </c>
      <c r="AV44" s="101">
        <v>3.1590796976565838E-4</v>
      </c>
      <c r="AW44" s="101">
        <v>4.1525850107034039E-4</v>
      </c>
      <c r="AX44" s="101">
        <v>4.442919571098859E-4</v>
      </c>
      <c r="AY44" s="101">
        <v>5.0493003701650662E-4</v>
      </c>
      <c r="AZ44" s="101">
        <v>4.7957663166518289E-4</v>
      </c>
      <c r="BA44" s="101">
        <v>5.0755136468094968E-4</v>
      </c>
      <c r="BB44" s="101">
        <v>5.2220678782643028E-4</v>
      </c>
      <c r="BC44" s="101">
        <v>5.3704559310696566E-4</v>
      </c>
      <c r="BD44" s="101">
        <v>6.0140351339396734E-4</v>
      </c>
      <c r="BE44" s="101">
        <v>5.9079339803648446E-4</v>
      </c>
      <c r="BF44" s="101">
        <v>6.3118673014958776E-4</v>
      </c>
      <c r="BG44" s="101">
        <v>6.2232363738624267E-4</v>
      </c>
      <c r="BH44" s="101">
        <v>6.2790942044106386E-4</v>
      </c>
      <c r="BI44" s="101">
        <v>6.4934963992344824E-4</v>
      </c>
      <c r="BJ44" s="101">
        <v>6.5122714035329105E-4</v>
      </c>
      <c r="BK44" s="101">
        <v>6.6126858557420849E-4</v>
      </c>
      <c r="BL44" s="101">
        <v>6.9826057189398814E-4</v>
      </c>
      <c r="BM44" s="101">
        <v>7.6107563458659784E-4</v>
      </c>
      <c r="BN44" s="101">
        <v>7.4808606440694985E-4</v>
      </c>
      <c r="BO44" s="101">
        <v>7.8314042913786618E-4</v>
      </c>
      <c r="BP44" s="101">
        <v>8.0170882681985492E-4</v>
      </c>
      <c r="BQ44" s="101">
        <v>8.0499948372051669E-4</v>
      </c>
      <c r="BR44" s="101">
        <v>9.0945427040040711E-4</v>
      </c>
      <c r="BS44" s="101">
        <v>9.3937802198764461E-4</v>
      </c>
      <c r="BT44" s="101">
        <v>9.3009661280607004E-4</v>
      </c>
      <c r="BU44" s="101">
        <v>9.3072247746492213E-4</v>
      </c>
      <c r="BV44" s="101">
        <v>9.6118540091988261E-4</v>
      </c>
      <c r="BW44" s="101">
        <v>1.0169215005168327E-3</v>
      </c>
      <c r="BX44" s="101">
        <v>1.0490373182288004E-3</v>
      </c>
      <c r="BY44" s="101">
        <v>1.029460409498198E-3</v>
      </c>
      <c r="BZ44" s="101">
        <v>1.07029977784775E-3</v>
      </c>
      <c r="CA44" s="101">
        <v>1.1775980836027454E-3</v>
      </c>
      <c r="CB44" s="101">
        <v>1.2376377719810112E-3</v>
      </c>
      <c r="CC44" s="101">
        <v>1.2796173639464052E-3</v>
      </c>
      <c r="CD44" s="102">
        <v>1.3172460436167252E-3</v>
      </c>
    </row>
    <row r="45" spans="2:82" s="1" customFormat="1" x14ac:dyDescent="0.4">
      <c r="B45" s="71" t="s">
        <v>206</v>
      </c>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101">
        <v>2.1284760213251392E-2</v>
      </c>
      <c r="AI45" s="101">
        <v>1.9098122504808638E-2</v>
      </c>
      <c r="AJ45" s="101">
        <v>2.1735548685423895E-2</v>
      </c>
      <c r="AK45" s="101">
        <v>2.5761756332934361E-2</v>
      </c>
      <c r="AL45" s="101">
        <v>2.7802330288840348E-2</v>
      </c>
      <c r="AM45" s="101">
        <v>2.9951299476045856E-2</v>
      </c>
      <c r="AN45" s="101">
        <v>3.0838219041042749E-2</v>
      </c>
      <c r="AO45" s="101">
        <v>3.0749906072767785E-2</v>
      </c>
      <c r="AP45" s="101">
        <v>3.1182876305600134E-2</v>
      </c>
      <c r="AQ45" s="101">
        <v>2.8109200201629003E-2</v>
      </c>
      <c r="AR45" s="101">
        <v>2.4224782478595379E-2</v>
      </c>
      <c r="AS45" s="101">
        <v>2.2345404258531539E-2</v>
      </c>
      <c r="AT45" s="101">
        <v>2.4014172758816406E-2</v>
      </c>
      <c r="AU45" s="101">
        <v>2.9629274917646012E-2</v>
      </c>
      <c r="AV45" s="101">
        <v>3.4154580321364855E-2</v>
      </c>
      <c r="AW45" s="101">
        <v>3.6110690784300487E-2</v>
      </c>
      <c r="AX45" s="101">
        <v>3.5618840908056067E-2</v>
      </c>
      <c r="AY45" s="101">
        <v>3.542801956168088E-2</v>
      </c>
      <c r="AZ45" s="101">
        <v>3.3693485102069237E-2</v>
      </c>
      <c r="BA45" s="101">
        <v>3.1285677333504854E-2</v>
      </c>
      <c r="BB45" s="101">
        <v>2.9575349922247661E-2</v>
      </c>
      <c r="BC45" s="101">
        <v>2.8063456524514859E-2</v>
      </c>
      <c r="BD45" s="101">
        <v>2.6730834821853098E-2</v>
      </c>
      <c r="BE45" s="101">
        <v>2.6380922077455456E-2</v>
      </c>
      <c r="BF45" s="101">
        <v>2.6286468101849682E-2</v>
      </c>
      <c r="BG45" s="101">
        <v>2.5824313165723034E-2</v>
      </c>
      <c r="BH45" s="101">
        <v>2.5316501017850067E-2</v>
      </c>
      <c r="BI45" s="101">
        <v>2.4589339642822446E-2</v>
      </c>
      <c r="BJ45" s="101">
        <v>2.4298567086592535E-2</v>
      </c>
      <c r="BK45" s="101">
        <v>2.4328592661676595E-2</v>
      </c>
      <c r="BL45" s="101">
        <v>2.5723746571258633E-2</v>
      </c>
      <c r="BM45" s="101">
        <v>2.9916576919813163E-2</v>
      </c>
      <c r="BN45" s="101">
        <v>2.9747058685151727E-2</v>
      </c>
      <c r="BO45" s="101">
        <v>2.9964088127019905E-2</v>
      </c>
      <c r="BP45" s="101">
        <v>3.0109733489037595E-2</v>
      </c>
      <c r="BQ45" s="101">
        <v>2.8500270496148124E-2</v>
      </c>
      <c r="BR45" s="101">
        <v>2.7714900363555315E-2</v>
      </c>
      <c r="BS45" s="101">
        <v>2.7474254616365719E-2</v>
      </c>
      <c r="BT45" s="101">
        <v>2.6540465316949684E-2</v>
      </c>
      <c r="BU45" s="101">
        <v>2.6835228549390119E-2</v>
      </c>
      <c r="BV45" s="101">
        <v>2.7268169190136131E-2</v>
      </c>
      <c r="BW45" s="101">
        <v>2.9375479483173039E-2</v>
      </c>
      <c r="BX45" s="101">
        <v>3.9880057155489465E-2</v>
      </c>
      <c r="BY45" s="101">
        <v>3.6169380740167942E-2</v>
      </c>
      <c r="BZ45" s="101">
        <v>3.4221899863604972E-2</v>
      </c>
      <c r="CA45" s="101">
        <v>3.6002987318160005E-2</v>
      </c>
      <c r="CB45" s="101">
        <v>3.7313750972268932E-2</v>
      </c>
      <c r="CC45" s="101">
        <v>3.8208856695165952E-2</v>
      </c>
      <c r="CD45" s="102">
        <v>3.8971913875506345E-2</v>
      </c>
    </row>
    <row r="46" spans="2:82" s="1" customFormat="1" x14ac:dyDescent="0.4">
      <c r="B46" s="71" t="s">
        <v>195</v>
      </c>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101">
        <v>4.6400249770532094E-2</v>
      </c>
      <c r="AI46" s="101">
        <v>4.4393787296982706E-2</v>
      </c>
      <c r="AJ46" s="101">
        <v>4.6110588010752608E-2</v>
      </c>
      <c r="AK46" s="101">
        <v>4.8680933098915774E-2</v>
      </c>
      <c r="AL46" s="101">
        <v>4.9677629125216442E-2</v>
      </c>
      <c r="AM46" s="101">
        <v>4.9214901483821329E-2</v>
      </c>
      <c r="AN46" s="101">
        <v>4.8354846865339265E-2</v>
      </c>
      <c r="AO46" s="101">
        <v>4.8058898516575771E-2</v>
      </c>
      <c r="AP46" s="101">
        <v>4.7950373577087257E-2</v>
      </c>
      <c r="AQ46" s="101">
        <v>4.5033787286489213E-2</v>
      </c>
      <c r="AR46" s="101">
        <v>4.2257919990192766E-2</v>
      </c>
      <c r="AS46" s="101">
        <v>4.1491286820515769E-2</v>
      </c>
      <c r="AT46" s="101">
        <v>4.2500630654495594E-2</v>
      </c>
      <c r="AU46" s="101">
        <v>4.5748608142766857E-2</v>
      </c>
      <c r="AV46" s="101">
        <v>4.8068002417468336E-2</v>
      </c>
      <c r="AW46" s="101">
        <v>4.8553180682028442E-2</v>
      </c>
      <c r="AX46" s="101">
        <v>4.7664454872107444E-2</v>
      </c>
      <c r="AY46" s="101">
        <v>4.7342056169287612E-2</v>
      </c>
      <c r="AZ46" s="101">
        <v>4.6894934967166013E-2</v>
      </c>
      <c r="BA46" s="101">
        <v>4.7051435765394709E-2</v>
      </c>
      <c r="BB46" s="101">
        <v>4.6861602364433458E-2</v>
      </c>
      <c r="BC46" s="101">
        <v>4.7966968965657636E-2</v>
      </c>
      <c r="BD46" s="101">
        <v>4.7976352534689161E-2</v>
      </c>
      <c r="BE46" s="101">
        <v>4.9872226411289314E-2</v>
      </c>
      <c r="BF46" s="101">
        <v>5.040656637554717E-2</v>
      </c>
      <c r="BG46" s="101">
        <v>5.0235896762683606E-2</v>
      </c>
      <c r="BH46" s="101">
        <v>5.1321586287539259E-2</v>
      </c>
      <c r="BI46" s="101">
        <v>5.1352930188279633E-2</v>
      </c>
      <c r="BJ46" s="101">
        <v>5.0489181320564396E-2</v>
      </c>
      <c r="BK46" s="101">
        <v>5.1288372146002605E-2</v>
      </c>
      <c r="BL46" s="101">
        <v>5.5365696840447842E-2</v>
      </c>
      <c r="BM46" s="101">
        <v>5.988129210135016E-2</v>
      </c>
      <c r="BN46" s="101">
        <v>5.9759430463137503E-2</v>
      </c>
      <c r="BO46" s="101">
        <v>6.0392933097684641E-2</v>
      </c>
      <c r="BP46" s="101">
        <v>6.1763224482966055E-2</v>
      </c>
      <c r="BQ46" s="101">
        <v>6.0554184895128101E-2</v>
      </c>
      <c r="BR46" s="101">
        <v>6.0105088608220149E-2</v>
      </c>
      <c r="BS46" s="101">
        <v>5.9177495469082089E-2</v>
      </c>
      <c r="BT46" s="101">
        <v>5.7410586563978169E-2</v>
      </c>
      <c r="BU46" s="101">
        <v>5.6214818782287186E-2</v>
      </c>
      <c r="BV46" s="101">
        <v>5.5066721580925591E-2</v>
      </c>
      <c r="BW46" s="101">
        <v>5.45921019584132E-2</v>
      </c>
      <c r="BX46" s="101">
        <v>5.8623313539308032E-2</v>
      </c>
      <c r="BY46" s="101">
        <v>5.4209287589707091E-2</v>
      </c>
      <c r="BZ46" s="101">
        <v>5.3572786326488341E-2</v>
      </c>
      <c r="CA46" s="101">
        <v>5.5919934313483445E-2</v>
      </c>
      <c r="CB46" s="101">
        <v>5.6584311544844661E-2</v>
      </c>
      <c r="CC46" s="101">
        <v>5.7006822168675697E-2</v>
      </c>
      <c r="CD46" s="102">
        <v>5.6849881916158619E-2</v>
      </c>
    </row>
    <row r="47" spans="2:82" s="1" customFormat="1" x14ac:dyDescent="0.4">
      <c r="B47" s="106" t="s">
        <v>136</v>
      </c>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129">
        <f t="shared" ref="AH47:BM47" si="13">SUM(AH44:AH46)</f>
        <v>6.7884003917196928E-2</v>
      </c>
      <c r="AI47" s="129">
        <f t="shared" si="13"/>
        <v>6.3686552599841503E-2</v>
      </c>
      <c r="AJ47" s="129">
        <f t="shared" si="13"/>
        <v>6.8048344694010651E-2</v>
      </c>
      <c r="AK47" s="129">
        <f t="shared" si="13"/>
        <v>7.4652089619742082E-2</v>
      </c>
      <c r="AL47" s="129">
        <f t="shared" si="13"/>
        <v>7.7699784622079326E-2</v>
      </c>
      <c r="AM47" s="129">
        <f t="shared" si="13"/>
        <v>7.9386173641799909E-2</v>
      </c>
      <c r="AN47" s="129">
        <f t="shared" si="13"/>
        <v>7.941108860305468E-2</v>
      </c>
      <c r="AO47" s="129">
        <f t="shared" si="13"/>
        <v>7.9030093823536623E-2</v>
      </c>
      <c r="AP47" s="129">
        <f t="shared" si="13"/>
        <v>7.9355113352430839E-2</v>
      </c>
      <c r="AQ47" s="129">
        <f t="shared" si="13"/>
        <v>7.3360913358975793E-2</v>
      </c>
      <c r="AR47" s="129">
        <f t="shared" si="13"/>
        <v>6.6692565227399123E-2</v>
      </c>
      <c r="AS47" s="129">
        <f t="shared" si="13"/>
        <v>6.4043470488680504E-2</v>
      </c>
      <c r="AT47" s="129">
        <f t="shared" si="13"/>
        <v>6.6737435339431245E-2</v>
      </c>
      <c r="AU47" s="129">
        <f t="shared" si="13"/>
        <v>7.5633512808281789E-2</v>
      </c>
      <c r="AV47" s="129">
        <f t="shared" si="13"/>
        <v>8.2538490708598852E-2</v>
      </c>
      <c r="AW47" s="129">
        <f t="shared" si="13"/>
        <v>8.5079129967399275E-2</v>
      </c>
      <c r="AX47" s="129">
        <f t="shared" si="13"/>
        <v>8.3727587737273401E-2</v>
      </c>
      <c r="AY47" s="129">
        <f t="shared" si="13"/>
        <v>8.3275005767984994E-2</v>
      </c>
      <c r="AZ47" s="129">
        <f t="shared" si="13"/>
        <v>8.1067996700900424E-2</v>
      </c>
      <c r="BA47" s="129">
        <f t="shared" si="13"/>
        <v>7.8844664463580516E-2</v>
      </c>
      <c r="BB47" s="129">
        <f t="shared" si="13"/>
        <v>7.6959159074507552E-2</v>
      </c>
      <c r="BC47" s="129">
        <f t="shared" si="13"/>
        <v>7.6567471083279465E-2</v>
      </c>
      <c r="BD47" s="129">
        <f t="shared" si="13"/>
        <v>7.5308590869936229E-2</v>
      </c>
      <c r="BE47" s="129">
        <f t="shared" si="13"/>
        <v>7.6843941886781258E-2</v>
      </c>
      <c r="BF47" s="129">
        <f t="shared" si="13"/>
        <v>7.7324221207546437E-2</v>
      </c>
      <c r="BG47" s="129">
        <f t="shared" si="13"/>
        <v>7.6682533565792882E-2</v>
      </c>
      <c r="BH47" s="129">
        <f t="shared" si="13"/>
        <v>7.7265996725830385E-2</v>
      </c>
      <c r="BI47" s="129">
        <f t="shared" si="13"/>
        <v>7.6591619471025524E-2</v>
      </c>
      <c r="BJ47" s="129">
        <f t="shared" si="13"/>
        <v>7.5438975547510223E-2</v>
      </c>
      <c r="BK47" s="129">
        <f t="shared" si="13"/>
        <v>7.6278233393253403E-2</v>
      </c>
      <c r="BL47" s="129">
        <f t="shared" si="13"/>
        <v>8.1787703983600468E-2</v>
      </c>
      <c r="BM47" s="129">
        <f t="shared" si="13"/>
        <v>9.0558944655749929E-2</v>
      </c>
      <c r="BN47" s="129">
        <f t="shared" ref="BN47:CD47" si="14">SUM(BN44:BN46)</f>
        <v>9.0254575212696184E-2</v>
      </c>
      <c r="BO47" s="129">
        <f t="shared" si="14"/>
        <v>9.1140161653842408E-2</v>
      </c>
      <c r="BP47" s="129">
        <f t="shared" si="14"/>
        <v>9.2674666798823496E-2</v>
      </c>
      <c r="BQ47" s="129">
        <f t="shared" si="14"/>
        <v>8.9859454874996747E-2</v>
      </c>
      <c r="BR47" s="129">
        <f t="shared" si="14"/>
        <v>8.8729443242175868E-2</v>
      </c>
      <c r="BS47" s="129">
        <f t="shared" si="14"/>
        <v>8.7591128107435454E-2</v>
      </c>
      <c r="BT47" s="129">
        <f t="shared" si="14"/>
        <v>8.4881148493733932E-2</v>
      </c>
      <c r="BU47" s="129">
        <f t="shared" si="14"/>
        <v>8.3980769809142236E-2</v>
      </c>
      <c r="BV47" s="129">
        <f t="shared" si="14"/>
        <v>8.3296076171981606E-2</v>
      </c>
      <c r="BW47" s="129">
        <f t="shared" si="14"/>
        <v>8.498450294210308E-2</v>
      </c>
      <c r="BX47" s="129">
        <f t="shared" si="14"/>
        <v>9.9552408013026297E-2</v>
      </c>
      <c r="BY47" s="129">
        <f t="shared" si="14"/>
        <v>9.1408128739373234E-2</v>
      </c>
      <c r="BZ47" s="129">
        <f t="shared" si="14"/>
        <v>8.8864985967941068E-2</v>
      </c>
      <c r="CA47" s="129">
        <f t="shared" si="14"/>
        <v>9.3100519715246188E-2</v>
      </c>
      <c r="CB47" s="129">
        <f t="shared" si="14"/>
        <v>9.5135700289094599E-2</v>
      </c>
      <c r="CC47" s="129">
        <f t="shared" si="14"/>
        <v>9.6495296227788047E-2</v>
      </c>
      <c r="CD47" s="130">
        <f t="shared" si="14"/>
        <v>9.7139041835281686E-2</v>
      </c>
    </row>
    <row r="48" spans="2:82" s="1" customFormat="1" x14ac:dyDescent="0.4">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119"/>
      <c r="CD48" s="132"/>
    </row>
    <row r="49" spans="1:82" s="1" customFormat="1" x14ac:dyDescent="0.4">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144"/>
      <c r="AX49" s="56"/>
      <c r="AY49" s="56"/>
      <c r="AZ49" s="56"/>
      <c r="BA49" s="56"/>
      <c r="BB49" s="56"/>
      <c r="BC49" s="56"/>
      <c r="BD49" s="56"/>
      <c r="BE49" s="56"/>
      <c r="BF49" s="56"/>
      <c r="BG49" s="56"/>
      <c r="BH49" s="56"/>
      <c r="BI49" s="56"/>
      <c r="BJ49" s="56"/>
      <c r="BK49" s="56"/>
      <c r="BL49" s="145"/>
      <c r="BM49" s="56"/>
      <c r="BN49" s="56"/>
      <c r="BO49" s="56"/>
      <c r="BP49" s="56"/>
      <c r="BQ49" s="56"/>
      <c r="BR49" s="56"/>
      <c r="BS49" s="56"/>
      <c r="BT49" s="56"/>
      <c r="BU49" s="56"/>
      <c r="BV49" s="56"/>
      <c r="BW49" s="56"/>
      <c r="BX49" s="56"/>
      <c r="BY49" s="56"/>
      <c r="BZ49" s="56"/>
      <c r="CA49" s="56"/>
      <c r="CB49" s="56"/>
      <c r="CC49" s="56"/>
      <c r="CD49" s="128"/>
    </row>
    <row r="50" spans="1:82" s="1" customFormat="1" ht="30" x14ac:dyDescent="0.4">
      <c r="A50" s="56"/>
      <c r="B50" s="116" t="s">
        <v>215</v>
      </c>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128"/>
    </row>
    <row r="51" spans="1:82" s="1" customFormat="1" x14ac:dyDescent="0.4">
      <c r="A51" s="56"/>
      <c r="B51" s="71" t="s">
        <v>205</v>
      </c>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101">
        <v>2.686402791329244E-2</v>
      </c>
      <c r="AI51" s="101">
        <v>3.3557056716006853E-2</v>
      </c>
      <c r="AJ51" s="101">
        <v>3.0401431319416427E-2</v>
      </c>
      <c r="AK51" s="101">
        <v>3.2168006042976198E-2</v>
      </c>
      <c r="AL51" s="101">
        <v>3.2767511486101866E-2</v>
      </c>
      <c r="AM51" s="101">
        <v>3.3480955850309795E-2</v>
      </c>
      <c r="AN51" s="101">
        <v>3.4006098193228355E-2</v>
      </c>
      <c r="AO51" s="101">
        <v>3.4690290272637619E-2</v>
      </c>
      <c r="AP51" s="101">
        <v>3.4146220513482269E-2</v>
      </c>
      <c r="AQ51" s="101">
        <v>3.2999875299981649E-2</v>
      </c>
      <c r="AR51" s="101">
        <v>3.2284548136293535E-2</v>
      </c>
      <c r="AS51" s="101">
        <v>2.9950252608395664E-2</v>
      </c>
      <c r="AT51" s="101">
        <v>2.8998599070397684E-2</v>
      </c>
      <c r="AU51" s="101">
        <v>3.0753908577400263E-2</v>
      </c>
      <c r="AV51" s="101">
        <v>3.2711716978102351E-2</v>
      </c>
      <c r="AW51" s="101">
        <v>3.4318751188580146E-2</v>
      </c>
      <c r="AX51" s="101">
        <v>3.3407201668839988E-2</v>
      </c>
      <c r="AY51" s="101">
        <v>3.3151920663391732E-2</v>
      </c>
      <c r="AZ51" s="101">
        <v>3.3795569458719518E-2</v>
      </c>
      <c r="BA51" s="101">
        <v>3.2641897965602552E-2</v>
      </c>
      <c r="BB51" s="101">
        <v>3.2380230927513784E-2</v>
      </c>
      <c r="BC51" s="101">
        <v>3.3936399791725309E-2</v>
      </c>
      <c r="BD51" s="101">
        <v>3.222110357683905E-2</v>
      </c>
      <c r="BE51" s="101">
        <v>3.1362155777726317E-2</v>
      </c>
      <c r="BF51" s="101">
        <v>3.023106756038214E-2</v>
      </c>
      <c r="BG51" s="101">
        <v>9.7309793974094845E-3</v>
      </c>
      <c r="BH51" s="101">
        <v>7.9929059266633292E-3</v>
      </c>
      <c r="BI51" s="101">
        <v>6.1422718602213121E-3</v>
      </c>
      <c r="BJ51" s="101">
        <v>5.1276799107286865E-3</v>
      </c>
      <c r="BK51" s="101">
        <v>4.4171880756647911E-3</v>
      </c>
      <c r="BL51" s="101">
        <v>3.7315752503102127E-3</v>
      </c>
      <c r="BM51" s="101">
        <v>2.8664222967578869E-3</v>
      </c>
      <c r="BN51" s="101">
        <v>2.4916059819354397E-3</v>
      </c>
      <c r="BO51" s="101">
        <v>2.3652331760770414E-3</v>
      </c>
      <c r="BP51" s="101">
        <v>2.2089991597509778E-3</v>
      </c>
      <c r="BQ51" s="101">
        <v>2.1275770536807181E-3</v>
      </c>
      <c r="BR51" s="101">
        <v>2.3335646701687046E-3</v>
      </c>
      <c r="BS51" s="101">
        <v>2.4093662274137233E-3</v>
      </c>
      <c r="BT51" s="101">
        <v>2.4039516921062366E-3</v>
      </c>
      <c r="BU51" s="101">
        <v>2.4006841124038854E-3</v>
      </c>
      <c r="BV51" s="101">
        <v>2.5043622203373113E-3</v>
      </c>
      <c r="BW51" s="101">
        <v>2.6206398787821405E-3</v>
      </c>
      <c r="BX51" s="101">
        <v>2.0304994216758742E-3</v>
      </c>
      <c r="BY51" s="101">
        <v>2.3757031736045802E-3</v>
      </c>
      <c r="BZ51" s="101">
        <v>2.4790573537171916E-3</v>
      </c>
      <c r="CA51" s="101">
        <v>2.8077846796795407E-3</v>
      </c>
      <c r="CB51" s="101">
        <v>2.9951216208988604E-3</v>
      </c>
      <c r="CC51" s="101">
        <v>3.1029142333047046E-3</v>
      </c>
      <c r="CD51" s="102">
        <v>3.2012834587632952E-3</v>
      </c>
    </row>
    <row r="52" spans="1:82" s="1" customFormat="1" x14ac:dyDescent="0.4">
      <c r="A52" s="56"/>
      <c r="B52" s="71" t="s">
        <v>206</v>
      </c>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101">
        <v>5.510503442682084E-2</v>
      </c>
      <c r="AI52" s="101">
        <v>5.0542945097418461E-2</v>
      </c>
      <c r="AJ52" s="101">
        <v>5.4857232059033936E-2</v>
      </c>
      <c r="AK52" s="101">
        <v>6.5023407741738523E-2</v>
      </c>
      <c r="AL52" s="101">
        <v>6.9649308258915243E-2</v>
      </c>
      <c r="AM52" s="101">
        <v>7.5559351429068361E-2</v>
      </c>
      <c r="AN52" s="101">
        <v>7.8258511983735235E-2</v>
      </c>
      <c r="AO52" s="101">
        <v>8.1988066673477994E-2</v>
      </c>
      <c r="AP52" s="101">
        <v>8.5853315650848805E-2</v>
      </c>
      <c r="AQ52" s="101">
        <v>8.2046055504157875E-2</v>
      </c>
      <c r="AR52" s="101">
        <v>7.5779273656902096E-2</v>
      </c>
      <c r="AS52" s="101">
        <v>7.0365699006558993E-2</v>
      </c>
      <c r="AT52" s="101">
        <v>7.5518547022573101E-2</v>
      </c>
      <c r="AU52" s="101">
        <v>8.6354876243541226E-2</v>
      </c>
      <c r="AV52" s="101">
        <v>9.5776423904460506E-2</v>
      </c>
      <c r="AW52" s="101">
        <v>0.10310753745562988</v>
      </c>
      <c r="AX52" s="101">
        <v>0.10303309318605981</v>
      </c>
      <c r="AY52" s="101">
        <v>0.10380683783969795</v>
      </c>
      <c r="AZ52" s="101">
        <v>0.10461879361712977</v>
      </c>
      <c r="BA52" s="101">
        <v>9.7434948081246128E-2</v>
      </c>
      <c r="BB52" s="101">
        <v>9.4102271086633382E-2</v>
      </c>
      <c r="BC52" s="101">
        <v>8.8787405818121168E-2</v>
      </c>
      <c r="BD52" s="101">
        <v>8.1265517926668543E-2</v>
      </c>
      <c r="BE52" s="101">
        <v>7.7608507517447661E-2</v>
      </c>
      <c r="BF52" s="101">
        <v>7.3766349366731696E-2</v>
      </c>
      <c r="BG52" s="101">
        <v>7.0160918577691814E-2</v>
      </c>
      <c r="BH52" s="101">
        <v>6.6927491731905472E-2</v>
      </c>
      <c r="BI52" s="101">
        <v>6.528841409256618E-2</v>
      </c>
      <c r="BJ52" s="101">
        <v>6.4608298270831782E-2</v>
      </c>
      <c r="BK52" s="101">
        <v>6.4000119752472495E-2</v>
      </c>
      <c r="BL52" s="101">
        <v>6.2368201467649063E-2</v>
      </c>
      <c r="BM52" s="101">
        <v>6.8328822247274795E-2</v>
      </c>
      <c r="BN52" s="101">
        <v>6.8793654589873438E-2</v>
      </c>
      <c r="BO52" s="101">
        <v>7.0985101464920375E-2</v>
      </c>
      <c r="BP52" s="101">
        <v>7.2197782131573421E-2</v>
      </c>
      <c r="BQ52" s="101">
        <v>6.7395528860335202E-2</v>
      </c>
      <c r="BR52" s="101">
        <v>6.6487551749172938E-2</v>
      </c>
      <c r="BS52" s="101">
        <v>6.7515602649121001E-2</v>
      </c>
      <c r="BT52" s="101">
        <v>6.6522328244146181E-2</v>
      </c>
      <c r="BU52" s="101">
        <v>6.7749464541689924E-2</v>
      </c>
      <c r="BV52" s="101">
        <v>6.996556753390179E-2</v>
      </c>
      <c r="BW52" s="101">
        <v>7.512470207723404E-2</v>
      </c>
      <c r="BX52" s="101">
        <v>7.6822687742335888E-2</v>
      </c>
      <c r="BY52" s="101">
        <v>8.3244679602568497E-2</v>
      </c>
      <c r="BZ52" s="101">
        <v>7.9150332942010113E-2</v>
      </c>
      <c r="CA52" s="101">
        <v>8.5780212330474073E-2</v>
      </c>
      <c r="CB52" s="101">
        <v>9.0265013625633717E-2</v>
      </c>
      <c r="CC52" s="101">
        <v>9.2639018029625625E-2</v>
      </c>
      <c r="CD52" s="102">
        <v>9.4712862377218307E-2</v>
      </c>
    </row>
    <row r="53" spans="1:82" s="1" customFormat="1" x14ac:dyDescent="0.4">
      <c r="A53" s="56"/>
      <c r="B53" s="71" t="s">
        <v>195</v>
      </c>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101">
        <v>0.11726778009546392</v>
      </c>
      <c r="AI53" s="101">
        <v>0.11309038286254582</v>
      </c>
      <c r="AJ53" s="101">
        <v>0.11259203649318895</v>
      </c>
      <c r="AK53" s="101">
        <v>0.11933527065333685</v>
      </c>
      <c r="AL53" s="101">
        <v>0.12122790062890189</v>
      </c>
      <c r="AM53" s="101">
        <v>0.12164242941290392</v>
      </c>
      <c r="AN53" s="101">
        <v>0.12111586572297538</v>
      </c>
      <c r="AO53" s="101">
        <v>0.12718142738237764</v>
      </c>
      <c r="AP53" s="101">
        <v>0.13144279478058607</v>
      </c>
      <c r="AQ53" s="101">
        <v>0.13092481652419727</v>
      </c>
      <c r="AR53" s="101">
        <v>0.13243911607053657</v>
      </c>
      <c r="AS53" s="101">
        <v>0.13039234456636839</v>
      </c>
      <c r="AT53" s="101">
        <v>0.13407089516946491</v>
      </c>
      <c r="AU53" s="101">
        <v>0.13521891661739055</v>
      </c>
      <c r="AV53" s="101">
        <v>0.13638816972939052</v>
      </c>
      <c r="AW53" s="101">
        <v>0.14074350656899562</v>
      </c>
      <c r="AX53" s="101">
        <v>0.13868409148073738</v>
      </c>
      <c r="AY53" s="101">
        <v>0.13794562286098042</v>
      </c>
      <c r="AZ53" s="101">
        <v>0.14336160983064491</v>
      </c>
      <c r="BA53" s="101">
        <v>0.14218729329153251</v>
      </c>
      <c r="BB53" s="101">
        <v>0.14346763388569331</v>
      </c>
      <c r="BC53" s="101">
        <v>0.14656167435988796</v>
      </c>
      <c r="BD53" s="101">
        <v>0.14618064399951602</v>
      </c>
      <c r="BE53" s="101">
        <v>0.14676407004568992</v>
      </c>
      <c r="BF53" s="101">
        <v>0.14021521628563782</v>
      </c>
      <c r="BG53" s="101">
        <v>0.1344535470540284</v>
      </c>
      <c r="BH53" s="101">
        <v>0.13335093403150497</v>
      </c>
      <c r="BI53" s="101">
        <v>0.13329412638195839</v>
      </c>
      <c r="BJ53" s="101">
        <v>0.13165755762571957</v>
      </c>
      <c r="BK53" s="101">
        <v>0.13234892043267832</v>
      </c>
      <c r="BL53" s="101">
        <v>0.13166032115093829</v>
      </c>
      <c r="BM53" s="101">
        <v>0.13381548316965003</v>
      </c>
      <c r="BN53" s="101">
        <v>0.13487246296483499</v>
      </c>
      <c r="BO53" s="101">
        <v>0.13957524994975742</v>
      </c>
      <c r="BP53" s="101">
        <v>0.14421133153843446</v>
      </c>
      <c r="BQ53" s="101">
        <v>0.14398328760057363</v>
      </c>
      <c r="BR53" s="101">
        <v>0.14496843420470329</v>
      </c>
      <c r="BS53" s="101">
        <v>0.14620575930359789</v>
      </c>
      <c r="BT53" s="101">
        <v>0.14466783590468818</v>
      </c>
      <c r="BU53" s="101">
        <v>0.14270531961335306</v>
      </c>
      <c r="BV53" s="101">
        <v>0.14183790586843945</v>
      </c>
      <c r="BW53" s="101">
        <v>0.13989975831234094</v>
      </c>
      <c r="BX53" s="101">
        <v>0.1129286373109271</v>
      </c>
      <c r="BY53" s="101">
        <v>0.12476424042734752</v>
      </c>
      <c r="BZ53" s="101">
        <v>0.12390615048471598</v>
      </c>
      <c r="CA53" s="101">
        <v>0.133234050733819</v>
      </c>
      <c r="CB53" s="101">
        <v>0.13688207482513332</v>
      </c>
      <c r="CC53" s="101">
        <v>0.13821549461237218</v>
      </c>
      <c r="CD53" s="102">
        <v>0.13816142207658735</v>
      </c>
    </row>
    <row r="54" spans="1:82" s="1" customFormat="1" ht="26.25" customHeight="1" x14ac:dyDescent="0.4">
      <c r="A54" s="56"/>
      <c r="B54" s="71" t="s">
        <v>207</v>
      </c>
      <c r="C54" s="56"/>
      <c r="D54" s="56"/>
      <c r="E54" s="56"/>
      <c r="F54" s="56"/>
      <c r="G54" s="56"/>
      <c r="H54" s="56"/>
      <c r="I54" s="56"/>
      <c r="J54" s="56"/>
      <c r="K54" s="56"/>
      <c r="L54" s="56"/>
      <c r="M54" s="56"/>
      <c r="N54" s="56"/>
      <c r="O54" s="56"/>
      <c r="P54" s="56"/>
      <c r="Q54" s="56"/>
      <c r="R54" s="56"/>
      <c r="S54" s="101">
        <v>0.11022736806779089</v>
      </c>
      <c r="T54" s="101">
        <v>0.10601952277657267</v>
      </c>
      <c r="U54" s="101">
        <v>0.11593951584934452</v>
      </c>
      <c r="V54" s="101">
        <v>0.10958484431661872</v>
      </c>
      <c r="W54" s="101">
        <v>0.10832785448170064</v>
      </c>
      <c r="X54" s="101">
        <v>0.11207564718648272</v>
      </c>
      <c r="Y54" s="101">
        <v>0.11264272063507622</v>
      </c>
      <c r="Z54" s="101">
        <v>0.11062560322891987</v>
      </c>
      <c r="AA54" s="101">
        <v>0.11610136145431653</v>
      </c>
      <c r="AB54" s="101">
        <v>0.11746316418750219</v>
      </c>
      <c r="AC54" s="101">
        <v>0.11549596786281741</v>
      </c>
      <c r="AD54" s="101">
        <v>0.11204754527850554</v>
      </c>
      <c r="AE54" s="101">
        <v>0.11729248392211356</v>
      </c>
      <c r="AF54" s="101">
        <v>0.12164435851057194</v>
      </c>
      <c r="AG54" s="101">
        <v>0.1294091161677329</v>
      </c>
      <c r="AH54" s="101">
        <v>0.13129322572142238</v>
      </c>
      <c r="AI54" s="101">
        <v>0.12535836930153429</v>
      </c>
      <c r="AJ54" s="101">
        <v>0.12686756140795136</v>
      </c>
      <c r="AK54" s="101">
        <v>0.1318235473456274</v>
      </c>
      <c r="AL54" s="101">
        <v>0.12876446920895765</v>
      </c>
      <c r="AM54" s="101">
        <v>0.12926098339677336</v>
      </c>
      <c r="AN54" s="101">
        <v>0.12729103111653448</v>
      </c>
      <c r="AO54" s="101">
        <v>0.13106101740435197</v>
      </c>
      <c r="AP54" s="101">
        <v>0.13579040528437081</v>
      </c>
      <c r="AQ54" s="101">
        <v>0.13381483490727528</v>
      </c>
      <c r="AR54" s="101">
        <v>0.13232461307784188</v>
      </c>
      <c r="AS54" s="101">
        <v>0.1270235961959961</v>
      </c>
      <c r="AT54" s="101">
        <v>0.12887807165397241</v>
      </c>
      <c r="AU54" s="101">
        <v>0.13415833158906246</v>
      </c>
      <c r="AV54" s="101">
        <v>0.1313526078494173</v>
      </c>
      <c r="AW54" s="101">
        <v>0.13341609950161462</v>
      </c>
      <c r="AX54" s="101">
        <v>0.12911108373426011</v>
      </c>
      <c r="AY54" s="101">
        <v>0.12613001670297525</v>
      </c>
      <c r="AZ54" s="101">
        <v>0.12881764820914585</v>
      </c>
      <c r="BA54" s="101">
        <v>0.1257662342207807</v>
      </c>
      <c r="BB54" s="101">
        <v>0.12716613043097533</v>
      </c>
      <c r="BC54" s="101">
        <v>0.12746538524278178</v>
      </c>
      <c r="BD54" s="101">
        <v>0.12243056718895284</v>
      </c>
      <c r="BE54" s="101">
        <v>0.12245143508764243</v>
      </c>
      <c r="BF54" s="101">
        <v>0.11886360180579565</v>
      </c>
      <c r="BG54" s="101">
        <v>0.11362396979535225</v>
      </c>
      <c r="BH54" s="101">
        <v>0.10950170696452775</v>
      </c>
      <c r="BI54" s="101">
        <v>0.10768954709376555</v>
      </c>
      <c r="BJ54" s="101">
        <v>0.10664709735846255</v>
      </c>
      <c r="BK54" s="101">
        <v>0.10720700373561658</v>
      </c>
      <c r="BL54" s="101">
        <v>0.1058615254429001</v>
      </c>
      <c r="BM54" s="101">
        <v>0.10778676187172823</v>
      </c>
      <c r="BN54" s="101">
        <v>0.1080050214713118</v>
      </c>
      <c r="BO54" s="101">
        <v>0.11318924526357971</v>
      </c>
      <c r="BP54" s="101">
        <v>0.1173355613152076</v>
      </c>
      <c r="BQ54" s="101">
        <v>0.11923362049337491</v>
      </c>
      <c r="BR54" s="101">
        <v>0.12007804366287546</v>
      </c>
      <c r="BS54" s="101">
        <v>0.12277800225576717</v>
      </c>
      <c r="BT54" s="101">
        <v>0.12270676943605525</v>
      </c>
      <c r="BU54" s="101">
        <v>0.12195080979171197</v>
      </c>
      <c r="BV54" s="101">
        <v>0.12221095112250466</v>
      </c>
      <c r="BW54" s="101">
        <v>0.12088960670219817</v>
      </c>
      <c r="BX54" s="101">
        <v>9.9380002690895641E-2</v>
      </c>
      <c r="BY54" s="101">
        <v>0.1094688906074333</v>
      </c>
      <c r="BZ54" s="101">
        <v>0.10941658544217946</v>
      </c>
      <c r="CA54" s="101">
        <v>0.11833076847873444</v>
      </c>
      <c r="CB54" s="101">
        <v>0.12171148700461154</v>
      </c>
      <c r="CC54" s="101">
        <v>0.12277755588697292</v>
      </c>
      <c r="CD54" s="102">
        <v>0.12255524232862813</v>
      </c>
    </row>
    <row r="55" spans="1:82" s="1" customFormat="1" x14ac:dyDescent="0.4">
      <c r="A55" s="56"/>
      <c r="B55" s="71" t="s">
        <v>208</v>
      </c>
      <c r="C55" s="56"/>
      <c r="D55" s="56"/>
      <c r="E55" s="56"/>
      <c r="F55" s="56"/>
      <c r="G55" s="56"/>
      <c r="H55" s="56"/>
      <c r="I55" s="56"/>
      <c r="J55" s="56"/>
      <c r="K55" s="56"/>
      <c r="L55" s="56"/>
      <c r="M55" s="56"/>
      <c r="N55" s="56"/>
      <c r="O55" s="56"/>
      <c r="P55" s="56"/>
      <c r="Q55" s="56"/>
      <c r="R55" s="56"/>
      <c r="S55" s="101">
        <v>1.8239785216880612E-2</v>
      </c>
      <c r="T55" s="101">
        <v>1.7299349240780911E-2</v>
      </c>
      <c r="U55" s="101">
        <v>1.7056253034611918E-2</v>
      </c>
      <c r="V55" s="101">
        <v>1.8600725271976992E-2</v>
      </c>
      <c r="W55" s="101">
        <v>2.1131930747315363E-2</v>
      </c>
      <c r="X55" s="101">
        <v>2.2161938717511497E-2</v>
      </c>
      <c r="Y55" s="101">
        <v>2.3065614740040184E-2</v>
      </c>
      <c r="Z55" s="101">
        <v>2.4734579275247869E-2</v>
      </c>
      <c r="AA55" s="101">
        <v>2.6996930825529238E-2</v>
      </c>
      <c r="AB55" s="101">
        <v>2.9725357808488936E-2</v>
      </c>
      <c r="AC55" s="101">
        <v>2.9208262133884944E-2</v>
      </c>
      <c r="AD55" s="101">
        <v>2.7524775031324753E-2</v>
      </c>
      <c r="AE55" s="101">
        <v>2.9414070154810894E-2</v>
      </c>
      <c r="AF55" s="101">
        <v>3.2462733112954528E-2</v>
      </c>
      <c r="AG55" s="101">
        <v>3.5753672541783625E-2</v>
      </c>
      <c r="AH55" s="101">
        <v>3.3789805319509474E-2</v>
      </c>
      <c r="AI55" s="101">
        <v>3.0874893670646799E-2</v>
      </c>
      <c r="AJ55" s="101">
        <v>3.3443647889906655E-2</v>
      </c>
      <c r="AK55" s="101">
        <v>4.5788025421940104E-2</v>
      </c>
      <c r="AL55" s="101">
        <v>5.5981784883433153E-2</v>
      </c>
      <c r="AM55" s="101">
        <v>6.1692445303369606E-2</v>
      </c>
      <c r="AN55" s="101">
        <v>6.5790115924344097E-2</v>
      </c>
      <c r="AO55" s="101">
        <v>7.1415643482271612E-2</v>
      </c>
      <c r="AP55" s="101">
        <v>7.3757277205553071E-2</v>
      </c>
      <c r="AQ55" s="101">
        <v>7.0586106824394423E-2</v>
      </c>
      <c r="AR55" s="101">
        <v>6.7356189534676869E-2</v>
      </c>
      <c r="AS55" s="101">
        <v>6.5113177741808276E-2</v>
      </c>
      <c r="AT55" s="101">
        <v>7.0960485128062162E-2</v>
      </c>
      <c r="AU55" s="101">
        <v>7.7237942265947657E-2</v>
      </c>
      <c r="AV55" s="101">
        <v>8.9843046849427899E-2</v>
      </c>
      <c r="AW55" s="101">
        <v>9.7281144025617758E-2</v>
      </c>
      <c r="AX55" s="101">
        <v>9.8359567174147011E-2</v>
      </c>
      <c r="AY55" s="101">
        <v>9.8813108352417287E-2</v>
      </c>
      <c r="AZ55" s="101">
        <v>9.9113943536608476E-2</v>
      </c>
      <c r="BA55" s="101">
        <v>9.2284847714492385E-2</v>
      </c>
      <c r="BB55" s="101">
        <v>8.8169474493730429E-2</v>
      </c>
      <c r="BC55" s="101">
        <v>8.3537013056570297E-2</v>
      </c>
      <c r="BD55" s="101">
        <v>7.5990387920609859E-2</v>
      </c>
      <c r="BE55" s="101">
        <v>7.4098602939274949E-2</v>
      </c>
      <c r="BF55" s="101">
        <v>7.1502891987352518E-2</v>
      </c>
      <c r="BG55" s="101">
        <v>6.7577578161071697E-2</v>
      </c>
      <c r="BH55" s="101">
        <v>6.5668965207320573E-2</v>
      </c>
      <c r="BI55" s="101">
        <v>6.3142676998652891E-2</v>
      </c>
      <c r="BJ55" s="101">
        <v>6.2796774249052653E-2</v>
      </c>
      <c r="BK55" s="101">
        <v>6.1539374734150172E-2</v>
      </c>
      <c r="BL55" s="101">
        <v>5.967719476730364E-2</v>
      </c>
      <c r="BM55" s="101">
        <v>6.4681657190805791E-2</v>
      </c>
      <c r="BN55" s="101">
        <v>6.5552629166910931E-2</v>
      </c>
      <c r="BO55" s="101">
        <v>6.6894048440809137E-2</v>
      </c>
      <c r="BP55" s="101">
        <v>6.7475788694061636E-2</v>
      </c>
      <c r="BQ55" s="101">
        <v>6.0060053417677839E-2</v>
      </c>
      <c r="BR55" s="101">
        <v>5.8235359353513802E-2</v>
      </c>
      <c r="BS55" s="101">
        <v>5.7122152260988039E-2</v>
      </c>
      <c r="BT55" s="101">
        <v>5.5211201808542672E-2</v>
      </c>
      <c r="BU55" s="101">
        <v>5.4462698957688987E-2</v>
      </c>
      <c r="BV55" s="101">
        <v>5.5731875019337795E-2</v>
      </c>
      <c r="BW55" s="101">
        <v>6.0332814719441123E-2</v>
      </c>
      <c r="BX55" s="101">
        <v>6.4287915290709638E-2</v>
      </c>
      <c r="BY55" s="101">
        <v>6.939388563731011E-2</v>
      </c>
      <c r="BZ55" s="101">
        <v>6.3921215680014215E-2</v>
      </c>
      <c r="CA55" s="101">
        <v>6.7666771692076411E-2</v>
      </c>
      <c r="CB55" s="101">
        <v>7.0758155907289927E-2</v>
      </c>
      <c r="CC55" s="101">
        <v>7.2588533582618936E-2</v>
      </c>
      <c r="CD55" s="102">
        <v>7.3934775436916483E-2</v>
      </c>
    </row>
    <row r="56" spans="1:82" s="1" customFormat="1" x14ac:dyDescent="0.4">
      <c r="A56" s="56"/>
      <c r="B56" s="71" t="s">
        <v>209</v>
      </c>
      <c r="C56" s="56"/>
      <c r="D56" s="56"/>
      <c r="E56" s="56"/>
      <c r="F56" s="56"/>
      <c r="G56" s="56"/>
      <c r="H56" s="56"/>
      <c r="I56" s="56"/>
      <c r="J56" s="56"/>
      <c r="K56" s="56"/>
      <c r="L56" s="56"/>
      <c r="M56" s="56"/>
      <c r="N56" s="56"/>
      <c r="O56" s="56"/>
      <c r="P56" s="56"/>
      <c r="Q56" s="56"/>
      <c r="R56" s="56"/>
      <c r="S56" s="101">
        <v>3.0153536370500885E-2</v>
      </c>
      <c r="T56" s="101">
        <v>2.8687635574837313E-2</v>
      </c>
      <c r="U56" s="101">
        <v>2.8091836026912679E-2</v>
      </c>
      <c r="V56" s="101">
        <v>2.5403276228585722E-2</v>
      </c>
      <c r="W56" s="101">
        <v>2.3378259916721451E-2</v>
      </c>
      <c r="X56" s="101">
        <v>2.967498579031674E-2</v>
      </c>
      <c r="Y56" s="101">
        <v>3.051403930024011E-2</v>
      </c>
      <c r="Z56" s="101">
        <v>2.4177415109239268E-2</v>
      </c>
      <c r="AA56" s="101">
        <v>2.3337530495002756E-2</v>
      </c>
      <c r="AB56" s="101">
        <v>2.5041319407813761E-2</v>
      </c>
      <c r="AC56" s="101">
        <v>2.0328566717630486E-2</v>
      </c>
      <c r="AD56" s="101">
        <v>1.7660325777423394E-2</v>
      </c>
      <c r="AE56" s="101">
        <v>1.9640852974186308E-2</v>
      </c>
      <c r="AF56" s="101">
        <v>1.9194785754381587E-2</v>
      </c>
      <c r="AG56" s="101">
        <v>2.5298149124431842E-2</v>
      </c>
      <c r="AH56" s="101">
        <v>3.4153811394645343E-2</v>
      </c>
      <c r="AI56" s="101">
        <v>4.0957121703790053E-2</v>
      </c>
      <c r="AJ56" s="101">
        <v>3.753949057378124E-2</v>
      </c>
      <c r="AK56" s="101">
        <v>3.8915111670484129E-2</v>
      </c>
      <c r="AL56" s="101">
        <v>3.8898466281528203E-2</v>
      </c>
      <c r="AM56" s="101">
        <v>3.9729307992139092E-2</v>
      </c>
      <c r="AN56" s="101">
        <v>4.0299328859060408E-2</v>
      </c>
      <c r="AO56" s="101">
        <v>4.1383123441869701E-2</v>
      </c>
      <c r="AP56" s="101">
        <v>4.1894648454993286E-2</v>
      </c>
      <c r="AQ56" s="101">
        <v>4.1569805596667064E-2</v>
      </c>
      <c r="AR56" s="101">
        <v>4.0822135251213511E-2</v>
      </c>
      <c r="AS56" s="101">
        <v>3.8571522243518612E-2</v>
      </c>
      <c r="AT56" s="101">
        <v>3.8749484480401157E-2</v>
      </c>
      <c r="AU56" s="101">
        <v>4.093142758332189E-2</v>
      </c>
      <c r="AV56" s="101">
        <v>4.368065591310806E-2</v>
      </c>
      <c r="AW56" s="101">
        <v>4.7472551685973335E-2</v>
      </c>
      <c r="AX56" s="101">
        <v>4.7653735427230171E-2</v>
      </c>
      <c r="AY56" s="101">
        <v>4.9961256308677537E-2</v>
      </c>
      <c r="AZ56" s="101">
        <v>5.3844381160739932E-2</v>
      </c>
      <c r="BA56" s="101">
        <v>5.4213057403108021E-2</v>
      </c>
      <c r="BB56" s="101">
        <v>5.4614530975134766E-2</v>
      </c>
      <c r="BC56" s="101">
        <v>5.8283081670382292E-2</v>
      </c>
      <c r="BD56" s="101">
        <v>6.1246310393460922E-2</v>
      </c>
      <c r="BE56" s="101">
        <v>5.9184695313946559E-2</v>
      </c>
      <c r="BF56" s="101">
        <v>5.3846139419603506E-2</v>
      </c>
      <c r="BG56" s="101">
        <v>3.3143897072705791E-2</v>
      </c>
      <c r="BH56" s="101">
        <v>3.3100659518225432E-2</v>
      </c>
      <c r="BI56" s="101">
        <v>3.3892588242327437E-2</v>
      </c>
      <c r="BJ56" s="101">
        <v>3.1949664199764839E-2</v>
      </c>
      <c r="BK56" s="101">
        <v>3.201984979104891E-2</v>
      </c>
      <c r="BL56" s="101">
        <v>3.2221377658693894E-2</v>
      </c>
      <c r="BM56" s="101">
        <v>3.2542308651148759E-2</v>
      </c>
      <c r="BN56" s="101">
        <v>3.2600072898421158E-2</v>
      </c>
      <c r="BO56" s="101">
        <v>3.2842290886365873E-2</v>
      </c>
      <c r="BP56" s="101">
        <v>3.3806762820489569E-2</v>
      </c>
      <c r="BQ56" s="101">
        <v>3.421271960353691E-2</v>
      </c>
      <c r="BR56" s="101">
        <v>3.5476147607655655E-2</v>
      </c>
      <c r="BS56" s="101">
        <v>3.6230573663377459E-2</v>
      </c>
      <c r="BT56" s="101">
        <v>3.5676144596342642E-2</v>
      </c>
      <c r="BU56" s="101">
        <v>3.6441959518045942E-2</v>
      </c>
      <c r="BV56" s="101">
        <v>3.6365009480836083E-2</v>
      </c>
      <c r="BW56" s="101">
        <v>3.642267884671805E-2</v>
      </c>
      <c r="BX56" s="101">
        <v>2.8113906493333434E-2</v>
      </c>
      <c r="BY56" s="101">
        <v>3.152184695877723E-2</v>
      </c>
      <c r="BZ56" s="101">
        <v>3.2197739658249638E-2</v>
      </c>
      <c r="CA56" s="101">
        <v>3.5824507573161683E-2</v>
      </c>
      <c r="CB56" s="101">
        <v>3.7672567159764449E-2</v>
      </c>
      <c r="CC56" s="101">
        <v>3.8591337405710739E-2</v>
      </c>
      <c r="CD56" s="102">
        <v>3.958555014702432E-2</v>
      </c>
    </row>
    <row r="57" spans="1:82" s="1" customFormat="1" x14ac:dyDescent="0.4">
      <c r="A57" s="56"/>
      <c r="B57" s="106" t="s">
        <v>136</v>
      </c>
      <c r="C57" s="56"/>
      <c r="D57" s="56"/>
      <c r="E57" s="56"/>
      <c r="F57" s="56"/>
      <c r="G57" s="56"/>
      <c r="H57" s="56"/>
      <c r="I57" s="56"/>
      <c r="J57" s="56"/>
      <c r="K57" s="56"/>
      <c r="L57" s="56"/>
      <c r="M57" s="56"/>
      <c r="N57" s="56"/>
      <c r="O57" s="56"/>
      <c r="P57" s="56"/>
      <c r="Q57" s="56"/>
      <c r="R57" s="56"/>
      <c r="S57" s="129">
        <f t="shared" ref="S57:AX57" si="15">SUM(S54:S56)</f>
        <v>0.1586206896551724</v>
      </c>
      <c r="T57" s="129">
        <f t="shared" si="15"/>
        <v>0.15200650759219089</v>
      </c>
      <c r="U57" s="129">
        <f t="shared" si="15"/>
        <v>0.1610876049108691</v>
      </c>
      <c r="V57" s="129">
        <f t="shared" si="15"/>
        <v>0.15358884581718141</v>
      </c>
      <c r="W57" s="129">
        <f t="shared" si="15"/>
        <v>0.15283804514573746</v>
      </c>
      <c r="X57" s="129">
        <f t="shared" si="15"/>
        <v>0.16391257169431095</v>
      </c>
      <c r="Y57" s="129">
        <f t="shared" si="15"/>
        <v>0.1662223746753565</v>
      </c>
      <c r="Z57" s="129">
        <f t="shared" si="15"/>
        <v>0.159537597613407</v>
      </c>
      <c r="AA57" s="129">
        <f t="shared" si="15"/>
        <v>0.16643582277484853</v>
      </c>
      <c r="AB57" s="129">
        <f t="shared" si="15"/>
        <v>0.1722298414038049</v>
      </c>
      <c r="AC57" s="129">
        <f t="shared" si="15"/>
        <v>0.16503279671433282</v>
      </c>
      <c r="AD57" s="129">
        <f t="shared" si="15"/>
        <v>0.15723264608725368</v>
      </c>
      <c r="AE57" s="129">
        <f t="shared" si="15"/>
        <v>0.16634740705111076</v>
      </c>
      <c r="AF57" s="129">
        <f t="shared" si="15"/>
        <v>0.17330187737790806</v>
      </c>
      <c r="AG57" s="129">
        <f t="shared" si="15"/>
        <v>0.19046093783394838</v>
      </c>
      <c r="AH57" s="129">
        <f t="shared" si="15"/>
        <v>0.19923684243557721</v>
      </c>
      <c r="AI57" s="129">
        <f t="shared" si="15"/>
        <v>0.19719038467597116</v>
      </c>
      <c r="AJ57" s="129">
        <f t="shared" si="15"/>
        <v>0.19785069987163928</v>
      </c>
      <c r="AK57" s="129">
        <f t="shared" si="15"/>
        <v>0.21652668443805162</v>
      </c>
      <c r="AL57" s="129">
        <f t="shared" si="15"/>
        <v>0.22364472037391903</v>
      </c>
      <c r="AM57" s="129">
        <f t="shared" si="15"/>
        <v>0.23068273669228206</v>
      </c>
      <c r="AN57" s="129">
        <f t="shared" si="15"/>
        <v>0.23338047589993899</v>
      </c>
      <c r="AO57" s="129">
        <f t="shared" si="15"/>
        <v>0.24385978432849328</v>
      </c>
      <c r="AP57" s="129">
        <f t="shared" si="15"/>
        <v>0.25144233094491719</v>
      </c>
      <c r="AQ57" s="129">
        <f t="shared" si="15"/>
        <v>0.24597074732833676</v>
      </c>
      <c r="AR57" s="129">
        <f t="shared" si="15"/>
        <v>0.24050293786373225</v>
      </c>
      <c r="AS57" s="129">
        <f t="shared" si="15"/>
        <v>0.23070829618132299</v>
      </c>
      <c r="AT57" s="129">
        <f t="shared" si="15"/>
        <v>0.23858804126243574</v>
      </c>
      <c r="AU57" s="129">
        <f t="shared" si="15"/>
        <v>0.252327701438332</v>
      </c>
      <c r="AV57" s="129">
        <f t="shared" si="15"/>
        <v>0.26487631061195327</v>
      </c>
      <c r="AW57" s="129">
        <f t="shared" si="15"/>
        <v>0.27816979521320573</v>
      </c>
      <c r="AX57" s="129">
        <f t="shared" si="15"/>
        <v>0.27512438633563729</v>
      </c>
      <c r="AY57" s="129">
        <f t="shared" ref="AY57:CD57" si="16">SUM(AY54:AY56)</f>
        <v>0.27490438136407008</v>
      </c>
      <c r="AZ57" s="129">
        <f t="shared" si="16"/>
        <v>0.28177597290649425</v>
      </c>
      <c r="BA57" s="129">
        <f t="shared" si="16"/>
        <v>0.27226413933838112</v>
      </c>
      <c r="BB57" s="129">
        <f t="shared" si="16"/>
        <v>0.26995013589984052</v>
      </c>
      <c r="BC57" s="129">
        <f t="shared" si="16"/>
        <v>0.2692854799697344</v>
      </c>
      <c r="BD57" s="129">
        <f t="shared" si="16"/>
        <v>0.2596672655030236</v>
      </c>
      <c r="BE57" s="129">
        <f t="shared" si="16"/>
        <v>0.25573473334086394</v>
      </c>
      <c r="BF57" s="129">
        <f t="shared" si="16"/>
        <v>0.24421263321275169</v>
      </c>
      <c r="BG57" s="129">
        <f t="shared" si="16"/>
        <v>0.21434544502912975</v>
      </c>
      <c r="BH57" s="129">
        <f t="shared" si="16"/>
        <v>0.20827133169007378</v>
      </c>
      <c r="BI57" s="129">
        <f t="shared" si="16"/>
        <v>0.20472481233474588</v>
      </c>
      <c r="BJ57" s="129">
        <f t="shared" si="16"/>
        <v>0.20139353580728003</v>
      </c>
      <c r="BK57" s="129">
        <f t="shared" si="16"/>
        <v>0.20076622826081567</v>
      </c>
      <c r="BL57" s="129">
        <f t="shared" si="16"/>
        <v>0.19776009786889764</v>
      </c>
      <c r="BM57" s="129">
        <f t="shared" si="16"/>
        <v>0.20501072771368278</v>
      </c>
      <c r="BN57" s="129">
        <f t="shared" si="16"/>
        <v>0.20615772353664388</v>
      </c>
      <c r="BO57" s="129">
        <f t="shared" si="16"/>
        <v>0.21292558459075472</v>
      </c>
      <c r="BP57" s="129">
        <f t="shared" si="16"/>
        <v>0.21861811282975879</v>
      </c>
      <c r="BQ57" s="129">
        <f t="shared" si="16"/>
        <v>0.21350639351458967</v>
      </c>
      <c r="BR57" s="129">
        <f t="shared" si="16"/>
        <v>0.21378955062404492</v>
      </c>
      <c r="BS57" s="129">
        <f t="shared" si="16"/>
        <v>0.21613072818013265</v>
      </c>
      <c r="BT57" s="129">
        <f t="shared" si="16"/>
        <v>0.21359411584094057</v>
      </c>
      <c r="BU57" s="129">
        <f t="shared" si="16"/>
        <v>0.21285546826744689</v>
      </c>
      <c r="BV57" s="129">
        <f t="shared" si="16"/>
        <v>0.21430783562267852</v>
      </c>
      <c r="BW57" s="129">
        <f t="shared" si="16"/>
        <v>0.21764510026835734</v>
      </c>
      <c r="BX57" s="129">
        <f t="shared" si="16"/>
        <v>0.19178182447493872</v>
      </c>
      <c r="BY57" s="129">
        <f t="shared" si="16"/>
        <v>0.21038462320352064</v>
      </c>
      <c r="BZ57" s="129">
        <f t="shared" si="16"/>
        <v>0.20553554078044328</v>
      </c>
      <c r="CA57" s="129">
        <f t="shared" si="16"/>
        <v>0.22182204774397254</v>
      </c>
      <c r="CB57" s="129">
        <f t="shared" si="16"/>
        <v>0.23014221007166591</v>
      </c>
      <c r="CC57" s="129">
        <f t="shared" si="16"/>
        <v>0.2339574268753026</v>
      </c>
      <c r="CD57" s="130">
        <f t="shared" si="16"/>
        <v>0.23607556791256895</v>
      </c>
    </row>
    <row r="58" spans="1:82" s="1" customFormat="1" ht="51" customHeight="1" x14ac:dyDescent="0.4">
      <c r="A58" s="56"/>
      <c r="B58" s="116" t="s">
        <v>216</v>
      </c>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128"/>
    </row>
    <row r="59" spans="1:82" s="1" customFormat="1" x14ac:dyDescent="0.4">
      <c r="A59" s="56"/>
      <c r="B59" s="71" t="s">
        <v>205</v>
      </c>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101">
        <v>4.7963460138383346E-4</v>
      </c>
      <c r="AI59" s="101">
        <v>4.7456842504130649E-4</v>
      </c>
      <c r="AJ59" s="101">
        <v>4.7152261511525137E-4</v>
      </c>
      <c r="AK59" s="101">
        <v>4.8735090046983504E-4</v>
      </c>
      <c r="AL59" s="101">
        <v>5.0812497119466016E-4</v>
      </c>
      <c r="AM59" s="101">
        <v>5.1348741482453266E-4</v>
      </c>
      <c r="AN59" s="101">
        <v>5.1272047729228939E-4</v>
      </c>
      <c r="AO59" s="101">
        <v>5.4692015559045784E-4</v>
      </c>
      <c r="AP59" s="101">
        <v>5.6534945328578004E-4</v>
      </c>
      <c r="AQ59" s="101">
        <v>5.8668032330244202E-4</v>
      </c>
      <c r="AR59" s="101">
        <v>6.0861000002616027E-4</v>
      </c>
      <c r="AS59" s="101">
        <v>5.9646083249268475E-4</v>
      </c>
      <c r="AT59" s="101">
        <v>6.3912548230494277E-4</v>
      </c>
      <c r="AU59" s="101">
        <v>6.9683755767143069E-4</v>
      </c>
      <c r="AV59" s="101">
        <v>8.2162223332212501E-4</v>
      </c>
      <c r="AW59" s="101">
        <v>1.0974433736399085E-3</v>
      </c>
      <c r="AX59" s="101">
        <v>1.1838226117829921E-3</v>
      </c>
      <c r="AY59" s="101">
        <v>1.3554250740640684E-3</v>
      </c>
      <c r="AZ59" s="101">
        <v>1.3544346386154522E-3</v>
      </c>
      <c r="BA59" s="101">
        <v>1.4251573814933025E-3</v>
      </c>
      <c r="BB59" s="101">
        <v>1.4931257297253219E-3</v>
      </c>
      <c r="BC59" s="101">
        <v>1.5399638564738735E-3</v>
      </c>
      <c r="BD59" s="101">
        <v>1.7104705326677018E-3</v>
      </c>
      <c r="BE59" s="101">
        <v>1.6300495272027545E-3</v>
      </c>
      <c r="BF59" s="101">
        <v>1.6888578924645452E-3</v>
      </c>
      <c r="BG59" s="101">
        <v>1.6087974888880131E-3</v>
      </c>
      <c r="BH59" s="101">
        <v>1.5795917908223249E-3</v>
      </c>
      <c r="BI59" s="101">
        <v>1.6339813117921241E-3</v>
      </c>
      <c r="BJ59" s="101">
        <v>1.6438687273216202E-3</v>
      </c>
      <c r="BK59" s="101">
        <v>1.6539780660219259E-3</v>
      </c>
      <c r="BL59" s="101">
        <v>1.6110432566036313E-3</v>
      </c>
      <c r="BM59" s="101">
        <v>1.6516663155992518E-3</v>
      </c>
      <c r="BN59" s="101">
        <v>1.6403943819715478E-3</v>
      </c>
      <c r="BO59" s="101">
        <v>1.7610468551851857E-3</v>
      </c>
      <c r="BP59" s="101">
        <v>1.8253568152554074E-3</v>
      </c>
      <c r="BQ59" s="101">
        <v>1.9036088076768778E-3</v>
      </c>
      <c r="BR59" s="101">
        <v>2.1817645769445781E-3</v>
      </c>
      <c r="BS59" s="101">
        <v>2.3084401799223254E-3</v>
      </c>
      <c r="BT59" s="101">
        <v>2.3312399174983617E-3</v>
      </c>
      <c r="BU59" s="101">
        <v>2.3497452003849841E-3</v>
      </c>
      <c r="BV59" s="101">
        <v>2.4662411917624159E-3</v>
      </c>
      <c r="BW59" s="101">
        <v>2.6006698820362148E-3</v>
      </c>
      <c r="BX59" s="101">
        <v>2.0208061892723604E-3</v>
      </c>
      <c r="BY59" s="101">
        <v>2.3693273204712473E-3</v>
      </c>
      <c r="BZ59" s="101">
        <v>2.475449466629494E-3</v>
      </c>
      <c r="CA59" s="101">
        <v>2.8057286679778041E-3</v>
      </c>
      <c r="CB59" s="101">
        <v>2.9939469348576153E-3</v>
      </c>
      <c r="CC59" s="101">
        <v>3.1024873891254282E-3</v>
      </c>
      <c r="CD59" s="102">
        <v>3.2012834587632952E-3</v>
      </c>
    </row>
    <row r="60" spans="1:82" s="1" customFormat="1" x14ac:dyDescent="0.4">
      <c r="A60" s="56"/>
      <c r="B60" s="71" t="s">
        <v>206</v>
      </c>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101">
        <v>5.1302606593653884E-2</v>
      </c>
      <c r="AI60" s="101">
        <v>4.6564095919015489E-2</v>
      </c>
      <c r="AJ60" s="101">
        <v>5.0684457919028654E-2</v>
      </c>
      <c r="AK60" s="101">
        <v>5.9957038591668961E-2</v>
      </c>
      <c r="AL60" s="101">
        <v>6.4264960348464351E-2</v>
      </c>
      <c r="AM60" s="101">
        <v>6.9916024132914784E-2</v>
      </c>
      <c r="AN60" s="101">
        <v>7.2521744877355437E-2</v>
      </c>
      <c r="AO60" s="101">
        <v>7.5998922744866484E-2</v>
      </c>
      <c r="AP60" s="101">
        <v>7.9459778086204802E-2</v>
      </c>
      <c r="AQ60" s="101">
        <v>7.5673046973128183E-2</v>
      </c>
      <c r="AR60" s="101">
        <v>7.0252792646558787E-2</v>
      </c>
      <c r="AS60" s="101">
        <v>6.4455926487421156E-2</v>
      </c>
      <c r="AT60" s="101">
        <v>6.8939212871077696E-2</v>
      </c>
      <c r="AU60" s="101">
        <v>8.0768344612908216E-2</v>
      </c>
      <c r="AV60" s="101">
        <v>8.8830182355438186E-2</v>
      </c>
      <c r="AW60" s="101">
        <v>9.5433177687258175E-2</v>
      </c>
      <c r="AX60" s="101">
        <v>9.4906938101580088E-2</v>
      </c>
      <c r="AY60" s="101">
        <v>9.5102336002967386E-2</v>
      </c>
      <c r="AZ60" s="101">
        <v>9.5158146383114109E-2</v>
      </c>
      <c r="BA60" s="101">
        <v>8.7847294066266263E-2</v>
      </c>
      <c r="BB60" s="101">
        <v>8.4563657470525785E-2</v>
      </c>
      <c r="BC60" s="101">
        <v>8.0471210061435386E-2</v>
      </c>
      <c r="BD60" s="101">
        <v>7.6026002938289552E-2</v>
      </c>
      <c r="BE60" s="101">
        <v>7.2787220883726564E-2</v>
      </c>
      <c r="BF60" s="101">
        <v>7.0334351148835461E-2</v>
      </c>
      <c r="BG60" s="101">
        <v>6.6759621003255346E-2</v>
      </c>
      <c r="BH60" s="101">
        <v>6.368711135445447E-2</v>
      </c>
      <c r="BI60" s="101">
        <v>6.1875019212173192E-2</v>
      </c>
      <c r="BJ60" s="101">
        <v>6.1335979533510263E-2</v>
      </c>
      <c r="BK60" s="101">
        <v>6.085115718094157E-2</v>
      </c>
      <c r="BL60" s="101">
        <v>5.9350434660513603E-2</v>
      </c>
      <c r="BM60" s="101">
        <v>6.4924168020868533E-2</v>
      </c>
      <c r="BN60" s="101">
        <v>6.5229002743133452E-2</v>
      </c>
      <c r="BO60" s="101">
        <v>6.7380205645456118E-2</v>
      </c>
      <c r="BP60" s="101">
        <v>6.8554823635599768E-2</v>
      </c>
      <c r="BQ60" s="101">
        <v>6.7395528860335202E-2</v>
      </c>
      <c r="BR60" s="101">
        <v>6.6487551749172938E-2</v>
      </c>
      <c r="BS60" s="101">
        <v>6.7515602649121001E-2</v>
      </c>
      <c r="BT60" s="101">
        <v>6.6522328244146181E-2</v>
      </c>
      <c r="BU60" s="101">
        <v>6.7749464541689924E-2</v>
      </c>
      <c r="BV60" s="101">
        <v>6.996556753390179E-2</v>
      </c>
      <c r="BW60" s="101">
        <v>7.512470207723404E-2</v>
      </c>
      <c r="BX60" s="101">
        <v>7.6822687742335888E-2</v>
      </c>
      <c r="BY60" s="101">
        <v>8.3244679602568497E-2</v>
      </c>
      <c r="BZ60" s="101">
        <v>7.9150332942010113E-2</v>
      </c>
      <c r="CA60" s="101">
        <v>8.5780212330474073E-2</v>
      </c>
      <c r="CB60" s="101">
        <v>9.0265013625633717E-2</v>
      </c>
      <c r="CC60" s="101">
        <v>9.2639018029625625E-2</v>
      </c>
      <c r="CD60" s="102">
        <v>9.4712862377218307E-2</v>
      </c>
    </row>
    <row r="61" spans="1:82" s="1" customFormat="1" x14ac:dyDescent="0.4">
      <c r="A61" s="56"/>
      <c r="B61" s="71" t="s">
        <v>195</v>
      </c>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101">
        <v>0.11183841095578198</v>
      </c>
      <c r="AI61" s="101">
        <v>0.10823873233531689</v>
      </c>
      <c r="AJ61" s="101">
        <v>0.10752386293426938</v>
      </c>
      <c r="AK61" s="101">
        <v>0.11329835383772879</v>
      </c>
      <c r="AL61" s="101">
        <v>0.1148296143801734</v>
      </c>
      <c r="AM61" s="101">
        <v>0.11488350422304085</v>
      </c>
      <c r="AN61" s="101">
        <v>0.11371531745346694</v>
      </c>
      <c r="AO61" s="101">
        <v>0.11877839584034434</v>
      </c>
      <c r="AP61" s="101">
        <v>0.12218648485937494</v>
      </c>
      <c r="AQ61" s="101">
        <v>0.12123588989596606</v>
      </c>
      <c r="AR61" s="101">
        <v>0.12254957886078074</v>
      </c>
      <c r="AS61" s="101">
        <v>0.11968274559859853</v>
      </c>
      <c r="AT61" s="101">
        <v>0.12200961712368941</v>
      </c>
      <c r="AU61" s="101">
        <v>0.12470907095452663</v>
      </c>
      <c r="AV61" s="101">
        <v>0.12501659748207752</v>
      </c>
      <c r="AW61" s="101">
        <v>0.12831613626522126</v>
      </c>
      <c r="AX61" s="101">
        <v>0.12700265794358054</v>
      </c>
      <c r="AY61" s="101">
        <v>0.12708416074582671</v>
      </c>
      <c r="AZ61" s="101">
        <v>0.13244207515826689</v>
      </c>
      <c r="BA61" s="101">
        <v>0.13211608845355369</v>
      </c>
      <c r="BB61" s="101">
        <v>0.1339895724406959</v>
      </c>
      <c r="BC61" s="101">
        <v>0.13754399898223216</v>
      </c>
      <c r="BD61" s="101">
        <v>0.13645104401261779</v>
      </c>
      <c r="BE61" s="101">
        <v>0.13760173920773999</v>
      </c>
      <c r="BF61" s="101">
        <v>0.13487217552118941</v>
      </c>
      <c r="BG61" s="101">
        <v>0.129867129751465</v>
      </c>
      <c r="BH61" s="101">
        <v>0.12910645031385648</v>
      </c>
      <c r="BI61" s="101">
        <v>0.12922118235609806</v>
      </c>
      <c r="BJ61" s="101">
        <v>0.1274479841179845</v>
      </c>
      <c r="BK61" s="101">
        <v>0.12828349088713586</v>
      </c>
      <c r="BL61" s="101">
        <v>0.12774104128495248</v>
      </c>
      <c r="BM61" s="101">
        <v>0.12995280443064292</v>
      </c>
      <c r="BN61" s="101">
        <v>0.13103978093652005</v>
      </c>
      <c r="BO61" s="101">
        <v>0.13580550939525543</v>
      </c>
      <c r="BP61" s="101">
        <v>0.14062452472843304</v>
      </c>
      <c r="BQ61" s="101">
        <v>0.14319447656699427</v>
      </c>
      <c r="BR61" s="101">
        <v>0.14419103575355655</v>
      </c>
      <c r="BS61" s="101">
        <v>0.14542357292855337</v>
      </c>
      <c r="BT61" s="101">
        <v>0.14389671916034269</v>
      </c>
      <c r="BU61" s="101">
        <v>0.14192254277985814</v>
      </c>
      <c r="BV61" s="101">
        <v>0.14129200977066339</v>
      </c>
      <c r="BW61" s="101">
        <v>0.13961356435884048</v>
      </c>
      <c r="BX61" s="101">
        <v>0.1129286373109271</v>
      </c>
      <c r="BY61" s="101">
        <v>0.12476394907909351</v>
      </c>
      <c r="BZ61" s="101">
        <v>0.12390615048471598</v>
      </c>
      <c r="CA61" s="101">
        <v>0.133234050733819</v>
      </c>
      <c r="CB61" s="101">
        <v>0.13688207482513332</v>
      </c>
      <c r="CC61" s="101">
        <v>0.13821549461237218</v>
      </c>
      <c r="CD61" s="102">
        <v>0.13816142207658735</v>
      </c>
    </row>
    <row r="62" spans="1:82" s="1" customFormat="1" x14ac:dyDescent="0.4">
      <c r="A62" s="56"/>
      <c r="B62" s="106" t="s">
        <v>136</v>
      </c>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129">
        <f t="shared" ref="AH62:BM62" si="17">SUM(AH59:AH61)</f>
        <v>0.1636206521508197</v>
      </c>
      <c r="AI62" s="129">
        <f t="shared" si="17"/>
        <v>0.15527739667937368</v>
      </c>
      <c r="AJ62" s="129">
        <f t="shared" si="17"/>
        <v>0.1586798434684133</v>
      </c>
      <c r="AK62" s="129">
        <f t="shared" si="17"/>
        <v>0.17374274332986758</v>
      </c>
      <c r="AL62" s="129">
        <f t="shared" si="17"/>
        <v>0.17960269969983242</v>
      </c>
      <c r="AM62" s="129">
        <f t="shared" si="17"/>
        <v>0.18531301577078016</v>
      </c>
      <c r="AN62" s="129">
        <f t="shared" si="17"/>
        <v>0.18674978280811466</v>
      </c>
      <c r="AO62" s="129">
        <f t="shared" si="17"/>
        <v>0.19532423874080129</v>
      </c>
      <c r="AP62" s="129">
        <f t="shared" si="17"/>
        <v>0.20221161239886554</v>
      </c>
      <c r="AQ62" s="129">
        <f t="shared" si="17"/>
        <v>0.19749561719239669</v>
      </c>
      <c r="AR62" s="129">
        <f t="shared" si="17"/>
        <v>0.19341098150736569</v>
      </c>
      <c r="AS62" s="129">
        <f t="shared" si="17"/>
        <v>0.18473513291851235</v>
      </c>
      <c r="AT62" s="129">
        <f t="shared" si="17"/>
        <v>0.19158795547707203</v>
      </c>
      <c r="AU62" s="129">
        <f t="shared" si="17"/>
        <v>0.20617425312510629</v>
      </c>
      <c r="AV62" s="129">
        <f t="shared" si="17"/>
        <v>0.21466840207083782</v>
      </c>
      <c r="AW62" s="129">
        <f t="shared" si="17"/>
        <v>0.22484675732611936</v>
      </c>
      <c r="AX62" s="129">
        <f t="shared" si="17"/>
        <v>0.2230934186569436</v>
      </c>
      <c r="AY62" s="129">
        <f t="shared" si="17"/>
        <v>0.22354192182285815</v>
      </c>
      <c r="AZ62" s="129">
        <f t="shared" si="17"/>
        <v>0.22895465617999644</v>
      </c>
      <c r="BA62" s="129">
        <f t="shared" si="17"/>
        <v>0.22138853990131324</v>
      </c>
      <c r="BB62" s="129">
        <f t="shared" si="17"/>
        <v>0.22004635564094699</v>
      </c>
      <c r="BC62" s="129">
        <f t="shared" si="17"/>
        <v>0.21955517290014143</v>
      </c>
      <c r="BD62" s="129">
        <f t="shared" si="17"/>
        <v>0.21418751748357506</v>
      </c>
      <c r="BE62" s="129">
        <f t="shared" si="17"/>
        <v>0.21201900961866932</v>
      </c>
      <c r="BF62" s="129">
        <f t="shared" si="17"/>
        <v>0.2068953845624894</v>
      </c>
      <c r="BG62" s="129">
        <f t="shared" si="17"/>
        <v>0.19823554824360834</v>
      </c>
      <c r="BH62" s="129">
        <f t="shared" si="17"/>
        <v>0.19437315345913328</v>
      </c>
      <c r="BI62" s="129">
        <f t="shared" si="17"/>
        <v>0.19273018288006338</v>
      </c>
      <c r="BJ62" s="129">
        <f t="shared" si="17"/>
        <v>0.19042783237881639</v>
      </c>
      <c r="BK62" s="129">
        <f t="shared" si="17"/>
        <v>0.19078862613409936</v>
      </c>
      <c r="BL62" s="129">
        <f t="shared" si="17"/>
        <v>0.18870251920206971</v>
      </c>
      <c r="BM62" s="129">
        <f t="shared" si="17"/>
        <v>0.19652863876711069</v>
      </c>
      <c r="BN62" s="129">
        <f t="shared" ref="BN62:CD62" si="18">SUM(BN59:BN61)</f>
        <v>0.19790917806162506</v>
      </c>
      <c r="BO62" s="129">
        <f t="shared" si="18"/>
        <v>0.20494676189589672</v>
      </c>
      <c r="BP62" s="129">
        <f t="shared" si="18"/>
        <v>0.21100470517928821</v>
      </c>
      <c r="BQ62" s="129">
        <f t="shared" si="18"/>
        <v>0.21249361423500635</v>
      </c>
      <c r="BR62" s="129">
        <f t="shared" si="18"/>
        <v>0.21286035207967408</v>
      </c>
      <c r="BS62" s="129">
        <f t="shared" si="18"/>
        <v>0.21524761575759671</v>
      </c>
      <c r="BT62" s="129">
        <f t="shared" si="18"/>
        <v>0.21275028732198725</v>
      </c>
      <c r="BU62" s="129">
        <f t="shared" si="18"/>
        <v>0.21202175252193306</v>
      </c>
      <c r="BV62" s="129">
        <f t="shared" si="18"/>
        <v>0.2137238184963276</v>
      </c>
      <c r="BW62" s="129">
        <f t="shared" si="18"/>
        <v>0.21733893631811074</v>
      </c>
      <c r="BX62" s="129">
        <f t="shared" si="18"/>
        <v>0.19177213124253534</v>
      </c>
      <c r="BY62" s="129">
        <f t="shared" si="18"/>
        <v>0.21037795600213327</v>
      </c>
      <c r="BZ62" s="129">
        <f t="shared" si="18"/>
        <v>0.20553193289335558</v>
      </c>
      <c r="CA62" s="129">
        <f t="shared" si="18"/>
        <v>0.22181999173227088</v>
      </c>
      <c r="CB62" s="129">
        <f t="shared" si="18"/>
        <v>0.23014103538562464</v>
      </c>
      <c r="CC62" s="129">
        <f t="shared" si="18"/>
        <v>0.23395700003112324</v>
      </c>
      <c r="CD62" s="130">
        <f t="shared" si="18"/>
        <v>0.23607556791256895</v>
      </c>
    </row>
    <row r="63" spans="1:82" s="1" customFormat="1" ht="15.4" thickBot="1" x14ac:dyDescent="0.45">
      <c r="A63" s="119"/>
      <c r="B63" s="119"/>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19"/>
      <c r="AU63" s="119"/>
      <c r="AV63" s="119"/>
      <c r="AW63" s="119"/>
      <c r="AX63" s="119"/>
      <c r="AY63" s="119"/>
      <c r="AZ63" s="119"/>
      <c r="BA63" s="119"/>
      <c r="BB63" s="119"/>
      <c r="BC63" s="119"/>
      <c r="BD63" s="119"/>
      <c r="BE63" s="119"/>
      <c r="BF63" s="119"/>
      <c r="BG63" s="119"/>
      <c r="BH63" s="119"/>
      <c r="BI63" s="119"/>
      <c r="BJ63" s="119"/>
      <c r="BK63" s="119"/>
      <c r="BL63" s="119"/>
      <c r="BM63" s="119"/>
      <c r="BN63" s="119"/>
      <c r="BO63" s="119"/>
      <c r="BP63" s="119"/>
      <c r="BQ63" s="119"/>
      <c r="BR63" s="119"/>
      <c r="BS63" s="119"/>
      <c r="BT63" s="119"/>
      <c r="BU63" s="119"/>
      <c r="BV63" s="119"/>
      <c r="BW63" s="119"/>
      <c r="BX63" s="119"/>
      <c r="BY63" s="119"/>
      <c r="BZ63" s="119"/>
      <c r="CA63" s="119"/>
      <c r="CB63" s="119"/>
      <c r="CC63" s="119"/>
      <c r="CD63" s="132"/>
    </row>
  </sheetData>
  <hyperlinks>
    <hyperlink ref="A1" location="Contents!A1" display="Contents page" xr:uid="{00000000-0004-0000-0400-000000000000}"/>
    <hyperlink ref="B1" location="Notes!A1" display="Information relating to this table can be found in the 'Notes' tab" xr:uid="{00000000-0004-0000-04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9C9C9"/>
  </sheetPr>
  <dimension ref="A1:CD104"/>
  <sheetViews>
    <sheetView zoomScale="70" zoomScaleNormal="70" workbookViewId="0">
      <pane xSplit="3" ySplit="4" topLeftCell="BW5" activePane="bottomRight" state="frozen"/>
      <selection pane="topRight" activeCell="D1" sqref="D1"/>
      <selection pane="bottomLeft" activeCell="A5" sqref="A5"/>
      <selection pane="bottomRight" activeCell="A5" sqref="A5"/>
    </sheetView>
  </sheetViews>
  <sheetFormatPr defaultColWidth="9.1328125" defaultRowHeight="15" x14ac:dyDescent="0.4"/>
  <cols>
    <col min="1" max="1" width="23.1328125" style="159" bestFit="1" customWidth="1"/>
    <col min="2" max="2" width="75.86328125" style="56" customWidth="1"/>
    <col min="3" max="3" width="25.86328125" style="159" customWidth="1"/>
    <col min="4" max="75" width="12.86328125" style="59" customWidth="1"/>
    <col min="76" max="82" width="12.86328125" style="56" customWidth="1"/>
    <col min="83" max="83" width="9.1328125" style="56" customWidth="1"/>
    <col min="84" max="16384" width="9.1328125" style="56"/>
  </cols>
  <sheetData>
    <row r="1" spans="1:82" s="16" customFormat="1" ht="25.5" customHeight="1" thickBot="1" x14ac:dyDescent="0.4">
      <c r="A1" s="43" t="s">
        <v>44</v>
      </c>
      <c r="B1" s="44" t="s">
        <v>88</v>
      </c>
      <c r="C1" s="108"/>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row>
    <row r="2" spans="1:82" s="1" customFormat="1" ht="33" customHeight="1" x14ac:dyDescent="0.4">
      <c r="A2" s="46" t="s">
        <v>45</v>
      </c>
      <c r="B2" s="18" t="s">
        <v>217</v>
      </c>
      <c r="C2" s="135"/>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51" customFormat="1" x14ac:dyDescent="0.4">
      <c r="A3" s="110">
        <v>2022</v>
      </c>
      <c r="B3" s="21" t="s">
        <v>218</v>
      </c>
      <c r="C3" s="147" t="s">
        <v>219</v>
      </c>
      <c r="D3" s="53" t="s">
        <v>123</v>
      </c>
      <c r="E3" s="53" t="s">
        <v>123</v>
      </c>
      <c r="F3" s="53" t="s">
        <v>123</v>
      </c>
      <c r="G3" s="53" t="s">
        <v>123</v>
      </c>
      <c r="H3" s="53" t="s">
        <v>123</v>
      </c>
      <c r="I3" s="53" t="s">
        <v>123</v>
      </c>
      <c r="J3" s="53" t="s">
        <v>123</v>
      </c>
      <c r="K3" s="53" t="s">
        <v>123</v>
      </c>
      <c r="L3" s="53" t="s">
        <v>123</v>
      </c>
      <c r="M3" s="53" t="s">
        <v>123</v>
      </c>
      <c r="N3" s="53" t="s">
        <v>123</v>
      </c>
      <c r="O3" s="53" t="s">
        <v>123</v>
      </c>
      <c r="P3" s="53" t="s">
        <v>123</v>
      </c>
      <c r="Q3" s="53" t="s">
        <v>123</v>
      </c>
      <c r="R3" s="53" t="s">
        <v>123</v>
      </c>
      <c r="S3" s="53" t="s">
        <v>123</v>
      </c>
      <c r="T3" s="53" t="s">
        <v>123</v>
      </c>
      <c r="U3" s="53" t="s">
        <v>123</v>
      </c>
      <c r="V3" s="53" t="s">
        <v>123</v>
      </c>
      <c r="W3" s="53" t="s">
        <v>123</v>
      </c>
      <c r="X3" s="53" t="s">
        <v>123</v>
      </c>
      <c r="Y3" s="53" t="s">
        <v>123</v>
      </c>
      <c r="Z3" s="53" t="s">
        <v>123</v>
      </c>
      <c r="AA3" s="53" t="s">
        <v>123</v>
      </c>
      <c r="AB3" s="53" t="s">
        <v>123</v>
      </c>
      <c r="AC3" s="53" t="s">
        <v>123</v>
      </c>
      <c r="AD3" s="53" t="s">
        <v>123</v>
      </c>
      <c r="AE3" s="53" t="s">
        <v>123</v>
      </c>
      <c r="AF3" s="53" t="s">
        <v>123</v>
      </c>
      <c r="AG3" s="53" t="s">
        <v>123</v>
      </c>
      <c r="AH3" s="53" t="s">
        <v>123</v>
      </c>
      <c r="AI3" s="53" t="s">
        <v>123</v>
      </c>
      <c r="AJ3" s="53" t="s">
        <v>123</v>
      </c>
      <c r="AK3" s="53" t="s">
        <v>123</v>
      </c>
      <c r="AL3" s="53" t="s">
        <v>123</v>
      </c>
      <c r="AM3" s="53" t="s">
        <v>123</v>
      </c>
      <c r="AN3" s="53" t="s">
        <v>123</v>
      </c>
      <c r="AO3" s="53" t="s">
        <v>123</v>
      </c>
      <c r="AP3" s="53" t="s">
        <v>123</v>
      </c>
      <c r="AQ3" s="53" t="s">
        <v>123</v>
      </c>
      <c r="AR3" s="53" t="s">
        <v>123</v>
      </c>
      <c r="AS3" s="53" t="s">
        <v>123</v>
      </c>
      <c r="AT3" s="53" t="s">
        <v>123</v>
      </c>
      <c r="AU3" s="53" t="s">
        <v>123</v>
      </c>
      <c r="AV3" s="53" t="s">
        <v>123</v>
      </c>
      <c r="AW3" s="53" t="s">
        <v>123</v>
      </c>
      <c r="AX3" s="53" t="s">
        <v>123</v>
      </c>
      <c r="AY3" s="53" t="s">
        <v>123</v>
      </c>
      <c r="AZ3" s="53" t="s">
        <v>123</v>
      </c>
      <c r="BA3" s="53" t="s">
        <v>123</v>
      </c>
      <c r="BB3" s="53" t="s">
        <v>123</v>
      </c>
      <c r="BC3" s="53" t="s">
        <v>123</v>
      </c>
      <c r="BD3" s="53" t="s">
        <v>123</v>
      </c>
      <c r="BE3" s="53" t="s">
        <v>123</v>
      </c>
      <c r="BF3" s="53" t="s">
        <v>123</v>
      </c>
      <c r="BG3" s="53" t="s">
        <v>123</v>
      </c>
      <c r="BH3" s="53" t="s">
        <v>123</v>
      </c>
      <c r="BI3" s="53" t="s">
        <v>123</v>
      </c>
      <c r="BJ3" s="53" t="s">
        <v>123</v>
      </c>
      <c r="BK3" s="53" t="s">
        <v>123</v>
      </c>
      <c r="BL3" s="53" t="s">
        <v>123</v>
      </c>
      <c r="BM3" s="53" t="s">
        <v>123</v>
      </c>
      <c r="BN3" s="53" t="s">
        <v>123</v>
      </c>
      <c r="BO3" s="53" t="s">
        <v>123</v>
      </c>
      <c r="BP3" s="53" t="s">
        <v>123</v>
      </c>
      <c r="BQ3" s="53" t="s">
        <v>123</v>
      </c>
      <c r="BR3" s="53" t="s">
        <v>123</v>
      </c>
      <c r="BS3" s="53" t="s">
        <v>123</v>
      </c>
      <c r="BT3" s="53" t="s">
        <v>123</v>
      </c>
      <c r="BU3" s="53" t="s">
        <v>123</v>
      </c>
      <c r="BV3" s="53" t="s">
        <v>123</v>
      </c>
      <c r="BW3" s="53" t="s">
        <v>123</v>
      </c>
      <c r="BX3" s="53" t="s">
        <v>123</v>
      </c>
      <c r="BY3" s="53" t="s">
        <v>124</v>
      </c>
      <c r="BZ3" s="53" t="s">
        <v>124</v>
      </c>
      <c r="CA3" s="53" t="s">
        <v>124</v>
      </c>
      <c r="CB3" s="53" t="s">
        <v>124</v>
      </c>
      <c r="CC3" s="53" t="s">
        <v>124</v>
      </c>
      <c r="CD3" s="54" t="s">
        <v>124</v>
      </c>
    </row>
    <row r="4" spans="1:82" s="1" customFormat="1" x14ac:dyDescent="0.4">
      <c r="A4" s="111"/>
      <c r="B4" s="112"/>
      <c r="C4" s="136"/>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48"/>
    </row>
    <row r="5" spans="1:82" s="1" customFormat="1" ht="27" customHeight="1" x14ac:dyDescent="0.4">
      <c r="A5" s="149"/>
      <c r="B5" s="150" t="s">
        <v>220</v>
      </c>
      <c r="C5" s="151" t="s">
        <v>221</v>
      </c>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c r="BO5" s="152"/>
      <c r="BP5" s="152"/>
      <c r="BQ5" s="152">
        <f>+Disability_benefits!BQ14</f>
        <v>4.7691617500000003</v>
      </c>
      <c r="BR5" s="152">
        <f>+Disability_benefits!BR14</f>
        <v>6.040064700000003</v>
      </c>
      <c r="BS5" s="152">
        <f>+Disability_benefits!BS14</f>
        <v>6.9357352999999913</v>
      </c>
      <c r="BT5" s="152">
        <f>+Disability_benefits!BT14</f>
        <v>7.3484010500000174</v>
      </c>
      <c r="BU5" s="152">
        <f>+Disability_benefits!BU14</f>
        <v>8.2211221899999884</v>
      </c>
      <c r="BV5" s="152">
        <f>+Disability_benefits!BV14</f>
        <v>9.1482867099999936</v>
      </c>
      <c r="BW5" s="152">
        <f>+Disability_benefits!BW14</f>
        <v>10.039949220000004</v>
      </c>
      <c r="BX5" s="152">
        <f>+Disability_benefits!BX14</f>
        <v>10.679680190000003</v>
      </c>
      <c r="BY5" s="152">
        <f>+Disability_benefits!BY14</f>
        <v>12.262199348433283</v>
      </c>
      <c r="BZ5" s="152">
        <f>+Disability_benefits!BZ14</f>
        <v>13.350662318779154</v>
      </c>
      <c r="CA5" s="152">
        <f>+Disability_benefits!CA14</f>
        <v>15.327542292190016</v>
      </c>
      <c r="CB5" s="152">
        <f>+Disability_benefits!CB14</f>
        <v>16.768294237895876</v>
      </c>
      <c r="CC5" s="152">
        <f>+Disability_benefits!CC14</f>
        <v>18.01536270392641</v>
      </c>
      <c r="CD5" s="153">
        <f>+Disability_benefits!CD14</f>
        <v>19.354461001929842</v>
      </c>
    </row>
    <row r="6" spans="1:82" s="1" customFormat="1" x14ac:dyDescent="0.4">
      <c r="A6" s="149"/>
      <c r="B6" s="56" t="s">
        <v>222</v>
      </c>
      <c r="C6" s="154" t="s">
        <v>221</v>
      </c>
      <c r="D6" s="155">
        <f>Disability_benefits!D15</f>
        <v>0</v>
      </c>
      <c r="E6" s="155">
        <f>Disability_benefits!E15</f>
        <v>0</v>
      </c>
      <c r="F6" s="155">
        <f>Disability_benefits!F15</f>
        <v>0</v>
      </c>
      <c r="G6" s="155">
        <f>Disability_benefits!G15</f>
        <v>0</v>
      </c>
      <c r="H6" s="155">
        <f>Disability_benefits!H15</f>
        <v>0</v>
      </c>
      <c r="I6" s="155">
        <f>Disability_benefits!I15</f>
        <v>0</v>
      </c>
      <c r="J6" s="155">
        <f>Disability_benefits!J15</f>
        <v>0</v>
      </c>
      <c r="K6" s="155">
        <f>Disability_benefits!K15</f>
        <v>0</v>
      </c>
      <c r="L6" s="155">
        <f>Disability_benefits!L15</f>
        <v>0</v>
      </c>
      <c r="M6" s="155">
        <f>Disability_benefits!M15</f>
        <v>0</v>
      </c>
      <c r="N6" s="155">
        <f>Disability_benefits!N15</f>
        <v>0</v>
      </c>
      <c r="O6" s="155">
        <f>Disability_benefits!O15</f>
        <v>0</v>
      </c>
      <c r="P6" s="155">
        <f>Disability_benefits!P15</f>
        <v>0</v>
      </c>
      <c r="Q6" s="155">
        <f>Disability_benefits!Q15</f>
        <v>0</v>
      </c>
      <c r="R6" s="155">
        <f>Disability_benefits!R15</f>
        <v>0</v>
      </c>
      <c r="S6" s="155">
        <f>Disability_benefits!S15</f>
        <v>0</v>
      </c>
      <c r="T6" s="155">
        <f>Disability_benefits!T15</f>
        <v>0</v>
      </c>
      <c r="U6" s="155">
        <f>Disability_benefits!U15</f>
        <v>0</v>
      </c>
      <c r="V6" s="155">
        <f>Disability_benefits!V15</f>
        <v>0</v>
      </c>
      <c r="W6" s="155">
        <f>Disability_benefits!W15</f>
        <v>0</v>
      </c>
      <c r="X6" s="155">
        <f>Disability_benefits!X15</f>
        <v>0</v>
      </c>
      <c r="Y6" s="155">
        <f>Disability_benefits!Y15</f>
        <v>0</v>
      </c>
      <c r="Z6" s="155">
        <f>Disability_benefits!Z15</f>
        <v>0</v>
      </c>
      <c r="AA6" s="155">
        <f>Disability_benefits!AA15</f>
        <v>6</v>
      </c>
      <c r="AB6" s="155">
        <f>Disability_benefits!AB15</f>
        <v>23.2</v>
      </c>
      <c r="AC6" s="155">
        <f>SUM(Disability_benefits!AC16:AC18)</f>
        <v>35.799999999999997</v>
      </c>
      <c r="AD6" s="155">
        <f>SUM(Disability_benefits!AD16:AD18)</f>
        <v>62.4</v>
      </c>
      <c r="AE6" s="155">
        <f>SUM(Disability_benefits!AE16:AE18)</f>
        <v>95.9</v>
      </c>
      <c r="AF6" s="155">
        <f>SUM(Disability_benefits!AF16:AF18)</f>
        <v>127.30000000000001</v>
      </c>
      <c r="AG6" s="155">
        <f>SUM(Disability_benefits!AG16:AG18)</f>
        <v>166.7</v>
      </c>
      <c r="AH6" s="155">
        <f>SUM(Disability_benefits!AH16:AH18)</f>
        <v>168</v>
      </c>
      <c r="AI6" s="155">
        <f>SUM(Disability_benefits!AI16:AI18)</f>
        <v>201</v>
      </c>
      <c r="AJ6" s="155">
        <f>SUM(Disability_benefits!AJ16:AJ18)</f>
        <v>260</v>
      </c>
      <c r="AK6" s="155">
        <f>SUM(Disability_benefits!AK16:AK18)</f>
        <v>330</v>
      </c>
      <c r="AL6" s="155">
        <f>SUM(Disability_benefits!AL16:AL18)</f>
        <v>403</v>
      </c>
      <c r="AM6" s="155">
        <f>SUM(Disability_benefits!AM16:AM18)</f>
        <v>495</v>
      </c>
      <c r="AN6" s="155">
        <f>SUM(Disability_benefits!AN16:AN18)</f>
        <v>576</v>
      </c>
      <c r="AO6" s="155">
        <f>SUM(Disability_benefits!AO16:AO18)</f>
        <v>686</v>
      </c>
      <c r="AP6" s="155">
        <f>SUM(Disability_benefits!AP16:AP18)</f>
        <v>779</v>
      </c>
      <c r="AQ6" s="155">
        <f>SUM(Disability_benefits!AQ16:AQ18)</f>
        <v>897.38499999999999</v>
      </c>
      <c r="AR6" s="155">
        <f>SUM(Disability_benefits!AR16:AR18)</f>
        <v>1003.4670000000001</v>
      </c>
      <c r="AS6" s="155">
        <f>SUM(Disability_benefits!AS16:AS18)</f>
        <v>1158.527</v>
      </c>
      <c r="AT6" s="155">
        <f>SUM(Disability_benefits!AT16:AT18)</f>
        <v>1382.009</v>
      </c>
      <c r="AU6" s="155">
        <f>SUM(Disability_benefits!AU16:AU18)</f>
        <v>1706.221</v>
      </c>
      <c r="AV6" s="155">
        <f>SUM(Disability_benefits!AV16:AV18)</f>
        <v>1553.4739999999999</v>
      </c>
      <c r="AW6" s="155">
        <f>SUM(Disability_benefits!AW16:AW18)</f>
        <v>1795.461</v>
      </c>
      <c r="AX6" s="155">
        <f>SUM(Disability_benefits!AX16:AX18)</f>
        <v>1962.682</v>
      </c>
      <c r="AY6" s="155">
        <f>SUM(Disability_benefits!AY16:AY18)</f>
        <v>2194.1619999999998</v>
      </c>
      <c r="AZ6" s="155">
        <f>SUM(Disability_benefits!AZ16:AZ18)</f>
        <v>2392.893</v>
      </c>
      <c r="BA6" s="155">
        <f>SUM(Disability_benefits!BA16:BA18)</f>
        <v>2521.25</v>
      </c>
      <c r="BB6" s="155">
        <f>SUM(Disability_benefits!BB16:BB18)</f>
        <v>2679.9749999999999</v>
      </c>
      <c r="BC6" s="155">
        <f>SUM(Disability_benefits!BC16:BC18)</f>
        <v>2822.8040000000001</v>
      </c>
      <c r="BD6" s="155">
        <f>SUM(Disability_benefits!BD16:BD18)</f>
        <v>2955.1210000000001</v>
      </c>
      <c r="BE6" s="155">
        <f>SUM(Disability_benefits!BE16:BE18)</f>
        <v>3124.4597597447382</v>
      </c>
      <c r="BF6" s="155">
        <f>SUM(Disability_benefits!BF16:BF18)</f>
        <v>3250.6787885787207</v>
      </c>
      <c r="BG6" s="155">
        <f>SUM(Disability_benefits!BG16:BG18)</f>
        <v>3457.0445494205601</v>
      </c>
      <c r="BH6" s="155">
        <f>SUM(Disability_benefits!BH16:BH18)</f>
        <v>3673.5859999999998</v>
      </c>
      <c r="BI6" s="155">
        <f>SUM(Disability_benefits!BI16:BI18)</f>
        <v>3924.14037813</v>
      </c>
      <c r="BJ6" s="155">
        <f>SUM(Disability_benefits!BJ16:BJ18)</f>
        <v>4149.40578293</v>
      </c>
      <c r="BK6" s="155">
        <f>SUM(Disability_benefits!BK16:BK18)</f>
        <v>4444.4350972342991</v>
      </c>
      <c r="BL6" s="155">
        <f>SUM(Disability_benefits!BL16:BL18)</f>
        <v>4734.8039219600005</v>
      </c>
      <c r="BM6" s="155">
        <f>SUM(Disability_benefits!BM16:BM18)</f>
        <v>5106.2537628999999</v>
      </c>
      <c r="BN6" s="155">
        <f>SUM(Disability_benefits!BN16:BN18)</f>
        <v>5227.7472379531791</v>
      </c>
      <c r="BO6" s="155">
        <f>SUM(Disability_benefits!BO16:BO18)</f>
        <v>5339.4256940699997</v>
      </c>
      <c r="BP6" s="155">
        <f>SUM(Disability_benefits!BP16:BP18)</f>
        <v>5475.6249157700013</v>
      </c>
      <c r="BQ6" s="155">
        <f>SUM(Disability_benefits!BQ16:BQ18)</f>
        <v>5360.0751764300812</v>
      </c>
      <c r="BR6" s="155">
        <f>SUM(Disability_benefits!BR16:BR18)</f>
        <v>5421.7736767999995</v>
      </c>
      <c r="BS6" s="155">
        <f>SUM(Disability_benefits!BS16:BS18)</f>
        <v>5489.5433917499959</v>
      </c>
      <c r="BT6" s="155">
        <f>SUM(Disability_benefits!BT16:BT18)</f>
        <v>5482.7675999399999</v>
      </c>
      <c r="BU6" s="155">
        <f>SUM(Disability_benefits!BU16:BU18)</f>
        <v>5529.3185711499982</v>
      </c>
      <c r="BV6" s="155">
        <f>SUM(Disability_benefits!BV16:BV18)</f>
        <v>5675.5506973500005</v>
      </c>
      <c r="BW6" s="155">
        <f>SUM(Disability_benefits!BW16:BW18)</f>
        <v>5908.4831024900022</v>
      </c>
      <c r="BX6" s="155">
        <f>SUM(Disability_benefits!BX16:BX18)</f>
        <v>5337.6142274424847</v>
      </c>
      <c r="BY6" s="155">
        <f>SUM(Disability_benefits!BY16:BY18)</f>
        <v>5284.928531671213</v>
      </c>
      <c r="BZ6" s="155">
        <f>SUM(Disability_benefits!BZ16:BZ18)</f>
        <v>5554.9934695649854</v>
      </c>
      <c r="CA6" s="155">
        <f>SUM(Disability_benefits!CA16:CA18)</f>
        <v>6147.9515667562609</v>
      </c>
      <c r="CB6" s="155">
        <f>SUM(Disability_benefits!CB16:CB18)</f>
        <v>6505.9684879930792</v>
      </c>
      <c r="CC6" s="155">
        <f>SUM(Disability_benefits!CC16:CC18)</f>
        <v>6782.835724630504</v>
      </c>
      <c r="CD6" s="156">
        <f>SUM(Disability_benefits!CD16:CD18)</f>
        <v>7052.7293527805086</v>
      </c>
    </row>
    <row r="7" spans="1:82" s="1" customFormat="1" x14ac:dyDescent="0.4">
      <c r="A7" s="149"/>
      <c r="B7" s="56" t="s">
        <v>223</v>
      </c>
      <c r="C7" s="154" t="s">
        <v>224</v>
      </c>
      <c r="D7" s="155">
        <f>Bereavement_benefits!D4</f>
        <v>15.7</v>
      </c>
      <c r="E7" s="155">
        <f>Bereavement_benefits!E4</f>
        <v>21.3</v>
      </c>
      <c r="F7" s="155">
        <f>Bereavement_benefits!F4</f>
        <v>21.7</v>
      </c>
      <c r="G7" s="155">
        <f>Bereavement_benefits!G4</f>
        <v>24</v>
      </c>
      <c r="H7" s="155">
        <f>Bereavement_benefits!H4</f>
        <v>28</v>
      </c>
      <c r="I7" s="155">
        <f>Bereavement_benefits!I4</f>
        <v>30.5</v>
      </c>
      <c r="J7" s="155">
        <f>Bereavement_benefits!J4</f>
        <v>32</v>
      </c>
      <c r="K7" s="155">
        <f>Bereavement_benefits!K4</f>
        <v>35.700000000000003</v>
      </c>
      <c r="L7" s="155">
        <f>Bereavement_benefits!L4</f>
        <v>38.200000000000003</v>
      </c>
      <c r="M7" s="155">
        <f>Bereavement_benefits!M4</f>
        <v>43.8</v>
      </c>
      <c r="N7" s="155">
        <f>Bereavement_benefits!N4</f>
        <v>57.5</v>
      </c>
      <c r="O7" s="155">
        <f>Bereavement_benefits!O4</f>
        <v>61.5</v>
      </c>
      <c r="P7" s="155">
        <f>Bereavement_benefits!P4</f>
        <v>65.5</v>
      </c>
      <c r="Q7" s="155">
        <f>Bereavement_benefits!Q4</f>
        <v>80</v>
      </c>
      <c r="R7" s="155">
        <f>Bereavement_benefits!R4</f>
        <v>84</v>
      </c>
      <c r="S7" s="155">
        <f>Bereavement_benefits!S4</f>
        <v>99</v>
      </c>
      <c r="T7" s="155">
        <f>Bereavement_benefits!T4</f>
        <v>108</v>
      </c>
      <c r="U7" s="155">
        <f>Bereavement_benefits!U4</f>
        <v>136</v>
      </c>
      <c r="V7" s="155">
        <f>Bereavement_benefits!V4</f>
        <v>141</v>
      </c>
      <c r="W7" s="155">
        <f>Bereavement_benefits!W4</f>
        <v>148</v>
      </c>
      <c r="X7" s="155">
        <f>Bereavement_benefits!X4</f>
        <v>154</v>
      </c>
      <c r="Y7" s="155">
        <f>Bereavement_benefits!Y4</f>
        <v>162</v>
      </c>
      <c r="Z7" s="155">
        <f>Bereavement_benefits!Z4</f>
        <v>168</v>
      </c>
      <c r="AA7" s="155">
        <f>Bereavement_benefits!AA4</f>
        <v>196</v>
      </c>
      <c r="AB7" s="155">
        <f>Bereavement_benefits!AB4</f>
        <v>220</v>
      </c>
      <c r="AC7" s="155">
        <f>Bereavement_benefits!AC4</f>
        <v>245</v>
      </c>
      <c r="AD7" s="155">
        <f>Bereavement_benefits!AD4</f>
        <v>310</v>
      </c>
      <c r="AE7" s="155">
        <f>Bereavement_benefits!AE4</f>
        <v>393</v>
      </c>
      <c r="AF7" s="155">
        <f>Bereavement_benefits!AF4</f>
        <v>434</v>
      </c>
      <c r="AG7" s="155">
        <f>Bereavement_benefits!AG4</f>
        <v>466</v>
      </c>
      <c r="AH7" s="155">
        <f>Bereavement_benefits!AH4</f>
        <v>505</v>
      </c>
      <c r="AI7" s="155">
        <f>Bereavement_benefits!AI4</f>
        <v>562.99999999999989</v>
      </c>
      <c r="AJ7" s="155">
        <f>Bereavement_benefits!AJ4</f>
        <v>637.99999999999989</v>
      </c>
      <c r="AK7" s="155">
        <f>Bereavement_benefits!AK4</f>
        <v>691</v>
      </c>
      <c r="AL7" s="155">
        <f>Bereavement_benefits!AL4</f>
        <v>725</v>
      </c>
      <c r="AM7" s="155">
        <f>Bereavement_benefits!AM4</f>
        <v>771</v>
      </c>
      <c r="AN7" s="155">
        <f>Bereavement_benefits!AN4</f>
        <v>785</v>
      </c>
      <c r="AO7" s="155">
        <f>Bereavement_benefits!AO4</f>
        <v>800</v>
      </c>
      <c r="AP7" s="155">
        <f>Bereavement_benefits!AP4</f>
        <v>825</v>
      </c>
      <c r="AQ7" s="155">
        <f>Bereavement_benefits!AQ4</f>
        <v>839.25</v>
      </c>
      <c r="AR7" s="155">
        <f>Bereavement_benefits!AR4</f>
        <v>850.16399999999999</v>
      </c>
      <c r="AS7" s="155">
        <f>Bereavement_benefits!AS4</f>
        <v>852.303</v>
      </c>
      <c r="AT7" s="155">
        <f>Bereavement_benefits!AT4</f>
        <v>889.38600000000008</v>
      </c>
      <c r="AU7" s="155">
        <f>Bereavement_benefits!AU4</f>
        <v>1010.5989999999999</v>
      </c>
      <c r="AV7" s="155">
        <f>Bereavement_benefits!AV4</f>
        <v>1010</v>
      </c>
      <c r="AW7" s="155">
        <f>Bereavement_benefits!AW4</f>
        <v>1040</v>
      </c>
      <c r="AX7" s="155">
        <f>Bereavement_benefits!AX4</f>
        <v>1022</v>
      </c>
      <c r="AY7" s="155">
        <f>Bereavement_benefits!AY4</f>
        <v>1016.385</v>
      </c>
      <c r="AZ7" s="155">
        <f>Bereavement_benefits!AZ4</f>
        <v>981.24099999999999</v>
      </c>
      <c r="BA7" s="155">
        <f>Bereavement_benefits!BA4</f>
        <v>987.07300000000021</v>
      </c>
      <c r="BB7" s="155">
        <f>Bereavement_benefits!BB4</f>
        <v>974.40599999999995</v>
      </c>
      <c r="BC7" s="155">
        <f>Bereavement_benefits!BC4</f>
        <v>1001.69</v>
      </c>
      <c r="BD7" s="155">
        <f>Bereavement_benefits!BD4</f>
        <v>985.85</v>
      </c>
      <c r="BE7" s="155">
        <f>Bereavement_benefits!BE4</f>
        <v>1099.2956646600001</v>
      </c>
      <c r="BF7" s="155">
        <f>Bereavement_benefits!BF4</f>
        <v>1087.4146320899999</v>
      </c>
      <c r="BG7" s="155">
        <f>Bereavement_benefits!BG4</f>
        <v>1006.6780681472775</v>
      </c>
      <c r="BH7" s="155">
        <f>Bereavement_benefits!BH4</f>
        <v>922.80799999999999</v>
      </c>
      <c r="BI7" s="155">
        <f>Bereavement_benefits!BI4</f>
        <v>874.53990900999997</v>
      </c>
      <c r="BJ7" s="155">
        <f>Bereavement_benefits!BJ4</f>
        <v>796.54773575000013</v>
      </c>
      <c r="BK7" s="155">
        <f>Bereavement_benefits!BK4</f>
        <v>736.17217767890315</v>
      </c>
      <c r="BL7" s="155">
        <f>Bereavement_benefits!BL4</f>
        <v>674.75018944999999</v>
      </c>
      <c r="BM7" s="155">
        <f>Bereavement_benefits!BM4</f>
        <v>649.6405096899997</v>
      </c>
      <c r="BN7" s="155">
        <f>Bereavement_benefits!BN4</f>
        <v>613.52423453000017</v>
      </c>
      <c r="BO7" s="155">
        <f>Bereavement_benefits!BO4</f>
        <v>593.95801391999976</v>
      </c>
      <c r="BP7" s="155">
        <f>Bereavement_benefits!BP4</f>
        <v>592.53994551999983</v>
      </c>
      <c r="BQ7" s="155">
        <f>Bereavement_benefits!BQ4</f>
        <v>582.23100191999993</v>
      </c>
      <c r="BR7" s="155">
        <f>Bereavement_benefits!BR4</f>
        <v>570.66566029000023</v>
      </c>
      <c r="BS7" s="155">
        <f>Bereavement_benefits!BS4</f>
        <v>568.92046535000088</v>
      </c>
      <c r="BT7" s="155">
        <f>Bereavement_benefits!BT4</f>
        <v>557.33749349999994</v>
      </c>
      <c r="BU7" s="155">
        <f>Bereavement_benefits!BU4</f>
        <v>502.55170413000036</v>
      </c>
      <c r="BV7" s="155">
        <f>Bereavement_benefits!BV4</f>
        <v>463.2592920300001</v>
      </c>
      <c r="BW7" s="155">
        <f>Bereavement_benefits!BW4</f>
        <v>506.28404317999991</v>
      </c>
      <c r="BX7" s="155">
        <f>Bereavement_benefits!BX4</f>
        <v>497.77004101000006</v>
      </c>
      <c r="BY7" s="155">
        <f>Bereavement_benefits!BY4</f>
        <v>340.1293713866923</v>
      </c>
      <c r="BZ7" s="155">
        <f>Bereavement_benefits!BZ4</f>
        <v>455.92903610138251</v>
      </c>
      <c r="CA7" s="155">
        <f>Bereavement_benefits!CA4</f>
        <v>351.70073524111581</v>
      </c>
      <c r="CB7" s="155">
        <f>Bereavement_benefits!CB4</f>
        <v>322.6550036679497</v>
      </c>
      <c r="CC7" s="155">
        <f>Bereavement_benefits!CC4</f>
        <v>298.62555093729094</v>
      </c>
      <c r="CD7" s="156">
        <f>Bereavement_benefits!CD4</f>
        <v>280.75106711706155</v>
      </c>
    </row>
    <row r="8" spans="1:82" s="1" customFormat="1" x14ac:dyDescent="0.4">
      <c r="A8" s="149"/>
      <c r="B8" s="56" t="s">
        <v>225</v>
      </c>
      <c r="C8" s="154" t="s">
        <v>221</v>
      </c>
      <c r="D8" s="155">
        <v>0</v>
      </c>
      <c r="E8" s="155">
        <v>0</v>
      </c>
      <c r="F8" s="155">
        <v>0</v>
      </c>
      <c r="G8" s="155">
        <v>0</v>
      </c>
      <c r="H8" s="155">
        <v>0</v>
      </c>
      <c r="I8" s="155">
        <v>0</v>
      </c>
      <c r="J8" s="155">
        <v>0</v>
      </c>
      <c r="K8" s="155">
        <v>0</v>
      </c>
      <c r="L8" s="155">
        <v>0</v>
      </c>
      <c r="M8" s="155">
        <v>0</v>
      </c>
      <c r="N8" s="155">
        <v>0</v>
      </c>
      <c r="O8" s="155">
        <v>0</v>
      </c>
      <c r="P8" s="155">
        <v>0</v>
      </c>
      <c r="Q8" s="155">
        <v>0</v>
      </c>
      <c r="R8" s="155">
        <v>0</v>
      </c>
      <c r="S8" s="155">
        <v>0</v>
      </c>
      <c r="T8" s="155">
        <v>0</v>
      </c>
      <c r="U8" s="155">
        <v>0</v>
      </c>
      <c r="V8" s="155">
        <v>0</v>
      </c>
      <c r="W8" s="155">
        <v>0</v>
      </c>
      <c r="X8" s="155">
        <v>0</v>
      </c>
      <c r="Y8" s="155">
        <v>0</v>
      </c>
      <c r="Z8" s="155">
        <v>0</v>
      </c>
      <c r="AA8" s="155">
        <v>0</v>
      </c>
      <c r="AB8" s="155">
        <v>0</v>
      </c>
      <c r="AC8" s="155">
        <v>0</v>
      </c>
      <c r="AD8" s="155">
        <v>0</v>
      </c>
      <c r="AE8" s="155">
        <v>0</v>
      </c>
      <c r="AF8" s="155">
        <v>1.9</v>
      </c>
      <c r="AG8" s="155">
        <v>2.9</v>
      </c>
      <c r="AH8" s="155">
        <v>4</v>
      </c>
      <c r="AI8" s="155">
        <v>4</v>
      </c>
      <c r="AJ8" s="155">
        <v>5</v>
      </c>
      <c r="AK8" s="155">
        <v>6</v>
      </c>
      <c r="AL8" s="155">
        <v>8</v>
      </c>
      <c r="AM8" s="155">
        <v>10</v>
      </c>
      <c r="AN8" s="155">
        <v>11</v>
      </c>
      <c r="AO8" s="155">
        <v>13</v>
      </c>
      <c r="AP8" s="155">
        <v>104</v>
      </c>
      <c r="AQ8" s="155">
        <v>183.72300000000001</v>
      </c>
      <c r="AR8" s="155">
        <v>173.41800000000001</v>
      </c>
      <c r="AS8" s="155">
        <v>183.63200000000001</v>
      </c>
      <c r="AT8" s="155">
        <v>208.02</v>
      </c>
      <c r="AU8" s="155">
        <v>284.64699999999999</v>
      </c>
      <c r="AV8" s="155">
        <v>345.29700000000008</v>
      </c>
      <c r="AW8" s="155">
        <v>441.75</v>
      </c>
      <c r="AX8" s="155">
        <v>526.322</v>
      </c>
      <c r="AY8" s="155">
        <v>617.35</v>
      </c>
      <c r="AZ8" s="155">
        <v>736.40099999999995</v>
      </c>
      <c r="BA8" s="155">
        <v>745.90700000000004</v>
      </c>
      <c r="BB8" s="155">
        <v>782.37199999999996</v>
      </c>
      <c r="BC8" s="155">
        <v>834.52800000000002</v>
      </c>
      <c r="BD8" s="155">
        <v>867.01099999999997</v>
      </c>
      <c r="BE8" s="155">
        <v>931.78101869</v>
      </c>
      <c r="BF8" s="155">
        <v>993.10799999999995</v>
      </c>
      <c r="BG8" s="155">
        <v>1053.6691153298639</v>
      </c>
      <c r="BH8" s="155">
        <v>1096.0409999999999</v>
      </c>
      <c r="BI8" s="155">
        <v>1149.1385723000005</v>
      </c>
      <c r="BJ8" s="155">
        <v>1181.2635561100005</v>
      </c>
      <c r="BK8" s="155">
        <v>1279.8853888127107</v>
      </c>
      <c r="BL8" s="155">
        <v>1362.9964772500002</v>
      </c>
      <c r="BM8" s="155">
        <v>1494.8980367000004</v>
      </c>
      <c r="BN8" s="155">
        <v>1572.0826307400002</v>
      </c>
      <c r="BO8" s="155">
        <v>1732.9771967700003</v>
      </c>
      <c r="BP8" s="155">
        <v>1927.2231981999998</v>
      </c>
      <c r="BQ8" s="155">
        <v>2088.2668163797011</v>
      </c>
      <c r="BR8" s="155">
        <v>2319.2115774999988</v>
      </c>
      <c r="BS8" s="155">
        <v>2545.4439678199992</v>
      </c>
      <c r="BT8" s="155">
        <v>2666.973573598962</v>
      </c>
      <c r="BU8" s="155">
        <v>2830.0153530399994</v>
      </c>
      <c r="BV8" s="155">
        <v>2885.0112320200001</v>
      </c>
      <c r="BW8" s="155">
        <v>2940.7993120999995</v>
      </c>
      <c r="BX8" s="155">
        <v>3038.5844548800001</v>
      </c>
      <c r="BY8" s="155">
        <v>3063.1968413770633</v>
      </c>
      <c r="BZ8" s="155">
        <v>3351.6679531679788</v>
      </c>
      <c r="CA8" s="155">
        <v>3826.0198434456124</v>
      </c>
      <c r="CB8" s="155">
        <v>4168.8234517909941</v>
      </c>
      <c r="CC8" s="155">
        <v>4513.1331640986518</v>
      </c>
      <c r="CD8" s="156">
        <v>4919.3073249588342</v>
      </c>
    </row>
    <row r="9" spans="1:82" s="1" customFormat="1" x14ac:dyDescent="0.4">
      <c r="A9" s="149"/>
      <c r="B9" s="56" t="s">
        <v>130</v>
      </c>
      <c r="C9" s="154" t="s">
        <v>221</v>
      </c>
      <c r="D9" s="155">
        <v>59.9</v>
      </c>
      <c r="E9" s="155">
        <v>60.9</v>
      </c>
      <c r="F9" s="155">
        <v>61.9</v>
      </c>
      <c r="G9" s="155">
        <v>63.1</v>
      </c>
      <c r="H9" s="155">
        <v>87.2</v>
      </c>
      <c r="I9" s="155">
        <v>103.5</v>
      </c>
      <c r="J9" s="155">
        <v>105</v>
      </c>
      <c r="K9" s="155">
        <v>106.6</v>
      </c>
      <c r="L9" s="155">
        <v>113.8</v>
      </c>
      <c r="M9" s="155">
        <v>122.2</v>
      </c>
      <c r="N9" s="155">
        <v>125.9</v>
      </c>
      <c r="O9" s="155">
        <v>127.4</v>
      </c>
      <c r="P9" s="155">
        <v>131</v>
      </c>
      <c r="Q9" s="155">
        <v>134</v>
      </c>
      <c r="R9" s="155">
        <v>135.30000000000001</v>
      </c>
      <c r="S9" s="155">
        <v>139.80000000000001</v>
      </c>
      <c r="T9" s="155">
        <v>143.1</v>
      </c>
      <c r="U9" s="155">
        <v>146.30000000000001</v>
      </c>
      <c r="V9" s="155">
        <v>149.19999999999999</v>
      </c>
      <c r="W9" s="155">
        <v>160.19999999999999</v>
      </c>
      <c r="X9" s="155">
        <v>297.10000000000002</v>
      </c>
      <c r="Y9" s="155">
        <v>339.2</v>
      </c>
      <c r="Z9" s="155">
        <v>339</v>
      </c>
      <c r="AA9" s="155">
        <v>343.7</v>
      </c>
      <c r="AB9" s="155">
        <v>339</v>
      </c>
      <c r="AC9" s="155">
        <v>344.2</v>
      </c>
      <c r="AD9" s="155">
        <v>344.1</v>
      </c>
      <c r="AE9" s="155">
        <v>531.70000000000005</v>
      </c>
      <c r="AF9" s="155">
        <v>526.5</v>
      </c>
      <c r="AG9" s="155">
        <v>867.5</v>
      </c>
      <c r="AH9" s="155">
        <v>1776</v>
      </c>
      <c r="AI9" s="155">
        <v>2787</v>
      </c>
      <c r="AJ9" s="155">
        <v>2944</v>
      </c>
      <c r="AK9" s="155">
        <v>3372</v>
      </c>
      <c r="AL9" s="155">
        <v>3660</v>
      </c>
      <c r="AM9" s="155">
        <v>3988</v>
      </c>
      <c r="AN9" s="155">
        <v>4276</v>
      </c>
      <c r="AO9" s="155">
        <v>4468</v>
      </c>
      <c r="AP9" s="155">
        <v>4513</v>
      </c>
      <c r="AQ9" s="155">
        <v>4597.5079999999998</v>
      </c>
      <c r="AR9" s="155">
        <v>4514.5259999999998</v>
      </c>
      <c r="AS9" s="155">
        <v>4537.3530000000001</v>
      </c>
      <c r="AT9" s="155">
        <v>4590.7730000000001</v>
      </c>
      <c r="AU9" s="155">
        <v>5188.9120000000003</v>
      </c>
      <c r="AV9" s="155">
        <v>5953.1810000000005</v>
      </c>
      <c r="AW9" s="155">
        <v>6331.3990000000003</v>
      </c>
      <c r="AX9" s="155">
        <v>6403.6940000000004</v>
      </c>
      <c r="AY9" s="155">
        <v>6642.2250000000004</v>
      </c>
      <c r="AZ9" s="155">
        <v>6941.3710000000001</v>
      </c>
      <c r="BA9" s="155">
        <v>7088.2730000000001</v>
      </c>
      <c r="BB9" s="155">
        <v>7294.9489999999996</v>
      </c>
      <c r="BC9" s="155">
        <v>8283.3439999999991</v>
      </c>
      <c r="BD9" s="155">
        <v>8659.5450000000001</v>
      </c>
      <c r="BE9" s="155">
        <v>8795.2162844499999</v>
      </c>
      <c r="BF9" s="155">
        <v>8945.096379300001</v>
      </c>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8"/>
    </row>
    <row r="10" spans="1:82" s="1" customFormat="1" ht="27" customHeight="1" x14ac:dyDescent="0.4">
      <c r="A10" s="149"/>
      <c r="B10" s="56" t="s">
        <v>226</v>
      </c>
      <c r="C10" s="159"/>
      <c r="D10" s="155">
        <f t="shared" ref="D10:AI10" si="0">SUM(D11:D12)</f>
        <v>0</v>
      </c>
      <c r="E10" s="155">
        <f t="shared" si="0"/>
        <v>0</v>
      </c>
      <c r="F10" s="155">
        <f t="shared" si="0"/>
        <v>0</v>
      </c>
      <c r="G10" s="155">
        <f t="shared" si="0"/>
        <v>0</v>
      </c>
      <c r="H10" s="155">
        <f t="shared" si="0"/>
        <v>0</v>
      </c>
      <c r="I10" s="155">
        <f t="shared" si="0"/>
        <v>0</v>
      </c>
      <c r="J10" s="155">
        <f t="shared" si="0"/>
        <v>0</v>
      </c>
      <c r="K10" s="155">
        <f t="shared" si="0"/>
        <v>0</v>
      </c>
      <c r="L10" s="155">
        <f t="shared" si="0"/>
        <v>0</v>
      </c>
      <c r="M10" s="155">
        <f t="shared" si="0"/>
        <v>0</v>
      </c>
      <c r="N10" s="155">
        <f t="shared" si="0"/>
        <v>0</v>
      </c>
      <c r="O10" s="155">
        <f t="shared" si="0"/>
        <v>0</v>
      </c>
      <c r="P10" s="155">
        <f t="shared" si="0"/>
        <v>0</v>
      </c>
      <c r="Q10" s="155">
        <f t="shared" si="0"/>
        <v>0</v>
      </c>
      <c r="R10" s="155">
        <f t="shared" si="0"/>
        <v>0</v>
      </c>
      <c r="S10" s="155">
        <f t="shared" si="0"/>
        <v>0</v>
      </c>
      <c r="T10" s="155">
        <f t="shared" si="0"/>
        <v>0</v>
      </c>
      <c r="U10" s="155">
        <f t="shared" si="0"/>
        <v>0</v>
      </c>
      <c r="V10" s="155">
        <f t="shared" si="0"/>
        <v>0</v>
      </c>
      <c r="W10" s="155">
        <f t="shared" si="0"/>
        <v>0</v>
      </c>
      <c r="X10" s="155">
        <f t="shared" si="0"/>
        <v>0</v>
      </c>
      <c r="Y10" s="155">
        <f t="shared" si="0"/>
        <v>0</v>
      </c>
      <c r="Z10" s="155">
        <f t="shared" si="0"/>
        <v>0</v>
      </c>
      <c r="AA10" s="155">
        <f t="shared" si="0"/>
        <v>0</v>
      </c>
      <c r="AB10" s="155">
        <f t="shared" si="0"/>
        <v>80.5</v>
      </c>
      <c r="AC10" s="155">
        <f t="shared" si="0"/>
        <v>79.8</v>
      </c>
      <c r="AD10" s="155">
        <f t="shared" si="0"/>
        <v>91.9</v>
      </c>
      <c r="AE10" s="155">
        <f t="shared" si="0"/>
        <v>0.1</v>
      </c>
      <c r="AF10" s="155">
        <f t="shared" si="0"/>
        <v>0</v>
      </c>
      <c r="AG10" s="155">
        <f t="shared" si="0"/>
        <v>98</v>
      </c>
      <c r="AH10" s="155">
        <f t="shared" si="0"/>
        <v>101</v>
      </c>
      <c r="AI10" s="155">
        <f t="shared" si="0"/>
        <v>101</v>
      </c>
      <c r="AJ10" s="155">
        <f t="shared" ref="AJ10:BO10" si="1">SUM(AJ11:AJ12)</f>
        <v>103</v>
      </c>
      <c r="AK10" s="155">
        <f t="shared" si="1"/>
        <v>107</v>
      </c>
      <c r="AL10" s="155">
        <f t="shared" si="1"/>
        <v>108</v>
      </c>
      <c r="AM10" s="155">
        <f t="shared" si="1"/>
        <v>109</v>
      </c>
      <c r="AN10" s="155">
        <f t="shared" si="1"/>
        <v>111</v>
      </c>
      <c r="AO10" s="155">
        <f t="shared" si="1"/>
        <v>112</v>
      </c>
      <c r="AP10" s="155">
        <f t="shared" si="1"/>
        <v>115</v>
      </c>
      <c r="AQ10" s="155">
        <f t="shared" si="1"/>
        <v>115.869</v>
      </c>
      <c r="AR10" s="155">
        <f t="shared" si="1"/>
        <v>117.608</v>
      </c>
      <c r="AS10" s="155">
        <f t="shared" si="1"/>
        <v>120.767</v>
      </c>
      <c r="AT10" s="155">
        <f t="shared" si="1"/>
        <v>121.69999999999999</v>
      </c>
      <c r="AU10" s="155">
        <f t="shared" si="1"/>
        <v>124.99799999999999</v>
      </c>
      <c r="AV10" s="155">
        <f t="shared" si="1"/>
        <v>127.76300000000001</v>
      </c>
      <c r="AW10" s="155">
        <f t="shared" si="1"/>
        <v>136.01</v>
      </c>
      <c r="AX10" s="155">
        <f t="shared" si="1"/>
        <v>135.90600000000001</v>
      </c>
      <c r="AY10" s="155">
        <f t="shared" si="1"/>
        <v>138.93899999999999</v>
      </c>
      <c r="AZ10" s="155">
        <f t="shared" si="1"/>
        <v>144.053</v>
      </c>
      <c r="BA10" s="155">
        <f t="shared" si="1"/>
        <v>139.03800000000001</v>
      </c>
      <c r="BB10" s="155">
        <f t="shared" si="1"/>
        <v>140.483</v>
      </c>
      <c r="BC10" s="155">
        <f t="shared" si="1"/>
        <v>134.304</v>
      </c>
      <c r="BD10" s="155">
        <f t="shared" si="1"/>
        <v>135.184</v>
      </c>
      <c r="BE10" s="155">
        <f t="shared" si="1"/>
        <v>136.494</v>
      </c>
      <c r="BF10" s="155">
        <f t="shared" si="1"/>
        <v>137.20599999999999</v>
      </c>
      <c r="BG10" s="155">
        <f t="shared" si="1"/>
        <v>140.86000000000001</v>
      </c>
      <c r="BH10" s="155">
        <f t="shared" si="1"/>
        <v>142.22499999999999</v>
      </c>
      <c r="BI10" s="155">
        <f t="shared" si="1"/>
        <v>142.98906689999998</v>
      </c>
      <c r="BJ10" s="155">
        <f t="shared" si="1"/>
        <v>145.06664781979541</v>
      </c>
      <c r="BK10" s="155">
        <f t="shared" si="1"/>
        <v>147.31015170999999</v>
      </c>
      <c r="BL10" s="155">
        <f t="shared" si="1"/>
        <v>1044.2802145123819</v>
      </c>
      <c r="BM10" s="155">
        <f t="shared" si="1"/>
        <v>153.69645450000002</v>
      </c>
      <c r="BN10" s="155">
        <f t="shared" si="1"/>
        <v>154.66018952125</v>
      </c>
      <c r="BO10" s="155">
        <f t="shared" si="1"/>
        <v>155.47796661000001</v>
      </c>
      <c r="BP10" s="155">
        <f t="shared" ref="BP10:CD10" si="2">SUM(BP11:BP12)</f>
        <v>155.86012674</v>
      </c>
      <c r="BQ10" s="155">
        <f t="shared" si="2"/>
        <v>154.67662793</v>
      </c>
      <c r="BR10" s="155">
        <f t="shared" si="2"/>
        <v>157.88766478999997</v>
      </c>
      <c r="BS10" s="155">
        <f t="shared" si="2"/>
        <v>163.22263040000036</v>
      </c>
      <c r="BT10" s="155">
        <f t="shared" si="2"/>
        <v>159.51625865999998</v>
      </c>
      <c r="BU10" s="155">
        <f t="shared" si="2"/>
        <v>159.21703019767003</v>
      </c>
      <c r="BV10" s="155">
        <f t="shared" si="2"/>
        <v>158.11606062999999</v>
      </c>
      <c r="BW10" s="155">
        <f t="shared" si="2"/>
        <v>158.84611160306142</v>
      </c>
      <c r="BX10" s="155">
        <f t="shared" si="2"/>
        <v>158.51716103000001</v>
      </c>
      <c r="BY10" s="155">
        <f t="shared" si="2"/>
        <v>161.2914383562694</v>
      </c>
      <c r="BZ10" s="155">
        <f t="shared" si="2"/>
        <v>164.43449929456659</v>
      </c>
      <c r="CA10" s="155">
        <f t="shared" si="2"/>
        <v>167.79060202152314</v>
      </c>
      <c r="CB10" s="155">
        <f t="shared" si="2"/>
        <v>170.8423597565785</v>
      </c>
      <c r="CC10" s="155">
        <f t="shared" si="2"/>
        <v>174.92415440947789</v>
      </c>
      <c r="CD10" s="156">
        <f t="shared" si="2"/>
        <v>179.51943421969099</v>
      </c>
    </row>
    <row r="11" spans="1:82" s="1" customFormat="1" x14ac:dyDescent="0.4">
      <c r="A11" s="149"/>
      <c r="B11" s="71" t="s">
        <v>227</v>
      </c>
      <c r="C11" s="154" t="s">
        <v>224</v>
      </c>
      <c r="D11" s="155">
        <v>0</v>
      </c>
      <c r="E11" s="155">
        <v>0</v>
      </c>
      <c r="F11" s="155">
        <v>0</v>
      </c>
      <c r="G11" s="155">
        <v>0</v>
      </c>
      <c r="H11" s="155">
        <v>0</v>
      </c>
      <c r="I11" s="155">
        <v>0</v>
      </c>
      <c r="J11" s="155">
        <v>0</v>
      </c>
      <c r="K11" s="155">
        <v>0</v>
      </c>
      <c r="L11" s="155">
        <v>0</v>
      </c>
      <c r="M11" s="155">
        <v>0</v>
      </c>
      <c r="N11" s="155">
        <v>0</v>
      </c>
      <c r="O11" s="155">
        <v>0</v>
      </c>
      <c r="P11" s="155">
        <v>0</v>
      </c>
      <c r="Q11" s="155">
        <v>0</v>
      </c>
      <c r="R11" s="155">
        <v>0</v>
      </c>
      <c r="S11" s="155">
        <v>0</v>
      </c>
      <c r="T11" s="155">
        <v>0</v>
      </c>
      <c r="U11" s="155">
        <v>0</v>
      </c>
      <c r="V11" s="155">
        <v>0</v>
      </c>
      <c r="W11" s="155">
        <v>0</v>
      </c>
      <c r="X11" s="155">
        <v>0</v>
      </c>
      <c r="Y11" s="155">
        <v>0</v>
      </c>
      <c r="Z11" s="155">
        <v>0</v>
      </c>
      <c r="AA11" s="155">
        <v>0</v>
      </c>
      <c r="AB11" s="155">
        <v>0</v>
      </c>
      <c r="AC11" s="155">
        <v>77.2</v>
      </c>
      <c r="AD11" s="155">
        <v>88.5</v>
      </c>
      <c r="AE11" s="155">
        <v>0.1</v>
      </c>
      <c r="AF11" s="155">
        <v>0</v>
      </c>
      <c r="AG11" s="155">
        <v>0</v>
      </c>
      <c r="AH11" s="155">
        <v>96</v>
      </c>
      <c r="AI11" s="155">
        <v>96</v>
      </c>
      <c r="AJ11" s="155">
        <v>98</v>
      </c>
      <c r="AK11" s="155">
        <v>101</v>
      </c>
      <c r="AL11" s="155">
        <v>102</v>
      </c>
      <c r="AM11" s="155">
        <v>103</v>
      </c>
      <c r="AN11" s="155">
        <v>105</v>
      </c>
      <c r="AO11" s="155">
        <v>105</v>
      </c>
      <c r="AP11" s="155">
        <v>107</v>
      </c>
      <c r="AQ11" s="155">
        <v>107</v>
      </c>
      <c r="AR11" s="155">
        <v>109</v>
      </c>
      <c r="AS11" s="155">
        <v>112</v>
      </c>
      <c r="AT11" s="155">
        <v>112.35899999999999</v>
      </c>
      <c r="AU11" s="155">
        <v>114.324</v>
      </c>
      <c r="AV11" s="155">
        <v>115.11</v>
      </c>
      <c r="AW11" s="155">
        <v>122.089</v>
      </c>
      <c r="AX11" s="155">
        <v>123.30500000000001</v>
      </c>
      <c r="AY11" s="155">
        <v>124.179</v>
      </c>
      <c r="AZ11" s="155">
        <v>128.614</v>
      </c>
      <c r="BA11" s="155">
        <v>123.26300000000001</v>
      </c>
      <c r="BB11" s="155">
        <v>124.417</v>
      </c>
      <c r="BC11" s="155">
        <v>118.181</v>
      </c>
      <c r="BD11" s="155">
        <v>118.962</v>
      </c>
      <c r="BE11" s="155">
        <v>120.14100000000001</v>
      </c>
      <c r="BF11" s="155">
        <v>120.018</v>
      </c>
      <c r="BG11" s="155">
        <v>122.324</v>
      </c>
      <c r="BH11" s="155">
        <v>123.015</v>
      </c>
      <c r="BI11" s="155">
        <v>123.87321689999997</v>
      </c>
      <c r="BJ11" s="155">
        <v>125.86199999999999</v>
      </c>
      <c r="BK11" s="155">
        <v>127.27833854999997</v>
      </c>
      <c r="BL11" s="155">
        <v>822.81408871238204</v>
      </c>
      <c r="BM11" s="155">
        <v>121.23222758000001</v>
      </c>
      <c r="BN11" s="155">
        <v>122.38864807125002</v>
      </c>
      <c r="BO11" s="155">
        <v>123.35264574</v>
      </c>
      <c r="BP11" s="155">
        <v>123.46082752000001</v>
      </c>
      <c r="BQ11" s="155">
        <v>122.52528203</v>
      </c>
      <c r="BR11" s="155">
        <v>124.59394418000001</v>
      </c>
      <c r="BS11" s="155">
        <v>127.56960417000036</v>
      </c>
      <c r="BT11" s="155">
        <v>126.42016188999996</v>
      </c>
      <c r="BU11" s="155">
        <v>126.05015876767001</v>
      </c>
      <c r="BV11" s="155">
        <v>125.70243364</v>
      </c>
      <c r="BW11" s="155">
        <v>124.05223520630057</v>
      </c>
      <c r="BX11" s="155">
        <v>122.74767937</v>
      </c>
      <c r="BY11" s="155">
        <v>123.96953362822589</v>
      </c>
      <c r="BZ11" s="155">
        <v>125.24897718759776</v>
      </c>
      <c r="CA11" s="155">
        <v>127.03656253461014</v>
      </c>
      <c r="CB11" s="155">
        <v>128.4468797512011</v>
      </c>
      <c r="CC11" s="155">
        <v>130.73713329931189</v>
      </c>
      <c r="CD11" s="156">
        <v>133.43191914914203</v>
      </c>
    </row>
    <row r="12" spans="1:82" s="1" customFormat="1" x14ac:dyDescent="0.4">
      <c r="A12" s="149"/>
      <c r="B12" s="71" t="s">
        <v>228</v>
      </c>
      <c r="C12" s="154" t="s">
        <v>221</v>
      </c>
      <c r="D12" s="155">
        <v>0</v>
      </c>
      <c r="E12" s="155">
        <v>0</v>
      </c>
      <c r="F12" s="155">
        <v>0</v>
      </c>
      <c r="G12" s="155">
        <v>0</v>
      </c>
      <c r="H12" s="155">
        <v>0</v>
      </c>
      <c r="I12" s="155">
        <v>0</v>
      </c>
      <c r="J12" s="155">
        <v>0</v>
      </c>
      <c r="K12" s="155">
        <v>0</v>
      </c>
      <c r="L12" s="155">
        <v>0</v>
      </c>
      <c r="M12" s="155">
        <v>0</v>
      </c>
      <c r="N12" s="155">
        <v>0</v>
      </c>
      <c r="O12" s="155">
        <v>0</v>
      </c>
      <c r="P12" s="155">
        <v>0</v>
      </c>
      <c r="Q12" s="155">
        <v>0</v>
      </c>
      <c r="R12" s="155">
        <v>0</v>
      </c>
      <c r="S12" s="155">
        <v>0</v>
      </c>
      <c r="T12" s="155">
        <v>0</v>
      </c>
      <c r="U12" s="155">
        <v>0</v>
      </c>
      <c r="V12" s="155">
        <v>0</v>
      </c>
      <c r="W12" s="155">
        <v>0</v>
      </c>
      <c r="X12" s="155">
        <v>0</v>
      </c>
      <c r="Y12" s="155">
        <v>0</v>
      </c>
      <c r="Z12" s="155">
        <v>0</v>
      </c>
      <c r="AA12" s="155">
        <v>0</v>
      </c>
      <c r="AB12" s="155">
        <v>80.5</v>
      </c>
      <c r="AC12" s="155">
        <v>2.6</v>
      </c>
      <c r="AD12" s="155">
        <v>3.4</v>
      </c>
      <c r="AE12" s="155">
        <v>0</v>
      </c>
      <c r="AF12" s="155">
        <v>0</v>
      </c>
      <c r="AG12" s="155">
        <v>98</v>
      </c>
      <c r="AH12" s="155">
        <v>5</v>
      </c>
      <c r="AI12" s="155">
        <v>5</v>
      </c>
      <c r="AJ12" s="155">
        <v>5</v>
      </c>
      <c r="AK12" s="155">
        <v>6</v>
      </c>
      <c r="AL12" s="155">
        <v>6</v>
      </c>
      <c r="AM12" s="155">
        <v>6</v>
      </c>
      <c r="AN12" s="155">
        <v>6</v>
      </c>
      <c r="AO12" s="155">
        <v>7</v>
      </c>
      <c r="AP12" s="155">
        <v>8</v>
      </c>
      <c r="AQ12" s="155">
        <v>8.8689999999999998</v>
      </c>
      <c r="AR12" s="155">
        <v>8.6080000000000005</v>
      </c>
      <c r="AS12" s="155">
        <v>8.7669999999999995</v>
      </c>
      <c r="AT12" s="155">
        <v>9.3409999999999993</v>
      </c>
      <c r="AU12" s="155">
        <v>10.673999999999999</v>
      </c>
      <c r="AV12" s="155">
        <v>12.653</v>
      </c>
      <c r="AW12" s="155">
        <v>13.920999999999999</v>
      </c>
      <c r="AX12" s="155">
        <v>12.601000000000001</v>
      </c>
      <c r="AY12" s="155">
        <v>14.76</v>
      </c>
      <c r="AZ12" s="155">
        <v>15.439</v>
      </c>
      <c r="BA12" s="155">
        <v>15.775</v>
      </c>
      <c r="BB12" s="155">
        <v>16.065999999999999</v>
      </c>
      <c r="BC12" s="155">
        <v>16.123000000000001</v>
      </c>
      <c r="BD12" s="155">
        <v>16.222000000000001</v>
      </c>
      <c r="BE12" s="155">
        <v>16.353000000000002</v>
      </c>
      <c r="BF12" s="155">
        <v>17.187999999999999</v>
      </c>
      <c r="BG12" s="155">
        <v>18.536000000000001</v>
      </c>
      <c r="BH12" s="155">
        <v>19.21</v>
      </c>
      <c r="BI12" s="155">
        <v>19.115849999999998</v>
      </c>
      <c r="BJ12" s="155">
        <v>19.204647819795415</v>
      </c>
      <c r="BK12" s="155">
        <v>20.031813160000006</v>
      </c>
      <c r="BL12" s="155">
        <v>221.46612579999999</v>
      </c>
      <c r="BM12" s="155">
        <v>32.464226920000009</v>
      </c>
      <c r="BN12" s="155">
        <v>32.271541450000001</v>
      </c>
      <c r="BO12" s="155">
        <v>32.125320869999996</v>
      </c>
      <c r="BP12" s="155">
        <v>32.399299220000003</v>
      </c>
      <c r="BQ12" s="155">
        <v>32.151345900000003</v>
      </c>
      <c r="BR12" s="155">
        <v>33.293720609999951</v>
      </c>
      <c r="BS12" s="155">
        <v>35.653026229999981</v>
      </c>
      <c r="BT12" s="155">
        <v>33.09609677000001</v>
      </c>
      <c r="BU12" s="155">
        <v>33.166871430000008</v>
      </c>
      <c r="BV12" s="155">
        <v>32.413626989999997</v>
      </c>
      <c r="BW12" s="155">
        <v>34.793876396760858</v>
      </c>
      <c r="BX12" s="155">
        <v>35.769481659999997</v>
      </c>
      <c r="BY12" s="155">
        <v>37.321904728043521</v>
      </c>
      <c r="BZ12" s="155">
        <v>39.185522106968826</v>
      </c>
      <c r="CA12" s="155">
        <v>40.754039486913008</v>
      </c>
      <c r="CB12" s="155">
        <v>42.395480005377422</v>
      </c>
      <c r="CC12" s="155">
        <v>44.187021110166</v>
      </c>
      <c r="CD12" s="156">
        <v>46.087515070548974</v>
      </c>
    </row>
    <row r="13" spans="1:82" s="1" customFormat="1" x14ac:dyDescent="0.4">
      <c r="A13" s="149"/>
      <c r="B13" s="73" t="s">
        <v>229</v>
      </c>
      <c r="C13" s="154" t="s">
        <v>230</v>
      </c>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c r="AM13" s="155"/>
      <c r="AN13" s="155"/>
      <c r="AO13" s="155"/>
      <c r="AP13" s="155"/>
      <c r="AQ13" s="155">
        <f>+Social_Fund!AQ12</f>
        <v>0</v>
      </c>
      <c r="AR13" s="155">
        <f>+Social_Fund!AR12</f>
        <v>2.5100000000000001E-3</v>
      </c>
      <c r="AS13" s="155">
        <f>+Social_Fund!AS12</f>
        <v>0.40648099999999998</v>
      </c>
      <c r="AT13" s="155">
        <f>+Social_Fund!AT12</f>
        <v>8.6</v>
      </c>
      <c r="AU13" s="155">
        <f>+Social_Fund!AU12</f>
        <v>23.253</v>
      </c>
      <c r="AV13" s="155">
        <f>+Social_Fund!AV12</f>
        <v>15.308</v>
      </c>
      <c r="AW13" s="155">
        <f>+Social_Fund!AW12</f>
        <v>12.185</v>
      </c>
      <c r="AX13" s="155">
        <f>+Social_Fund!AX12</f>
        <v>0</v>
      </c>
      <c r="AY13" s="155">
        <f>+Social_Fund!AY12</f>
        <v>59.960999999999999</v>
      </c>
      <c r="AZ13" s="155">
        <f>+Social_Fund!AZ12</f>
        <v>41.031999999999996</v>
      </c>
      <c r="BA13" s="155">
        <f>+Social_Fund!BA12</f>
        <v>0.58599999999999997</v>
      </c>
      <c r="BB13" s="155">
        <f>+Social_Fund!BB12</f>
        <v>0</v>
      </c>
      <c r="BC13" s="155">
        <f>+Social_Fund!BC12</f>
        <v>0.97199999999999998</v>
      </c>
      <c r="BD13" s="155">
        <f>+Social_Fund!BD12</f>
        <v>29.518000000000001</v>
      </c>
      <c r="BE13" s="155">
        <f>+Social_Fund!BE12</f>
        <v>16</v>
      </c>
      <c r="BF13" s="155">
        <f>+Social_Fund!BF12</f>
        <v>14.147</v>
      </c>
      <c r="BG13" s="155">
        <f>+Social_Fund!BG12</f>
        <v>6.3209999999999997</v>
      </c>
      <c r="BH13" s="155">
        <f>+Social_Fund!BH12</f>
        <v>1.7869999999999999</v>
      </c>
      <c r="BI13" s="155">
        <f>+Social_Fund!BI12</f>
        <v>8.8140000000000001</v>
      </c>
      <c r="BJ13" s="155">
        <f>+Social_Fund!BJ12</f>
        <v>3.4359999999999999</v>
      </c>
      <c r="BK13" s="155">
        <f>+Social_Fund!BK12</f>
        <v>3.99</v>
      </c>
      <c r="BL13" s="155">
        <f>+Social_Fund!BL12</f>
        <v>211.09399999999999</v>
      </c>
      <c r="BM13" s="155">
        <f>+Social_Fund!BM12</f>
        <v>298.26100000000002</v>
      </c>
      <c r="BN13" s="155">
        <f>+Social_Fund!BN12</f>
        <v>435.41003044000001</v>
      </c>
      <c r="BO13" s="155">
        <f>+Social_Fund!BO12</f>
        <v>128.72999999999999</v>
      </c>
      <c r="BP13" s="155">
        <f>+Social_Fund!BP12</f>
        <v>141.73699999999999</v>
      </c>
      <c r="BQ13" s="155">
        <f>+Social_Fund!BQ12</f>
        <v>8.4069999999999965</v>
      </c>
      <c r="BR13" s="155">
        <f>+Social_Fund!BR12</f>
        <v>11.036000000000001</v>
      </c>
      <c r="BS13" s="155">
        <f>+Social_Fund!BS12</f>
        <v>3.7847469900000021</v>
      </c>
      <c r="BT13" s="155">
        <f>+Social_Fund!BT12</f>
        <v>3.1778794199999973</v>
      </c>
      <c r="BU13" s="155">
        <f>+Social_Fund!BU12</f>
        <v>114.2644971</v>
      </c>
      <c r="BV13" s="155">
        <f>+Social_Fund!BV12</f>
        <v>26.955252089999995</v>
      </c>
      <c r="BW13" s="155">
        <f>+Social_Fund!BW12</f>
        <v>0.22715072999999819</v>
      </c>
      <c r="BX13" s="155">
        <f>+Social_Fund!BX12</f>
        <v>98.735709330000006</v>
      </c>
      <c r="BY13" s="155">
        <f>+Social_Fund!BY12</f>
        <v>42.564715024461307</v>
      </c>
      <c r="BZ13" s="155">
        <f>+Social_Fund!BZ12</f>
        <v>45.606456899517866</v>
      </c>
      <c r="CA13" s="155">
        <f>+Social_Fund!CA12</f>
        <v>45.606437853038628</v>
      </c>
      <c r="CB13" s="155">
        <f>+Social_Fund!CB12</f>
        <v>45.606860649320325</v>
      </c>
      <c r="CC13" s="155">
        <f>+Social_Fund!CC12</f>
        <v>45.612014393845527</v>
      </c>
      <c r="CD13" s="156">
        <f>+Social_Fund!CD12</f>
        <v>45.612014393845527</v>
      </c>
    </row>
    <row r="14" spans="1:82" s="1" customFormat="1" x14ac:dyDescent="0.4">
      <c r="A14" s="149"/>
      <c r="B14" s="56" t="s">
        <v>23</v>
      </c>
      <c r="C14" s="154" t="s">
        <v>230</v>
      </c>
      <c r="D14" s="155">
        <f>+Council_Tax_Benefit!D4</f>
        <v>0</v>
      </c>
      <c r="E14" s="155">
        <f>+Council_Tax_Benefit!E4</f>
        <v>0</v>
      </c>
      <c r="F14" s="155">
        <f>+Council_Tax_Benefit!F4</f>
        <v>0</v>
      </c>
      <c r="G14" s="155">
        <f>+Council_Tax_Benefit!G4</f>
        <v>0</v>
      </c>
      <c r="H14" s="155">
        <f>+Council_Tax_Benefit!H4</f>
        <v>0</v>
      </c>
      <c r="I14" s="155">
        <f>+Council_Tax_Benefit!I4</f>
        <v>0</v>
      </c>
      <c r="J14" s="155">
        <f>+Council_Tax_Benefit!J4</f>
        <v>0</v>
      </c>
      <c r="K14" s="155">
        <f>+Council_Tax_Benefit!K4</f>
        <v>0</v>
      </c>
      <c r="L14" s="155">
        <f>+Council_Tax_Benefit!L4</f>
        <v>0</v>
      </c>
      <c r="M14" s="155">
        <f>+Council_Tax_Benefit!M4</f>
        <v>0</v>
      </c>
      <c r="N14" s="155">
        <f>+Council_Tax_Benefit!N4</f>
        <v>0</v>
      </c>
      <c r="O14" s="155">
        <f>+Council_Tax_Benefit!O4</f>
        <v>0</v>
      </c>
      <c r="P14" s="155">
        <f>+Council_Tax_Benefit!P4</f>
        <v>0</v>
      </c>
      <c r="Q14" s="155">
        <f>+Council_Tax_Benefit!Q4</f>
        <v>0</v>
      </c>
      <c r="R14" s="155">
        <f>+Council_Tax_Benefit!R4</f>
        <v>0</v>
      </c>
      <c r="S14" s="155">
        <f>+Council_Tax_Benefit!S4</f>
        <v>0</v>
      </c>
      <c r="T14" s="155">
        <f>+Council_Tax_Benefit!T4</f>
        <v>0</v>
      </c>
      <c r="U14" s="155">
        <f>+Council_Tax_Benefit!U4</f>
        <v>0</v>
      </c>
      <c r="V14" s="155">
        <f>+Council_Tax_Benefit!V4</f>
        <v>0</v>
      </c>
      <c r="W14" s="155">
        <f>+Council_Tax_Benefit!W4</f>
        <v>0</v>
      </c>
      <c r="X14" s="155">
        <f>+Council_Tax_Benefit!X4</f>
        <v>0</v>
      </c>
      <c r="Y14" s="155">
        <f>+Council_Tax_Benefit!Y4</f>
        <v>0</v>
      </c>
      <c r="Z14" s="155">
        <f>+Council_Tax_Benefit!Z4</f>
        <v>18</v>
      </c>
      <c r="AA14" s="155">
        <f>+Council_Tax_Benefit!AA4</f>
        <v>21</v>
      </c>
      <c r="AB14" s="155">
        <f>+Council_Tax_Benefit!AB4</f>
        <v>27</v>
      </c>
      <c r="AC14" s="155">
        <f>+Council_Tax_Benefit!AC4</f>
        <v>33</v>
      </c>
      <c r="AD14" s="155">
        <f>+Council_Tax_Benefit!AD4</f>
        <v>99</v>
      </c>
      <c r="AE14" s="155">
        <f>+Council_Tax_Benefit!AE4</f>
        <v>137</v>
      </c>
      <c r="AF14" s="155">
        <f>+Council_Tax_Benefit!AF4</f>
        <v>148</v>
      </c>
      <c r="AG14" s="155">
        <f>+Council_Tax_Benefit!AG4</f>
        <v>369</v>
      </c>
      <c r="AH14" s="155">
        <f>+Council_Tax_Benefit!AH4</f>
        <v>386</v>
      </c>
      <c r="AI14" s="155">
        <f>+Council_Tax_Benefit!AI4</f>
        <v>445</v>
      </c>
      <c r="AJ14" s="155">
        <f>+Council_Tax_Benefit!AJ4</f>
        <v>599</v>
      </c>
      <c r="AK14" s="155">
        <f>+Council_Tax_Benefit!AK4</f>
        <v>890.6</v>
      </c>
      <c r="AL14" s="155">
        <f>+Council_Tax_Benefit!AL4</f>
        <v>1083</v>
      </c>
      <c r="AM14" s="155">
        <f>+Council_Tax_Benefit!AM4</f>
        <v>1218</v>
      </c>
      <c r="AN14" s="155">
        <f>+Council_Tax_Benefit!AN4</f>
        <v>1354</v>
      </c>
      <c r="AO14" s="155">
        <f>+Council_Tax_Benefit!AO4</f>
        <v>1479</v>
      </c>
      <c r="AP14" s="155">
        <f>+Council_Tax_Benefit!AP4</f>
        <v>1635</v>
      </c>
      <c r="AQ14" s="155">
        <f>+Council_Tax_Benefit!AQ4</f>
        <v>1701</v>
      </c>
      <c r="AR14" s="155">
        <f>+Council_Tax_Benefit!AR4</f>
        <v>1365.134</v>
      </c>
      <c r="AS14" s="155">
        <f>+Council_Tax_Benefit!AS4</f>
        <v>1699.6620000000003</v>
      </c>
      <c r="AT14" s="155">
        <f>+Council_Tax_Benefit!AT4</f>
        <v>2122.81</v>
      </c>
      <c r="AU14" s="155">
        <f>+Council_Tax_Benefit!AU4</f>
        <v>1404.1669999999999</v>
      </c>
      <c r="AV14" s="155">
        <f>+Council_Tax_Benefit!AV4</f>
        <v>1692.576</v>
      </c>
      <c r="AW14" s="155">
        <f>+Council_Tax_Benefit!AW4</f>
        <v>1939.9</v>
      </c>
      <c r="AX14" s="155">
        <f>+Council_Tax_Benefit!AX4</f>
        <v>2077.2112939999997</v>
      </c>
      <c r="AY14" s="155">
        <f>+Council_Tax_Benefit!AY4</f>
        <v>2188.670932</v>
      </c>
      <c r="AZ14" s="155">
        <f>+Council_Tax_Benefit!AZ4</f>
        <v>2310.6117920000006</v>
      </c>
      <c r="BA14" s="155">
        <f>+Council_Tax_Benefit!BA4</f>
        <v>2394.678625</v>
      </c>
      <c r="BB14" s="155">
        <f>+Council_Tax_Benefit!BB4</f>
        <v>2452.404614999999</v>
      </c>
      <c r="BC14" s="155">
        <f>+Council_Tax_Benefit!BC4</f>
        <v>2510.8873257930913</v>
      </c>
      <c r="BD14" s="155">
        <f>+Council_Tax_Benefit!BD4</f>
        <v>2574.5184790181656</v>
      </c>
      <c r="BE14" s="155">
        <f>+Council_Tax_Benefit!BE4</f>
        <v>2685.8228541801273</v>
      </c>
      <c r="BF14" s="155">
        <f>+Council_Tax_Benefit!BF4</f>
        <v>2833.9392983749794</v>
      </c>
      <c r="BG14" s="155">
        <f>+Council_Tax_Benefit!BG4</f>
        <v>3226.13099526</v>
      </c>
      <c r="BH14" s="155">
        <f>+Council_Tax_Benefit!BH4</f>
        <v>3556.9849629183473</v>
      </c>
      <c r="BI14" s="155">
        <f>+Council_Tax_Benefit!BI4</f>
        <v>3774.089575</v>
      </c>
      <c r="BJ14" s="155">
        <f>+Council_Tax_Benefit!BJ4</f>
        <v>3941.0267050000002</v>
      </c>
      <c r="BK14" s="155">
        <f>+Council_Tax_Benefit!BK4</f>
        <v>4026.6875790000004</v>
      </c>
      <c r="BL14" s="155">
        <f>+Council_Tax_Benefit!BL4</f>
        <v>4234.4436619999997</v>
      </c>
      <c r="BM14" s="155">
        <f>+Council_Tax_Benefit!BM4</f>
        <v>4697.6782249999997</v>
      </c>
      <c r="BN14" s="155">
        <f>+Council_Tax_Benefit!BN4</f>
        <v>4924.7733250000001</v>
      </c>
      <c r="BO14" s="155">
        <f>+Council_Tax_Benefit!BO4</f>
        <v>4918.3788950000007</v>
      </c>
      <c r="BP14" s="155">
        <f>+Council_Tax_Benefit!BP4</f>
        <v>4911.948089999999</v>
      </c>
      <c r="BQ14" s="155"/>
      <c r="BR14" s="155"/>
      <c r="BS14" s="155"/>
      <c r="BT14" s="155"/>
      <c r="BU14" s="155"/>
      <c r="BV14" s="155"/>
      <c r="BW14" s="155"/>
      <c r="BX14" s="155"/>
      <c r="BY14" s="155"/>
      <c r="BZ14" s="155"/>
      <c r="CA14" s="155"/>
      <c r="CB14" s="155"/>
      <c r="CC14" s="155"/>
      <c r="CD14" s="156"/>
    </row>
    <row r="15" spans="1:82" s="1" customFormat="1" ht="27" customHeight="1" x14ac:dyDescent="0.4">
      <c r="A15" s="149"/>
      <c r="B15" s="56" t="s">
        <v>231</v>
      </c>
      <c r="C15" s="154" t="s">
        <v>224</v>
      </c>
      <c r="D15" s="155">
        <v>0</v>
      </c>
      <c r="E15" s="155">
        <v>0</v>
      </c>
      <c r="F15" s="155">
        <v>0</v>
      </c>
      <c r="G15" s="155">
        <v>0</v>
      </c>
      <c r="H15" s="155">
        <v>0</v>
      </c>
      <c r="I15" s="155">
        <v>0</v>
      </c>
      <c r="J15" s="155">
        <v>0</v>
      </c>
      <c r="K15" s="155">
        <v>0</v>
      </c>
      <c r="L15" s="155">
        <v>0</v>
      </c>
      <c r="M15" s="155">
        <v>0</v>
      </c>
      <c r="N15" s="155">
        <v>0</v>
      </c>
      <c r="O15" s="155">
        <v>0</v>
      </c>
      <c r="P15" s="155">
        <v>0</v>
      </c>
      <c r="Q15" s="155">
        <v>0</v>
      </c>
      <c r="R15" s="155">
        <v>0</v>
      </c>
      <c r="S15" s="155">
        <v>0</v>
      </c>
      <c r="T15" s="155">
        <v>0</v>
      </c>
      <c r="U15" s="155">
        <v>0</v>
      </c>
      <c r="V15" s="155">
        <v>0</v>
      </c>
      <c r="W15" s="155">
        <v>0</v>
      </c>
      <c r="X15" s="155">
        <v>0</v>
      </c>
      <c r="Y15" s="155">
        <v>0</v>
      </c>
      <c r="Z15" s="155">
        <v>11</v>
      </c>
      <c r="AA15" s="155">
        <v>13.4</v>
      </c>
      <c r="AB15" s="155">
        <v>13.1</v>
      </c>
      <c r="AC15" s="155">
        <v>13.4</v>
      </c>
      <c r="AD15" s="155">
        <v>13.9</v>
      </c>
      <c r="AE15" s="155">
        <v>15.1</v>
      </c>
      <c r="AF15" s="155">
        <v>15</v>
      </c>
      <c r="AG15" s="155">
        <v>15.2</v>
      </c>
      <c r="AH15" s="155">
        <v>16</v>
      </c>
      <c r="AI15" s="155">
        <v>16</v>
      </c>
      <c r="AJ15" s="155">
        <v>16</v>
      </c>
      <c r="AK15" s="155">
        <v>17</v>
      </c>
      <c r="AL15" s="155">
        <v>17</v>
      </c>
      <c r="AM15" s="155">
        <v>17</v>
      </c>
      <c r="AN15" s="155">
        <v>17</v>
      </c>
      <c r="AO15" s="155">
        <v>18</v>
      </c>
      <c r="AP15" s="155">
        <v>18</v>
      </c>
      <c r="AQ15" s="155">
        <v>2.6080000000000001</v>
      </c>
      <c r="AR15" s="155">
        <v>0</v>
      </c>
      <c r="AS15" s="155">
        <v>0</v>
      </c>
      <c r="AT15" s="155">
        <v>0</v>
      </c>
      <c r="AU15" s="155">
        <v>0</v>
      </c>
      <c r="AV15" s="155">
        <v>0</v>
      </c>
      <c r="AW15" s="155">
        <v>0</v>
      </c>
      <c r="AX15" s="155">
        <v>0</v>
      </c>
      <c r="AY15" s="155">
        <v>0</v>
      </c>
      <c r="AZ15" s="155">
        <v>0</v>
      </c>
      <c r="BA15" s="155">
        <v>0</v>
      </c>
      <c r="BB15" s="155">
        <v>0</v>
      </c>
      <c r="BC15" s="155">
        <v>0</v>
      </c>
      <c r="BD15" s="155">
        <v>0</v>
      </c>
      <c r="BE15" s="155">
        <v>0</v>
      </c>
      <c r="BF15" s="155">
        <v>0</v>
      </c>
      <c r="BG15" s="155">
        <v>0</v>
      </c>
      <c r="BH15" s="155">
        <v>0</v>
      </c>
      <c r="BI15" s="155">
        <v>0</v>
      </c>
      <c r="BJ15" s="155">
        <v>0</v>
      </c>
      <c r="BK15" s="155">
        <v>0</v>
      </c>
      <c r="BL15" s="155">
        <v>0</v>
      </c>
      <c r="BM15" s="155">
        <v>0</v>
      </c>
      <c r="BN15" s="155">
        <v>0</v>
      </c>
      <c r="BO15" s="155">
        <v>0</v>
      </c>
      <c r="BP15" s="155">
        <v>0</v>
      </c>
      <c r="BQ15" s="155">
        <v>0</v>
      </c>
      <c r="BR15" s="155">
        <v>0</v>
      </c>
      <c r="BS15" s="155">
        <v>0</v>
      </c>
      <c r="BT15" s="155">
        <v>0</v>
      </c>
      <c r="BU15" s="155">
        <v>0</v>
      </c>
      <c r="BV15" s="155">
        <v>0</v>
      </c>
      <c r="BW15" s="155">
        <v>0</v>
      </c>
      <c r="BX15" s="155">
        <v>0</v>
      </c>
      <c r="BY15" s="155">
        <v>0</v>
      </c>
      <c r="BZ15" s="155">
        <v>0</v>
      </c>
      <c r="CA15" s="155">
        <v>0</v>
      </c>
      <c r="CB15" s="155">
        <v>0</v>
      </c>
      <c r="CC15" s="155">
        <v>0</v>
      </c>
      <c r="CD15" s="156">
        <v>0</v>
      </c>
    </row>
    <row r="16" spans="1:82" s="1" customFormat="1" x14ac:dyDescent="0.4">
      <c r="A16" s="149"/>
      <c r="B16" s="56" t="s">
        <v>232</v>
      </c>
      <c r="C16" s="154" t="s">
        <v>221</v>
      </c>
      <c r="D16" s="155">
        <v>0</v>
      </c>
      <c r="E16" s="155">
        <v>0</v>
      </c>
      <c r="F16" s="155">
        <v>0</v>
      </c>
      <c r="G16" s="155">
        <v>0</v>
      </c>
      <c r="H16" s="155">
        <v>0</v>
      </c>
      <c r="I16" s="155">
        <v>0</v>
      </c>
      <c r="J16" s="155">
        <v>0</v>
      </c>
      <c r="K16" s="155">
        <v>0</v>
      </c>
      <c r="L16" s="155">
        <v>0</v>
      </c>
      <c r="M16" s="155">
        <v>0</v>
      </c>
      <c r="N16" s="155">
        <v>0</v>
      </c>
      <c r="O16" s="155">
        <v>0</v>
      </c>
      <c r="P16" s="155">
        <v>0</v>
      </c>
      <c r="Q16" s="155">
        <v>0</v>
      </c>
      <c r="R16" s="155">
        <v>0</v>
      </c>
      <c r="S16" s="155">
        <v>0</v>
      </c>
      <c r="T16" s="155">
        <v>0</v>
      </c>
      <c r="U16" s="155">
        <v>0</v>
      </c>
      <c r="V16" s="155">
        <v>0</v>
      </c>
      <c r="W16" s="155">
        <v>0</v>
      </c>
      <c r="X16" s="155">
        <v>0</v>
      </c>
      <c r="Y16" s="155">
        <v>0</v>
      </c>
      <c r="Z16" s="155">
        <v>0</v>
      </c>
      <c r="AA16" s="155">
        <v>0</v>
      </c>
      <c r="AB16" s="155">
        <v>0</v>
      </c>
      <c r="AC16" s="155">
        <v>0</v>
      </c>
      <c r="AD16" s="155">
        <v>0</v>
      </c>
      <c r="AE16" s="155">
        <v>0</v>
      </c>
      <c r="AF16" s="155">
        <v>0</v>
      </c>
      <c r="AG16" s="155">
        <v>0</v>
      </c>
      <c r="AH16" s="155">
        <v>0</v>
      </c>
      <c r="AI16" s="155">
        <v>0</v>
      </c>
      <c r="AJ16" s="155">
        <v>0</v>
      </c>
      <c r="AK16" s="155">
        <v>0</v>
      </c>
      <c r="AL16" s="155">
        <v>0</v>
      </c>
      <c r="AM16" s="155">
        <v>0</v>
      </c>
      <c r="AN16" s="155">
        <v>0</v>
      </c>
      <c r="AO16" s="155">
        <v>0</v>
      </c>
      <c r="AP16" s="155">
        <v>0</v>
      </c>
      <c r="AQ16" s="155">
        <v>0</v>
      </c>
      <c r="AR16" s="155">
        <v>0</v>
      </c>
      <c r="AS16" s="155">
        <v>0</v>
      </c>
      <c r="AT16" s="155">
        <v>0</v>
      </c>
      <c r="AU16" s="155">
        <v>0</v>
      </c>
      <c r="AV16" s="155">
        <v>1973.203</v>
      </c>
      <c r="AW16" s="155">
        <v>2772.2469999999998</v>
      </c>
      <c r="AX16" s="155">
        <v>3124.558</v>
      </c>
      <c r="AY16" s="155">
        <v>3801.788</v>
      </c>
      <c r="AZ16" s="155">
        <v>4497.8189999999995</v>
      </c>
      <c r="BA16" s="155">
        <v>4953.4069999999992</v>
      </c>
      <c r="BB16" s="155">
        <v>5316.1329999999989</v>
      </c>
      <c r="BC16" s="155">
        <v>5659.9930000000004</v>
      </c>
      <c r="BD16" s="155">
        <v>6043.639000000001</v>
      </c>
      <c r="BE16" s="155">
        <v>6580.0587643462241</v>
      </c>
      <c r="BF16" s="155">
        <v>7051.9688886240428</v>
      </c>
      <c r="BG16" s="155">
        <v>7582.0869577400717</v>
      </c>
      <c r="BH16" s="155">
        <v>8079.1630000000005</v>
      </c>
      <c r="BI16" s="155">
        <v>8618.3022954000007</v>
      </c>
      <c r="BJ16" s="155">
        <v>9155.4464638600002</v>
      </c>
      <c r="BK16" s="155">
        <v>9867.029829797455</v>
      </c>
      <c r="BL16" s="155">
        <v>10525.20336705</v>
      </c>
      <c r="BM16" s="155">
        <v>11458.592503259999</v>
      </c>
      <c r="BN16" s="155">
        <v>11876.615118280002</v>
      </c>
      <c r="BO16" s="155">
        <v>12565.735437840005</v>
      </c>
      <c r="BP16" s="155">
        <v>13430.149580209998</v>
      </c>
      <c r="BQ16" s="155">
        <v>13762.514588680802</v>
      </c>
      <c r="BR16" s="155">
        <v>13798.261242919998</v>
      </c>
      <c r="BS16" s="155">
        <v>13233.124968690001</v>
      </c>
      <c r="BT16" s="155">
        <v>11513.612393931196</v>
      </c>
      <c r="BU16" s="155">
        <v>9379.593293240021</v>
      </c>
      <c r="BV16" s="155">
        <v>8126.2184717899954</v>
      </c>
      <c r="BW16" s="155">
        <v>7233.1409551332417</v>
      </c>
      <c r="BX16" s="155">
        <v>5812.8455863046374</v>
      </c>
      <c r="BY16" s="155">
        <v>5670.1325247738732</v>
      </c>
      <c r="BZ16" s="155">
        <v>5666.9286596747461</v>
      </c>
      <c r="CA16" s="155">
        <v>5963.7208540011598</v>
      </c>
      <c r="CB16" s="155">
        <v>5839.0207532265958</v>
      </c>
      <c r="CC16" s="155">
        <v>5565.6211435544265</v>
      </c>
      <c r="CD16" s="156">
        <v>5633.08746351846</v>
      </c>
    </row>
    <row r="17" spans="1:82" s="1" customFormat="1" x14ac:dyDescent="0.4">
      <c r="A17" s="149"/>
      <c r="B17" s="56" t="s">
        <v>233</v>
      </c>
      <c r="C17" s="154" t="s">
        <v>230</v>
      </c>
      <c r="D17" s="155">
        <v>0</v>
      </c>
      <c r="E17" s="155">
        <v>0</v>
      </c>
      <c r="F17" s="155">
        <v>0</v>
      </c>
      <c r="G17" s="155">
        <v>0</v>
      </c>
      <c r="H17" s="155">
        <v>0</v>
      </c>
      <c r="I17" s="155">
        <v>0</v>
      </c>
      <c r="J17" s="155">
        <v>0</v>
      </c>
      <c r="K17" s="155">
        <v>0</v>
      </c>
      <c r="L17" s="155">
        <v>0</v>
      </c>
      <c r="M17" s="155">
        <v>0</v>
      </c>
      <c r="N17" s="155">
        <v>0</v>
      </c>
      <c r="O17" s="155">
        <v>0</v>
      </c>
      <c r="P17" s="155">
        <v>0</v>
      </c>
      <c r="Q17" s="155">
        <v>0</v>
      </c>
      <c r="R17" s="155">
        <v>0</v>
      </c>
      <c r="S17" s="155">
        <v>0</v>
      </c>
      <c r="T17" s="155">
        <v>0</v>
      </c>
      <c r="U17" s="155">
        <v>0</v>
      </c>
      <c r="V17" s="155">
        <v>0</v>
      </c>
      <c r="W17" s="155">
        <v>0</v>
      </c>
      <c r="X17" s="155">
        <v>0</v>
      </c>
      <c r="Y17" s="155">
        <v>0</v>
      </c>
      <c r="Z17" s="155">
        <v>0</v>
      </c>
      <c r="AA17" s="155">
        <v>0</v>
      </c>
      <c r="AB17" s="155">
        <v>0</v>
      </c>
      <c r="AC17" s="155">
        <v>0</v>
      </c>
      <c r="AD17" s="155">
        <v>0</v>
      </c>
      <c r="AE17" s="155">
        <v>0</v>
      </c>
      <c r="AF17" s="155">
        <v>0</v>
      </c>
      <c r="AG17" s="155">
        <v>0</v>
      </c>
      <c r="AH17" s="155">
        <v>0</v>
      </c>
      <c r="AI17" s="155">
        <v>0</v>
      </c>
      <c r="AJ17" s="155">
        <v>0</v>
      </c>
      <c r="AK17" s="155">
        <v>0</v>
      </c>
      <c r="AL17" s="155">
        <v>0</v>
      </c>
      <c r="AM17" s="155">
        <v>0</v>
      </c>
      <c r="AN17" s="155">
        <v>0</v>
      </c>
      <c r="AO17" s="155">
        <v>0</v>
      </c>
      <c r="AP17" s="155">
        <v>0</v>
      </c>
      <c r="AQ17" s="155">
        <v>0</v>
      </c>
      <c r="AR17" s="155">
        <v>0</v>
      </c>
      <c r="AS17" s="155">
        <v>0</v>
      </c>
      <c r="AT17" s="155">
        <v>0</v>
      </c>
      <c r="AU17" s="155">
        <v>0</v>
      </c>
      <c r="AV17" s="155">
        <v>2.8769999999999998</v>
      </c>
      <c r="AW17" s="155">
        <v>7.2039999999999997</v>
      </c>
      <c r="AX17" s="155">
        <v>11.369</v>
      </c>
      <c r="AY17" s="155">
        <v>19.163</v>
      </c>
      <c r="AZ17" s="155">
        <v>34.027000000000001</v>
      </c>
      <c r="BA17" s="155">
        <v>42.026000000000003</v>
      </c>
      <c r="BB17" s="155">
        <v>48.832000000000001</v>
      </c>
      <c r="BC17" s="155">
        <v>39.287999999999997</v>
      </c>
      <c r="BD17" s="155">
        <v>-6.0999999999999999E-2</v>
      </c>
      <c r="BE17" s="155">
        <v>-8.6436562195121955E-2</v>
      </c>
      <c r="BF17" s="155">
        <v>-0.14737339999999999</v>
      </c>
      <c r="BG17" s="155">
        <v>8.5208560000000017E-2</v>
      </c>
      <c r="BH17" s="155">
        <v>-2.9000000000000001E-2</v>
      </c>
      <c r="BI17" s="155">
        <v>0</v>
      </c>
      <c r="BJ17" s="155">
        <v>0</v>
      </c>
      <c r="BK17" s="155">
        <v>0</v>
      </c>
      <c r="BL17" s="155">
        <v>0</v>
      </c>
      <c r="BM17" s="155">
        <v>0</v>
      </c>
      <c r="BN17" s="155">
        <v>0</v>
      </c>
      <c r="BO17" s="155">
        <v>0</v>
      </c>
      <c r="BP17" s="155">
        <v>0</v>
      </c>
      <c r="BQ17" s="155">
        <v>0</v>
      </c>
      <c r="BR17" s="155">
        <v>0</v>
      </c>
      <c r="BS17" s="155">
        <v>0</v>
      </c>
      <c r="BT17" s="155">
        <v>0</v>
      </c>
      <c r="BU17" s="155">
        <v>0</v>
      </c>
      <c r="BV17" s="155">
        <v>0</v>
      </c>
      <c r="BW17" s="155">
        <v>0</v>
      </c>
      <c r="BX17" s="155">
        <v>0</v>
      </c>
      <c r="BY17" s="155">
        <v>0</v>
      </c>
      <c r="BZ17" s="155">
        <v>0</v>
      </c>
      <c r="CA17" s="155">
        <v>0</v>
      </c>
      <c r="CB17" s="155">
        <v>0</v>
      </c>
      <c r="CC17" s="155">
        <v>0</v>
      </c>
      <c r="CD17" s="156">
        <v>0</v>
      </c>
    </row>
    <row r="18" spans="1:82" s="1" customFormat="1" x14ac:dyDescent="0.4">
      <c r="A18" s="149"/>
      <c r="B18" s="56" t="s">
        <v>234</v>
      </c>
      <c r="C18" s="154" t="s">
        <v>230</v>
      </c>
      <c r="D18" s="155">
        <v>0</v>
      </c>
      <c r="E18" s="155">
        <v>0</v>
      </c>
      <c r="F18" s="155">
        <v>0</v>
      </c>
      <c r="G18" s="155">
        <v>0</v>
      </c>
      <c r="H18" s="155">
        <v>0</v>
      </c>
      <c r="I18" s="155">
        <v>0</v>
      </c>
      <c r="J18" s="155">
        <v>0</v>
      </c>
      <c r="K18" s="155">
        <v>0</v>
      </c>
      <c r="L18" s="155">
        <v>0</v>
      </c>
      <c r="M18" s="155">
        <v>0</v>
      </c>
      <c r="N18" s="155">
        <v>0</v>
      </c>
      <c r="O18" s="155">
        <v>0</v>
      </c>
      <c r="P18" s="155">
        <v>0</v>
      </c>
      <c r="Q18" s="155">
        <v>0</v>
      </c>
      <c r="R18" s="155">
        <v>0</v>
      </c>
      <c r="S18" s="155">
        <v>0</v>
      </c>
      <c r="T18" s="155">
        <v>0</v>
      </c>
      <c r="U18" s="155">
        <v>0</v>
      </c>
      <c r="V18" s="155">
        <v>0</v>
      </c>
      <c r="W18" s="155">
        <v>0</v>
      </c>
      <c r="X18" s="155">
        <v>0</v>
      </c>
      <c r="Y18" s="155">
        <v>0</v>
      </c>
      <c r="Z18" s="155">
        <v>0</v>
      </c>
      <c r="AA18" s="155">
        <v>0</v>
      </c>
      <c r="AB18" s="155">
        <v>0</v>
      </c>
      <c r="AC18" s="155">
        <v>0</v>
      </c>
      <c r="AD18" s="155">
        <v>0</v>
      </c>
      <c r="AE18" s="155">
        <v>0</v>
      </c>
      <c r="AF18" s="155">
        <v>0</v>
      </c>
      <c r="AG18" s="155">
        <v>0</v>
      </c>
      <c r="AH18" s="155">
        <v>0</v>
      </c>
      <c r="AI18" s="155">
        <v>0</v>
      </c>
      <c r="AJ18" s="155">
        <v>0</v>
      </c>
      <c r="AK18" s="155">
        <v>0</v>
      </c>
      <c r="AL18" s="155">
        <v>0</v>
      </c>
      <c r="AM18" s="155">
        <v>0</v>
      </c>
      <c r="AN18" s="155">
        <v>0</v>
      </c>
      <c r="AO18" s="155">
        <v>0</v>
      </c>
      <c r="AP18" s="155">
        <v>0</v>
      </c>
      <c r="AQ18" s="155">
        <v>0</v>
      </c>
      <c r="AR18" s="155">
        <v>0</v>
      </c>
      <c r="AS18" s="155">
        <v>0</v>
      </c>
      <c r="AT18" s="155">
        <v>0</v>
      </c>
      <c r="AU18" s="155">
        <v>0</v>
      </c>
      <c r="AV18" s="155">
        <v>0</v>
      </c>
      <c r="AW18" s="155">
        <v>0</v>
      </c>
      <c r="AX18" s="155">
        <v>0</v>
      </c>
      <c r="AY18" s="155">
        <v>0</v>
      </c>
      <c r="AZ18" s="155">
        <v>0</v>
      </c>
      <c r="BA18" s="155">
        <v>0</v>
      </c>
      <c r="BB18" s="155">
        <v>0</v>
      </c>
      <c r="BC18" s="155">
        <v>0</v>
      </c>
      <c r="BD18" s="155">
        <v>0</v>
      </c>
      <c r="BE18" s="155">
        <v>6.8540000000000001</v>
      </c>
      <c r="BF18" s="155">
        <v>13.107519600000002</v>
      </c>
      <c r="BG18" s="155">
        <v>14.986460219999998</v>
      </c>
      <c r="BH18" s="155">
        <v>16.622024122071426</v>
      </c>
      <c r="BI18" s="155">
        <v>17.693564299999998</v>
      </c>
      <c r="BJ18" s="155">
        <v>19.498030839999998</v>
      </c>
      <c r="BK18" s="155">
        <v>20.507303</v>
      </c>
      <c r="BL18" s="155">
        <v>21.180479929999997</v>
      </c>
      <c r="BM18" s="155">
        <v>21.798681950000002</v>
      </c>
      <c r="BN18" s="155">
        <v>21.362664119999998</v>
      </c>
      <c r="BO18" s="155">
        <v>22.339751259999996</v>
      </c>
      <c r="BP18" s="155">
        <v>56.572572000000001</v>
      </c>
      <c r="BQ18" s="155">
        <v>176.393889</v>
      </c>
      <c r="BR18" s="155">
        <v>199.78361200000001</v>
      </c>
      <c r="BS18" s="155">
        <v>161</v>
      </c>
      <c r="BT18" s="155">
        <v>184</v>
      </c>
      <c r="BU18" s="155">
        <v>164</v>
      </c>
      <c r="BV18" s="155">
        <v>154</v>
      </c>
      <c r="BW18" s="155">
        <v>132.03678999000002</v>
      </c>
      <c r="BX18" s="155">
        <v>171.42592472999999</v>
      </c>
      <c r="BY18" s="155">
        <v>140</v>
      </c>
      <c r="BZ18" s="155">
        <v>100</v>
      </c>
      <c r="CA18" s="155">
        <v>100</v>
      </c>
      <c r="CB18" s="155">
        <v>100</v>
      </c>
      <c r="CC18" s="155">
        <v>100</v>
      </c>
      <c r="CD18" s="156">
        <v>100</v>
      </c>
    </row>
    <row r="19" spans="1:82" s="1" customFormat="1" x14ac:dyDescent="0.4">
      <c r="A19" s="149"/>
      <c r="B19" s="56" t="s">
        <v>235</v>
      </c>
      <c r="C19" s="154" t="s">
        <v>230</v>
      </c>
      <c r="D19" s="155">
        <v>0</v>
      </c>
      <c r="E19" s="155">
        <v>0</v>
      </c>
      <c r="F19" s="155">
        <v>0</v>
      </c>
      <c r="G19" s="155">
        <v>0</v>
      </c>
      <c r="H19" s="155">
        <v>0</v>
      </c>
      <c r="I19" s="155">
        <v>0</v>
      </c>
      <c r="J19" s="155">
        <v>0</v>
      </c>
      <c r="K19" s="155">
        <v>0</v>
      </c>
      <c r="L19" s="155">
        <v>0</v>
      </c>
      <c r="M19" s="155">
        <v>0</v>
      </c>
      <c r="N19" s="155">
        <v>0</v>
      </c>
      <c r="O19" s="155">
        <v>0</v>
      </c>
      <c r="P19" s="155">
        <v>0</v>
      </c>
      <c r="Q19" s="155">
        <v>0</v>
      </c>
      <c r="R19" s="155">
        <v>0</v>
      </c>
      <c r="S19" s="155">
        <v>0</v>
      </c>
      <c r="T19" s="155">
        <v>0</v>
      </c>
      <c r="U19" s="155">
        <v>0</v>
      </c>
      <c r="V19" s="155">
        <v>0</v>
      </c>
      <c r="W19" s="155">
        <v>0</v>
      </c>
      <c r="X19" s="155">
        <v>0</v>
      </c>
      <c r="Y19" s="155">
        <v>0</v>
      </c>
      <c r="Z19" s="155">
        <v>0</v>
      </c>
      <c r="AA19" s="155">
        <v>0</v>
      </c>
      <c r="AB19" s="155">
        <v>0</v>
      </c>
      <c r="AC19" s="155">
        <v>0</v>
      </c>
      <c r="AD19" s="155">
        <v>0</v>
      </c>
      <c r="AE19" s="155">
        <v>0</v>
      </c>
      <c r="AF19" s="155">
        <v>0</v>
      </c>
      <c r="AG19" s="155">
        <v>0</v>
      </c>
      <c r="AH19" s="155">
        <v>0</v>
      </c>
      <c r="AI19" s="155">
        <v>0</v>
      </c>
      <c r="AJ19" s="155">
        <v>0</v>
      </c>
      <c r="AK19" s="155">
        <v>0</v>
      </c>
      <c r="AL19" s="155">
        <v>0</v>
      </c>
      <c r="AM19" s="155">
        <v>0</v>
      </c>
      <c r="AN19" s="155">
        <v>0</v>
      </c>
      <c r="AO19" s="155">
        <v>0</v>
      </c>
      <c r="AP19" s="155">
        <v>0</v>
      </c>
      <c r="AQ19" s="155">
        <v>0</v>
      </c>
      <c r="AR19" s="155">
        <v>0</v>
      </c>
      <c r="AS19" s="155">
        <v>0</v>
      </c>
      <c r="AT19" s="155">
        <v>0</v>
      </c>
      <c r="AU19" s="155">
        <v>0</v>
      </c>
      <c r="AV19" s="155">
        <v>0</v>
      </c>
      <c r="AW19" s="155">
        <v>0</v>
      </c>
      <c r="AX19" s="155">
        <v>0</v>
      </c>
      <c r="AY19" s="155">
        <v>0</v>
      </c>
      <c r="AZ19" s="155">
        <v>3.1930000000000001</v>
      </c>
      <c r="BA19" s="155">
        <v>23.582999999999998</v>
      </c>
      <c r="BB19" s="155">
        <v>32.392000000000003</v>
      </c>
      <c r="BC19" s="155">
        <v>27.45</v>
      </c>
      <c r="BD19" s="155">
        <v>4.1689999999999996</v>
      </c>
      <c r="BE19" s="155">
        <v>6.0000000000000001E-3</v>
      </c>
      <c r="BF19" s="155">
        <v>4.2999999999999997E-2</v>
      </c>
      <c r="BG19" s="155">
        <v>0</v>
      </c>
      <c r="BH19" s="155">
        <v>0</v>
      </c>
      <c r="BI19" s="155">
        <v>0</v>
      </c>
      <c r="BJ19" s="155">
        <v>0</v>
      </c>
      <c r="BK19" s="155">
        <v>0</v>
      </c>
      <c r="BL19" s="155">
        <v>0</v>
      </c>
      <c r="BM19" s="155">
        <v>0</v>
      </c>
      <c r="BN19" s="155">
        <v>0</v>
      </c>
      <c r="BO19" s="155">
        <v>0</v>
      </c>
      <c r="BP19" s="155">
        <v>0</v>
      </c>
      <c r="BQ19" s="155">
        <v>0</v>
      </c>
      <c r="BR19" s="155">
        <v>0</v>
      </c>
      <c r="BS19" s="155">
        <v>0</v>
      </c>
      <c r="BT19" s="155">
        <v>0</v>
      </c>
      <c r="BU19" s="155">
        <v>0</v>
      </c>
      <c r="BV19" s="155">
        <v>0</v>
      </c>
      <c r="BW19" s="155">
        <v>0</v>
      </c>
      <c r="BX19" s="155">
        <v>0</v>
      </c>
      <c r="BY19" s="155">
        <v>0</v>
      </c>
      <c r="BZ19" s="155">
        <v>0</v>
      </c>
      <c r="CA19" s="155">
        <v>0</v>
      </c>
      <c r="CB19" s="155">
        <v>0</v>
      </c>
      <c r="CC19" s="155">
        <v>0</v>
      </c>
      <c r="CD19" s="156">
        <v>0</v>
      </c>
    </row>
    <row r="20" spans="1:82" s="1" customFormat="1" ht="27" customHeight="1" x14ac:dyDescent="0.4">
      <c r="A20" s="149"/>
      <c r="B20" s="56" t="s">
        <v>236</v>
      </c>
      <c r="C20" s="159"/>
      <c r="D20" s="155">
        <f t="shared" ref="D20:AI20" si="3">SUM(D$21:D$22)</f>
        <v>0</v>
      </c>
      <c r="E20" s="155">
        <f t="shared" si="3"/>
        <v>0</v>
      </c>
      <c r="F20" s="155">
        <f t="shared" si="3"/>
        <v>0</v>
      </c>
      <c r="G20" s="155">
        <f t="shared" si="3"/>
        <v>0</v>
      </c>
      <c r="H20" s="155">
        <f t="shared" si="3"/>
        <v>0</v>
      </c>
      <c r="I20" s="155">
        <f t="shared" si="3"/>
        <v>0</v>
      </c>
      <c r="J20" s="155">
        <f t="shared" si="3"/>
        <v>0</v>
      </c>
      <c r="K20" s="155">
        <f t="shared" si="3"/>
        <v>0</v>
      </c>
      <c r="L20" s="155">
        <f t="shared" si="3"/>
        <v>0</v>
      </c>
      <c r="M20" s="155">
        <f t="shared" si="3"/>
        <v>0</v>
      </c>
      <c r="N20" s="155">
        <f t="shared" si="3"/>
        <v>0</v>
      </c>
      <c r="O20" s="155">
        <f t="shared" si="3"/>
        <v>0</v>
      </c>
      <c r="P20" s="155">
        <f t="shared" si="3"/>
        <v>0</v>
      </c>
      <c r="Q20" s="155">
        <f t="shared" si="3"/>
        <v>0</v>
      </c>
      <c r="R20" s="155">
        <f t="shared" si="3"/>
        <v>0</v>
      </c>
      <c r="S20" s="155">
        <f t="shared" si="3"/>
        <v>0</v>
      </c>
      <c r="T20" s="155">
        <f t="shared" si="3"/>
        <v>0</v>
      </c>
      <c r="U20" s="155">
        <f t="shared" si="3"/>
        <v>0</v>
      </c>
      <c r="V20" s="155">
        <f t="shared" si="3"/>
        <v>0</v>
      </c>
      <c r="W20" s="155">
        <f t="shared" si="3"/>
        <v>0</v>
      </c>
      <c r="X20" s="155">
        <f t="shared" si="3"/>
        <v>0</v>
      </c>
      <c r="Y20" s="155">
        <f t="shared" si="3"/>
        <v>0</v>
      </c>
      <c r="Z20" s="155">
        <f t="shared" si="3"/>
        <v>0</v>
      </c>
      <c r="AA20" s="155">
        <f t="shared" si="3"/>
        <v>0</v>
      </c>
      <c r="AB20" s="155">
        <f t="shared" si="3"/>
        <v>0</v>
      </c>
      <c r="AC20" s="155">
        <f t="shared" si="3"/>
        <v>0</v>
      </c>
      <c r="AD20" s="155">
        <f t="shared" si="3"/>
        <v>0</v>
      </c>
      <c r="AE20" s="155">
        <f t="shared" si="3"/>
        <v>0</v>
      </c>
      <c r="AF20" s="155">
        <f t="shared" si="3"/>
        <v>0</v>
      </c>
      <c r="AG20" s="155">
        <f t="shared" si="3"/>
        <v>0</v>
      </c>
      <c r="AH20" s="155">
        <f t="shared" si="3"/>
        <v>0</v>
      </c>
      <c r="AI20" s="155">
        <f t="shared" si="3"/>
        <v>0</v>
      </c>
      <c r="AJ20" s="155">
        <f t="shared" ref="AJ20:BO20" si="4">SUM(AJ$21:AJ$22)</f>
        <v>0</v>
      </c>
      <c r="AK20" s="155">
        <f t="shared" si="4"/>
        <v>0</v>
      </c>
      <c r="AL20" s="155">
        <f t="shared" si="4"/>
        <v>0</v>
      </c>
      <c r="AM20" s="155">
        <f t="shared" si="4"/>
        <v>0</v>
      </c>
      <c r="AN20" s="155">
        <f t="shared" si="4"/>
        <v>0</v>
      </c>
      <c r="AO20" s="155">
        <f t="shared" si="4"/>
        <v>0</v>
      </c>
      <c r="AP20" s="155">
        <f t="shared" si="4"/>
        <v>0</v>
      </c>
      <c r="AQ20" s="155">
        <f t="shared" si="4"/>
        <v>0</v>
      </c>
      <c r="AR20" s="155">
        <f t="shared" si="4"/>
        <v>0</v>
      </c>
      <c r="AS20" s="155">
        <f t="shared" si="4"/>
        <v>0</v>
      </c>
      <c r="AT20" s="155">
        <f t="shared" si="4"/>
        <v>0</v>
      </c>
      <c r="AU20" s="155">
        <f t="shared" si="4"/>
        <v>0</v>
      </c>
      <c r="AV20" s="155">
        <f t="shared" si="4"/>
        <v>0</v>
      </c>
      <c r="AW20" s="155">
        <f t="shared" si="4"/>
        <v>0</v>
      </c>
      <c r="AX20" s="155">
        <f t="shared" si="4"/>
        <v>0</v>
      </c>
      <c r="AY20" s="155">
        <f t="shared" si="4"/>
        <v>0</v>
      </c>
      <c r="AZ20" s="155">
        <f t="shared" si="4"/>
        <v>0</v>
      </c>
      <c r="BA20" s="155">
        <f t="shared" si="4"/>
        <v>0</v>
      </c>
      <c r="BB20" s="155">
        <f t="shared" si="4"/>
        <v>0</v>
      </c>
      <c r="BC20" s="155">
        <f t="shared" si="4"/>
        <v>0</v>
      </c>
      <c r="BD20" s="155">
        <f t="shared" si="4"/>
        <v>0</v>
      </c>
      <c r="BE20" s="155">
        <f t="shared" si="4"/>
        <v>0</v>
      </c>
      <c r="BF20" s="155">
        <f t="shared" si="4"/>
        <v>0</v>
      </c>
      <c r="BG20" s="155">
        <f t="shared" si="4"/>
        <v>0</v>
      </c>
      <c r="BH20" s="155">
        <f t="shared" si="4"/>
        <v>0</v>
      </c>
      <c r="BI20" s="155">
        <f t="shared" si="4"/>
        <v>0</v>
      </c>
      <c r="BJ20" s="155">
        <f t="shared" si="4"/>
        <v>0</v>
      </c>
      <c r="BK20" s="155">
        <f t="shared" si="4"/>
        <v>0</v>
      </c>
      <c r="BL20" s="155">
        <f t="shared" si="4"/>
        <v>127.18792895</v>
      </c>
      <c r="BM20" s="155">
        <f t="shared" si="4"/>
        <v>1267.3993002300001</v>
      </c>
      <c r="BN20" s="155">
        <f t="shared" si="4"/>
        <v>2231.7483619</v>
      </c>
      <c r="BO20" s="155">
        <f t="shared" si="4"/>
        <v>3554.1022156099998</v>
      </c>
      <c r="BP20" s="155">
        <f t="shared" ref="BP20:CD20" si="5">SUM(BP$21:BP$22)</f>
        <v>6779.6544881600003</v>
      </c>
      <c r="BQ20" s="155">
        <f t="shared" si="5"/>
        <v>10436.707839979998</v>
      </c>
      <c r="BR20" s="155">
        <f t="shared" si="5"/>
        <v>12827.382151170001</v>
      </c>
      <c r="BS20" s="155">
        <f t="shared" si="5"/>
        <v>14271.548569180002</v>
      </c>
      <c r="BT20" s="155">
        <f t="shared" si="5"/>
        <v>14830.444816650002</v>
      </c>
      <c r="BU20" s="155">
        <f t="shared" si="5"/>
        <v>15352.892355200001</v>
      </c>
      <c r="BV20" s="155">
        <f t="shared" si="5"/>
        <v>15097.86932374</v>
      </c>
      <c r="BW20" s="155">
        <f t="shared" si="5"/>
        <v>13850.988828140005</v>
      </c>
      <c r="BX20" s="155">
        <f t="shared" si="5"/>
        <v>13427.615083349996</v>
      </c>
      <c r="BY20" s="155">
        <f t="shared" si="5"/>
        <v>12626.093019664238</v>
      </c>
      <c r="BZ20" s="155">
        <f t="shared" si="5"/>
        <v>12832.234709218104</v>
      </c>
      <c r="CA20" s="155">
        <f t="shared" si="5"/>
        <v>13003.429009084681</v>
      </c>
      <c r="CB20" s="155">
        <f t="shared" si="5"/>
        <v>11502.262464490141</v>
      </c>
      <c r="CC20" s="155">
        <f t="shared" si="5"/>
        <v>8499.3825892787918</v>
      </c>
      <c r="CD20" s="156">
        <f t="shared" si="5"/>
        <v>5543.7363297595402</v>
      </c>
    </row>
    <row r="21" spans="1:82" s="1" customFormat="1" x14ac:dyDescent="0.4">
      <c r="A21" s="149"/>
      <c r="B21" s="71" t="s">
        <v>227</v>
      </c>
      <c r="C21" s="154" t="s">
        <v>224</v>
      </c>
      <c r="D21" s="155">
        <v>0</v>
      </c>
      <c r="E21" s="155">
        <v>0</v>
      </c>
      <c r="F21" s="155">
        <v>0</v>
      </c>
      <c r="G21" s="155">
        <v>0</v>
      </c>
      <c r="H21" s="155">
        <v>0</v>
      </c>
      <c r="I21" s="155">
        <v>0</v>
      </c>
      <c r="J21" s="155">
        <v>0</v>
      </c>
      <c r="K21" s="155">
        <v>0</v>
      </c>
      <c r="L21" s="155">
        <v>0</v>
      </c>
      <c r="M21" s="155">
        <v>0</v>
      </c>
      <c r="N21" s="155">
        <v>0</v>
      </c>
      <c r="O21" s="155">
        <v>0</v>
      </c>
      <c r="P21" s="155">
        <v>0</v>
      </c>
      <c r="Q21" s="155">
        <v>0</v>
      </c>
      <c r="R21" s="155">
        <v>0</v>
      </c>
      <c r="S21" s="155">
        <v>0</v>
      </c>
      <c r="T21" s="155">
        <v>0</v>
      </c>
      <c r="U21" s="155">
        <v>0</v>
      </c>
      <c r="V21" s="155">
        <v>0</v>
      </c>
      <c r="W21" s="155">
        <v>0</v>
      </c>
      <c r="X21" s="155">
        <v>0</v>
      </c>
      <c r="Y21" s="155">
        <v>0</v>
      </c>
      <c r="Z21" s="155">
        <v>0</v>
      </c>
      <c r="AA21" s="155">
        <v>0</v>
      </c>
      <c r="AB21" s="155">
        <v>0</v>
      </c>
      <c r="AC21" s="155">
        <v>0</v>
      </c>
      <c r="AD21" s="155">
        <v>0</v>
      </c>
      <c r="AE21" s="155">
        <v>0</v>
      </c>
      <c r="AF21" s="155">
        <v>0</v>
      </c>
      <c r="AG21" s="155">
        <v>0</v>
      </c>
      <c r="AH21" s="155">
        <v>0</v>
      </c>
      <c r="AI21" s="155">
        <v>0</v>
      </c>
      <c r="AJ21" s="155">
        <v>0</v>
      </c>
      <c r="AK21" s="155">
        <v>0</v>
      </c>
      <c r="AL21" s="155">
        <v>0</v>
      </c>
      <c r="AM21" s="155">
        <v>0</v>
      </c>
      <c r="AN21" s="155">
        <v>0</v>
      </c>
      <c r="AO21" s="155">
        <v>0</v>
      </c>
      <c r="AP21" s="155">
        <v>0</v>
      </c>
      <c r="AQ21" s="155">
        <v>0</v>
      </c>
      <c r="AR21" s="155">
        <v>0</v>
      </c>
      <c r="AS21" s="155">
        <v>0</v>
      </c>
      <c r="AT21" s="155">
        <v>0</v>
      </c>
      <c r="AU21" s="155">
        <v>0</v>
      </c>
      <c r="AV21" s="155">
        <v>0</v>
      </c>
      <c r="AW21" s="155">
        <v>0</v>
      </c>
      <c r="AX21" s="155">
        <v>0</v>
      </c>
      <c r="AY21" s="155">
        <v>0</v>
      </c>
      <c r="AZ21" s="155">
        <v>0</v>
      </c>
      <c r="BA21" s="155">
        <v>0</v>
      </c>
      <c r="BB21" s="155">
        <v>0</v>
      </c>
      <c r="BC21" s="155">
        <v>0</v>
      </c>
      <c r="BD21" s="155">
        <v>0</v>
      </c>
      <c r="BE21" s="155">
        <v>0</v>
      </c>
      <c r="BF21" s="155">
        <v>0</v>
      </c>
      <c r="BG21" s="155">
        <v>0</v>
      </c>
      <c r="BH21" s="155">
        <v>0</v>
      </c>
      <c r="BI21" s="155">
        <v>0</v>
      </c>
      <c r="BJ21" s="155">
        <v>0</v>
      </c>
      <c r="BK21" s="155">
        <v>0</v>
      </c>
      <c r="BL21" s="155">
        <v>64.379764080000001</v>
      </c>
      <c r="BM21" s="155">
        <v>580.96194385999991</v>
      </c>
      <c r="BN21" s="155">
        <v>954.84283312000014</v>
      </c>
      <c r="BO21" s="155">
        <v>1398.5169151799998</v>
      </c>
      <c r="BP21" s="155">
        <v>2304.75857546</v>
      </c>
      <c r="BQ21" s="155">
        <v>3538.8798924699986</v>
      </c>
      <c r="BR21" s="155">
        <v>4100.9191948399994</v>
      </c>
      <c r="BS21" s="155">
        <v>4456.6648349100024</v>
      </c>
      <c r="BT21" s="155">
        <v>4687.0089817599983</v>
      </c>
      <c r="BU21" s="155">
        <v>4711.3251268400008</v>
      </c>
      <c r="BV21" s="155">
        <v>4562.8610960800006</v>
      </c>
      <c r="BW21" s="155">
        <v>4511.989815750002</v>
      </c>
      <c r="BX21" s="155">
        <v>4567.4223184649991</v>
      </c>
      <c r="BY21" s="155">
        <v>4428.7476601141516</v>
      </c>
      <c r="BZ21" s="155">
        <v>4864.1800049392996</v>
      </c>
      <c r="CA21" s="155">
        <v>5319.9371899729276</v>
      </c>
      <c r="CB21" s="155">
        <v>5421.7905591768267</v>
      </c>
      <c r="CC21" s="155">
        <v>5314.9904384113925</v>
      </c>
      <c r="CD21" s="156">
        <v>5183.5691549690328</v>
      </c>
    </row>
    <row r="22" spans="1:82" s="1" customFormat="1" x14ac:dyDescent="0.4">
      <c r="A22" s="149"/>
      <c r="B22" s="71" t="s">
        <v>237</v>
      </c>
      <c r="C22" s="154" t="s">
        <v>230</v>
      </c>
      <c r="D22" s="155">
        <v>0</v>
      </c>
      <c r="E22" s="155">
        <v>0</v>
      </c>
      <c r="F22" s="155">
        <v>0</v>
      </c>
      <c r="G22" s="155">
        <v>0</v>
      </c>
      <c r="H22" s="155">
        <v>0</v>
      </c>
      <c r="I22" s="155">
        <v>0</v>
      </c>
      <c r="J22" s="155">
        <v>0</v>
      </c>
      <c r="K22" s="155">
        <v>0</v>
      </c>
      <c r="L22" s="155">
        <v>0</v>
      </c>
      <c r="M22" s="155">
        <v>0</v>
      </c>
      <c r="N22" s="155">
        <v>0</v>
      </c>
      <c r="O22" s="155">
        <v>0</v>
      </c>
      <c r="P22" s="155">
        <v>0</v>
      </c>
      <c r="Q22" s="155">
        <v>0</v>
      </c>
      <c r="R22" s="155">
        <v>0</v>
      </c>
      <c r="S22" s="155">
        <v>0</v>
      </c>
      <c r="T22" s="155">
        <v>0</v>
      </c>
      <c r="U22" s="155">
        <v>0</v>
      </c>
      <c r="V22" s="155">
        <v>0</v>
      </c>
      <c r="W22" s="155">
        <v>0</v>
      </c>
      <c r="X22" s="155">
        <v>0</v>
      </c>
      <c r="Y22" s="155">
        <v>0</v>
      </c>
      <c r="Z22" s="155">
        <v>0</v>
      </c>
      <c r="AA22" s="155">
        <v>0</v>
      </c>
      <c r="AB22" s="155">
        <v>0</v>
      </c>
      <c r="AC22" s="155">
        <v>0</v>
      </c>
      <c r="AD22" s="155">
        <v>0</v>
      </c>
      <c r="AE22" s="155">
        <v>0</v>
      </c>
      <c r="AF22" s="155">
        <v>0</v>
      </c>
      <c r="AG22" s="155">
        <v>0</v>
      </c>
      <c r="AH22" s="155">
        <v>0</v>
      </c>
      <c r="AI22" s="155">
        <v>0</v>
      </c>
      <c r="AJ22" s="155">
        <v>0</v>
      </c>
      <c r="AK22" s="155">
        <v>0</v>
      </c>
      <c r="AL22" s="155">
        <v>0</v>
      </c>
      <c r="AM22" s="155">
        <v>0</v>
      </c>
      <c r="AN22" s="155">
        <v>0</v>
      </c>
      <c r="AO22" s="155">
        <v>0</v>
      </c>
      <c r="AP22" s="155">
        <v>0</v>
      </c>
      <c r="AQ22" s="155">
        <v>0</v>
      </c>
      <c r="AR22" s="155">
        <v>0</v>
      </c>
      <c r="AS22" s="155">
        <v>0</v>
      </c>
      <c r="AT22" s="155">
        <v>0</v>
      </c>
      <c r="AU22" s="155">
        <v>0</v>
      </c>
      <c r="AV22" s="155">
        <v>0</v>
      </c>
      <c r="AW22" s="155">
        <v>0</v>
      </c>
      <c r="AX22" s="155">
        <v>0</v>
      </c>
      <c r="AY22" s="155">
        <v>0</v>
      </c>
      <c r="AZ22" s="155">
        <v>0</v>
      </c>
      <c r="BA22" s="155">
        <v>0</v>
      </c>
      <c r="BB22" s="155">
        <v>0</v>
      </c>
      <c r="BC22" s="155">
        <v>0</v>
      </c>
      <c r="BD22" s="155">
        <v>0</v>
      </c>
      <c r="BE22" s="155">
        <v>0</v>
      </c>
      <c r="BF22" s="155">
        <v>0</v>
      </c>
      <c r="BG22" s="155">
        <v>0</v>
      </c>
      <c r="BH22" s="155">
        <v>0</v>
      </c>
      <c r="BI22" s="155">
        <v>0</v>
      </c>
      <c r="BJ22" s="155">
        <v>0</v>
      </c>
      <c r="BK22" s="155">
        <v>0</v>
      </c>
      <c r="BL22" s="155">
        <v>62.808164869999999</v>
      </c>
      <c r="BM22" s="155">
        <v>686.4373563700002</v>
      </c>
      <c r="BN22" s="155">
        <v>1276.9055287799997</v>
      </c>
      <c r="BO22" s="155">
        <v>2155.5853004300002</v>
      </c>
      <c r="BP22" s="155">
        <v>4474.8959127000007</v>
      </c>
      <c r="BQ22" s="155">
        <v>6897.8279475099998</v>
      </c>
      <c r="BR22" s="155">
        <v>8726.4629563300005</v>
      </c>
      <c r="BS22" s="155">
        <v>9814.883734269999</v>
      </c>
      <c r="BT22" s="155">
        <v>10143.435834890004</v>
      </c>
      <c r="BU22" s="155">
        <v>10641.56722836</v>
      </c>
      <c r="BV22" s="155">
        <v>10535.008227660001</v>
      </c>
      <c r="BW22" s="155">
        <v>9338.9990123900043</v>
      </c>
      <c r="BX22" s="155">
        <v>8860.1927648849978</v>
      </c>
      <c r="BY22" s="155">
        <v>8197.3453595500869</v>
      </c>
      <c r="BZ22" s="155">
        <v>7968.0547042788057</v>
      </c>
      <c r="CA22" s="155">
        <v>7683.4918191117531</v>
      </c>
      <c r="CB22" s="155">
        <v>6080.4719053133149</v>
      </c>
      <c r="CC22" s="155">
        <v>3184.3921508673993</v>
      </c>
      <c r="CD22" s="156">
        <v>360.16717479050783</v>
      </c>
    </row>
    <row r="23" spans="1:82" s="1" customFormat="1" x14ac:dyDescent="0.4">
      <c r="A23" s="149"/>
      <c r="B23" s="56" t="s">
        <v>238</v>
      </c>
      <c r="C23" s="154" t="s">
        <v>230</v>
      </c>
      <c r="D23" s="155">
        <v>0</v>
      </c>
      <c r="E23" s="155">
        <v>0</v>
      </c>
      <c r="F23" s="155">
        <v>0</v>
      </c>
      <c r="G23" s="155">
        <v>0</v>
      </c>
      <c r="H23" s="155">
        <v>0</v>
      </c>
      <c r="I23" s="155">
        <v>0</v>
      </c>
      <c r="J23" s="155">
        <v>0</v>
      </c>
      <c r="K23" s="155">
        <v>0</v>
      </c>
      <c r="L23" s="155">
        <v>0</v>
      </c>
      <c r="M23" s="155">
        <v>0</v>
      </c>
      <c r="N23" s="155">
        <v>0</v>
      </c>
      <c r="O23" s="155">
        <v>0</v>
      </c>
      <c r="P23" s="155">
        <v>0</v>
      </c>
      <c r="Q23" s="155">
        <v>0</v>
      </c>
      <c r="R23" s="155">
        <v>0</v>
      </c>
      <c r="S23" s="155">
        <v>0</v>
      </c>
      <c r="T23" s="155">
        <v>0</v>
      </c>
      <c r="U23" s="155">
        <v>0</v>
      </c>
      <c r="V23" s="155">
        <v>0</v>
      </c>
      <c r="W23" s="155">
        <v>0</v>
      </c>
      <c r="X23" s="155">
        <v>0</v>
      </c>
      <c r="Y23" s="155">
        <v>0</v>
      </c>
      <c r="Z23" s="155">
        <v>0</v>
      </c>
      <c r="AA23" s="155">
        <v>3.7</v>
      </c>
      <c r="AB23" s="155">
        <v>9.8000000000000007</v>
      </c>
      <c r="AC23" s="155">
        <v>12.6</v>
      </c>
      <c r="AD23" s="155">
        <v>11.8</v>
      </c>
      <c r="AE23" s="155">
        <v>11.9</v>
      </c>
      <c r="AF23" s="155">
        <v>17.600000000000001</v>
      </c>
      <c r="AG23" s="155">
        <v>25.3</v>
      </c>
      <c r="AH23" s="155">
        <v>24</v>
      </c>
      <c r="AI23" s="155">
        <v>27</v>
      </c>
      <c r="AJ23" s="155">
        <v>42</v>
      </c>
      <c r="AK23" s="155">
        <v>66</v>
      </c>
      <c r="AL23" s="155">
        <v>94</v>
      </c>
      <c r="AM23" s="155">
        <v>123</v>
      </c>
      <c r="AN23" s="155">
        <v>126</v>
      </c>
      <c r="AO23" s="155">
        <v>130</v>
      </c>
      <c r="AP23" s="155">
        <v>161</v>
      </c>
      <c r="AQ23" s="155">
        <v>179.708</v>
      </c>
      <c r="AR23" s="155">
        <v>394.245</v>
      </c>
      <c r="AS23" s="155">
        <v>425.16500000000002</v>
      </c>
      <c r="AT23" s="155">
        <v>494.35300000000001</v>
      </c>
      <c r="AU23" s="155">
        <v>626.245</v>
      </c>
      <c r="AV23" s="155">
        <v>928.67899999999997</v>
      </c>
      <c r="AW23" s="155">
        <v>1207.7750000000001</v>
      </c>
      <c r="AX23" s="155">
        <v>1440.797</v>
      </c>
      <c r="AY23" s="155">
        <v>1739.5630000000001</v>
      </c>
      <c r="AZ23" s="155">
        <v>2083.6799999999998</v>
      </c>
      <c r="BA23" s="155">
        <v>2326.3319999999999</v>
      </c>
      <c r="BB23" s="155">
        <v>2428.9789999999998</v>
      </c>
      <c r="BC23" s="155">
        <v>1895.7190000000001</v>
      </c>
      <c r="BD23" s="155">
        <v>1.71</v>
      </c>
      <c r="BE23" s="155">
        <v>0</v>
      </c>
      <c r="BF23" s="155">
        <v>0</v>
      </c>
      <c r="BG23" s="155">
        <v>8.5208560000000017E-2</v>
      </c>
      <c r="BH23" s="155">
        <v>0</v>
      </c>
      <c r="BI23" s="155">
        <v>0</v>
      </c>
      <c r="BJ23" s="155"/>
      <c r="BK23" s="155"/>
      <c r="BL23" s="155"/>
      <c r="BM23" s="155"/>
      <c r="BN23" s="155"/>
      <c r="BO23" s="155"/>
      <c r="BP23" s="155"/>
      <c r="BQ23" s="155"/>
      <c r="BR23" s="155"/>
      <c r="BS23" s="155"/>
      <c r="BT23" s="155"/>
      <c r="BU23" s="155"/>
      <c r="BV23" s="155"/>
      <c r="BW23" s="155"/>
      <c r="BX23" s="155"/>
      <c r="BY23" s="155"/>
      <c r="BZ23" s="155"/>
      <c r="CA23" s="155"/>
      <c r="CB23" s="155"/>
      <c r="CC23" s="155"/>
      <c r="CD23" s="156"/>
    </row>
    <row r="24" spans="1:82" s="1" customFormat="1" x14ac:dyDescent="0.4">
      <c r="A24" s="149"/>
      <c r="B24" s="56" t="s">
        <v>239</v>
      </c>
      <c r="C24" s="154" t="s">
        <v>221</v>
      </c>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155"/>
      <c r="AL24" s="155"/>
      <c r="AM24" s="155"/>
      <c r="AN24" s="155"/>
      <c r="AO24" s="155"/>
      <c r="AP24" s="155"/>
      <c r="AQ24" s="155"/>
      <c r="AR24" s="155"/>
      <c r="AS24" s="155"/>
      <c r="AT24" s="155"/>
      <c r="AU24" s="155"/>
      <c r="AV24" s="155"/>
      <c r="AW24" s="155"/>
      <c r="AX24" s="155"/>
      <c r="AY24" s="155"/>
      <c r="AZ24" s="155"/>
      <c r="BA24" s="155"/>
      <c r="BB24" s="155"/>
      <c r="BC24" s="155"/>
      <c r="BD24" s="155"/>
      <c r="BE24" s="155"/>
      <c r="BF24" s="155"/>
      <c r="BG24" s="155"/>
      <c r="BH24" s="155"/>
      <c r="BI24" s="155">
        <v>3</v>
      </c>
      <c r="BJ24" s="155">
        <v>7</v>
      </c>
      <c r="BK24" s="155">
        <v>13.497025149999999</v>
      </c>
      <c r="BL24" s="155">
        <v>38.534542930000001</v>
      </c>
      <c r="BM24" s="155">
        <v>34.154483699999993</v>
      </c>
      <c r="BN24" s="155">
        <v>45.768576209999999</v>
      </c>
      <c r="BO24" s="155">
        <v>74.136923039999985</v>
      </c>
      <c r="BP24" s="155">
        <v>110.91288990999999</v>
      </c>
      <c r="BQ24" s="155">
        <v>159.75237205000002</v>
      </c>
      <c r="BR24" s="155">
        <v>187.89459571</v>
      </c>
      <c r="BS24" s="155">
        <v>208.81836001000002</v>
      </c>
      <c r="BT24" s="155">
        <v>194.73461820000003</v>
      </c>
      <c r="BU24" s="155">
        <v>217.75776851000001</v>
      </c>
      <c r="BV24" s="155">
        <v>211.78247487000004</v>
      </c>
      <c r="BW24" s="155">
        <v>212.26699853</v>
      </c>
      <c r="BX24" s="155">
        <v>218.93365956000008</v>
      </c>
      <c r="BY24" s="155">
        <v>241.49205117209539</v>
      </c>
      <c r="BZ24" s="155">
        <v>234.21015694474963</v>
      </c>
      <c r="CA24" s="155">
        <v>238.16945438482293</v>
      </c>
      <c r="CB24" s="155">
        <v>242.03141842028583</v>
      </c>
      <c r="CC24" s="155">
        <v>245.95433349519783</v>
      </c>
      <c r="CD24" s="156">
        <v>247.9200395996352</v>
      </c>
    </row>
    <row r="25" spans="1:82" s="1" customFormat="1" ht="27" customHeight="1" x14ac:dyDescent="0.4">
      <c r="A25" s="160"/>
      <c r="B25" s="56" t="s">
        <v>240</v>
      </c>
      <c r="C25" s="154" t="s">
        <v>230</v>
      </c>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v>14.981999999999999</v>
      </c>
      <c r="AR25" s="155">
        <v>19.041</v>
      </c>
      <c r="AS25" s="155">
        <v>23.1</v>
      </c>
      <c r="AT25" s="155">
        <v>29</v>
      </c>
      <c r="AU25" s="155">
        <v>37.561</v>
      </c>
      <c r="AV25" s="155">
        <v>46.265999999999998</v>
      </c>
      <c r="AW25" s="155">
        <v>59.125</v>
      </c>
      <c r="AX25" s="155">
        <v>60.497999999999998</v>
      </c>
      <c r="AY25" s="155">
        <v>46.542999999999999</v>
      </c>
      <c r="AZ25" s="155">
        <v>41.273000000000003</v>
      </c>
      <c r="BA25" s="155">
        <v>36.790999999999997</v>
      </c>
      <c r="BB25" s="155">
        <v>37.914999999999999</v>
      </c>
      <c r="BC25" s="155">
        <v>37.4</v>
      </c>
      <c r="BD25" s="155">
        <v>34.851999999999997</v>
      </c>
      <c r="BE25" s="155">
        <v>38</v>
      </c>
      <c r="BF25" s="155">
        <v>40.408999999999999</v>
      </c>
      <c r="BG25" s="155">
        <v>46.344000000000001</v>
      </c>
      <c r="BH25" s="155">
        <v>46.491</v>
      </c>
      <c r="BI25" s="155">
        <v>44.334000000000003</v>
      </c>
      <c r="BJ25" s="155">
        <v>46.637999999999998</v>
      </c>
      <c r="BK25" s="155">
        <v>46.658999999999999</v>
      </c>
      <c r="BL25" s="155">
        <v>50.039000000000001</v>
      </c>
      <c r="BM25" s="155">
        <v>47.561</v>
      </c>
      <c r="BN25" s="155">
        <v>44.601999999999997</v>
      </c>
      <c r="BO25" s="155">
        <v>46.558457389804701</v>
      </c>
      <c r="BP25" s="155">
        <v>43.945999999999998</v>
      </c>
      <c r="BQ25" s="155">
        <v>44.098999999999997</v>
      </c>
      <c r="BR25" s="155">
        <v>44.164999999999999</v>
      </c>
      <c r="BS25" s="155">
        <v>39.841999999999999</v>
      </c>
      <c r="BT25" s="155">
        <v>38.499000000000002</v>
      </c>
      <c r="BU25" s="155">
        <v>36.994</v>
      </c>
      <c r="BV25" s="155">
        <v>44.322000000000003</v>
      </c>
      <c r="BW25" s="155">
        <v>33.988</v>
      </c>
      <c r="BX25" s="155">
        <v>62.020754029999992</v>
      </c>
      <c r="BY25" s="155">
        <v>48.40976455588676</v>
      </c>
      <c r="BZ25" s="155">
        <v>51.932447516577227</v>
      </c>
      <c r="CA25" s="155">
        <v>58.16900548641572</v>
      </c>
      <c r="CB25" s="155">
        <v>63.983587337391803</v>
      </c>
      <c r="CC25" s="155">
        <v>69.469937998458491</v>
      </c>
      <c r="CD25" s="156">
        <v>77.272250411351436</v>
      </c>
    </row>
    <row r="26" spans="1:82" s="1" customFormat="1" x14ac:dyDescent="0.4">
      <c r="A26" s="149"/>
      <c r="B26" s="56" t="s">
        <v>241</v>
      </c>
      <c r="C26" s="154" t="s">
        <v>224</v>
      </c>
      <c r="D26" s="155">
        <v>0</v>
      </c>
      <c r="E26" s="155">
        <v>0</v>
      </c>
      <c r="F26" s="155">
        <v>0</v>
      </c>
      <c r="G26" s="155">
        <v>0</v>
      </c>
      <c r="H26" s="155">
        <v>0</v>
      </c>
      <c r="I26" s="155">
        <v>0</v>
      </c>
      <c r="J26" s="155">
        <v>0</v>
      </c>
      <c r="K26" s="155">
        <v>0</v>
      </c>
      <c r="L26" s="155">
        <v>0</v>
      </c>
      <c r="M26" s="155">
        <v>0</v>
      </c>
      <c r="N26" s="155">
        <v>0</v>
      </c>
      <c r="O26" s="155">
        <v>0</v>
      </c>
      <c r="P26" s="155">
        <v>0</v>
      </c>
      <c r="Q26" s="155">
        <v>0</v>
      </c>
      <c r="R26" s="155">
        <v>0</v>
      </c>
      <c r="S26" s="155">
        <v>0</v>
      </c>
      <c r="T26" s="155">
        <v>0</v>
      </c>
      <c r="U26" s="155">
        <v>0</v>
      </c>
      <c r="V26" s="155">
        <v>0</v>
      </c>
      <c r="W26" s="155">
        <v>0</v>
      </c>
      <c r="X26" s="155">
        <v>0</v>
      </c>
      <c r="Y26" s="155">
        <v>0</v>
      </c>
      <c r="Z26" s="155">
        <v>0.7</v>
      </c>
      <c r="AA26" s="155">
        <v>0.8</v>
      </c>
      <c r="AB26" s="155">
        <v>0.9</v>
      </c>
      <c r="AC26" s="155">
        <v>1.1000000000000001</v>
      </c>
      <c r="AD26" s="155">
        <v>1.5</v>
      </c>
      <c r="AE26" s="155">
        <v>2</v>
      </c>
      <c r="AF26" s="155">
        <v>2.2000000000000002</v>
      </c>
      <c r="AG26" s="155">
        <v>2.1</v>
      </c>
      <c r="AH26" s="155">
        <v>2</v>
      </c>
      <c r="AI26" s="155">
        <v>2</v>
      </c>
      <c r="AJ26" s="155">
        <v>2</v>
      </c>
      <c r="AK26" s="155">
        <v>2</v>
      </c>
      <c r="AL26" s="155">
        <v>2</v>
      </c>
      <c r="AM26" s="155">
        <v>2</v>
      </c>
      <c r="AN26" s="155">
        <v>2</v>
      </c>
      <c r="AO26" s="155">
        <v>1</v>
      </c>
      <c r="AP26" s="155">
        <v>2</v>
      </c>
      <c r="AQ26" s="155">
        <v>1.4339999999999999</v>
      </c>
      <c r="AR26" s="155">
        <v>1.3520000000000001</v>
      </c>
      <c r="AS26" s="155">
        <v>1.355</v>
      </c>
      <c r="AT26" s="155">
        <v>1.5509999999999999</v>
      </c>
      <c r="AU26" s="155">
        <v>1.4710000000000001</v>
      </c>
      <c r="AV26" s="155">
        <v>2</v>
      </c>
      <c r="AW26" s="155">
        <v>1</v>
      </c>
      <c r="AX26" s="155">
        <v>1</v>
      </c>
      <c r="AY26" s="155">
        <v>1.7210000000000001</v>
      </c>
      <c r="AZ26" s="155">
        <v>1.496</v>
      </c>
      <c r="BA26" s="155">
        <v>1.5720000000000001</v>
      </c>
      <c r="BB26" s="155">
        <v>1.7769999999999999</v>
      </c>
      <c r="BC26" s="155">
        <v>1.359</v>
      </c>
      <c r="BD26" s="155">
        <v>1.452</v>
      </c>
      <c r="BE26" s="155">
        <v>1.6164412184601897</v>
      </c>
      <c r="BF26" s="155">
        <v>1.6007503600000001</v>
      </c>
      <c r="BG26" s="155">
        <v>0</v>
      </c>
      <c r="BH26" s="155">
        <v>0</v>
      </c>
      <c r="BI26" s="155">
        <v>0</v>
      </c>
      <c r="BJ26" s="155">
        <v>0</v>
      </c>
      <c r="BK26" s="155">
        <v>0</v>
      </c>
      <c r="BL26" s="155">
        <v>0</v>
      </c>
      <c r="BM26" s="155">
        <v>0</v>
      </c>
      <c r="BN26" s="155">
        <v>0</v>
      </c>
      <c r="BO26" s="155">
        <v>0</v>
      </c>
      <c r="BP26" s="155">
        <v>0</v>
      </c>
      <c r="BQ26" s="155">
        <v>0</v>
      </c>
      <c r="BR26" s="155">
        <v>0</v>
      </c>
      <c r="BS26" s="155">
        <v>0</v>
      </c>
      <c r="BT26" s="155">
        <v>0</v>
      </c>
      <c r="BU26" s="155">
        <v>0</v>
      </c>
      <c r="BV26" s="155">
        <v>0</v>
      </c>
      <c r="BW26" s="155">
        <v>0</v>
      </c>
      <c r="BX26" s="155">
        <v>0</v>
      </c>
      <c r="BY26" s="155">
        <v>0</v>
      </c>
      <c r="BZ26" s="155">
        <v>0</v>
      </c>
      <c r="CA26" s="155">
        <v>0</v>
      </c>
      <c r="CB26" s="155">
        <v>0</v>
      </c>
      <c r="CC26" s="155">
        <v>0</v>
      </c>
      <c r="CD26" s="156">
        <v>0</v>
      </c>
    </row>
    <row r="27" spans="1:82" s="1" customFormat="1" x14ac:dyDescent="0.4">
      <c r="A27" s="149"/>
      <c r="B27" s="56" t="s">
        <v>242</v>
      </c>
      <c r="C27" s="154" t="s">
        <v>230</v>
      </c>
      <c r="D27" s="155">
        <v>0</v>
      </c>
      <c r="E27" s="155">
        <v>0</v>
      </c>
      <c r="F27" s="155">
        <v>0</v>
      </c>
      <c r="G27" s="155">
        <v>0</v>
      </c>
      <c r="H27" s="155">
        <v>0</v>
      </c>
      <c r="I27" s="155">
        <v>0</v>
      </c>
      <c r="J27" s="155">
        <v>0</v>
      </c>
      <c r="K27" s="155">
        <v>0</v>
      </c>
      <c r="L27" s="155">
        <v>0</v>
      </c>
      <c r="M27" s="155">
        <v>0</v>
      </c>
      <c r="N27" s="155">
        <v>0</v>
      </c>
      <c r="O27" s="155">
        <v>0</v>
      </c>
      <c r="P27" s="155">
        <v>0</v>
      </c>
      <c r="Q27" s="155">
        <v>0</v>
      </c>
      <c r="R27" s="155">
        <v>0</v>
      </c>
      <c r="S27" s="155">
        <v>0</v>
      </c>
      <c r="T27" s="155">
        <v>0</v>
      </c>
      <c r="U27" s="155">
        <v>0</v>
      </c>
      <c r="V27" s="155">
        <v>0</v>
      </c>
      <c r="W27" s="155">
        <v>0</v>
      </c>
      <c r="X27" s="155">
        <v>0</v>
      </c>
      <c r="Y27" s="155">
        <v>0</v>
      </c>
      <c r="Z27" s="155">
        <v>22</v>
      </c>
      <c r="AA27" s="155">
        <v>20</v>
      </c>
      <c r="AB27" s="155">
        <v>105</v>
      </c>
      <c r="AC27" s="155">
        <v>225</v>
      </c>
      <c r="AD27" s="155">
        <v>138</v>
      </c>
      <c r="AE27" s="155">
        <v>194</v>
      </c>
      <c r="AF27" s="155">
        <v>201</v>
      </c>
      <c r="AG27" s="155">
        <v>684</v>
      </c>
      <c r="AH27" s="155">
        <v>721</v>
      </c>
      <c r="AI27" s="155">
        <v>793</v>
      </c>
      <c r="AJ27" s="155">
        <v>1024</v>
      </c>
      <c r="AK27" s="155">
        <v>1655.6</v>
      </c>
      <c r="AL27" s="155">
        <v>2128</v>
      </c>
      <c r="AM27" s="155">
        <v>2516</v>
      </c>
      <c r="AN27" s="155">
        <v>2833</v>
      </c>
      <c r="AO27" s="155">
        <v>3177</v>
      </c>
      <c r="AP27" s="155">
        <v>3415</v>
      </c>
      <c r="AQ27" s="155">
        <v>3536</v>
      </c>
      <c r="AR27" s="155">
        <v>3723.4489999999996</v>
      </c>
      <c r="AS27" s="155">
        <v>4232.5370000000003</v>
      </c>
      <c r="AT27" s="155">
        <v>5095.3410000000003</v>
      </c>
      <c r="AU27" s="155">
        <v>6358.652</v>
      </c>
      <c r="AV27" s="155">
        <v>7812.0959999999995</v>
      </c>
      <c r="AW27" s="155">
        <v>9216.8450000000012</v>
      </c>
      <c r="AX27" s="155">
        <v>10103.235919999999</v>
      </c>
      <c r="AY27" s="155">
        <v>10874.666694000003</v>
      </c>
      <c r="AZ27" s="155">
        <v>11379.761964999998</v>
      </c>
      <c r="BA27" s="155">
        <v>11176.396122999999</v>
      </c>
      <c r="BB27" s="155">
        <v>11064.804220000002</v>
      </c>
      <c r="BC27" s="155">
        <v>11064.103816674598</v>
      </c>
      <c r="BD27" s="155">
        <v>11162.3689748</v>
      </c>
      <c r="BE27" s="155">
        <v>11588.695131</v>
      </c>
      <c r="BF27" s="155">
        <v>12636.220416</v>
      </c>
      <c r="BG27" s="155">
        <v>12347.373120710001</v>
      </c>
      <c r="BH27" s="155">
        <v>13157.570061439999</v>
      </c>
      <c r="BI27" s="155">
        <v>13928.205135</v>
      </c>
      <c r="BJ27" s="155">
        <v>14840.547586000004</v>
      </c>
      <c r="BK27" s="155">
        <v>15731.800594999997</v>
      </c>
      <c r="BL27" s="155">
        <f t="shared" ref="BL27:CD27" si="6">SUM(BL28:BL30)</f>
        <v>17103.441162000006</v>
      </c>
      <c r="BM27" s="155">
        <f t="shared" si="6"/>
        <v>19989.231178000002</v>
      </c>
      <c r="BN27" s="155">
        <f t="shared" si="6"/>
        <v>21426.990300999998</v>
      </c>
      <c r="BO27" s="155">
        <f t="shared" si="6"/>
        <v>22820.290123000006</v>
      </c>
      <c r="BP27" s="155">
        <f t="shared" si="6"/>
        <v>23899.631612000001</v>
      </c>
      <c r="BQ27" s="155">
        <f t="shared" si="6"/>
        <v>24169.807673000003</v>
      </c>
      <c r="BR27" s="155">
        <f t="shared" si="6"/>
        <v>24316.565554999994</v>
      </c>
      <c r="BS27" s="155">
        <f t="shared" si="6"/>
        <v>24243.713647000004</v>
      </c>
      <c r="BT27" s="155">
        <f t="shared" si="6"/>
        <v>23440.599919000008</v>
      </c>
      <c r="BU27" s="155">
        <f t="shared" si="6"/>
        <v>22301.220213999997</v>
      </c>
      <c r="BV27" s="155">
        <f t="shared" si="6"/>
        <v>20729.821950999998</v>
      </c>
      <c r="BW27" s="155">
        <f t="shared" si="6"/>
        <v>18379.00446435023</v>
      </c>
      <c r="BX27" s="155">
        <f t="shared" si="6"/>
        <v>17334.295703</v>
      </c>
      <c r="BY27" s="155">
        <f t="shared" si="6"/>
        <v>16477.243378887033</v>
      </c>
      <c r="BZ27" s="155">
        <f t="shared" si="6"/>
        <v>15208.613672826923</v>
      </c>
      <c r="CA27" s="155">
        <f t="shared" si="6"/>
        <v>14091.595151624197</v>
      </c>
      <c r="CB27" s="155">
        <f t="shared" si="6"/>
        <v>12652.180896945174</v>
      </c>
      <c r="CC27" s="155">
        <f t="shared" si="6"/>
        <v>10376.665262338664</v>
      </c>
      <c r="CD27" s="156">
        <f t="shared" si="6"/>
        <v>8384.2062615667382</v>
      </c>
    </row>
    <row r="28" spans="1:82" s="1" customFormat="1" x14ac:dyDescent="0.4">
      <c r="A28" s="149"/>
      <c r="B28" s="71" t="s">
        <v>243</v>
      </c>
      <c r="C28" s="154"/>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v>15141.776923958705</v>
      </c>
      <c r="BM28" s="155">
        <v>16923.255930776253</v>
      </c>
      <c r="BN28" s="155">
        <v>18018.287469340114</v>
      </c>
      <c r="BO28" s="155">
        <v>19055.311208911484</v>
      </c>
      <c r="BP28" s="155">
        <v>19879.676398880401</v>
      </c>
      <c r="BQ28" s="155">
        <v>20522.749055613676</v>
      </c>
      <c r="BR28" s="155">
        <v>21398.772408641653</v>
      </c>
      <c r="BS28" s="155">
        <v>21750.305519860998</v>
      </c>
      <c r="BT28" s="155">
        <v>21298.013079496453</v>
      </c>
      <c r="BU28" s="155">
        <v>20268.515139952928</v>
      </c>
      <c r="BV28" s="155">
        <v>19121.662095377484</v>
      </c>
      <c r="BW28" s="155">
        <v>17360.490984133714</v>
      </c>
      <c r="BX28" s="155">
        <v>16449.301638250701</v>
      </c>
      <c r="BY28" s="155">
        <v>15754.458514756237</v>
      </c>
      <c r="BZ28" s="155">
        <v>14594.266611861431</v>
      </c>
      <c r="CA28" s="155">
        <v>13616.144557221158</v>
      </c>
      <c r="CB28" s="155">
        <v>12206.858989604194</v>
      </c>
      <c r="CC28" s="155">
        <v>9968.3353298828115</v>
      </c>
      <c r="CD28" s="156">
        <v>7993.2407727456484</v>
      </c>
    </row>
    <row r="29" spans="1:82" s="1" customFormat="1" x14ac:dyDescent="0.4">
      <c r="A29" s="149"/>
      <c r="B29" s="71" t="s">
        <v>244</v>
      </c>
      <c r="C29" s="154"/>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c r="AR29" s="155"/>
      <c r="AS29" s="155"/>
      <c r="AT29" s="155"/>
      <c r="AU29" s="155"/>
      <c r="AV29" s="155"/>
      <c r="AW29" s="155"/>
      <c r="AX29" s="155"/>
      <c r="AY29" s="155"/>
      <c r="AZ29" s="155"/>
      <c r="BA29" s="155"/>
      <c r="BB29" s="155"/>
      <c r="BC29" s="155"/>
      <c r="BD29" s="155"/>
      <c r="BE29" s="155"/>
      <c r="BF29" s="155"/>
      <c r="BG29" s="155"/>
      <c r="BH29" s="155"/>
      <c r="BI29" s="155"/>
      <c r="BJ29" s="155"/>
      <c r="BK29" s="155"/>
      <c r="BL29" s="155">
        <v>1613.425236041295</v>
      </c>
      <c r="BM29" s="155">
        <v>2679.944486223746</v>
      </c>
      <c r="BN29" s="155">
        <v>3009.2036966598816</v>
      </c>
      <c r="BO29" s="155">
        <v>3331.7742650885075</v>
      </c>
      <c r="BP29" s="155">
        <v>3573.0294971195967</v>
      </c>
      <c r="BQ29" s="155">
        <v>3176.1656353863264</v>
      </c>
      <c r="BR29" s="155">
        <v>2353.825090358343</v>
      </c>
      <c r="BS29" s="155">
        <v>1865.1421391390063</v>
      </c>
      <c r="BT29" s="155">
        <v>1596.4824745035512</v>
      </c>
      <c r="BU29" s="155">
        <v>1407.9342720470704</v>
      </c>
      <c r="BV29" s="155">
        <v>1075.1419406225161</v>
      </c>
      <c r="BW29" s="155">
        <v>514.78532585592109</v>
      </c>
      <c r="BX29" s="155">
        <v>428.95151674929912</v>
      </c>
      <c r="BY29" s="155">
        <v>240.39296987582964</v>
      </c>
      <c r="BZ29" s="155">
        <v>141.85971522187901</v>
      </c>
      <c r="CA29" s="155">
        <v>15.911349344239337</v>
      </c>
      <c r="CB29" s="155">
        <v>0</v>
      </c>
      <c r="CC29" s="155">
        <v>0</v>
      </c>
      <c r="CD29" s="156">
        <v>0</v>
      </c>
    </row>
    <row r="30" spans="1:82" s="1" customFormat="1" x14ac:dyDescent="0.4">
      <c r="A30" s="149"/>
      <c r="B30" s="71" t="s">
        <v>245</v>
      </c>
      <c r="C30" s="154"/>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5"/>
      <c r="AX30" s="155"/>
      <c r="AY30" s="155"/>
      <c r="AZ30" s="155"/>
      <c r="BA30" s="155"/>
      <c r="BB30" s="155"/>
      <c r="BC30" s="155"/>
      <c r="BD30" s="155"/>
      <c r="BE30" s="155"/>
      <c r="BF30" s="155"/>
      <c r="BG30" s="155"/>
      <c r="BH30" s="155"/>
      <c r="BI30" s="155"/>
      <c r="BJ30" s="155"/>
      <c r="BK30" s="155"/>
      <c r="BL30" s="155">
        <v>348.23900200000571</v>
      </c>
      <c r="BM30" s="155">
        <v>386.0307610000018</v>
      </c>
      <c r="BN30" s="155">
        <v>399.49913500000184</v>
      </c>
      <c r="BO30" s="155">
        <v>433.20464900001389</v>
      </c>
      <c r="BP30" s="155">
        <v>446.92571600000156</v>
      </c>
      <c r="BQ30" s="155">
        <v>470.89298200000121</v>
      </c>
      <c r="BR30" s="155">
        <v>563.96805599999789</v>
      </c>
      <c r="BS30" s="155">
        <v>628.2659879999992</v>
      </c>
      <c r="BT30" s="155">
        <v>546.10436500000287</v>
      </c>
      <c r="BU30" s="155">
        <v>624.77080199999909</v>
      </c>
      <c r="BV30" s="155">
        <v>533.01791499999558</v>
      </c>
      <c r="BW30" s="155">
        <v>503.72815436059318</v>
      </c>
      <c r="BX30" s="155">
        <v>456.04254800000126</v>
      </c>
      <c r="BY30" s="155">
        <v>482.39189425496807</v>
      </c>
      <c r="BZ30" s="155">
        <v>472.48734574361333</v>
      </c>
      <c r="CA30" s="155">
        <v>459.53924505879888</v>
      </c>
      <c r="CB30" s="155">
        <v>445.3219073409806</v>
      </c>
      <c r="CC30" s="155">
        <v>408.32993245585226</v>
      </c>
      <c r="CD30" s="156">
        <v>390.96548882109039</v>
      </c>
    </row>
    <row r="31" spans="1:82" s="1" customFormat="1" ht="27" customHeight="1" x14ac:dyDescent="0.4">
      <c r="A31" s="149"/>
      <c r="B31" s="56" t="s">
        <v>246</v>
      </c>
      <c r="C31" s="154" t="s">
        <v>224</v>
      </c>
      <c r="D31" s="155">
        <v>0</v>
      </c>
      <c r="E31" s="155">
        <v>0</v>
      </c>
      <c r="F31" s="155">
        <v>0</v>
      </c>
      <c r="G31" s="155">
        <v>0</v>
      </c>
      <c r="H31" s="155">
        <v>0</v>
      </c>
      <c r="I31" s="155">
        <v>0</v>
      </c>
      <c r="J31" s="155">
        <v>0</v>
      </c>
      <c r="K31" s="155">
        <v>0</v>
      </c>
      <c r="L31" s="155">
        <v>0</v>
      </c>
      <c r="M31" s="155">
        <v>0</v>
      </c>
      <c r="N31" s="155">
        <v>0</v>
      </c>
      <c r="O31" s="155">
        <v>0</v>
      </c>
      <c r="P31" s="155">
        <v>0</v>
      </c>
      <c r="Q31" s="155">
        <v>0</v>
      </c>
      <c r="R31" s="155">
        <v>0</v>
      </c>
      <c r="S31" s="155">
        <v>0</v>
      </c>
      <c r="T31" s="155">
        <v>0</v>
      </c>
      <c r="U31" s="155">
        <v>0</v>
      </c>
      <c r="V31" s="155">
        <v>0</v>
      </c>
      <c r="W31" s="155">
        <v>0</v>
      </c>
      <c r="X31" s="155">
        <v>0</v>
      </c>
      <c r="Y31" s="155">
        <v>0</v>
      </c>
      <c r="Z31" s="155">
        <v>0</v>
      </c>
      <c r="AA31" s="155">
        <v>0</v>
      </c>
      <c r="AB31" s="155">
        <v>0</v>
      </c>
      <c r="AC31" s="155">
        <v>0</v>
      </c>
      <c r="AD31" s="155">
        <v>0</v>
      </c>
      <c r="AE31" s="155">
        <v>0</v>
      </c>
      <c r="AF31" s="155">
        <v>0</v>
      </c>
      <c r="AG31" s="155">
        <v>0</v>
      </c>
      <c r="AH31" s="155">
        <v>0</v>
      </c>
      <c r="AI31" s="155">
        <v>0</v>
      </c>
      <c r="AJ31" s="155">
        <v>0</v>
      </c>
      <c r="AK31" s="155">
        <v>0</v>
      </c>
      <c r="AL31" s="155">
        <v>0</v>
      </c>
      <c r="AM31" s="155">
        <v>0</v>
      </c>
      <c r="AN31" s="155">
        <v>0</v>
      </c>
      <c r="AO31" s="155">
        <v>0</v>
      </c>
      <c r="AP31" s="155">
        <v>0</v>
      </c>
      <c r="AQ31" s="155">
        <v>0</v>
      </c>
      <c r="AR31" s="155">
        <v>0</v>
      </c>
      <c r="AS31" s="155">
        <v>0</v>
      </c>
      <c r="AT31" s="155">
        <v>0</v>
      </c>
      <c r="AU31" s="155">
        <v>0</v>
      </c>
      <c r="AV31" s="155">
        <v>0</v>
      </c>
      <c r="AW31" s="155">
        <v>0</v>
      </c>
      <c r="AX31" s="155">
        <v>0</v>
      </c>
      <c r="AY31" s="155">
        <v>7622.94</v>
      </c>
      <c r="AZ31" s="155">
        <v>7661.6239999999998</v>
      </c>
      <c r="BA31" s="155">
        <v>7412.2720000000008</v>
      </c>
      <c r="BB31" s="155">
        <v>7250.59</v>
      </c>
      <c r="BC31" s="155">
        <v>6790.04</v>
      </c>
      <c r="BD31" s="155">
        <v>6766.183</v>
      </c>
      <c r="BE31" s="155">
        <v>6749.0433528570848</v>
      </c>
      <c r="BF31" s="155">
        <v>6757.9545089520052</v>
      </c>
      <c r="BG31" s="155">
        <v>6724.1235550023994</v>
      </c>
      <c r="BH31" s="155">
        <v>6662.027000000001</v>
      </c>
      <c r="BI31" s="155">
        <v>6649.9306075200002</v>
      </c>
      <c r="BJ31" s="155">
        <v>6566.1693209299992</v>
      </c>
      <c r="BK31" s="155">
        <v>6657.0001817393668</v>
      </c>
      <c r="BL31" s="155">
        <v>6515.8436022599981</v>
      </c>
      <c r="BM31" s="155">
        <v>6108.3423565899993</v>
      </c>
      <c r="BN31" s="155">
        <v>5556.0370140352561</v>
      </c>
      <c r="BO31" s="155">
        <v>4935.2797263499997</v>
      </c>
      <c r="BP31" s="155">
        <v>3275.8454461099996</v>
      </c>
      <c r="BQ31" s="155">
        <v>1186.7982191800004</v>
      </c>
      <c r="BR31" s="155">
        <v>244.52811802000028</v>
      </c>
      <c r="BS31" s="155">
        <v>61.927221750000008</v>
      </c>
      <c r="BT31" s="155">
        <v>14.895368320000006</v>
      </c>
      <c r="BU31" s="155">
        <v>8.9284635499999982</v>
      </c>
      <c r="BV31" s="155">
        <v>-1.2863196299999999</v>
      </c>
      <c r="BW31" s="155">
        <v>4.8241001799999994</v>
      </c>
      <c r="BX31" s="155">
        <v>4.6269738</v>
      </c>
      <c r="BY31" s="155">
        <v>3.5919795617239085</v>
      </c>
      <c r="BZ31" s="155">
        <v>0</v>
      </c>
      <c r="CA31" s="155">
        <v>0</v>
      </c>
      <c r="CB31" s="155">
        <v>0</v>
      </c>
      <c r="CC31" s="155">
        <v>0</v>
      </c>
      <c r="CD31" s="156">
        <v>0</v>
      </c>
    </row>
    <row r="32" spans="1:82" s="1" customFormat="1" x14ac:dyDescent="0.4">
      <c r="A32" s="149"/>
      <c r="B32" s="56" t="s">
        <v>27</v>
      </c>
      <c r="C32" s="154" t="s">
        <v>230</v>
      </c>
      <c r="D32" s="155">
        <v>62.5</v>
      </c>
      <c r="E32" s="155">
        <v>75.2</v>
      </c>
      <c r="F32" s="155">
        <v>84.5</v>
      </c>
      <c r="G32" s="155">
        <v>94.6</v>
      </c>
      <c r="H32" s="155">
        <v>118.6</v>
      </c>
      <c r="I32" s="155">
        <v>120.3</v>
      </c>
      <c r="J32" s="155">
        <v>125.4</v>
      </c>
      <c r="K32" s="155">
        <v>114.1</v>
      </c>
      <c r="L32" s="155">
        <v>121.3</v>
      </c>
      <c r="M32" s="155">
        <v>119.6</v>
      </c>
      <c r="N32" s="155">
        <v>131.80000000000001</v>
      </c>
      <c r="O32" s="155">
        <v>158.5</v>
      </c>
      <c r="P32" s="155">
        <v>179.5</v>
      </c>
      <c r="Q32" s="155">
        <v>171.1</v>
      </c>
      <c r="R32" s="155">
        <v>199.8</v>
      </c>
      <c r="S32" s="155">
        <v>217.4</v>
      </c>
      <c r="T32" s="155">
        <v>223.3</v>
      </c>
      <c r="U32" s="155">
        <v>245.9</v>
      </c>
      <c r="V32" s="155">
        <v>297.5</v>
      </c>
      <c r="W32" s="155">
        <v>385.7</v>
      </c>
      <c r="X32" s="155">
        <v>428.9</v>
      </c>
      <c r="Y32" s="155">
        <v>470.7</v>
      </c>
      <c r="Z32" s="155">
        <v>523.79999999999995</v>
      </c>
      <c r="AA32" s="155">
        <v>641.4</v>
      </c>
      <c r="AB32" s="155">
        <v>703.5</v>
      </c>
      <c r="AC32" s="155">
        <v>703.7</v>
      </c>
      <c r="AD32" s="155">
        <v>959.4</v>
      </c>
      <c r="AE32" s="155">
        <v>1308.2</v>
      </c>
      <c r="AF32" s="155">
        <v>1715.3</v>
      </c>
      <c r="AG32" s="155">
        <v>1431</v>
      </c>
      <c r="AH32" s="155">
        <v>1561</v>
      </c>
      <c r="AI32" s="155">
        <v>1675</v>
      </c>
      <c r="AJ32" s="155">
        <v>2165</v>
      </c>
      <c r="AK32" s="155">
        <v>3245.05</v>
      </c>
      <c r="AL32" s="155">
        <v>4612</v>
      </c>
      <c r="AM32" s="155">
        <v>5592</v>
      </c>
      <c r="AN32" s="155">
        <v>6470</v>
      </c>
      <c r="AO32" s="155">
        <v>7446</v>
      </c>
      <c r="AP32" s="155">
        <v>7965</v>
      </c>
      <c r="AQ32" s="155">
        <v>7956</v>
      </c>
      <c r="AR32" s="155">
        <v>7581.9769999999999</v>
      </c>
      <c r="AS32" s="155">
        <v>7675.058</v>
      </c>
      <c r="AT32" s="155">
        <v>8895.1850000000013</v>
      </c>
      <c r="AU32" s="155">
        <v>11646.02289951173</v>
      </c>
      <c r="AV32" s="155">
        <v>14789.988000000001</v>
      </c>
      <c r="AW32" s="155">
        <v>16109.623</v>
      </c>
      <c r="AX32" s="155">
        <v>16387.047999999999</v>
      </c>
      <c r="AY32" s="155">
        <v>16692.532999999999</v>
      </c>
      <c r="AZ32" s="155">
        <v>14444.695</v>
      </c>
      <c r="BA32" s="155">
        <v>11965.317000000001</v>
      </c>
      <c r="BB32" s="155">
        <v>11790.69</v>
      </c>
      <c r="BC32" s="155">
        <v>12082.322</v>
      </c>
      <c r="BD32" s="155">
        <v>13121.226999999999</v>
      </c>
      <c r="BE32" s="155">
        <v>14100.907119412172</v>
      </c>
      <c r="BF32" s="155">
        <v>14237.3147109526</v>
      </c>
      <c r="BG32" s="155">
        <v>12859.01825241993</v>
      </c>
      <c r="BH32" s="155">
        <v>10028.913</v>
      </c>
      <c r="BI32" s="155">
        <v>9149.9960046050001</v>
      </c>
      <c r="BJ32" s="155">
        <v>8838.7708489100005</v>
      </c>
      <c r="BK32" s="155">
        <v>9027.9858692587677</v>
      </c>
      <c r="BL32" s="155">
        <v>8684.733409389999</v>
      </c>
      <c r="BM32" s="155">
        <v>8373.7599778200001</v>
      </c>
      <c r="BN32" s="155">
        <v>7856.3960060182071</v>
      </c>
      <c r="BO32" s="155">
        <v>6997.2154425199997</v>
      </c>
      <c r="BP32" s="155">
        <v>5308.9188794399988</v>
      </c>
      <c r="BQ32" s="155">
        <v>3582.8260193800015</v>
      </c>
      <c r="BR32" s="155">
        <v>2893.4764718200004</v>
      </c>
      <c r="BS32" s="155">
        <v>2539.1118484000003</v>
      </c>
      <c r="BT32" s="155">
        <v>2231.876678590002</v>
      </c>
      <c r="BU32" s="155">
        <v>2138.7000447</v>
      </c>
      <c r="BV32" s="155">
        <v>1839.3575254200005</v>
      </c>
      <c r="BW32" s="155">
        <v>1375.5700157400004</v>
      </c>
      <c r="BX32" s="155">
        <v>1080.5727624799995</v>
      </c>
      <c r="BY32" s="155">
        <v>851.36151312734501</v>
      </c>
      <c r="BZ32" s="155">
        <v>656.93700878930099</v>
      </c>
      <c r="CA32" s="155">
        <v>512.11229729226011</v>
      </c>
      <c r="CB32" s="155">
        <v>338.91267918395823</v>
      </c>
      <c r="CC32" s="155">
        <v>149.55030454571929</v>
      </c>
      <c r="CD32" s="156">
        <v>12.842013391271397</v>
      </c>
    </row>
    <row r="33" spans="1:82" s="1" customFormat="1" x14ac:dyDescent="0.4">
      <c r="A33" s="160"/>
      <c r="B33" s="56" t="s">
        <v>247</v>
      </c>
      <c r="C33" s="154" t="s">
        <v>230</v>
      </c>
      <c r="D33" s="155">
        <v>0</v>
      </c>
      <c r="E33" s="155">
        <v>0</v>
      </c>
      <c r="F33" s="155">
        <v>0</v>
      </c>
      <c r="G33" s="155">
        <v>0</v>
      </c>
      <c r="H33" s="155">
        <v>0</v>
      </c>
      <c r="I33" s="155">
        <v>0</v>
      </c>
      <c r="J33" s="155">
        <v>0</v>
      </c>
      <c r="K33" s="155">
        <v>0</v>
      </c>
      <c r="L33" s="155">
        <v>0</v>
      </c>
      <c r="M33" s="155">
        <v>0</v>
      </c>
      <c r="N33" s="155">
        <v>0</v>
      </c>
      <c r="O33" s="155">
        <v>0</v>
      </c>
      <c r="P33" s="155">
        <v>0</v>
      </c>
      <c r="Q33" s="155">
        <v>0</v>
      </c>
      <c r="R33" s="155">
        <v>0</v>
      </c>
      <c r="S33" s="155">
        <v>0</v>
      </c>
      <c r="T33" s="155">
        <v>0</v>
      </c>
      <c r="U33" s="155">
        <v>0</v>
      </c>
      <c r="V33" s="155">
        <v>0</v>
      </c>
      <c r="W33" s="155">
        <v>0</v>
      </c>
      <c r="X33" s="155">
        <v>0</v>
      </c>
      <c r="Y33" s="155">
        <v>0</v>
      </c>
      <c r="Z33" s="155">
        <v>0</v>
      </c>
      <c r="AA33" s="155">
        <v>0</v>
      </c>
      <c r="AB33" s="155">
        <v>0</v>
      </c>
      <c r="AC33" s="155">
        <v>0</v>
      </c>
      <c r="AD33" s="155">
        <v>0</v>
      </c>
      <c r="AE33" s="155">
        <v>0</v>
      </c>
      <c r="AF33" s="155">
        <v>0</v>
      </c>
      <c r="AG33" s="155">
        <v>0</v>
      </c>
      <c r="AH33" s="155">
        <v>0</v>
      </c>
      <c r="AI33" s="155">
        <v>0</v>
      </c>
      <c r="AJ33" s="155">
        <v>0</v>
      </c>
      <c r="AK33" s="155">
        <v>0</v>
      </c>
      <c r="AL33" s="155">
        <v>0</v>
      </c>
      <c r="AM33" s="155">
        <v>0</v>
      </c>
      <c r="AN33" s="155">
        <v>0</v>
      </c>
      <c r="AO33" s="155">
        <v>0</v>
      </c>
      <c r="AP33" s="155">
        <v>0</v>
      </c>
      <c r="AQ33" s="155">
        <v>0</v>
      </c>
      <c r="AR33" s="155">
        <v>1.2749999999999999</v>
      </c>
      <c r="AS33" s="155">
        <v>10.731</v>
      </c>
      <c r="AT33" s="155">
        <v>24.417000000000002</v>
      </c>
      <c r="AU33" s="155">
        <v>45.9</v>
      </c>
      <c r="AV33" s="155">
        <v>86.460999999999999</v>
      </c>
      <c r="AW33" s="155">
        <v>112.84399999999999</v>
      </c>
      <c r="AX33" s="155">
        <v>101.313</v>
      </c>
      <c r="AY33" s="155">
        <v>104.523</v>
      </c>
      <c r="AZ33" s="155">
        <v>109.417</v>
      </c>
      <c r="BA33" s="155">
        <v>107.491</v>
      </c>
      <c r="BB33" s="155">
        <v>112.054</v>
      </c>
      <c r="BC33" s="155">
        <v>125.285</v>
      </c>
      <c r="BD33" s="155">
        <v>132.35599999999999</v>
      </c>
      <c r="BE33" s="155">
        <v>148.73699999999999</v>
      </c>
      <c r="BF33" s="155">
        <v>168.34100000000001</v>
      </c>
      <c r="BG33" s="155">
        <v>189.08099999999999</v>
      </c>
      <c r="BH33" s="155">
        <v>209.41499999999999</v>
      </c>
      <c r="BI33" s="155">
        <v>231.1134238570055</v>
      </c>
      <c r="BJ33" s="155">
        <v>259.31581324546704</v>
      </c>
      <c r="BK33" s="155">
        <v>296.238</v>
      </c>
      <c r="BL33" s="155">
        <v>324.96100000000001</v>
      </c>
      <c r="BM33" s="155">
        <v>341.1</v>
      </c>
      <c r="BN33" s="155">
        <v>349.83600000000001</v>
      </c>
      <c r="BO33" s="155">
        <v>325.97800000000001</v>
      </c>
      <c r="BP33" s="155">
        <v>304.01600000000002</v>
      </c>
      <c r="BQ33" s="155">
        <v>285.58</v>
      </c>
      <c r="BR33" s="155">
        <v>271.61900000000003</v>
      </c>
      <c r="BS33" s="155">
        <v>0</v>
      </c>
      <c r="BT33" s="155">
        <v>0</v>
      </c>
      <c r="BU33" s="155">
        <v>0</v>
      </c>
      <c r="BV33" s="155">
        <v>0</v>
      </c>
      <c r="BW33" s="155">
        <v>0</v>
      </c>
      <c r="BX33" s="155">
        <v>0</v>
      </c>
      <c r="BY33" s="155">
        <v>0</v>
      </c>
      <c r="BZ33" s="155">
        <v>0</v>
      </c>
      <c r="CA33" s="155">
        <v>0</v>
      </c>
      <c r="CB33" s="155">
        <v>0</v>
      </c>
      <c r="CC33" s="155">
        <v>0</v>
      </c>
      <c r="CD33" s="156">
        <v>0</v>
      </c>
    </row>
    <row r="34" spans="1:82" s="1" customFormat="1" x14ac:dyDescent="0.4">
      <c r="A34" s="149"/>
      <c r="B34" s="56" t="s">
        <v>248</v>
      </c>
      <c r="C34" s="154" t="s">
        <v>221</v>
      </c>
      <c r="D34" s="155">
        <v>0</v>
      </c>
      <c r="E34" s="155">
        <v>0</v>
      </c>
      <c r="F34" s="155">
        <v>0</v>
      </c>
      <c r="G34" s="155">
        <v>0</v>
      </c>
      <c r="H34" s="155">
        <v>0</v>
      </c>
      <c r="I34" s="155">
        <v>0</v>
      </c>
      <c r="J34" s="155">
        <v>0</v>
      </c>
      <c r="K34" s="155">
        <v>0</v>
      </c>
      <c r="L34" s="155">
        <v>0</v>
      </c>
      <c r="M34" s="155">
        <v>0</v>
      </c>
      <c r="N34" s="155">
        <v>0</v>
      </c>
      <c r="O34" s="155">
        <v>0</v>
      </c>
      <c r="P34" s="155">
        <v>0</v>
      </c>
      <c r="Q34" s="155">
        <v>0</v>
      </c>
      <c r="R34" s="155">
        <v>0</v>
      </c>
      <c r="S34" s="155">
        <v>0</v>
      </c>
      <c r="T34" s="155">
        <v>0</v>
      </c>
      <c r="U34" s="155">
        <v>0</v>
      </c>
      <c r="V34" s="155">
        <v>0</v>
      </c>
      <c r="W34" s="155">
        <v>0</v>
      </c>
      <c r="X34" s="155">
        <v>0</v>
      </c>
      <c r="Y34" s="155">
        <v>0</v>
      </c>
      <c r="Z34" s="155">
        <v>76.699999999999989</v>
      </c>
      <c r="AA34" s="155">
        <v>83.800000000000011</v>
      </c>
      <c r="AB34" s="155">
        <v>92.7</v>
      </c>
      <c r="AC34" s="155">
        <v>103.7</v>
      </c>
      <c r="AD34" s="155">
        <v>130.79999999999998</v>
      </c>
      <c r="AE34" s="155">
        <v>171.1</v>
      </c>
      <c r="AF34" s="155">
        <v>196.7</v>
      </c>
      <c r="AG34" s="155">
        <v>224.6</v>
      </c>
      <c r="AH34" s="155">
        <v>253</v>
      </c>
      <c r="AI34" s="155">
        <v>285</v>
      </c>
      <c r="AJ34" s="155">
        <v>329</v>
      </c>
      <c r="AK34" s="155">
        <v>367</v>
      </c>
      <c r="AL34" s="155">
        <v>399</v>
      </c>
      <c r="AM34" s="155">
        <v>428</v>
      </c>
      <c r="AN34" s="155">
        <v>441</v>
      </c>
      <c r="AO34" s="155">
        <v>470</v>
      </c>
      <c r="AP34" s="155">
        <v>505</v>
      </c>
      <c r="AQ34" s="155">
        <v>514.10199999999998</v>
      </c>
      <c r="AR34" s="155">
        <v>513.58299999999997</v>
      </c>
      <c r="AS34" s="155">
        <v>533.13800000000003</v>
      </c>
      <c r="AT34" s="155">
        <v>584.37099999999998</v>
      </c>
      <c r="AU34" s="155">
        <v>654.65499413448993</v>
      </c>
      <c r="AV34" s="155">
        <v>667.50399999999991</v>
      </c>
      <c r="AW34" s="155">
        <v>686.28399999999988</v>
      </c>
      <c r="AX34" s="155">
        <v>706.56499999999994</v>
      </c>
      <c r="AY34" s="155">
        <v>730.84699999999987</v>
      </c>
      <c r="AZ34" s="155">
        <v>742.93900000000008</v>
      </c>
      <c r="BA34" s="155">
        <v>746.97900000000004</v>
      </c>
      <c r="BB34" s="155">
        <v>760.91300000000001</v>
      </c>
      <c r="BC34" s="155">
        <v>753.17499999999995</v>
      </c>
      <c r="BD34" s="155">
        <v>759</v>
      </c>
      <c r="BE34" s="155">
        <v>778.45800000000008</v>
      </c>
      <c r="BF34" s="155">
        <v>782.50758261258761</v>
      </c>
      <c r="BG34" s="155">
        <v>783.48695761035617</v>
      </c>
      <c r="BH34" s="155">
        <v>794.55200000000002</v>
      </c>
      <c r="BI34" s="155">
        <v>787.58934177900016</v>
      </c>
      <c r="BJ34" s="155">
        <v>790.4603985399998</v>
      </c>
      <c r="BK34" s="155">
        <v>794.80543098380008</v>
      </c>
      <c r="BL34" s="155">
        <v>816.22339083000008</v>
      </c>
      <c r="BM34" s="155">
        <v>843.82698400000015</v>
      </c>
      <c r="BN34" s="155">
        <v>888.44639182000003</v>
      </c>
      <c r="BO34" s="155">
        <v>887.63814664999995</v>
      </c>
      <c r="BP34" s="155">
        <v>905.24794301000009</v>
      </c>
      <c r="BQ34" s="155">
        <v>900.69442791999995</v>
      </c>
      <c r="BR34" s="155">
        <v>907.95083237504912</v>
      </c>
      <c r="BS34" s="155">
        <v>892.04744098111667</v>
      </c>
      <c r="BT34" s="155">
        <v>861.11320264999983</v>
      </c>
      <c r="BU34" s="155">
        <v>840.41455076000034</v>
      </c>
      <c r="BV34" s="155">
        <v>837.99864539999999</v>
      </c>
      <c r="BW34" s="155">
        <v>830.78183790999981</v>
      </c>
      <c r="BX34" s="155">
        <v>723.50203594999948</v>
      </c>
      <c r="BY34" s="155">
        <v>704.08150367441283</v>
      </c>
      <c r="BZ34" s="155">
        <v>707.74044181686543</v>
      </c>
      <c r="CA34" s="155">
        <v>740.20249847225989</v>
      </c>
      <c r="CB34" s="155">
        <v>736.67157209982372</v>
      </c>
      <c r="CC34" s="155">
        <v>722.07442701667696</v>
      </c>
      <c r="CD34" s="156">
        <v>711.08461141190344</v>
      </c>
    </row>
    <row r="35" spans="1:82" s="1" customFormat="1" x14ac:dyDescent="0.4">
      <c r="A35" s="149"/>
      <c r="B35" s="56" t="s">
        <v>249</v>
      </c>
      <c r="C35" s="154" t="s">
        <v>224</v>
      </c>
      <c r="D35" s="155">
        <v>0</v>
      </c>
      <c r="E35" s="155">
        <v>0</v>
      </c>
      <c r="F35" s="155">
        <v>0</v>
      </c>
      <c r="G35" s="155">
        <v>0</v>
      </c>
      <c r="H35" s="155">
        <v>0</v>
      </c>
      <c r="I35" s="155">
        <v>0</v>
      </c>
      <c r="J35" s="155">
        <v>0</v>
      </c>
      <c r="K35" s="155">
        <v>0</v>
      </c>
      <c r="L35" s="155">
        <v>0</v>
      </c>
      <c r="M35" s="155">
        <v>0</v>
      </c>
      <c r="N35" s="155">
        <v>0</v>
      </c>
      <c r="O35" s="155">
        <v>0</v>
      </c>
      <c r="P35" s="155">
        <v>0</v>
      </c>
      <c r="Q35" s="155">
        <v>0</v>
      </c>
      <c r="R35" s="155">
        <v>0</v>
      </c>
      <c r="S35" s="155">
        <v>0</v>
      </c>
      <c r="T35" s="155">
        <v>0</v>
      </c>
      <c r="U35" s="155">
        <v>0</v>
      </c>
      <c r="V35" s="155">
        <v>0</v>
      </c>
      <c r="W35" s="155">
        <v>0</v>
      </c>
      <c r="X35" s="155">
        <v>0</v>
      </c>
      <c r="Y35" s="155">
        <v>0</v>
      </c>
      <c r="Z35" s="155">
        <v>0</v>
      </c>
      <c r="AA35" s="155">
        <v>91</v>
      </c>
      <c r="AB35" s="155">
        <v>196</v>
      </c>
      <c r="AC35" s="155">
        <v>241.541</v>
      </c>
      <c r="AD35" s="155">
        <v>319.58499999999998</v>
      </c>
      <c r="AE35" s="155">
        <v>448.238</v>
      </c>
      <c r="AF35" s="155">
        <v>562.80799999999999</v>
      </c>
      <c r="AG35" s="155">
        <v>701.21900000000005</v>
      </c>
      <c r="AH35" s="155">
        <v>840</v>
      </c>
      <c r="AI35" s="155">
        <v>995</v>
      </c>
      <c r="AJ35" s="155">
        <v>1150</v>
      </c>
      <c r="AK35" s="155">
        <v>1370</v>
      </c>
      <c r="AL35" s="155">
        <v>1593</v>
      </c>
      <c r="AM35" s="155">
        <v>1872</v>
      </c>
      <c r="AN35" s="155">
        <v>2142</v>
      </c>
      <c r="AO35" s="155">
        <v>2349</v>
      </c>
      <c r="AP35" s="155">
        <v>2673.8379999999997</v>
      </c>
      <c r="AQ35" s="155">
        <v>2968.4050000000002</v>
      </c>
      <c r="AR35" s="155">
        <v>3359.3579999999997</v>
      </c>
      <c r="AS35" s="155">
        <v>3836.6360000000004</v>
      </c>
      <c r="AT35" s="155">
        <v>4431.0190000000002</v>
      </c>
      <c r="AU35" s="155">
        <v>5485.4179999999997</v>
      </c>
      <c r="AV35" s="155">
        <v>6209.6019999999999</v>
      </c>
      <c r="AW35" s="155">
        <v>7067.8279999999995</v>
      </c>
      <c r="AX35" s="155">
        <v>7705.134</v>
      </c>
      <c r="AY35" s="155">
        <v>271</v>
      </c>
      <c r="AZ35" s="155">
        <v>0</v>
      </c>
      <c r="BA35" s="155">
        <v>0</v>
      </c>
      <c r="BB35" s="155">
        <v>0</v>
      </c>
      <c r="BC35" s="155">
        <v>0</v>
      </c>
      <c r="BD35" s="155">
        <v>0</v>
      </c>
      <c r="BE35" s="155">
        <v>0</v>
      </c>
      <c r="BF35" s="155">
        <v>0</v>
      </c>
      <c r="BG35" s="155">
        <v>0</v>
      </c>
      <c r="BH35" s="155">
        <v>0</v>
      </c>
      <c r="BI35" s="155">
        <v>0</v>
      </c>
      <c r="BJ35" s="155">
        <v>0</v>
      </c>
      <c r="BK35" s="155">
        <v>0</v>
      </c>
      <c r="BL35" s="155">
        <v>0</v>
      </c>
      <c r="BM35" s="155">
        <v>0</v>
      </c>
      <c r="BN35" s="155">
        <v>0</v>
      </c>
      <c r="BO35" s="155">
        <v>0</v>
      </c>
      <c r="BP35" s="155">
        <v>0</v>
      </c>
      <c r="BQ35" s="155">
        <v>0</v>
      </c>
      <c r="BR35" s="155">
        <v>0</v>
      </c>
      <c r="BS35" s="155">
        <v>0</v>
      </c>
      <c r="BT35" s="155">
        <v>0</v>
      </c>
      <c r="BU35" s="155">
        <v>0</v>
      </c>
      <c r="BV35" s="155">
        <v>0</v>
      </c>
      <c r="BW35" s="155">
        <v>0</v>
      </c>
      <c r="BX35" s="155">
        <v>0</v>
      </c>
      <c r="BY35" s="155">
        <v>0</v>
      </c>
      <c r="BZ35" s="155">
        <v>0</v>
      </c>
      <c r="CA35" s="155">
        <v>0</v>
      </c>
      <c r="CB35" s="155">
        <v>0</v>
      </c>
      <c r="CC35" s="155">
        <v>0</v>
      </c>
      <c r="CD35" s="156">
        <v>0</v>
      </c>
    </row>
    <row r="36" spans="1:82" s="1" customFormat="1" ht="27" customHeight="1" x14ac:dyDescent="0.4">
      <c r="A36" s="149"/>
      <c r="B36" s="56" t="s">
        <v>250</v>
      </c>
      <c r="C36" s="154" t="s">
        <v>230</v>
      </c>
      <c r="D36" s="155">
        <v>0</v>
      </c>
      <c r="E36" s="155">
        <v>0</v>
      </c>
      <c r="F36" s="155">
        <v>0</v>
      </c>
      <c r="G36" s="155">
        <v>0</v>
      </c>
      <c r="H36" s="155">
        <v>0</v>
      </c>
      <c r="I36" s="155">
        <v>0</v>
      </c>
      <c r="J36" s="155">
        <v>0</v>
      </c>
      <c r="K36" s="155">
        <v>0</v>
      </c>
      <c r="L36" s="155">
        <v>0</v>
      </c>
      <c r="M36" s="155">
        <v>0</v>
      </c>
      <c r="N36" s="155">
        <v>0</v>
      </c>
      <c r="O36" s="155">
        <v>0</v>
      </c>
      <c r="P36" s="155">
        <v>0</v>
      </c>
      <c r="Q36" s="155">
        <v>0</v>
      </c>
      <c r="R36" s="155">
        <v>0</v>
      </c>
      <c r="S36" s="155">
        <v>0</v>
      </c>
      <c r="T36" s="155">
        <v>0</v>
      </c>
      <c r="U36" s="155">
        <v>0</v>
      </c>
      <c r="V36" s="155">
        <v>0</v>
      </c>
      <c r="W36" s="155">
        <v>0</v>
      </c>
      <c r="X36" s="155">
        <v>0</v>
      </c>
      <c r="Y36" s="155">
        <v>0</v>
      </c>
      <c r="Z36" s="155">
        <v>0</v>
      </c>
      <c r="AA36" s="155">
        <v>0</v>
      </c>
      <c r="AB36" s="155">
        <v>0</v>
      </c>
      <c r="AC36" s="155">
        <v>0</v>
      </c>
      <c r="AD36" s="155">
        <v>0</v>
      </c>
      <c r="AE36" s="155">
        <v>0</v>
      </c>
      <c r="AF36" s="155">
        <v>0</v>
      </c>
      <c r="AG36" s="155">
        <v>0</v>
      </c>
      <c r="AH36" s="155">
        <v>0</v>
      </c>
      <c r="AI36" s="155">
        <v>0</v>
      </c>
      <c r="AJ36" s="155">
        <v>0</v>
      </c>
      <c r="AK36" s="155">
        <v>0</v>
      </c>
      <c r="AL36" s="155">
        <v>0</v>
      </c>
      <c r="AM36" s="155">
        <v>0</v>
      </c>
      <c r="AN36" s="155">
        <v>0</v>
      </c>
      <c r="AO36" s="155">
        <v>0</v>
      </c>
      <c r="AP36" s="155">
        <v>0</v>
      </c>
      <c r="AQ36" s="155">
        <v>0</v>
      </c>
      <c r="AR36" s="155">
        <v>0</v>
      </c>
      <c r="AS36" s="155">
        <v>0</v>
      </c>
      <c r="AT36" s="155">
        <v>0</v>
      </c>
      <c r="AU36" s="155">
        <v>0</v>
      </c>
      <c r="AV36" s="155">
        <v>0</v>
      </c>
      <c r="AW36" s="155">
        <v>0</v>
      </c>
      <c r="AX36" s="155">
        <v>0</v>
      </c>
      <c r="AY36" s="155">
        <v>0</v>
      </c>
      <c r="AZ36" s="155">
        <v>0</v>
      </c>
      <c r="BA36" s="155">
        <v>0</v>
      </c>
      <c r="BB36" s="155">
        <v>0</v>
      </c>
      <c r="BC36" s="155">
        <v>0</v>
      </c>
      <c r="BD36" s="155">
        <v>0</v>
      </c>
      <c r="BE36" s="155">
        <v>0</v>
      </c>
      <c r="BF36" s="155">
        <v>0</v>
      </c>
      <c r="BG36" s="155">
        <v>0</v>
      </c>
      <c r="BH36" s="155">
        <v>0</v>
      </c>
      <c r="BI36" s="155">
        <v>0</v>
      </c>
      <c r="BJ36" s="155">
        <v>0</v>
      </c>
      <c r="BK36" s="155">
        <v>0</v>
      </c>
      <c r="BL36" s="155">
        <v>90.849720650000009</v>
      </c>
      <c r="BM36" s="155">
        <v>106.96880001999999</v>
      </c>
      <c r="BN36" s="155">
        <v>109.92031101000002</v>
      </c>
      <c r="BO36" s="155">
        <v>115.96021940000001</v>
      </c>
      <c r="BP36" s="155">
        <v>110.02752643000001</v>
      </c>
      <c r="BQ36" s="155">
        <v>101.38309716000001</v>
      </c>
      <c r="BR36" s="155">
        <v>15.698963300000001</v>
      </c>
      <c r="BS36" s="155">
        <v>0</v>
      </c>
      <c r="BT36" s="155">
        <v>0</v>
      </c>
      <c r="BU36" s="155">
        <v>0</v>
      </c>
      <c r="BV36" s="155">
        <v>0</v>
      </c>
      <c r="BW36" s="155">
        <v>0</v>
      </c>
      <c r="BX36" s="155">
        <v>0</v>
      </c>
      <c r="BY36" s="155">
        <v>0</v>
      </c>
      <c r="BZ36" s="155">
        <v>0</v>
      </c>
      <c r="CA36" s="155">
        <v>0</v>
      </c>
      <c r="CB36" s="155">
        <v>0</v>
      </c>
      <c r="CC36" s="155">
        <v>0</v>
      </c>
      <c r="CD36" s="156">
        <v>0</v>
      </c>
    </row>
    <row r="37" spans="1:82" s="1" customFormat="1" x14ac:dyDescent="0.4">
      <c r="A37" s="149"/>
      <c r="B37" s="56" t="s">
        <v>251</v>
      </c>
      <c r="C37" s="154" t="s">
        <v>221</v>
      </c>
      <c r="D37" s="155">
        <v>0</v>
      </c>
      <c r="E37" s="155">
        <v>0</v>
      </c>
      <c r="F37" s="155">
        <v>0</v>
      </c>
      <c r="G37" s="155">
        <v>0</v>
      </c>
      <c r="H37" s="155">
        <v>0</v>
      </c>
      <c r="I37" s="155">
        <v>0</v>
      </c>
      <c r="J37" s="155">
        <v>0</v>
      </c>
      <c r="K37" s="155">
        <v>0</v>
      </c>
      <c r="L37" s="155">
        <v>0</v>
      </c>
      <c r="M37" s="155">
        <v>0</v>
      </c>
      <c r="N37" s="155">
        <v>0</v>
      </c>
      <c r="O37" s="155">
        <v>0</v>
      </c>
      <c r="P37" s="155">
        <v>0</v>
      </c>
      <c r="Q37" s="155">
        <v>0</v>
      </c>
      <c r="R37" s="155">
        <v>0</v>
      </c>
      <c r="S37" s="155">
        <v>0</v>
      </c>
      <c r="T37" s="155">
        <v>0</v>
      </c>
      <c r="U37" s="155">
        <v>0</v>
      </c>
      <c r="V37" s="155">
        <v>0</v>
      </c>
      <c r="W37" s="155">
        <v>0</v>
      </c>
      <c r="X37" s="155">
        <v>0</v>
      </c>
      <c r="Y37" s="155">
        <v>0</v>
      </c>
      <c r="Z37" s="155">
        <v>0</v>
      </c>
      <c r="AA37" s="155">
        <v>0</v>
      </c>
      <c r="AB37" s="155">
        <v>0</v>
      </c>
      <c r="AC37" s="155">
        <v>0</v>
      </c>
      <c r="AD37" s="155">
        <v>0</v>
      </c>
      <c r="AE37" s="155">
        <v>0</v>
      </c>
      <c r="AF37" s="155">
        <v>0</v>
      </c>
      <c r="AG37" s="155">
        <v>0</v>
      </c>
      <c r="AH37" s="155">
        <v>0</v>
      </c>
      <c r="AI37" s="155">
        <v>0</v>
      </c>
      <c r="AJ37" s="155">
        <v>0</v>
      </c>
      <c r="AK37" s="155">
        <v>0</v>
      </c>
      <c r="AL37" s="155">
        <v>0</v>
      </c>
      <c r="AM37" s="155">
        <v>0</v>
      </c>
      <c r="AN37" s="155">
        <v>0</v>
      </c>
      <c r="AO37" s="155">
        <v>0</v>
      </c>
      <c r="AP37" s="155">
        <v>0</v>
      </c>
      <c r="AQ37" s="155">
        <v>0</v>
      </c>
      <c r="AR37" s="155">
        <v>0</v>
      </c>
      <c r="AS37" s="155">
        <v>0</v>
      </c>
      <c r="AT37" s="155">
        <v>0</v>
      </c>
      <c r="AU37" s="155">
        <v>0</v>
      </c>
      <c r="AV37" s="155">
        <v>0</v>
      </c>
      <c r="AW37" s="155">
        <v>0</v>
      </c>
      <c r="AX37" s="155">
        <v>0</v>
      </c>
      <c r="AY37" s="155">
        <v>0</v>
      </c>
      <c r="AZ37" s="155">
        <v>0</v>
      </c>
      <c r="BA37" s="155">
        <v>0</v>
      </c>
      <c r="BB37" s="155">
        <v>0</v>
      </c>
      <c r="BC37" s="155">
        <v>0</v>
      </c>
      <c r="BD37" s="155">
        <v>0</v>
      </c>
      <c r="BE37" s="155">
        <v>5.2569999999999997</v>
      </c>
      <c r="BF37" s="155">
        <v>5.6630000000000003</v>
      </c>
      <c r="BG37" s="155">
        <v>4.9935427399999996</v>
      </c>
      <c r="BH37" s="155">
        <v>18.285</v>
      </c>
      <c r="BI37" s="155">
        <v>38.134147140000003</v>
      </c>
      <c r="BJ37" s="155">
        <v>40.277408909999998</v>
      </c>
      <c r="BK37" s="155">
        <v>46.931080800000004</v>
      </c>
      <c r="BL37" s="155">
        <v>38.630065660000305</v>
      </c>
      <c r="BM37" s="155">
        <v>48.46444386000001</v>
      </c>
      <c r="BN37" s="155">
        <v>60.721072239999998</v>
      </c>
      <c r="BO37" s="155">
        <v>52.361478550000008</v>
      </c>
      <c r="BP37" s="155">
        <v>56.829980329999998</v>
      </c>
      <c r="BQ37" s="155">
        <v>0.62293946000000011</v>
      </c>
      <c r="BR37" s="155">
        <v>0.20971916999999998</v>
      </c>
      <c r="BS37" s="161">
        <v>0.15176113999999999</v>
      </c>
      <c r="BT37" s="155">
        <v>0</v>
      </c>
      <c r="BU37" s="155">
        <v>0</v>
      </c>
      <c r="BV37" s="155">
        <v>0</v>
      </c>
      <c r="BW37" s="155">
        <v>0</v>
      </c>
      <c r="BX37" s="155">
        <v>0</v>
      </c>
      <c r="BY37" s="155">
        <v>0</v>
      </c>
      <c r="BZ37" s="155">
        <v>0</v>
      </c>
      <c r="CA37" s="155">
        <v>0</v>
      </c>
      <c r="CB37" s="155">
        <v>0</v>
      </c>
      <c r="CC37" s="155">
        <v>0</v>
      </c>
      <c r="CD37" s="156">
        <v>0</v>
      </c>
    </row>
    <row r="38" spans="1:82" s="1" customFormat="1" x14ac:dyDescent="0.4">
      <c r="A38" s="149"/>
      <c r="B38" s="56" t="s">
        <v>252</v>
      </c>
      <c r="C38" s="159"/>
      <c r="D38" s="155">
        <f t="shared" ref="D38:AI38" si="7">SUM(D$39:D$40)</f>
        <v>0</v>
      </c>
      <c r="E38" s="155">
        <f t="shared" si="7"/>
        <v>0</v>
      </c>
      <c r="F38" s="155">
        <f t="shared" si="7"/>
        <v>0</v>
      </c>
      <c r="G38" s="155">
        <f t="shared" si="7"/>
        <v>0</v>
      </c>
      <c r="H38" s="155">
        <f t="shared" si="7"/>
        <v>0</v>
      </c>
      <c r="I38" s="155">
        <f t="shared" si="7"/>
        <v>0</v>
      </c>
      <c r="J38" s="155">
        <f t="shared" si="7"/>
        <v>0</v>
      </c>
      <c r="K38" s="155">
        <f t="shared" si="7"/>
        <v>0</v>
      </c>
      <c r="L38" s="155">
        <f t="shared" si="7"/>
        <v>0</v>
      </c>
      <c r="M38" s="155">
        <f t="shared" si="7"/>
        <v>0</v>
      </c>
      <c r="N38" s="155">
        <f t="shared" si="7"/>
        <v>0</v>
      </c>
      <c r="O38" s="155">
        <f t="shared" si="7"/>
        <v>0</v>
      </c>
      <c r="P38" s="155">
        <f t="shared" si="7"/>
        <v>0</v>
      </c>
      <c r="Q38" s="155">
        <f t="shared" si="7"/>
        <v>0</v>
      </c>
      <c r="R38" s="155">
        <f t="shared" si="7"/>
        <v>0</v>
      </c>
      <c r="S38" s="155">
        <f t="shared" si="7"/>
        <v>0</v>
      </c>
      <c r="T38" s="155">
        <f t="shared" si="7"/>
        <v>0</v>
      </c>
      <c r="U38" s="155">
        <f t="shared" si="7"/>
        <v>0</v>
      </c>
      <c r="V38" s="155">
        <f t="shared" si="7"/>
        <v>0</v>
      </c>
      <c r="W38" s="155">
        <f t="shared" si="7"/>
        <v>0</v>
      </c>
      <c r="X38" s="155">
        <f t="shared" si="7"/>
        <v>0</v>
      </c>
      <c r="Y38" s="155">
        <f t="shared" si="7"/>
        <v>0</v>
      </c>
      <c r="Z38" s="155">
        <f t="shared" si="7"/>
        <v>0</v>
      </c>
      <c r="AA38" s="155">
        <f t="shared" si="7"/>
        <v>0</v>
      </c>
      <c r="AB38" s="155">
        <f t="shared" si="7"/>
        <v>0</v>
      </c>
      <c r="AC38" s="155">
        <f t="shared" si="7"/>
        <v>0</v>
      </c>
      <c r="AD38" s="155">
        <f t="shared" si="7"/>
        <v>0</v>
      </c>
      <c r="AE38" s="155">
        <f t="shared" si="7"/>
        <v>0</v>
      </c>
      <c r="AF38" s="155">
        <f t="shared" si="7"/>
        <v>0</v>
      </c>
      <c r="AG38" s="155">
        <f t="shared" si="7"/>
        <v>0</v>
      </c>
      <c r="AH38" s="155">
        <f t="shared" si="7"/>
        <v>0</v>
      </c>
      <c r="AI38" s="155">
        <f t="shared" si="7"/>
        <v>0</v>
      </c>
      <c r="AJ38" s="155">
        <f t="shared" ref="AJ38:BO38" si="8">SUM(AJ$39:AJ$40)</f>
        <v>0</v>
      </c>
      <c r="AK38" s="155">
        <f t="shared" si="8"/>
        <v>0</v>
      </c>
      <c r="AL38" s="155">
        <f t="shared" si="8"/>
        <v>0</v>
      </c>
      <c r="AM38" s="155">
        <f t="shared" si="8"/>
        <v>0</v>
      </c>
      <c r="AN38" s="155">
        <f t="shared" si="8"/>
        <v>0</v>
      </c>
      <c r="AO38" s="155">
        <f t="shared" si="8"/>
        <v>0</v>
      </c>
      <c r="AP38" s="155">
        <f t="shared" si="8"/>
        <v>0</v>
      </c>
      <c r="AQ38" s="155">
        <f t="shared" si="8"/>
        <v>0</v>
      </c>
      <c r="AR38" s="155">
        <f t="shared" si="8"/>
        <v>0</v>
      </c>
      <c r="AS38" s="155">
        <f t="shared" si="8"/>
        <v>0</v>
      </c>
      <c r="AT38" s="155">
        <f t="shared" si="8"/>
        <v>0</v>
      </c>
      <c r="AU38" s="155">
        <f t="shared" si="8"/>
        <v>0</v>
      </c>
      <c r="AV38" s="155">
        <f t="shared" si="8"/>
        <v>0</v>
      </c>
      <c r="AW38" s="155">
        <f t="shared" si="8"/>
        <v>0</v>
      </c>
      <c r="AX38" s="155">
        <f t="shared" si="8"/>
        <v>0</v>
      </c>
      <c r="AY38" s="155">
        <f t="shared" si="8"/>
        <v>0</v>
      </c>
      <c r="AZ38" s="155">
        <f t="shared" si="8"/>
        <v>2165.9229999999998</v>
      </c>
      <c r="BA38" s="155">
        <f t="shared" si="8"/>
        <v>3893.4660000000003</v>
      </c>
      <c r="BB38" s="155">
        <f t="shared" si="8"/>
        <v>3557.6930000000002</v>
      </c>
      <c r="BC38" s="155">
        <f t="shared" si="8"/>
        <v>3255.0860000000002</v>
      </c>
      <c r="BD38" s="155">
        <f t="shared" si="8"/>
        <v>2882.2200000000003</v>
      </c>
      <c r="BE38" s="155">
        <f t="shared" si="8"/>
        <v>2605.5709014073173</v>
      </c>
      <c r="BF38" s="155">
        <f t="shared" si="8"/>
        <v>2624.1158686900003</v>
      </c>
      <c r="BG38" s="155">
        <f t="shared" si="8"/>
        <v>2559.18840136366</v>
      </c>
      <c r="BH38" s="155">
        <f t="shared" si="8"/>
        <v>2204.4830000000002</v>
      </c>
      <c r="BI38" s="155">
        <f t="shared" si="8"/>
        <v>2311.2043118300003</v>
      </c>
      <c r="BJ38" s="155">
        <f t="shared" si="8"/>
        <v>2439.7983671900001</v>
      </c>
      <c r="BK38" s="155">
        <f t="shared" si="8"/>
        <v>2241.4881393452138</v>
      </c>
      <c r="BL38" s="155">
        <f t="shared" si="8"/>
        <v>2856.8277160099997</v>
      </c>
      <c r="BM38" s="155">
        <f t="shared" si="8"/>
        <v>4684.0175697100003</v>
      </c>
      <c r="BN38" s="155">
        <f t="shared" si="8"/>
        <v>4473.4852258236315</v>
      </c>
      <c r="BO38" s="155">
        <f t="shared" si="8"/>
        <v>4933.9849943699983</v>
      </c>
      <c r="BP38" s="155">
        <f t="shared" ref="BP38:CD38" si="9">SUM(BP$39:BP$40)</f>
        <v>5169.8070100499999</v>
      </c>
      <c r="BQ38" s="155">
        <f t="shared" si="9"/>
        <v>4338.0295486261903</v>
      </c>
      <c r="BR38" s="155">
        <f t="shared" si="9"/>
        <v>3065.0410876799992</v>
      </c>
      <c r="BS38" s="155">
        <f t="shared" si="9"/>
        <v>2313.51601579</v>
      </c>
      <c r="BT38" s="155">
        <f t="shared" si="9"/>
        <v>1875.4784224599998</v>
      </c>
      <c r="BU38" s="155">
        <f t="shared" si="9"/>
        <v>1666.9844684099987</v>
      </c>
      <c r="BV38" s="155">
        <f t="shared" si="9"/>
        <v>1298.7940379299998</v>
      </c>
      <c r="BW38" s="155">
        <f t="shared" si="9"/>
        <v>713.74196914999993</v>
      </c>
      <c r="BX38" s="155">
        <f t="shared" si="9"/>
        <v>1046.2354867050001</v>
      </c>
      <c r="BY38" s="155">
        <f t="shared" si="9"/>
        <v>467.76794999481001</v>
      </c>
      <c r="BZ38" s="155">
        <f t="shared" si="9"/>
        <v>284.57154337257805</v>
      </c>
      <c r="CA38" s="155">
        <f t="shared" si="9"/>
        <v>92.207732446211651</v>
      </c>
      <c r="CB38" s="155">
        <f t="shared" si="9"/>
        <v>67.074968586995453</v>
      </c>
      <c r="CC38" s="155">
        <f t="shared" si="9"/>
        <v>68.491551477292717</v>
      </c>
      <c r="CD38" s="156">
        <f t="shared" si="9"/>
        <v>70.322650616025086</v>
      </c>
    </row>
    <row r="39" spans="1:82" s="1" customFormat="1" x14ac:dyDescent="0.4">
      <c r="A39" s="149"/>
      <c r="B39" s="71" t="s">
        <v>227</v>
      </c>
      <c r="C39" s="154" t="s">
        <v>224</v>
      </c>
      <c r="D39" s="155">
        <v>0</v>
      </c>
      <c r="E39" s="155">
        <v>0</v>
      </c>
      <c r="F39" s="155">
        <v>0</v>
      </c>
      <c r="G39" s="155">
        <v>0</v>
      </c>
      <c r="H39" s="155">
        <v>0</v>
      </c>
      <c r="I39" s="155">
        <v>0</v>
      </c>
      <c r="J39" s="155">
        <v>0</v>
      </c>
      <c r="K39" s="155">
        <v>0</v>
      </c>
      <c r="L39" s="155">
        <v>0</v>
      </c>
      <c r="M39" s="155">
        <v>0</v>
      </c>
      <c r="N39" s="155">
        <v>0</v>
      </c>
      <c r="O39" s="155">
        <v>0</v>
      </c>
      <c r="P39" s="155">
        <v>0</v>
      </c>
      <c r="Q39" s="155">
        <v>0</v>
      </c>
      <c r="R39" s="155">
        <v>0</v>
      </c>
      <c r="S39" s="155">
        <v>0</v>
      </c>
      <c r="T39" s="155">
        <v>0</v>
      </c>
      <c r="U39" s="155">
        <v>0</v>
      </c>
      <c r="V39" s="155">
        <v>0</v>
      </c>
      <c r="W39" s="155">
        <v>0</v>
      </c>
      <c r="X39" s="155">
        <v>0</v>
      </c>
      <c r="Y39" s="155">
        <v>0</v>
      </c>
      <c r="Z39" s="155">
        <v>0</v>
      </c>
      <c r="AA39" s="155">
        <v>0</v>
      </c>
      <c r="AB39" s="155">
        <v>0</v>
      </c>
      <c r="AC39" s="155">
        <v>0</v>
      </c>
      <c r="AD39" s="155">
        <v>0</v>
      </c>
      <c r="AE39" s="155">
        <v>0</v>
      </c>
      <c r="AF39" s="155">
        <v>0</v>
      </c>
      <c r="AG39" s="155">
        <v>0</v>
      </c>
      <c r="AH39" s="155">
        <v>0</v>
      </c>
      <c r="AI39" s="155">
        <v>0</v>
      </c>
      <c r="AJ39" s="155">
        <v>0</v>
      </c>
      <c r="AK39" s="155">
        <v>0</v>
      </c>
      <c r="AL39" s="155">
        <v>0</v>
      </c>
      <c r="AM39" s="155">
        <v>0</v>
      </c>
      <c r="AN39" s="155">
        <v>0</v>
      </c>
      <c r="AO39" s="155">
        <v>0</v>
      </c>
      <c r="AP39" s="155">
        <v>0</v>
      </c>
      <c r="AQ39" s="155">
        <v>0</v>
      </c>
      <c r="AR39" s="155">
        <v>0</v>
      </c>
      <c r="AS39" s="155">
        <v>0</v>
      </c>
      <c r="AT39" s="155">
        <v>0</v>
      </c>
      <c r="AU39" s="155">
        <v>0</v>
      </c>
      <c r="AV39" s="155">
        <v>0</v>
      </c>
      <c r="AW39" s="155">
        <v>0</v>
      </c>
      <c r="AX39" s="155">
        <v>0</v>
      </c>
      <c r="AY39" s="155">
        <v>0</v>
      </c>
      <c r="AZ39" s="155">
        <v>332.70800000000008</v>
      </c>
      <c r="BA39" s="155">
        <v>475.00800000000004</v>
      </c>
      <c r="BB39" s="155">
        <v>474.24400000000003</v>
      </c>
      <c r="BC39" s="155">
        <v>459.01900000000001</v>
      </c>
      <c r="BD39" s="155">
        <v>446.95400000000001</v>
      </c>
      <c r="BE39" s="155">
        <v>469.76190140731705</v>
      </c>
      <c r="BF39" s="155">
        <v>518.64773074999994</v>
      </c>
      <c r="BG39" s="155">
        <v>507.20891397539998</v>
      </c>
      <c r="BH39" s="155">
        <v>445.23599999999999</v>
      </c>
      <c r="BI39" s="155">
        <v>486.24370455000002</v>
      </c>
      <c r="BJ39" s="155">
        <v>477.92547793</v>
      </c>
      <c r="BK39" s="155">
        <v>424.03039473491737</v>
      </c>
      <c r="BL39" s="155">
        <v>727.70019646000003</v>
      </c>
      <c r="BM39" s="155">
        <v>1088.6921164999999</v>
      </c>
      <c r="BN39" s="155">
        <v>801.16036899012533</v>
      </c>
      <c r="BO39" s="155">
        <v>749.87685299999998</v>
      </c>
      <c r="BP39" s="155">
        <v>662.33543288999988</v>
      </c>
      <c r="BQ39" s="155">
        <v>526.70929591000004</v>
      </c>
      <c r="BR39" s="155">
        <v>369.21073870999999</v>
      </c>
      <c r="BS39" s="155">
        <v>309.89859552000007</v>
      </c>
      <c r="BT39" s="155">
        <v>264.26859475999998</v>
      </c>
      <c r="BU39" s="155">
        <v>224.26502880999996</v>
      </c>
      <c r="BV39" s="155">
        <v>154.88572665999999</v>
      </c>
      <c r="BW39" s="155">
        <v>110.7615586</v>
      </c>
      <c r="BX39" s="155">
        <v>610.87668224000004</v>
      </c>
      <c r="BY39" s="155">
        <v>165.63120349194381</v>
      </c>
      <c r="BZ39" s="155">
        <v>90.061820769452197</v>
      </c>
      <c r="CA39" s="155">
        <v>66.451407448153716</v>
      </c>
      <c r="CB39" s="155">
        <v>67.074968586995453</v>
      </c>
      <c r="CC39" s="155">
        <v>68.491551477292717</v>
      </c>
      <c r="CD39" s="156">
        <v>70.322650616025086</v>
      </c>
    </row>
    <row r="40" spans="1:82" s="1" customFormat="1" x14ac:dyDescent="0.4">
      <c r="A40" s="149"/>
      <c r="B40" s="71" t="s">
        <v>237</v>
      </c>
      <c r="C40" s="154" t="s">
        <v>230</v>
      </c>
      <c r="D40" s="155">
        <v>0</v>
      </c>
      <c r="E40" s="155">
        <v>0</v>
      </c>
      <c r="F40" s="155">
        <v>0</v>
      </c>
      <c r="G40" s="155">
        <v>0</v>
      </c>
      <c r="H40" s="155">
        <v>0</v>
      </c>
      <c r="I40" s="155">
        <v>0</v>
      </c>
      <c r="J40" s="155">
        <v>0</v>
      </c>
      <c r="K40" s="155">
        <v>0</v>
      </c>
      <c r="L40" s="155">
        <v>0</v>
      </c>
      <c r="M40" s="155">
        <v>0</v>
      </c>
      <c r="N40" s="155">
        <v>0</v>
      </c>
      <c r="O40" s="155">
        <v>0</v>
      </c>
      <c r="P40" s="155">
        <v>0</v>
      </c>
      <c r="Q40" s="155">
        <v>0</v>
      </c>
      <c r="R40" s="155">
        <v>0</v>
      </c>
      <c r="S40" s="155">
        <v>0</v>
      </c>
      <c r="T40" s="155">
        <v>0</v>
      </c>
      <c r="U40" s="155">
        <v>0</v>
      </c>
      <c r="V40" s="155">
        <v>0</v>
      </c>
      <c r="W40" s="155">
        <v>0</v>
      </c>
      <c r="X40" s="155">
        <v>0</v>
      </c>
      <c r="Y40" s="155">
        <v>0</v>
      </c>
      <c r="Z40" s="155">
        <v>0</v>
      </c>
      <c r="AA40" s="155">
        <v>0</v>
      </c>
      <c r="AB40" s="155">
        <v>0</v>
      </c>
      <c r="AC40" s="155">
        <v>0</v>
      </c>
      <c r="AD40" s="155">
        <v>0</v>
      </c>
      <c r="AE40" s="155">
        <v>0</v>
      </c>
      <c r="AF40" s="155">
        <v>0</v>
      </c>
      <c r="AG40" s="155">
        <v>0</v>
      </c>
      <c r="AH40" s="155">
        <v>0</v>
      </c>
      <c r="AI40" s="155">
        <v>0</v>
      </c>
      <c r="AJ40" s="155">
        <v>0</v>
      </c>
      <c r="AK40" s="155">
        <v>0</v>
      </c>
      <c r="AL40" s="155">
        <v>0</v>
      </c>
      <c r="AM40" s="155">
        <v>0</v>
      </c>
      <c r="AN40" s="155">
        <v>0</v>
      </c>
      <c r="AO40" s="155">
        <v>0</v>
      </c>
      <c r="AP40" s="155">
        <v>0</v>
      </c>
      <c r="AQ40" s="155">
        <v>0</v>
      </c>
      <c r="AR40" s="155">
        <v>0</v>
      </c>
      <c r="AS40" s="155">
        <v>0</v>
      </c>
      <c r="AT40" s="155">
        <v>0</v>
      </c>
      <c r="AU40" s="155">
        <v>0</v>
      </c>
      <c r="AV40" s="155">
        <v>0</v>
      </c>
      <c r="AW40" s="155">
        <v>0</v>
      </c>
      <c r="AX40" s="155">
        <v>0</v>
      </c>
      <c r="AY40" s="155">
        <v>0</v>
      </c>
      <c r="AZ40" s="155">
        <v>1833.2149999999999</v>
      </c>
      <c r="BA40" s="155">
        <v>3418.4580000000001</v>
      </c>
      <c r="BB40" s="155">
        <v>3083.4490000000001</v>
      </c>
      <c r="BC40" s="155">
        <v>2796.067</v>
      </c>
      <c r="BD40" s="155">
        <v>2435.2660000000001</v>
      </c>
      <c r="BE40" s="155">
        <v>2135.8090000000002</v>
      </c>
      <c r="BF40" s="155">
        <v>2105.4681379400004</v>
      </c>
      <c r="BG40" s="155">
        <v>2051.9794873882602</v>
      </c>
      <c r="BH40" s="155">
        <v>1759.2470000000001</v>
      </c>
      <c r="BI40" s="155">
        <v>1824.9606072800002</v>
      </c>
      <c r="BJ40" s="155">
        <v>1961.87288926</v>
      </c>
      <c r="BK40" s="155">
        <v>1817.4577446102965</v>
      </c>
      <c r="BL40" s="155">
        <v>2129.1275195499998</v>
      </c>
      <c r="BM40" s="155">
        <v>3595.32545321</v>
      </c>
      <c r="BN40" s="155">
        <v>3672.3248568335066</v>
      </c>
      <c r="BO40" s="155">
        <v>4184.1081413699985</v>
      </c>
      <c r="BP40" s="155">
        <v>4507.4715771600004</v>
      </c>
      <c r="BQ40" s="155">
        <v>3811.3202527161902</v>
      </c>
      <c r="BR40" s="155">
        <v>2695.8303489699992</v>
      </c>
      <c r="BS40" s="155">
        <v>2003.6174202700001</v>
      </c>
      <c r="BT40" s="155">
        <v>1611.2098276999998</v>
      </c>
      <c r="BU40" s="155">
        <v>1442.7194395999989</v>
      </c>
      <c r="BV40" s="155">
        <v>1143.9083112699998</v>
      </c>
      <c r="BW40" s="155">
        <v>602.98041054999987</v>
      </c>
      <c r="BX40" s="155">
        <v>435.35880446500005</v>
      </c>
      <c r="BY40" s="155">
        <v>302.13674650286617</v>
      </c>
      <c r="BZ40" s="155">
        <v>194.50972260312582</v>
      </c>
      <c r="CA40" s="155">
        <v>25.756324998057941</v>
      </c>
      <c r="CB40" s="155">
        <v>0</v>
      </c>
      <c r="CC40" s="155">
        <v>0</v>
      </c>
      <c r="CD40" s="156">
        <v>0</v>
      </c>
    </row>
    <row r="41" spans="1:82" s="1" customFormat="1" ht="26.25" customHeight="1" x14ac:dyDescent="0.4">
      <c r="A41" s="149"/>
      <c r="B41" s="56" t="s">
        <v>253</v>
      </c>
      <c r="C41" s="154" t="s">
        <v>224</v>
      </c>
      <c r="D41" s="155">
        <v>0</v>
      </c>
      <c r="E41" s="155">
        <v>0</v>
      </c>
      <c r="F41" s="155">
        <v>0</v>
      </c>
      <c r="G41" s="155">
        <v>0</v>
      </c>
      <c r="H41" s="155">
        <v>0</v>
      </c>
      <c r="I41" s="155">
        <v>0</v>
      </c>
      <c r="J41" s="155">
        <v>0</v>
      </c>
      <c r="K41" s="155">
        <v>0</v>
      </c>
      <c r="L41" s="155">
        <v>0</v>
      </c>
      <c r="M41" s="155">
        <v>0</v>
      </c>
      <c r="N41" s="155">
        <v>0</v>
      </c>
      <c r="O41" s="155">
        <v>0</v>
      </c>
      <c r="P41" s="155">
        <v>0</v>
      </c>
      <c r="Q41" s="155">
        <v>0</v>
      </c>
      <c r="R41" s="155">
        <v>0</v>
      </c>
      <c r="S41" s="155">
        <v>0</v>
      </c>
      <c r="T41" s="155">
        <v>0</v>
      </c>
      <c r="U41" s="155">
        <v>0</v>
      </c>
      <c r="V41" s="155">
        <v>0</v>
      </c>
      <c r="W41" s="155">
        <v>0</v>
      </c>
      <c r="X41" s="155">
        <v>0</v>
      </c>
      <c r="Y41" s="155">
        <v>0</v>
      </c>
      <c r="Z41" s="155">
        <v>40</v>
      </c>
      <c r="AA41" s="155">
        <v>42</v>
      </c>
      <c r="AB41" s="155">
        <v>42</v>
      </c>
      <c r="AC41" s="155">
        <v>42</v>
      </c>
      <c r="AD41" s="155">
        <v>47</v>
      </c>
      <c r="AE41" s="155">
        <v>55</v>
      </c>
      <c r="AF41" s="155">
        <v>81</v>
      </c>
      <c r="AG41" s="155">
        <v>92</v>
      </c>
      <c r="AH41" s="155">
        <v>105</v>
      </c>
      <c r="AI41" s="155">
        <v>125</v>
      </c>
      <c r="AJ41" s="155">
        <v>149</v>
      </c>
      <c r="AK41" s="155">
        <v>158</v>
      </c>
      <c r="AL41" s="155">
        <v>152</v>
      </c>
      <c r="AM41" s="155">
        <v>141</v>
      </c>
      <c r="AN41" s="155">
        <v>161</v>
      </c>
      <c r="AO41" s="155">
        <v>164</v>
      </c>
      <c r="AP41" s="155">
        <v>168.30699999999999</v>
      </c>
      <c r="AQ41" s="155">
        <v>50.746000000000002</v>
      </c>
      <c r="AR41" s="155">
        <v>26.87</v>
      </c>
      <c r="AS41" s="155">
        <v>30.309000000000001</v>
      </c>
      <c r="AT41" s="155">
        <v>33.664999999999999</v>
      </c>
      <c r="AU41" s="155">
        <v>30.951000000000001</v>
      </c>
      <c r="AV41" s="155">
        <v>31.5</v>
      </c>
      <c r="AW41" s="155">
        <v>33</v>
      </c>
      <c r="AX41" s="155">
        <v>27</v>
      </c>
      <c r="AY41" s="155">
        <v>28.556999999999999</v>
      </c>
      <c r="AZ41" s="155">
        <v>32.725000000000001</v>
      </c>
      <c r="BA41" s="155">
        <v>35.762999999999998</v>
      </c>
      <c r="BB41" s="155">
        <v>38.264000000000003</v>
      </c>
      <c r="BC41" s="155">
        <v>38.268000000000001</v>
      </c>
      <c r="BD41" s="155">
        <v>44.713000000000001</v>
      </c>
      <c r="BE41" s="155">
        <v>55.794706500000004</v>
      </c>
      <c r="BF41" s="155">
        <v>68.735896129999986</v>
      </c>
      <c r="BG41" s="155">
        <v>127.61983736719999</v>
      </c>
      <c r="BH41" s="155">
        <v>149.76499999999999</v>
      </c>
      <c r="BI41" s="155">
        <v>163.62538309999999</v>
      </c>
      <c r="BJ41" s="155">
        <v>175.38975154999997</v>
      </c>
      <c r="BK41" s="155">
        <v>246.68661228606564</v>
      </c>
      <c r="BL41" s="155">
        <v>320.89652102000002</v>
      </c>
      <c r="BM41" s="155">
        <v>344.51753750999995</v>
      </c>
      <c r="BN41" s="155">
        <v>343.25488572749998</v>
      </c>
      <c r="BO41" s="155">
        <v>365.53661895000005</v>
      </c>
      <c r="BP41" s="155">
        <v>395.77258469999998</v>
      </c>
      <c r="BQ41" s="155">
        <v>399.99203899000008</v>
      </c>
      <c r="BR41" s="155">
        <v>416.55604172</v>
      </c>
      <c r="BS41" s="155">
        <v>440.94097081999979</v>
      </c>
      <c r="BT41" s="155">
        <v>436.45777384000002</v>
      </c>
      <c r="BU41" s="155">
        <v>427.42290979000001</v>
      </c>
      <c r="BV41" s="155">
        <v>427.6445236400001</v>
      </c>
      <c r="BW41" s="155">
        <v>419.32425564000005</v>
      </c>
      <c r="BX41" s="155">
        <v>383.74534449999982</v>
      </c>
      <c r="BY41" s="155">
        <v>350.66605131945045</v>
      </c>
      <c r="BZ41" s="155">
        <v>351.74553686236953</v>
      </c>
      <c r="CA41" s="155">
        <v>382.11661345281141</v>
      </c>
      <c r="CB41" s="155">
        <v>400.40275812096689</v>
      </c>
      <c r="CC41" s="155">
        <v>409.53652072688686</v>
      </c>
      <c r="CD41" s="156">
        <v>438.55569864294915</v>
      </c>
    </row>
    <row r="42" spans="1:82" s="1" customFormat="1" x14ac:dyDescent="0.4">
      <c r="A42" s="149"/>
      <c r="B42" s="56" t="s">
        <v>254</v>
      </c>
      <c r="C42" s="154" t="s">
        <v>224</v>
      </c>
      <c r="D42" s="155">
        <v>0</v>
      </c>
      <c r="E42" s="155">
        <v>0</v>
      </c>
      <c r="F42" s="155">
        <v>0</v>
      </c>
      <c r="G42" s="155">
        <v>0</v>
      </c>
      <c r="H42" s="155">
        <v>0</v>
      </c>
      <c r="I42" s="155">
        <v>0</v>
      </c>
      <c r="J42" s="155">
        <v>0</v>
      </c>
      <c r="K42" s="155">
        <v>0</v>
      </c>
      <c r="L42" s="155">
        <v>0</v>
      </c>
      <c r="M42" s="155">
        <v>0</v>
      </c>
      <c r="N42" s="155">
        <v>0</v>
      </c>
      <c r="O42" s="155">
        <v>0</v>
      </c>
      <c r="P42" s="155">
        <v>0</v>
      </c>
      <c r="Q42" s="155">
        <v>0</v>
      </c>
      <c r="R42" s="155">
        <v>0</v>
      </c>
      <c r="S42" s="155">
        <v>0</v>
      </c>
      <c r="T42" s="155">
        <v>0</v>
      </c>
      <c r="U42" s="155">
        <v>0</v>
      </c>
      <c r="V42" s="155">
        <v>0</v>
      </c>
      <c r="W42" s="155">
        <v>0</v>
      </c>
      <c r="X42" s="155">
        <v>0</v>
      </c>
      <c r="Y42" s="155">
        <v>0</v>
      </c>
      <c r="Z42" s="155">
        <v>0</v>
      </c>
      <c r="AA42" s="155">
        <v>0</v>
      </c>
      <c r="AB42" s="155">
        <v>0</v>
      </c>
      <c r="AC42" s="155">
        <v>0</v>
      </c>
      <c r="AD42" s="155">
        <v>0</v>
      </c>
      <c r="AE42" s="155">
        <v>0</v>
      </c>
      <c r="AF42" s="155">
        <v>0</v>
      </c>
      <c r="AG42" s="155">
        <v>0</v>
      </c>
      <c r="AH42" s="155">
        <v>16</v>
      </c>
      <c r="AI42" s="155">
        <v>16</v>
      </c>
      <c r="AJ42" s="155">
        <v>16</v>
      </c>
      <c r="AK42" s="155">
        <v>16</v>
      </c>
      <c r="AL42" s="155">
        <v>16</v>
      </c>
      <c r="AM42" s="155">
        <v>17</v>
      </c>
      <c r="AN42" s="155">
        <v>18</v>
      </c>
      <c r="AO42" s="155">
        <v>17</v>
      </c>
      <c r="AP42" s="155">
        <v>14</v>
      </c>
      <c r="AQ42" s="155">
        <v>0.434</v>
      </c>
      <c r="AR42" s="155">
        <v>0</v>
      </c>
      <c r="AS42" s="155">
        <v>0</v>
      </c>
      <c r="AT42" s="155">
        <v>0</v>
      </c>
      <c r="AU42" s="155">
        <v>0</v>
      </c>
      <c r="AV42" s="155">
        <v>0</v>
      </c>
      <c r="AW42" s="155">
        <v>0</v>
      </c>
      <c r="AX42" s="155">
        <v>0</v>
      </c>
      <c r="AY42" s="155">
        <v>0</v>
      </c>
      <c r="AZ42" s="155">
        <v>0</v>
      </c>
      <c r="BA42" s="155">
        <v>0</v>
      </c>
      <c r="BB42" s="155">
        <v>0</v>
      </c>
      <c r="BC42" s="155">
        <v>0</v>
      </c>
      <c r="BD42" s="155">
        <v>0</v>
      </c>
      <c r="BE42" s="155">
        <v>0</v>
      </c>
      <c r="BF42" s="155">
        <v>0</v>
      </c>
      <c r="BG42" s="155">
        <v>0</v>
      </c>
      <c r="BH42" s="155">
        <v>0</v>
      </c>
      <c r="BI42" s="155">
        <v>0</v>
      </c>
      <c r="BJ42" s="155">
        <v>0</v>
      </c>
      <c r="BK42" s="155">
        <v>0</v>
      </c>
      <c r="BL42" s="155">
        <v>0</v>
      </c>
      <c r="BM42" s="155">
        <v>0</v>
      </c>
      <c r="BN42" s="155">
        <v>0</v>
      </c>
      <c r="BO42" s="155"/>
      <c r="BP42" s="155"/>
      <c r="BQ42" s="155"/>
      <c r="BR42" s="155"/>
      <c r="BS42" s="155"/>
      <c r="BT42" s="155"/>
      <c r="BU42" s="155"/>
      <c r="BV42" s="155"/>
      <c r="BW42" s="155"/>
      <c r="BX42" s="155"/>
      <c r="BY42" s="155"/>
      <c r="BZ42" s="155"/>
      <c r="CA42" s="155"/>
      <c r="CB42" s="155"/>
      <c r="CC42" s="155"/>
      <c r="CD42" s="156"/>
    </row>
    <row r="43" spans="1:82" s="1" customFormat="1" x14ac:dyDescent="0.4">
      <c r="A43" s="160"/>
      <c r="B43" s="56" t="s">
        <v>255</v>
      </c>
      <c r="C43" s="154" t="s">
        <v>221</v>
      </c>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5"/>
      <c r="BA43" s="155"/>
      <c r="BB43" s="155"/>
      <c r="BC43" s="155"/>
      <c r="BD43" s="155"/>
      <c r="BE43" s="155"/>
      <c r="BF43" s="155"/>
      <c r="BG43" s="155"/>
      <c r="BH43" s="155"/>
      <c r="BI43" s="155"/>
      <c r="BJ43" s="155"/>
      <c r="BK43" s="155"/>
      <c r="BL43" s="155">
        <f>Industrial_injuries_benefits!BL15</f>
        <v>5.5109329999999996</v>
      </c>
      <c r="BM43" s="155">
        <f>Industrial_injuries_benefits!BM15</f>
        <v>7.0408049999999998</v>
      </c>
      <c r="BN43" s="155">
        <f>Industrial_injuries_benefits!BN15</f>
        <v>9.2482140000000008</v>
      </c>
      <c r="BO43" s="155">
        <f>Industrial_injuries_benefits!BO15</f>
        <v>9.5133209999999995</v>
      </c>
      <c r="BP43" s="155">
        <f>Industrial_injuries_benefits!BP15</f>
        <v>9.4075343484310903</v>
      </c>
      <c r="BQ43" s="155">
        <f>Industrial_injuries_benefits!BQ15</f>
        <v>9.2168086836232543</v>
      </c>
      <c r="BR43" s="155">
        <f>Industrial_injuries_benefits!BR15</f>
        <v>37.532187830000005</v>
      </c>
      <c r="BS43" s="155">
        <f>Industrial_injuries_benefits!BS15</f>
        <v>43.794516459999997</v>
      </c>
      <c r="BT43" s="155">
        <f>Industrial_injuries_benefits!BT15</f>
        <v>41.280517799999998</v>
      </c>
      <c r="BU43" s="155">
        <f>Industrial_injuries_benefits!BU15</f>
        <v>48.629247100000001</v>
      </c>
      <c r="BV43" s="155">
        <f>Industrial_injuries_benefits!BV15</f>
        <v>41.032349681177138</v>
      </c>
      <c r="BW43" s="155">
        <f>Industrial_injuries_benefits!BW15</f>
        <v>43.885255000000001</v>
      </c>
      <c r="BX43" s="155">
        <f>Industrial_injuries_benefits!BX15</f>
        <v>41.886665799999996</v>
      </c>
      <c r="BY43" s="155">
        <f>Industrial_injuries_benefits!BY15</f>
        <v>42.192811044138281</v>
      </c>
      <c r="BZ43" s="155">
        <f>Industrial_injuries_benefits!BZ15</f>
        <v>42.410289937474964</v>
      </c>
      <c r="CA43" s="155">
        <f>Industrial_injuries_benefits!CA15</f>
        <v>42.819933715025805</v>
      </c>
      <c r="CB43" s="155">
        <f>Industrial_injuries_benefits!CB15</f>
        <v>42.842718405267775</v>
      </c>
      <c r="CC43" s="155">
        <f>Industrial_injuries_benefits!CC15</f>
        <v>42.662026030635658</v>
      </c>
      <c r="CD43" s="156">
        <f>Industrial_injuries_benefits!CD15</f>
        <v>42.47858181521449</v>
      </c>
    </row>
    <row r="44" spans="1:82" s="1" customFormat="1" x14ac:dyDescent="0.4">
      <c r="A44" s="149"/>
      <c r="B44" s="56" t="s">
        <v>256</v>
      </c>
      <c r="C44" s="154" t="s">
        <v>221</v>
      </c>
      <c r="D44" s="155">
        <v>0</v>
      </c>
      <c r="E44" s="155">
        <v>0</v>
      </c>
      <c r="F44" s="155">
        <v>0</v>
      </c>
      <c r="G44" s="155">
        <v>0</v>
      </c>
      <c r="H44" s="155">
        <v>0</v>
      </c>
      <c r="I44" s="155">
        <v>0</v>
      </c>
      <c r="J44" s="155">
        <v>0</v>
      </c>
      <c r="K44" s="155">
        <v>0</v>
      </c>
      <c r="L44" s="155">
        <v>0</v>
      </c>
      <c r="M44" s="155">
        <v>0</v>
      </c>
      <c r="N44" s="155">
        <v>0</v>
      </c>
      <c r="O44" s="155">
        <v>0</v>
      </c>
      <c r="P44" s="155">
        <v>0</v>
      </c>
      <c r="Q44" s="155">
        <v>0</v>
      </c>
      <c r="R44" s="155">
        <v>0</v>
      </c>
      <c r="S44" s="155">
        <v>0</v>
      </c>
      <c r="T44" s="155">
        <v>0</v>
      </c>
      <c r="U44" s="155">
        <v>0</v>
      </c>
      <c r="V44" s="155">
        <v>0</v>
      </c>
      <c r="W44" s="155">
        <v>0</v>
      </c>
      <c r="X44" s="155">
        <v>0</v>
      </c>
      <c r="Y44" s="155">
        <v>0</v>
      </c>
      <c r="Z44" s="155">
        <v>0</v>
      </c>
      <c r="AA44" s="155">
        <v>0</v>
      </c>
      <c r="AB44" s="155">
        <v>0</v>
      </c>
      <c r="AC44" s="155">
        <v>0</v>
      </c>
      <c r="AD44" s="155">
        <v>0</v>
      </c>
      <c r="AE44" s="155">
        <v>0.2</v>
      </c>
      <c r="AF44" s="155">
        <v>8.1999999999999993</v>
      </c>
      <c r="AG44" s="155">
        <v>19.8</v>
      </c>
      <c r="AH44" s="155">
        <v>47</v>
      </c>
      <c r="AI44" s="155">
        <v>79</v>
      </c>
      <c r="AJ44" s="155">
        <v>125</v>
      </c>
      <c r="AK44" s="155">
        <v>173</v>
      </c>
      <c r="AL44" s="155">
        <v>236</v>
      </c>
      <c r="AM44" s="155">
        <v>304</v>
      </c>
      <c r="AN44" s="155">
        <v>356</v>
      </c>
      <c r="AO44" s="155">
        <v>422</v>
      </c>
      <c r="AP44" s="155">
        <v>514</v>
      </c>
      <c r="AQ44" s="155">
        <v>596.22199999999998</v>
      </c>
      <c r="AR44" s="155">
        <v>675.34</v>
      </c>
      <c r="AS44" s="155">
        <v>769.49900000000002</v>
      </c>
      <c r="AT44" s="155">
        <v>883.25800000000004</v>
      </c>
      <c r="AU44" s="155">
        <v>1061.8779999999999</v>
      </c>
      <c r="AV44" s="155">
        <v>68.302000000000007</v>
      </c>
      <c r="AW44" s="155">
        <v>0</v>
      </c>
      <c r="AX44" s="155">
        <v>0</v>
      </c>
      <c r="AY44" s="155">
        <v>0</v>
      </c>
      <c r="AZ44" s="155">
        <v>0</v>
      </c>
      <c r="BA44" s="155">
        <v>0</v>
      </c>
      <c r="BB44" s="155">
        <v>0</v>
      </c>
      <c r="BC44" s="155">
        <v>0</v>
      </c>
      <c r="BD44" s="155">
        <v>0</v>
      </c>
      <c r="BE44" s="155">
        <v>0</v>
      </c>
      <c r="BF44" s="155">
        <v>0</v>
      </c>
      <c r="BG44" s="155">
        <v>0</v>
      </c>
      <c r="BH44" s="155">
        <v>0</v>
      </c>
      <c r="BI44" s="155">
        <v>0</v>
      </c>
      <c r="BJ44" s="155">
        <v>0</v>
      </c>
      <c r="BK44" s="155">
        <v>0</v>
      </c>
      <c r="BL44" s="155">
        <v>0</v>
      </c>
      <c r="BM44" s="155">
        <v>0</v>
      </c>
      <c r="BN44" s="155">
        <v>0</v>
      </c>
      <c r="BO44" s="155">
        <v>0</v>
      </c>
      <c r="BP44" s="155">
        <v>0</v>
      </c>
      <c r="BQ44" s="155">
        <v>0</v>
      </c>
      <c r="BR44" s="155">
        <v>0</v>
      </c>
      <c r="BS44" s="155">
        <v>0</v>
      </c>
      <c r="BT44" s="155">
        <v>0</v>
      </c>
      <c r="BU44" s="155">
        <v>0</v>
      </c>
      <c r="BV44" s="155">
        <v>0</v>
      </c>
      <c r="BW44" s="155">
        <v>0</v>
      </c>
      <c r="BX44" s="155">
        <v>0</v>
      </c>
      <c r="BY44" s="155">
        <v>0</v>
      </c>
      <c r="BZ44" s="155">
        <v>0</v>
      </c>
      <c r="CA44" s="155">
        <v>0</v>
      </c>
      <c r="CB44" s="155">
        <v>0</v>
      </c>
      <c r="CC44" s="155">
        <v>0</v>
      </c>
      <c r="CD44" s="156">
        <v>0</v>
      </c>
    </row>
    <row r="45" spans="1:82" s="1" customFormat="1" x14ac:dyDescent="0.4">
      <c r="A45" s="160"/>
      <c r="B45" s="56" t="s">
        <v>30</v>
      </c>
      <c r="C45" s="154" t="s">
        <v>221</v>
      </c>
      <c r="D45" s="155">
        <v>0</v>
      </c>
      <c r="E45" s="155">
        <v>0</v>
      </c>
      <c r="F45" s="155">
        <v>0</v>
      </c>
      <c r="G45" s="155">
        <v>0</v>
      </c>
      <c r="H45" s="155">
        <v>0</v>
      </c>
      <c r="I45" s="155">
        <v>0</v>
      </c>
      <c r="J45" s="155">
        <v>0</v>
      </c>
      <c r="K45" s="155">
        <v>0</v>
      </c>
      <c r="L45" s="155">
        <v>0</v>
      </c>
      <c r="M45" s="155">
        <v>0</v>
      </c>
      <c r="N45" s="155">
        <v>0</v>
      </c>
      <c r="O45" s="155">
        <v>0</v>
      </c>
      <c r="P45" s="155">
        <v>0</v>
      </c>
      <c r="Q45" s="155">
        <v>0</v>
      </c>
      <c r="R45" s="155">
        <v>0</v>
      </c>
      <c r="S45" s="155">
        <v>0</v>
      </c>
      <c r="T45" s="155">
        <v>0</v>
      </c>
      <c r="U45" s="155">
        <v>0</v>
      </c>
      <c r="V45" s="155">
        <v>0</v>
      </c>
      <c r="W45" s="155">
        <v>0</v>
      </c>
      <c r="X45" s="155">
        <v>0</v>
      </c>
      <c r="Y45" s="155">
        <v>0</v>
      </c>
      <c r="Z45" s="155">
        <v>0</v>
      </c>
      <c r="AA45" s="155">
        <v>0</v>
      </c>
      <c r="AB45" s="155">
        <v>0</v>
      </c>
      <c r="AC45" s="155">
        <v>0</v>
      </c>
      <c r="AD45" s="155">
        <v>0</v>
      </c>
      <c r="AE45" s="155">
        <v>0</v>
      </c>
      <c r="AF45" s="155">
        <v>0</v>
      </c>
      <c r="AG45" s="155">
        <v>0</v>
      </c>
      <c r="AH45" s="155">
        <v>0</v>
      </c>
      <c r="AI45" s="155">
        <v>0</v>
      </c>
      <c r="AJ45" s="155">
        <v>0</v>
      </c>
      <c r="AK45" s="155">
        <v>0</v>
      </c>
      <c r="AL45" s="155">
        <v>0</v>
      </c>
      <c r="AM45" s="155">
        <v>0</v>
      </c>
      <c r="AN45" s="155">
        <v>0</v>
      </c>
      <c r="AO45" s="155">
        <v>0</v>
      </c>
      <c r="AP45" s="155">
        <v>0</v>
      </c>
      <c r="AQ45" s="155">
        <v>0</v>
      </c>
      <c r="AR45" s="155">
        <v>0</v>
      </c>
      <c r="AS45" s="155">
        <v>0</v>
      </c>
      <c r="AT45" s="155">
        <v>0</v>
      </c>
      <c r="AU45" s="155">
        <v>0</v>
      </c>
      <c r="AV45" s="155">
        <v>0</v>
      </c>
      <c r="AW45" s="155">
        <v>0</v>
      </c>
      <c r="AX45" s="155">
        <v>0</v>
      </c>
      <c r="AY45" s="155">
        <v>0</v>
      </c>
      <c r="AZ45" s="155">
        <v>0</v>
      </c>
      <c r="BA45" s="155">
        <v>0</v>
      </c>
      <c r="BB45" s="155">
        <v>0</v>
      </c>
      <c r="BC45" s="155">
        <v>0.56699999999999995</v>
      </c>
      <c r="BD45" s="155">
        <v>42.750999999999998</v>
      </c>
      <c r="BE45" s="155">
        <v>82</v>
      </c>
      <c r="BF45" s="155">
        <v>180.13019312</v>
      </c>
      <c r="BG45" s="155">
        <v>139.34738139999999</v>
      </c>
      <c r="BH45" s="155">
        <v>87.293999999999997</v>
      </c>
      <c r="BI45" s="155">
        <v>71.74855457999999</v>
      </c>
      <c r="BJ45" s="155">
        <v>86.415832980000019</v>
      </c>
      <c r="BK45" s="155">
        <v>109.97339909</v>
      </c>
      <c r="BL45" s="155">
        <v>112.23410000000001</v>
      </c>
      <c r="BM45" s="155">
        <v>115.10395912999999</v>
      </c>
      <c r="BN45" s="155">
        <v>138.13980000000001</v>
      </c>
      <c r="BO45" s="155">
        <v>47.019696670000002</v>
      </c>
      <c r="BP45" s="155">
        <v>1.39356865</v>
      </c>
      <c r="BQ45" s="155">
        <v>0.86930000000000007</v>
      </c>
      <c r="BR45" s="155">
        <v>0.41239731999999996</v>
      </c>
      <c r="BS45" s="162">
        <v>9.3574789999999977E-2</v>
      </c>
      <c r="BT45" s="155">
        <v>2.7997579999999994E-2</v>
      </c>
      <c r="BU45" s="155">
        <v>3.2353730000000004E-2</v>
      </c>
      <c r="BV45" s="155">
        <v>0</v>
      </c>
      <c r="BW45" s="155">
        <v>0</v>
      </c>
      <c r="BX45" s="155">
        <v>0</v>
      </c>
      <c r="BY45" s="155">
        <v>0</v>
      </c>
      <c r="BZ45" s="155">
        <v>0</v>
      </c>
      <c r="CA45" s="155">
        <v>0</v>
      </c>
      <c r="CB45" s="155">
        <v>0</v>
      </c>
      <c r="CC45" s="155">
        <v>0</v>
      </c>
      <c r="CD45" s="156">
        <v>0</v>
      </c>
    </row>
    <row r="46" spans="1:82" s="1" customFormat="1" ht="27" customHeight="1" x14ac:dyDescent="0.4">
      <c r="A46" s="160"/>
      <c r="B46" s="56" t="s">
        <v>257</v>
      </c>
      <c r="C46" s="154" t="s">
        <v>221</v>
      </c>
      <c r="D46" s="155">
        <v>0</v>
      </c>
      <c r="E46" s="155">
        <v>0</v>
      </c>
      <c r="F46" s="155">
        <v>0</v>
      </c>
      <c r="G46" s="155">
        <v>0</v>
      </c>
      <c r="H46" s="155">
        <v>0</v>
      </c>
      <c r="I46" s="155">
        <v>0</v>
      </c>
      <c r="J46" s="155">
        <v>0</v>
      </c>
      <c r="K46" s="155">
        <v>0</v>
      </c>
      <c r="L46" s="155">
        <v>0</v>
      </c>
      <c r="M46" s="155">
        <v>0</v>
      </c>
      <c r="N46" s="155">
        <v>0</v>
      </c>
      <c r="O46" s="155">
        <v>0</v>
      </c>
      <c r="P46" s="155">
        <v>0</v>
      </c>
      <c r="Q46" s="155">
        <v>0</v>
      </c>
      <c r="R46" s="155">
        <v>0</v>
      </c>
      <c r="S46" s="155">
        <v>0</v>
      </c>
      <c r="T46" s="155">
        <v>0</v>
      </c>
      <c r="U46" s="155">
        <v>0</v>
      </c>
      <c r="V46" s="155">
        <v>0</v>
      </c>
      <c r="W46" s="155">
        <v>0</v>
      </c>
      <c r="X46" s="155">
        <v>0</v>
      </c>
      <c r="Y46" s="155">
        <v>0</v>
      </c>
      <c r="Z46" s="155">
        <v>0</v>
      </c>
      <c r="AA46" s="155">
        <v>0</v>
      </c>
      <c r="AB46" s="155">
        <v>0</v>
      </c>
      <c r="AC46" s="155">
        <v>0</v>
      </c>
      <c r="AD46" s="155">
        <v>0</v>
      </c>
      <c r="AE46" s="155">
        <v>0</v>
      </c>
      <c r="AF46" s="155">
        <v>0</v>
      </c>
      <c r="AG46" s="155">
        <v>0</v>
      </c>
      <c r="AH46" s="155">
        <v>0</v>
      </c>
      <c r="AI46" s="155">
        <v>0</v>
      </c>
      <c r="AJ46" s="155">
        <v>0</v>
      </c>
      <c r="AK46" s="155">
        <v>0</v>
      </c>
      <c r="AL46" s="155">
        <v>0</v>
      </c>
      <c r="AM46" s="155">
        <v>0</v>
      </c>
      <c r="AN46" s="155">
        <v>0</v>
      </c>
      <c r="AO46" s="155">
        <v>0</v>
      </c>
      <c r="AP46" s="155">
        <v>0</v>
      </c>
      <c r="AQ46" s="155">
        <v>0</v>
      </c>
      <c r="AR46" s="155">
        <v>0</v>
      </c>
      <c r="AS46" s="155">
        <v>0</v>
      </c>
      <c r="AT46" s="155">
        <v>0</v>
      </c>
      <c r="AU46" s="155">
        <v>0</v>
      </c>
      <c r="AV46" s="155">
        <v>0</v>
      </c>
      <c r="AW46" s="155">
        <v>0</v>
      </c>
      <c r="AX46" s="155">
        <v>0</v>
      </c>
      <c r="AY46" s="155">
        <v>0</v>
      </c>
      <c r="AZ46" s="155">
        <v>0</v>
      </c>
      <c r="BA46" s="155">
        <v>0</v>
      </c>
      <c r="BB46" s="155">
        <v>0</v>
      </c>
      <c r="BC46" s="155">
        <v>0</v>
      </c>
      <c r="BD46" s="155">
        <v>0</v>
      </c>
      <c r="BE46" s="155">
        <v>0</v>
      </c>
      <c r="BF46" s="155">
        <v>0</v>
      </c>
      <c r="BG46" s="155">
        <v>0</v>
      </c>
      <c r="BH46" s="155">
        <v>0</v>
      </c>
      <c r="BI46" s="155">
        <v>0</v>
      </c>
      <c r="BJ46" s="155">
        <v>0</v>
      </c>
      <c r="BK46" s="155">
        <v>0</v>
      </c>
      <c r="BL46" s="155">
        <v>0</v>
      </c>
      <c r="BM46" s="155">
        <v>0</v>
      </c>
      <c r="BN46" s="155">
        <v>0</v>
      </c>
      <c r="BO46" s="155">
        <v>5.1059946700000003</v>
      </c>
      <c r="BP46" s="155">
        <v>18.281430299999997</v>
      </c>
      <c r="BQ46" s="155">
        <v>32.793243410000002</v>
      </c>
      <c r="BR46" s="155">
        <v>31.126738449999994</v>
      </c>
      <c r="BS46" s="155">
        <v>22.156157419999996</v>
      </c>
      <c r="BT46" s="155">
        <v>20.333625230000003</v>
      </c>
      <c r="BU46" s="155">
        <v>14.29373391</v>
      </c>
      <c r="BV46" s="155">
        <v>12.715927000000001</v>
      </c>
      <c r="BW46" s="155">
        <v>13.863351</v>
      </c>
      <c r="BX46" s="155">
        <v>11.230656439999999</v>
      </c>
      <c r="BY46" s="155">
        <v>18.075481800000002</v>
      </c>
      <c r="BZ46" s="155">
        <v>7.0800179999999999</v>
      </c>
      <c r="CA46" s="155">
        <v>0</v>
      </c>
      <c r="CB46" s="155">
        <v>0</v>
      </c>
      <c r="CC46" s="155">
        <v>0</v>
      </c>
      <c r="CD46" s="156">
        <v>0</v>
      </c>
    </row>
    <row r="47" spans="1:82" s="1" customFormat="1" x14ac:dyDescent="0.4">
      <c r="A47" s="149"/>
      <c r="B47" s="56" t="s">
        <v>258</v>
      </c>
      <c r="C47" s="154" t="s">
        <v>221</v>
      </c>
      <c r="D47" s="155">
        <v>0</v>
      </c>
      <c r="E47" s="155">
        <v>0</v>
      </c>
      <c r="F47" s="155">
        <v>0</v>
      </c>
      <c r="G47" s="155">
        <v>0</v>
      </c>
      <c r="H47" s="155">
        <v>0</v>
      </c>
      <c r="I47" s="155">
        <v>0</v>
      </c>
      <c r="J47" s="155">
        <v>0</v>
      </c>
      <c r="K47" s="155">
        <v>0</v>
      </c>
      <c r="L47" s="155">
        <v>0</v>
      </c>
      <c r="M47" s="155">
        <v>0</v>
      </c>
      <c r="N47" s="155">
        <v>0</v>
      </c>
      <c r="O47" s="155">
        <v>0</v>
      </c>
      <c r="P47" s="155">
        <v>0</v>
      </c>
      <c r="Q47" s="155">
        <v>0</v>
      </c>
      <c r="R47" s="155">
        <v>0</v>
      </c>
      <c r="S47" s="155">
        <v>0</v>
      </c>
      <c r="T47" s="155">
        <v>0</v>
      </c>
      <c r="U47" s="155">
        <v>0</v>
      </c>
      <c r="V47" s="155">
        <v>0</v>
      </c>
      <c r="W47" s="155">
        <v>0</v>
      </c>
      <c r="X47" s="155">
        <v>0</v>
      </c>
      <c r="Y47" s="155">
        <v>0</v>
      </c>
      <c r="Z47" s="155">
        <v>0</v>
      </c>
      <c r="AA47" s="155">
        <v>0</v>
      </c>
      <c r="AB47" s="155">
        <v>0</v>
      </c>
      <c r="AC47" s="155">
        <v>0</v>
      </c>
      <c r="AD47" s="155">
        <v>0</v>
      </c>
      <c r="AE47" s="155">
        <v>0</v>
      </c>
      <c r="AF47" s="155">
        <v>17.8</v>
      </c>
      <c r="AG47" s="155">
        <v>6</v>
      </c>
      <c r="AH47" s="155">
        <v>22</v>
      </c>
      <c r="AI47" s="155">
        <v>43</v>
      </c>
      <c r="AJ47" s="155">
        <v>61</v>
      </c>
      <c r="AK47" s="155">
        <v>76</v>
      </c>
      <c r="AL47" s="155">
        <v>91</v>
      </c>
      <c r="AM47" s="155">
        <v>107</v>
      </c>
      <c r="AN47" s="155">
        <v>120</v>
      </c>
      <c r="AO47" s="155">
        <v>134</v>
      </c>
      <c r="AP47" s="155">
        <v>148</v>
      </c>
      <c r="AQ47" s="155">
        <v>162.69300000000001</v>
      </c>
      <c r="AR47" s="155">
        <v>179.143</v>
      </c>
      <c r="AS47" s="155">
        <v>199.464</v>
      </c>
      <c r="AT47" s="155">
        <v>228.85900000000001</v>
      </c>
      <c r="AU47" s="155">
        <v>248.62757479708401</v>
      </c>
      <c r="AV47" s="155"/>
      <c r="AW47" s="155"/>
      <c r="AX47" s="155"/>
      <c r="AY47" s="155"/>
      <c r="AZ47" s="155"/>
      <c r="BA47" s="155"/>
      <c r="BB47" s="155"/>
      <c r="BC47" s="155"/>
      <c r="BD47" s="155"/>
      <c r="BE47" s="155"/>
      <c r="BF47" s="155"/>
      <c r="BG47" s="155"/>
      <c r="BH47" s="155"/>
      <c r="BI47" s="155"/>
      <c r="BJ47" s="155"/>
      <c r="BK47" s="155"/>
      <c r="BL47" s="155"/>
      <c r="BM47" s="155"/>
      <c r="BN47" s="155"/>
      <c r="BO47" s="155"/>
      <c r="BP47" s="155"/>
      <c r="BQ47" s="155"/>
      <c r="BR47" s="155"/>
      <c r="BS47" s="163"/>
      <c r="BT47" s="155"/>
      <c r="BU47" s="155"/>
      <c r="BV47" s="155"/>
      <c r="BW47" s="155"/>
      <c r="BX47" s="155"/>
      <c r="BY47" s="155"/>
      <c r="BZ47" s="155"/>
      <c r="CA47" s="155"/>
      <c r="CB47" s="155"/>
      <c r="CC47" s="155"/>
      <c r="CD47" s="156"/>
    </row>
    <row r="48" spans="1:82" s="1" customFormat="1" x14ac:dyDescent="0.4">
      <c r="A48" s="149"/>
      <c r="B48" s="56" t="s">
        <v>259</v>
      </c>
      <c r="C48" s="154" t="s">
        <v>221</v>
      </c>
      <c r="D48" s="155">
        <v>0</v>
      </c>
      <c r="E48" s="155">
        <v>0</v>
      </c>
      <c r="F48" s="155">
        <v>0</v>
      </c>
      <c r="G48" s="155">
        <v>0</v>
      </c>
      <c r="H48" s="155">
        <v>0</v>
      </c>
      <c r="I48" s="155">
        <v>0</v>
      </c>
      <c r="J48" s="155">
        <v>0</v>
      </c>
      <c r="K48" s="155">
        <v>0</v>
      </c>
      <c r="L48" s="155">
        <v>0</v>
      </c>
      <c r="M48" s="155">
        <v>0</v>
      </c>
      <c r="N48" s="155">
        <v>0</v>
      </c>
      <c r="O48" s="155">
        <v>0</v>
      </c>
      <c r="P48" s="155">
        <v>0</v>
      </c>
      <c r="Q48" s="155">
        <v>0</v>
      </c>
      <c r="R48" s="155">
        <v>0</v>
      </c>
      <c r="S48" s="155">
        <v>0</v>
      </c>
      <c r="T48" s="155">
        <v>0</v>
      </c>
      <c r="U48" s="155">
        <v>0</v>
      </c>
      <c r="V48" s="155">
        <v>0</v>
      </c>
      <c r="W48" s="155">
        <v>0</v>
      </c>
      <c r="X48" s="155">
        <v>0</v>
      </c>
      <c r="Y48" s="155">
        <v>0</v>
      </c>
      <c r="Z48" s="155">
        <v>0</v>
      </c>
      <c r="AA48" s="155">
        <v>0</v>
      </c>
      <c r="AB48" s="155">
        <v>0</v>
      </c>
      <c r="AC48" s="155">
        <v>0</v>
      </c>
      <c r="AD48" s="155">
        <v>0</v>
      </c>
      <c r="AE48" s="155">
        <v>0</v>
      </c>
      <c r="AF48" s="155">
        <v>0</v>
      </c>
      <c r="AG48" s="155">
        <v>0</v>
      </c>
      <c r="AH48" s="155">
        <v>0</v>
      </c>
      <c r="AI48" s="155">
        <v>0</v>
      </c>
      <c r="AJ48" s="155">
        <v>0</v>
      </c>
      <c r="AK48" s="155">
        <v>0</v>
      </c>
      <c r="AL48" s="155">
        <v>0</v>
      </c>
      <c r="AM48" s="155">
        <v>0</v>
      </c>
      <c r="AN48" s="155">
        <v>0</v>
      </c>
      <c r="AO48" s="155">
        <v>0</v>
      </c>
      <c r="AP48" s="155">
        <v>0</v>
      </c>
      <c r="AQ48" s="155">
        <v>0</v>
      </c>
      <c r="AR48" s="155">
        <v>0</v>
      </c>
      <c r="AS48" s="155">
        <v>0</v>
      </c>
      <c r="AT48" s="155">
        <v>0</v>
      </c>
      <c r="AU48" s="155">
        <v>0</v>
      </c>
      <c r="AV48" s="155">
        <v>0</v>
      </c>
      <c r="AW48" s="155">
        <v>0</v>
      </c>
      <c r="AX48" s="155">
        <v>0</v>
      </c>
      <c r="AY48" s="155">
        <v>0</v>
      </c>
      <c r="AZ48" s="155">
        <v>0</v>
      </c>
      <c r="BA48" s="155">
        <v>0</v>
      </c>
      <c r="BB48" s="155">
        <v>0</v>
      </c>
      <c r="BC48" s="155">
        <v>0</v>
      </c>
      <c r="BD48" s="155">
        <v>0</v>
      </c>
      <c r="BE48" s="155">
        <v>0</v>
      </c>
      <c r="BF48" s="155">
        <v>0</v>
      </c>
      <c r="BG48" s="155">
        <v>0</v>
      </c>
      <c r="BH48" s="155">
        <v>0</v>
      </c>
      <c r="BI48" s="155">
        <v>878.05845391999992</v>
      </c>
      <c r="BJ48" s="155">
        <v>0</v>
      </c>
      <c r="BK48" s="155">
        <v>0</v>
      </c>
      <c r="BL48" s="155">
        <v>0</v>
      </c>
      <c r="BM48" s="155">
        <v>0</v>
      </c>
      <c r="BN48" s="155">
        <v>0</v>
      </c>
      <c r="BO48" s="155">
        <v>0</v>
      </c>
      <c r="BP48" s="155">
        <v>0</v>
      </c>
      <c r="BQ48" s="155">
        <v>0</v>
      </c>
      <c r="BR48" s="155">
        <v>0</v>
      </c>
      <c r="BS48" s="162">
        <v>0</v>
      </c>
      <c r="BT48" s="155">
        <v>0</v>
      </c>
      <c r="BU48" s="155">
        <v>0</v>
      </c>
      <c r="BV48" s="155">
        <v>0</v>
      </c>
      <c r="BW48" s="155">
        <v>0</v>
      </c>
      <c r="BX48" s="155">
        <v>0</v>
      </c>
      <c r="BY48" s="155">
        <v>0</v>
      </c>
      <c r="BZ48" s="155">
        <v>0</v>
      </c>
      <c r="CA48" s="155">
        <v>0</v>
      </c>
      <c r="CB48" s="155">
        <v>0</v>
      </c>
      <c r="CC48" s="155">
        <v>0</v>
      </c>
      <c r="CD48" s="156">
        <v>0</v>
      </c>
    </row>
    <row r="49" spans="1:82" s="1" customFormat="1" x14ac:dyDescent="0.4">
      <c r="A49" s="149"/>
      <c r="B49" s="56" t="s">
        <v>260</v>
      </c>
      <c r="C49" s="154" t="s">
        <v>221</v>
      </c>
      <c r="D49" s="155">
        <v>0</v>
      </c>
      <c r="E49" s="155">
        <v>0</v>
      </c>
      <c r="F49" s="155">
        <v>0</v>
      </c>
      <c r="G49" s="155">
        <v>0</v>
      </c>
      <c r="H49" s="155">
        <v>0</v>
      </c>
      <c r="I49" s="155">
        <v>0</v>
      </c>
      <c r="J49" s="155">
        <v>0</v>
      </c>
      <c r="K49" s="155">
        <v>0</v>
      </c>
      <c r="L49" s="155">
        <v>0</v>
      </c>
      <c r="M49" s="155">
        <v>0</v>
      </c>
      <c r="N49" s="155">
        <v>0</v>
      </c>
      <c r="O49" s="155">
        <v>0</v>
      </c>
      <c r="P49" s="155">
        <v>0</v>
      </c>
      <c r="Q49" s="155">
        <v>0</v>
      </c>
      <c r="R49" s="155">
        <v>0</v>
      </c>
      <c r="S49" s="155">
        <v>0</v>
      </c>
      <c r="T49" s="155">
        <v>0</v>
      </c>
      <c r="U49" s="155">
        <v>0</v>
      </c>
      <c r="V49" s="155">
        <v>0</v>
      </c>
      <c r="W49" s="155">
        <v>0</v>
      </c>
      <c r="X49" s="155">
        <v>0</v>
      </c>
      <c r="Y49" s="155">
        <v>0</v>
      </c>
      <c r="Z49" s="155">
        <v>0</v>
      </c>
      <c r="AA49" s="155">
        <v>0</v>
      </c>
      <c r="AB49" s="155">
        <v>0</v>
      </c>
      <c r="AC49" s="155">
        <v>0</v>
      </c>
      <c r="AD49" s="155">
        <v>0</v>
      </c>
      <c r="AE49" s="155">
        <v>0</v>
      </c>
      <c r="AF49" s="155">
        <v>0</v>
      </c>
      <c r="AG49" s="155">
        <v>0</v>
      </c>
      <c r="AH49" s="155">
        <v>0</v>
      </c>
      <c r="AI49" s="155">
        <v>0</v>
      </c>
      <c r="AJ49" s="155">
        <v>0</v>
      </c>
      <c r="AK49" s="155">
        <v>0</v>
      </c>
      <c r="AL49" s="155">
        <v>0</v>
      </c>
      <c r="AM49" s="155">
        <v>0</v>
      </c>
      <c r="AN49" s="155">
        <v>0</v>
      </c>
      <c r="AO49" s="155">
        <v>0</v>
      </c>
      <c r="AP49" s="155">
        <v>0</v>
      </c>
      <c r="AQ49" s="155">
        <v>0</v>
      </c>
      <c r="AR49" s="155">
        <v>0</v>
      </c>
      <c r="AS49" s="155">
        <v>0</v>
      </c>
      <c r="AT49" s="155">
        <v>0</v>
      </c>
      <c r="AU49" s="155">
        <v>0</v>
      </c>
      <c r="AV49" s="155">
        <v>0</v>
      </c>
      <c r="AW49" s="155">
        <v>0</v>
      </c>
      <c r="AX49" s="155">
        <v>0</v>
      </c>
      <c r="AY49" s="155">
        <v>0</v>
      </c>
      <c r="AZ49" s="155">
        <v>0</v>
      </c>
      <c r="BA49" s="155">
        <v>0</v>
      </c>
      <c r="BB49" s="155">
        <v>0</v>
      </c>
      <c r="BC49" s="155">
        <v>0</v>
      </c>
      <c r="BD49" s="155">
        <v>0</v>
      </c>
      <c r="BE49" s="155">
        <v>0</v>
      </c>
      <c r="BF49" s="155">
        <v>0</v>
      </c>
      <c r="BG49" s="155">
        <v>0</v>
      </c>
      <c r="BH49" s="155">
        <v>512.54700000000003</v>
      </c>
      <c r="BI49" s="155">
        <v>253.96029677999999</v>
      </c>
      <c r="BJ49" s="155">
        <v>0</v>
      </c>
      <c r="BK49" s="155">
        <v>0</v>
      </c>
      <c r="BL49" s="155">
        <v>0</v>
      </c>
      <c r="BM49" s="155">
        <v>0</v>
      </c>
      <c r="BN49" s="155">
        <v>0</v>
      </c>
      <c r="BO49" s="155">
        <v>0</v>
      </c>
      <c r="BP49" s="155">
        <v>0</v>
      </c>
      <c r="BQ49" s="155">
        <v>0</v>
      </c>
      <c r="BR49" s="155">
        <v>0</v>
      </c>
      <c r="BS49" s="162">
        <v>0</v>
      </c>
      <c r="BT49" s="155">
        <v>0</v>
      </c>
      <c r="BU49" s="155">
        <v>0</v>
      </c>
      <c r="BV49" s="155">
        <v>0</v>
      </c>
      <c r="BW49" s="155">
        <v>0</v>
      </c>
      <c r="BX49" s="155">
        <v>0</v>
      </c>
      <c r="BY49" s="155">
        <v>0</v>
      </c>
      <c r="BZ49" s="155">
        <v>0</v>
      </c>
      <c r="CA49" s="155">
        <v>0</v>
      </c>
      <c r="CB49" s="155">
        <v>0</v>
      </c>
      <c r="CC49" s="155">
        <v>0</v>
      </c>
      <c r="CD49" s="156">
        <v>0</v>
      </c>
    </row>
    <row r="50" spans="1:82" s="1" customFormat="1" x14ac:dyDescent="0.4">
      <c r="A50" s="149"/>
      <c r="B50" s="56" t="s">
        <v>261</v>
      </c>
      <c r="C50" s="154" t="s">
        <v>221</v>
      </c>
      <c r="D50" s="155">
        <v>0</v>
      </c>
      <c r="E50" s="155">
        <v>0</v>
      </c>
      <c r="F50" s="155">
        <v>0</v>
      </c>
      <c r="G50" s="155">
        <v>0</v>
      </c>
      <c r="H50" s="155">
        <v>0</v>
      </c>
      <c r="I50" s="155">
        <v>0</v>
      </c>
      <c r="J50" s="155">
        <v>0</v>
      </c>
      <c r="K50" s="155">
        <v>0</v>
      </c>
      <c r="L50" s="155">
        <v>0</v>
      </c>
      <c r="M50" s="155">
        <v>0</v>
      </c>
      <c r="N50" s="155">
        <v>0</v>
      </c>
      <c r="O50" s="155">
        <v>0</v>
      </c>
      <c r="P50" s="155">
        <v>0</v>
      </c>
      <c r="Q50" s="155">
        <v>0</v>
      </c>
      <c r="R50" s="155">
        <v>0</v>
      </c>
      <c r="S50" s="155">
        <v>0</v>
      </c>
      <c r="T50" s="155">
        <v>0</v>
      </c>
      <c r="U50" s="155">
        <v>0</v>
      </c>
      <c r="V50" s="155">
        <v>0</v>
      </c>
      <c r="W50" s="155">
        <v>0</v>
      </c>
      <c r="X50" s="155">
        <v>0</v>
      </c>
      <c r="Y50" s="155">
        <v>0</v>
      </c>
      <c r="Z50" s="155">
        <v>0</v>
      </c>
      <c r="AA50" s="155">
        <v>0</v>
      </c>
      <c r="AB50" s="155">
        <v>0</v>
      </c>
      <c r="AC50" s="155">
        <v>0</v>
      </c>
      <c r="AD50" s="155">
        <v>0</v>
      </c>
      <c r="AE50" s="155">
        <v>0</v>
      </c>
      <c r="AF50" s="155">
        <v>0</v>
      </c>
      <c r="AG50" s="155">
        <v>0</v>
      </c>
      <c r="AH50" s="155">
        <v>0</v>
      </c>
      <c r="AI50" s="155">
        <v>0</v>
      </c>
      <c r="AJ50" s="155">
        <v>0</v>
      </c>
      <c r="AK50" s="155">
        <v>0</v>
      </c>
      <c r="AL50" s="155">
        <v>0</v>
      </c>
      <c r="AM50" s="155">
        <v>0</v>
      </c>
      <c r="AN50" s="155">
        <v>0</v>
      </c>
      <c r="AO50" s="155">
        <v>0</v>
      </c>
      <c r="AP50" s="155">
        <v>0</v>
      </c>
      <c r="AQ50" s="155">
        <v>0</v>
      </c>
      <c r="AR50" s="155">
        <v>0</v>
      </c>
      <c r="AS50" s="155">
        <v>0</v>
      </c>
      <c r="AT50" s="155">
        <v>0</v>
      </c>
      <c r="AU50" s="155">
        <v>0</v>
      </c>
      <c r="AV50" s="155">
        <v>0</v>
      </c>
      <c r="AW50" s="155">
        <v>0</v>
      </c>
      <c r="AX50" s="155">
        <v>0</v>
      </c>
      <c r="AY50" s="155">
        <v>0</v>
      </c>
      <c r="AZ50" s="155">
        <v>0</v>
      </c>
      <c r="BA50" s="155">
        <v>0</v>
      </c>
      <c r="BB50" s="155">
        <v>0</v>
      </c>
      <c r="BC50" s="155">
        <v>0</v>
      </c>
      <c r="BD50" s="155">
        <v>305.50299999999999</v>
      </c>
      <c r="BE50" s="155">
        <v>364.963506</v>
      </c>
      <c r="BF50" s="155">
        <v>374.49799999999999</v>
      </c>
      <c r="BG50" s="155">
        <v>411.85500000000002</v>
      </c>
      <c r="BH50" s="155">
        <v>435.49299999999999</v>
      </c>
      <c r="BI50" s="155">
        <v>460.57299999999998</v>
      </c>
      <c r="BJ50" s="155">
        <v>487.84199999999998</v>
      </c>
      <c r="BK50" s="155">
        <v>509.73661300000003</v>
      </c>
      <c r="BL50" s="155">
        <v>527.65851588422947</v>
      </c>
      <c r="BM50" s="155">
        <v>548.84926471978326</v>
      </c>
      <c r="BN50" s="155">
        <v>578.13293398888891</v>
      </c>
      <c r="BO50" s="155">
        <v>587.18538852998768</v>
      </c>
      <c r="BP50" s="155">
        <v>595.99799999999993</v>
      </c>
      <c r="BQ50" s="155">
        <v>606.39532681999992</v>
      </c>
      <c r="BR50" s="155">
        <v>611.93929700000001</v>
      </c>
      <c r="BS50" s="155">
        <v>621.7497810999995</v>
      </c>
      <c r="BT50" s="155">
        <v>627.55100000000004</v>
      </c>
      <c r="BU50" s="155">
        <v>654.75289959999998</v>
      </c>
      <c r="BV50" s="155">
        <v>468</v>
      </c>
      <c r="BW50" s="155">
        <v>253.047256</v>
      </c>
      <c r="BX50" s="155">
        <v>0</v>
      </c>
      <c r="BY50" s="155">
        <v>0.29930800000000002</v>
      </c>
      <c r="BZ50" s="155">
        <v>0</v>
      </c>
      <c r="CA50" s="155">
        <v>0</v>
      </c>
      <c r="CB50" s="155">
        <v>0</v>
      </c>
      <c r="CC50" s="155">
        <v>0</v>
      </c>
      <c r="CD50" s="156">
        <v>0</v>
      </c>
    </row>
    <row r="51" spans="1:82" s="1" customFormat="1" ht="27" customHeight="1" x14ac:dyDescent="0.4">
      <c r="A51" s="149"/>
      <c r="B51" s="56" t="s">
        <v>31</v>
      </c>
      <c r="C51" s="154" t="s">
        <v>230</v>
      </c>
      <c r="D51" s="155">
        <v>0</v>
      </c>
      <c r="E51" s="155">
        <v>0</v>
      </c>
      <c r="F51" s="155">
        <v>0</v>
      </c>
      <c r="G51" s="155">
        <v>0</v>
      </c>
      <c r="H51" s="155">
        <v>0</v>
      </c>
      <c r="I51" s="155">
        <v>0</v>
      </c>
      <c r="J51" s="155">
        <v>0</v>
      </c>
      <c r="K51" s="155">
        <v>0</v>
      </c>
      <c r="L51" s="155">
        <v>0</v>
      </c>
      <c r="M51" s="155">
        <v>0</v>
      </c>
      <c r="N51" s="155">
        <v>0</v>
      </c>
      <c r="O51" s="155">
        <v>0</v>
      </c>
      <c r="P51" s="155">
        <v>0</v>
      </c>
      <c r="Q51" s="155">
        <v>0</v>
      </c>
      <c r="R51" s="155">
        <v>0</v>
      </c>
      <c r="S51" s="155">
        <v>0</v>
      </c>
      <c r="T51" s="155">
        <v>0</v>
      </c>
      <c r="U51" s="155">
        <v>0</v>
      </c>
      <c r="V51" s="155">
        <v>0</v>
      </c>
      <c r="W51" s="155">
        <v>0</v>
      </c>
      <c r="X51" s="155">
        <v>0</v>
      </c>
      <c r="Y51" s="155">
        <v>0</v>
      </c>
      <c r="Z51" s="155">
        <v>0</v>
      </c>
      <c r="AA51" s="155">
        <v>0</v>
      </c>
      <c r="AB51" s="155">
        <v>0</v>
      </c>
      <c r="AC51" s="155">
        <v>0</v>
      </c>
      <c r="AD51" s="155">
        <v>0</v>
      </c>
      <c r="AE51" s="155">
        <v>0</v>
      </c>
      <c r="AF51" s="155">
        <v>0</v>
      </c>
      <c r="AG51" s="155">
        <v>0</v>
      </c>
      <c r="AH51" s="155">
        <v>0</v>
      </c>
      <c r="AI51" s="155">
        <v>0</v>
      </c>
      <c r="AJ51" s="155">
        <v>0</v>
      </c>
      <c r="AK51" s="155">
        <v>0</v>
      </c>
      <c r="AL51" s="155">
        <v>0</v>
      </c>
      <c r="AM51" s="155">
        <v>0</v>
      </c>
      <c r="AN51" s="155">
        <v>0</v>
      </c>
      <c r="AO51" s="155">
        <v>0</v>
      </c>
      <c r="AP51" s="155">
        <v>0</v>
      </c>
      <c r="AQ51" s="155">
        <v>0</v>
      </c>
      <c r="AR51" s="155">
        <v>0</v>
      </c>
      <c r="AS51" s="155">
        <v>0</v>
      </c>
      <c r="AT51" s="155">
        <v>0</v>
      </c>
      <c r="AU51" s="155">
        <v>0</v>
      </c>
      <c r="AV51" s="155">
        <v>0</v>
      </c>
      <c r="AW51" s="155">
        <v>0</v>
      </c>
      <c r="AX51" s="155">
        <v>0</v>
      </c>
      <c r="AY51" s="155">
        <v>0</v>
      </c>
      <c r="AZ51" s="155">
        <v>0</v>
      </c>
      <c r="BA51" s="155">
        <v>0</v>
      </c>
      <c r="BB51" s="155">
        <v>0</v>
      </c>
      <c r="BC51" s="155">
        <v>0</v>
      </c>
      <c r="BD51" s="155">
        <v>0</v>
      </c>
      <c r="BE51" s="155">
        <v>0</v>
      </c>
      <c r="BF51" s="155">
        <v>0</v>
      </c>
      <c r="BG51" s="155">
        <v>2336.1031234350612</v>
      </c>
      <c r="BH51" s="155">
        <v>5970.616</v>
      </c>
      <c r="BI51" s="155">
        <v>6426.2752195999992</v>
      </c>
      <c r="BJ51" s="155">
        <v>6868.5436595999981</v>
      </c>
      <c r="BK51" s="155">
        <v>7367.1248207140325</v>
      </c>
      <c r="BL51" s="155">
        <v>7703.3184822999983</v>
      </c>
      <c r="BM51" s="155">
        <v>8128.8851483599992</v>
      </c>
      <c r="BN51" s="155">
        <v>8242.1568431600008</v>
      </c>
      <c r="BO51" s="155">
        <v>8052.1531093100002</v>
      </c>
      <c r="BP51" s="155">
        <v>7510.8751163199995</v>
      </c>
      <c r="BQ51" s="155">
        <v>7041.5234761999718</v>
      </c>
      <c r="BR51" s="155">
        <v>6576.0799377400017</v>
      </c>
      <c r="BS51" s="155">
        <v>6078.7060508699969</v>
      </c>
      <c r="BT51" s="155">
        <v>5665.5855551100012</v>
      </c>
      <c r="BU51" s="155">
        <v>5367.6480182400001</v>
      </c>
      <c r="BV51" s="155">
        <v>5139.8772267200002</v>
      </c>
      <c r="BW51" s="155">
        <v>5060.8868007399979</v>
      </c>
      <c r="BX51" s="155">
        <v>5071.059797515044</v>
      </c>
      <c r="BY51" s="155">
        <v>4837.121021982467</v>
      </c>
      <c r="BZ51" s="155">
        <v>4737.2300277527547</v>
      </c>
      <c r="CA51" s="155">
        <v>4666.965271054878</v>
      </c>
      <c r="CB51" s="155">
        <v>4534.5296094998648</v>
      </c>
      <c r="CC51" s="155">
        <v>4517.6528644241243</v>
      </c>
      <c r="CD51" s="156">
        <v>4532.9407804116072</v>
      </c>
    </row>
    <row r="52" spans="1:82" s="1" customFormat="1" x14ac:dyDescent="0.4">
      <c r="A52" s="149"/>
      <c r="B52" s="13" t="s">
        <v>262</v>
      </c>
      <c r="C52" s="154" t="s">
        <v>221</v>
      </c>
      <c r="D52" s="155">
        <v>0</v>
      </c>
      <c r="E52" s="155">
        <v>0</v>
      </c>
      <c r="F52" s="155">
        <v>0</v>
      </c>
      <c r="G52" s="155">
        <v>0</v>
      </c>
      <c r="H52" s="155">
        <v>0</v>
      </c>
      <c r="I52" s="155">
        <v>0</v>
      </c>
      <c r="J52" s="155">
        <v>0</v>
      </c>
      <c r="K52" s="155">
        <v>0</v>
      </c>
      <c r="L52" s="155">
        <v>0</v>
      </c>
      <c r="M52" s="155">
        <v>0</v>
      </c>
      <c r="N52" s="155">
        <v>0</v>
      </c>
      <c r="O52" s="155">
        <v>0</v>
      </c>
      <c r="P52" s="155">
        <v>0</v>
      </c>
      <c r="Q52" s="155">
        <v>0</v>
      </c>
      <c r="R52" s="155">
        <v>0</v>
      </c>
      <c r="S52" s="155">
        <v>0</v>
      </c>
      <c r="T52" s="155">
        <v>0</v>
      </c>
      <c r="U52" s="155">
        <v>0</v>
      </c>
      <c r="V52" s="155">
        <v>0</v>
      </c>
      <c r="W52" s="155">
        <v>0</v>
      </c>
      <c r="X52" s="155">
        <v>0</v>
      </c>
      <c r="Y52" s="155">
        <v>0</v>
      </c>
      <c r="Z52" s="155">
        <v>0</v>
      </c>
      <c r="AA52" s="155">
        <v>0</v>
      </c>
      <c r="AB52" s="155">
        <v>0</v>
      </c>
      <c r="AC52" s="155">
        <v>0</v>
      </c>
      <c r="AD52" s="155">
        <v>0</v>
      </c>
      <c r="AE52" s="155">
        <v>0</v>
      </c>
      <c r="AF52" s="155">
        <v>0</v>
      </c>
      <c r="AG52" s="155">
        <v>0</v>
      </c>
      <c r="AH52" s="155">
        <v>0</v>
      </c>
      <c r="AI52" s="155">
        <v>0</v>
      </c>
      <c r="AJ52" s="155">
        <v>0</v>
      </c>
      <c r="AK52" s="155">
        <v>0</v>
      </c>
      <c r="AL52" s="155">
        <v>0</v>
      </c>
      <c r="AM52" s="155">
        <v>0</v>
      </c>
      <c r="AN52" s="155">
        <v>0</v>
      </c>
      <c r="AO52" s="155">
        <v>0</v>
      </c>
      <c r="AP52" s="155">
        <v>0</v>
      </c>
      <c r="AQ52" s="155">
        <v>0</v>
      </c>
      <c r="AR52" s="155">
        <v>0</v>
      </c>
      <c r="AS52" s="155">
        <v>0</v>
      </c>
      <c r="AT52" s="155">
        <v>0</v>
      </c>
      <c r="AU52" s="155">
        <v>0</v>
      </c>
      <c r="AV52" s="155">
        <v>0</v>
      </c>
      <c r="AW52" s="155">
        <v>0</v>
      </c>
      <c r="AX52" s="155">
        <v>0</v>
      </c>
      <c r="AY52" s="155">
        <v>0</v>
      </c>
      <c r="AZ52" s="155">
        <v>0</v>
      </c>
      <c r="BA52" s="155">
        <v>0</v>
      </c>
      <c r="BB52" s="155">
        <v>0</v>
      </c>
      <c r="BC52" s="155">
        <v>0</v>
      </c>
      <c r="BD52" s="155">
        <v>0</v>
      </c>
      <c r="BE52" s="155">
        <v>0</v>
      </c>
      <c r="BF52" s="155">
        <v>0</v>
      </c>
      <c r="BG52" s="155">
        <v>0</v>
      </c>
      <c r="BH52" s="155">
        <v>0</v>
      </c>
      <c r="BI52" s="155">
        <v>0</v>
      </c>
      <c r="BJ52" s="155">
        <v>0</v>
      </c>
      <c r="BK52" s="155">
        <v>0</v>
      </c>
      <c r="BL52" s="155">
        <v>0</v>
      </c>
      <c r="BM52" s="155">
        <v>0</v>
      </c>
      <c r="BN52" s="155">
        <v>0</v>
      </c>
      <c r="BO52" s="155">
        <v>0</v>
      </c>
      <c r="BP52" s="155">
        <v>0</v>
      </c>
      <c r="BQ52" s="155">
        <v>160.53506744000006</v>
      </c>
      <c r="BR52" s="155">
        <v>1564.5904814800003</v>
      </c>
      <c r="BS52" s="155">
        <v>3004.5842815999995</v>
      </c>
      <c r="BT52" s="155">
        <v>5160.3790036200016</v>
      </c>
      <c r="BU52" s="155">
        <v>8637.4619246299953</v>
      </c>
      <c r="BV52" s="155">
        <v>10625.410146370003</v>
      </c>
      <c r="BW52" s="155">
        <v>12499.829984840002</v>
      </c>
      <c r="BX52" s="155">
        <v>13688.584215360006</v>
      </c>
      <c r="BY52" s="155">
        <v>15082.869865014225</v>
      </c>
      <c r="BZ52" s="155">
        <v>16992.043139056939</v>
      </c>
      <c r="CA52" s="155">
        <v>20076.326206707643</v>
      </c>
      <c r="CB52" s="155">
        <v>22510.958985814497</v>
      </c>
      <c r="CC52" s="155">
        <v>24660.999625775505</v>
      </c>
      <c r="CD52" s="156">
        <v>26665.813776245588</v>
      </c>
    </row>
    <row r="53" spans="1:82" s="1" customFormat="1" x14ac:dyDescent="0.4">
      <c r="A53" s="160"/>
      <c r="B53" s="56" t="s">
        <v>263</v>
      </c>
      <c r="C53" s="154" t="s">
        <v>221</v>
      </c>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c r="AM53" s="155"/>
      <c r="AN53" s="155"/>
      <c r="AO53" s="155"/>
      <c r="AP53" s="155"/>
      <c r="AQ53" s="155"/>
      <c r="AR53" s="155"/>
      <c r="AS53" s="155"/>
      <c r="AT53" s="155"/>
      <c r="AU53" s="155"/>
      <c r="AV53" s="155"/>
      <c r="AW53" s="155"/>
      <c r="AX53" s="155">
        <v>3.4569999999999999</v>
      </c>
      <c r="AY53" s="155">
        <v>4.1285950413223143</v>
      </c>
      <c r="AZ53" s="155">
        <v>5.4580000000000002</v>
      </c>
      <c r="BA53" s="155">
        <v>4.9669999999999996</v>
      </c>
      <c r="BB53" s="155">
        <v>8.2967250384024585</v>
      </c>
      <c r="BC53" s="155">
        <v>10.563000000000001</v>
      </c>
      <c r="BD53" s="155">
        <v>11.87267336961207</v>
      </c>
      <c r="BE53" s="155">
        <v>14.399096999999999</v>
      </c>
      <c r="BF53" s="155">
        <v>19.709695</v>
      </c>
      <c r="BG53" s="155">
        <v>19.340500802146213</v>
      </c>
      <c r="BH53" s="155">
        <v>20.643089</v>
      </c>
      <c r="BI53" s="155">
        <v>46.53799999999999</v>
      </c>
      <c r="BJ53" s="155">
        <v>32.67</v>
      </c>
      <c r="BK53" s="155">
        <v>27.44</v>
      </c>
      <c r="BL53" s="155">
        <v>31.553068</v>
      </c>
      <c r="BM53" s="155">
        <v>35.207568999999999</v>
      </c>
      <c r="BN53" s="155">
        <v>38.218910999999999</v>
      </c>
      <c r="BO53" s="155">
        <v>37.692900000000002</v>
      </c>
      <c r="BP53" s="155">
        <v>42.019909411804896</v>
      </c>
      <c r="BQ53" s="155">
        <v>45.458691636376749</v>
      </c>
      <c r="BR53" s="155">
        <v>44.789727000000006</v>
      </c>
      <c r="BS53" s="155">
        <v>46.053681000000005</v>
      </c>
      <c r="BT53" s="155">
        <v>42.152442999999998</v>
      </c>
      <c r="BU53" s="155">
        <v>41.088430800000005</v>
      </c>
      <c r="BV53" s="155">
        <v>44.79290216648203</v>
      </c>
      <c r="BW53" s="155">
        <v>41.78107</v>
      </c>
      <c r="BX53" s="155">
        <v>34.513341790965747</v>
      </c>
      <c r="BY53" s="155">
        <v>37.994079835655711</v>
      </c>
      <c r="BZ53" s="155">
        <v>42.044225070751686</v>
      </c>
      <c r="CA53" s="155">
        <v>40.556003360368372</v>
      </c>
      <c r="CB53" s="155">
        <v>40.655151744773931</v>
      </c>
      <c r="CC53" s="155">
        <v>39.868862494012895</v>
      </c>
      <c r="CD53" s="156">
        <v>39.070598510855781</v>
      </c>
    </row>
    <row r="54" spans="1:82" s="1" customFormat="1" x14ac:dyDescent="0.4">
      <c r="A54" s="149"/>
      <c r="B54" s="56" t="s">
        <v>264</v>
      </c>
      <c r="C54" s="154" t="s">
        <v>221</v>
      </c>
      <c r="D54" s="155">
        <v>0</v>
      </c>
      <c r="E54" s="155">
        <v>0</v>
      </c>
      <c r="F54" s="155">
        <v>0</v>
      </c>
      <c r="G54" s="155">
        <v>0</v>
      </c>
      <c r="H54" s="155">
        <v>0</v>
      </c>
      <c r="I54" s="155">
        <v>0</v>
      </c>
      <c r="J54" s="155">
        <v>0</v>
      </c>
      <c r="K54" s="155">
        <v>0</v>
      </c>
      <c r="L54" s="155">
        <v>0</v>
      </c>
      <c r="M54" s="155">
        <v>0</v>
      </c>
      <c r="N54" s="155">
        <v>0</v>
      </c>
      <c r="O54" s="155">
        <v>0</v>
      </c>
      <c r="P54" s="155">
        <v>0</v>
      </c>
      <c r="Q54" s="155">
        <v>0</v>
      </c>
      <c r="R54" s="155">
        <v>0</v>
      </c>
      <c r="S54" s="155">
        <v>0</v>
      </c>
      <c r="T54" s="155">
        <v>0</v>
      </c>
      <c r="U54" s="155">
        <v>0</v>
      </c>
      <c r="V54" s="155">
        <v>0</v>
      </c>
      <c r="W54" s="155">
        <v>0</v>
      </c>
      <c r="X54" s="155">
        <v>0</v>
      </c>
      <c r="Y54" s="155">
        <v>0</v>
      </c>
      <c r="Z54" s="155">
        <v>0</v>
      </c>
      <c r="AA54" s="155">
        <v>0</v>
      </c>
      <c r="AB54" s="155">
        <v>0</v>
      </c>
      <c r="AC54" s="155">
        <v>0</v>
      </c>
      <c r="AD54" s="155">
        <v>0</v>
      </c>
      <c r="AE54" s="155">
        <v>0</v>
      </c>
      <c r="AF54" s="155">
        <v>0</v>
      </c>
      <c r="AG54" s="155">
        <v>0</v>
      </c>
      <c r="AH54" s="155">
        <v>0</v>
      </c>
      <c r="AI54" s="155">
        <v>0</v>
      </c>
      <c r="AJ54" s="155">
        <v>0</v>
      </c>
      <c r="AK54" s="155">
        <v>0</v>
      </c>
      <c r="AL54" s="155">
        <v>0</v>
      </c>
      <c r="AM54" s="155">
        <v>0</v>
      </c>
      <c r="AN54" s="155">
        <v>0</v>
      </c>
      <c r="AO54" s="155">
        <v>0</v>
      </c>
      <c r="AP54" s="155">
        <v>0</v>
      </c>
      <c r="AQ54" s="155">
        <v>0</v>
      </c>
      <c r="AR54" s="155">
        <v>0</v>
      </c>
      <c r="AS54" s="155">
        <v>0</v>
      </c>
      <c r="AT54" s="155">
        <v>0</v>
      </c>
      <c r="AU54" s="155">
        <v>0</v>
      </c>
      <c r="AV54" s="155">
        <v>0</v>
      </c>
      <c r="AW54" s="155">
        <v>0</v>
      </c>
      <c r="AX54" s="155">
        <v>0</v>
      </c>
      <c r="AY54" s="155">
        <v>0</v>
      </c>
      <c r="AZ54" s="155">
        <v>0</v>
      </c>
      <c r="BA54" s="155">
        <v>0</v>
      </c>
      <c r="BB54" s="155">
        <v>0</v>
      </c>
      <c r="BC54" s="155">
        <v>0</v>
      </c>
      <c r="BD54" s="155">
        <v>0</v>
      </c>
      <c r="BE54" s="155">
        <v>0</v>
      </c>
      <c r="BF54" s="155">
        <v>0</v>
      </c>
      <c r="BG54" s="155">
        <v>0</v>
      </c>
      <c r="BH54" s="155">
        <v>0</v>
      </c>
      <c r="BI54" s="155">
        <v>0</v>
      </c>
      <c r="BJ54" s="155">
        <v>0</v>
      </c>
      <c r="BK54" s="155">
        <v>0</v>
      </c>
      <c r="BL54" s="155">
        <v>55.084215560000004</v>
      </c>
      <c r="BM54" s="155">
        <v>63.075896640000003</v>
      </c>
      <c r="BN54" s="155">
        <v>61.896868359999999</v>
      </c>
      <c r="BO54" s="155">
        <v>39.035515199999999</v>
      </c>
      <c r="BP54" s="155">
        <v>27.879101479999999</v>
      </c>
      <c r="BQ54" s="155">
        <v>25.215089500000001</v>
      </c>
      <c r="BR54" s="155">
        <v>4.0992899999999999</v>
      </c>
      <c r="BS54" s="155">
        <v>0</v>
      </c>
      <c r="BT54" s="155">
        <v>0</v>
      </c>
      <c r="BU54" s="155">
        <v>0</v>
      </c>
      <c r="BV54" s="155">
        <v>0</v>
      </c>
      <c r="BW54" s="155">
        <v>0</v>
      </c>
      <c r="BX54" s="155">
        <v>0</v>
      </c>
      <c r="BY54" s="155">
        <v>0</v>
      </c>
      <c r="BZ54" s="155">
        <v>0</v>
      </c>
      <c r="CA54" s="155">
        <v>0</v>
      </c>
      <c r="CB54" s="155">
        <v>0</v>
      </c>
      <c r="CC54" s="155">
        <v>0</v>
      </c>
      <c r="CD54" s="156">
        <v>0</v>
      </c>
    </row>
    <row r="55" spans="1:82" s="1" customFormat="1" x14ac:dyDescent="0.4">
      <c r="A55" s="149"/>
      <c r="B55" s="56" t="s">
        <v>265</v>
      </c>
      <c r="C55" s="154" t="s">
        <v>224</v>
      </c>
      <c r="D55" s="155">
        <v>0</v>
      </c>
      <c r="E55" s="155">
        <v>0</v>
      </c>
      <c r="F55" s="155">
        <v>0</v>
      </c>
      <c r="G55" s="155">
        <v>0</v>
      </c>
      <c r="H55" s="155">
        <v>0</v>
      </c>
      <c r="I55" s="155">
        <v>0</v>
      </c>
      <c r="J55" s="155">
        <v>0</v>
      </c>
      <c r="K55" s="155">
        <v>0</v>
      </c>
      <c r="L55" s="155">
        <v>0</v>
      </c>
      <c r="M55" s="155">
        <v>0</v>
      </c>
      <c r="N55" s="155">
        <v>0</v>
      </c>
      <c r="O55" s="155">
        <v>0</v>
      </c>
      <c r="P55" s="155">
        <v>0</v>
      </c>
      <c r="Q55" s="155">
        <v>0</v>
      </c>
      <c r="R55" s="155">
        <v>0</v>
      </c>
      <c r="S55" s="155">
        <v>0</v>
      </c>
      <c r="T55" s="155">
        <v>0</v>
      </c>
      <c r="U55" s="155">
        <v>0</v>
      </c>
      <c r="V55" s="155">
        <v>0</v>
      </c>
      <c r="W55" s="155">
        <v>0</v>
      </c>
      <c r="X55" s="155">
        <v>0</v>
      </c>
      <c r="Y55" s="155">
        <v>0</v>
      </c>
      <c r="Z55" s="155">
        <v>0</v>
      </c>
      <c r="AA55" s="155">
        <v>0</v>
      </c>
      <c r="AB55" s="155">
        <v>0</v>
      </c>
      <c r="AC55" s="155">
        <v>0</v>
      </c>
      <c r="AD55" s="155">
        <v>0</v>
      </c>
      <c r="AE55" s="155">
        <v>0</v>
      </c>
      <c r="AF55" s="155">
        <v>0</v>
      </c>
      <c r="AG55" s="155">
        <v>0</v>
      </c>
      <c r="AH55" s="155">
        <v>0</v>
      </c>
      <c r="AI55" s="155">
        <v>0</v>
      </c>
      <c r="AJ55" s="155">
        <v>0</v>
      </c>
      <c r="AK55" s="155">
        <v>0</v>
      </c>
      <c r="AL55" s="155">
        <v>0</v>
      </c>
      <c r="AM55" s="155">
        <v>0</v>
      </c>
      <c r="AN55" s="155">
        <v>0</v>
      </c>
      <c r="AO55" s="155">
        <v>0</v>
      </c>
      <c r="AP55" s="155">
        <v>0</v>
      </c>
      <c r="AQ55" s="155">
        <v>94.289000000000001</v>
      </c>
      <c r="AR55" s="155">
        <v>3.1640000000000001</v>
      </c>
      <c r="AS55" s="155">
        <v>0</v>
      </c>
      <c r="AT55" s="155">
        <v>0</v>
      </c>
      <c r="AU55" s="155">
        <v>0</v>
      </c>
      <c r="AV55" s="155">
        <v>0</v>
      </c>
      <c r="AW55" s="155">
        <v>0</v>
      </c>
      <c r="AX55" s="155">
        <v>0</v>
      </c>
      <c r="AY55" s="155">
        <v>0</v>
      </c>
      <c r="AZ55" s="155">
        <v>0</v>
      </c>
      <c r="BA55" s="155">
        <v>0</v>
      </c>
      <c r="BB55" s="155">
        <v>0</v>
      </c>
      <c r="BC55" s="155">
        <v>0</v>
      </c>
      <c r="BD55" s="155">
        <v>0</v>
      </c>
      <c r="BE55" s="155">
        <v>0</v>
      </c>
      <c r="BF55" s="155">
        <v>0</v>
      </c>
      <c r="BG55" s="155">
        <v>0</v>
      </c>
      <c r="BH55" s="155">
        <v>0</v>
      </c>
      <c r="BI55" s="155">
        <v>0</v>
      </c>
      <c r="BJ55" s="155">
        <v>0</v>
      </c>
      <c r="BK55" s="155">
        <v>0</v>
      </c>
      <c r="BL55" s="155">
        <v>0</v>
      </c>
      <c r="BM55" s="155">
        <v>0</v>
      </c>
      <c r="BN55" s="155">
        <v>0</v>
      </c>
      <c r="BO55" s="155">
        <v>0</v>
      </c>
      <c r="BP55" s="155">
        <v>0</v>
      </c>
      <c r="BQ55" s="155">
        <v>0</v>
      </c>
      <c r="BR55" s="155">
        <v>0</v>
      </c>
      <c r="BS55" s="155">
        <v>0</v>
      </c>
      <c r="BT55" s="155">
        <v>0</v>
      </c>
      <c r="BU55" s="155">
        <v>0</v>
      </c>
      <c r="BV55" s="155">
        <v>0</v>
      </c>
      <c r="BW55" s="155">
        <v>0</v>
      </c>
      <c r="BX55" s="155">
        <v>0</v>
      </c>
      <c r="BY55" s="155">
        <v>0</v>
      </c>
      <c r="BZ55" s="155">
        <v>0</v>
      </c>
      <c r="CA55" s="155">
        <v>0</v>
      </c>
      <c r="CB55" s="155">
        <v>0</v>
      </c>
      <c r="CC55" s="155">
        <v>0</v>
      </c>
      <c r="CD55" s="156">
        <v>0</v>
      </c>
    </row>
    <row r="56" spans="1:82" s="1" customFormat="1" ht="27" customHeight="1" x14ac:dyDescent="0.4">
      <c r="A56" s="149"/>
      <c r="B56" s="56" t="s">
        <v>266</v>
      </c>
      <c r="C56" s="154" t="s">
        <v>221</v>
      </c>
      <c r="D56" s="155">
        <v>0</v>
      </c>
      <c r="E56" s="155">
        <v>0</v>
      </c>
      <c r="F56" s="155">
        <v>0</v>
      </c>
      <c r="G56" s="155">
        <v>0</v>
      </c>
      <c r="H56" s="155">
        <v>0</v>
      </c>
      <c r="I56" s="155">
        <v>0</v>
      </c>
      <c r="J56" s="155">
        <v>0</v>
      </c>
      <c r="K56" s="155">
        <v>0</v>
      </c>
      <c r="L56" s="155">
        <v>0</v>
      </c>
      <c r="M56" s="155">
        <v>0</v>
      </c>
      <c r="N56" s="155">
        <v>0</v>
      </c>
      <c r="O56" s="155">
        <v>0</v>
      </c>
      <c r="P56" s="155">
        <v>0</v>
      </c>
      <c r="Q56" s="155">
        <v>0</v>
      </c>
      <c r="R56" s="155">
        <v>0</v>
      </c>
      <c r="S56" s="155">
        <v>0</v>
      </c>
      <c r="T56" s="155">
        <v>0</v>
      </c>
      <c r="U56" s="155">
        <v>0</v>
      </c>
      <c r="V56" s="155">
        <v>0</v>
      </c>
      <c r="W56" s="155">
        <v>0</v>
      </c>
      <c r="X56" s="155">
        <v>0</v>
      </c>
      <c r="Y56" s="155">
        <v>0</v>
      </c>
      <c r="Z56" s="155">
        <v>0</v>
      </c>
      <c r="AA56" s="155">
        <v>0</v>
      </c>
      <c r="AB56" s="155">
        <v>0</v>
      </c>
      <c r="AC56" s="155">
        <v>0</v>
      </c>
      <c r="AD56" s="155">
        <v>0</v>
      </c>
      <c r="AE56" s="155">
        <v>11.6</v>
      </c>
      <c r="AF56" s="155">
        <v>33.9</v>
      </c>
      <c r="AG56" s="155">
        <v>44.5</v>
      </c>
      <c r="AH56" s="155">
        <v>69</v>
      </c>
      <c r="AI56" s="155">
        <v>85</v>
      </c>
      <c r="AJ56" s="155">
        <v>108</v>
      </c>
      <c r="AK56" s="155">
        <v>130</v>
      </c>
      <c r="AL56" s="155">
        <v>154</v>
      </c>
      <c r="AM56" s="155">
        <v>182</v>
      </c>
      <c r="AN56" s="155">
        <v>236</v>
      </c>
      <c r="AO56" s="155">
        <v>266</v>
      </c>
      <c r="AP56" s="155">
        <v>285</v>
      </c>
      <c r="AQ56" s="155">
        <v>295.17</v>
      </c>
      <c r="AR56" s="155">
        <v>316.22399999999999</v>
      </c>
      <c r="AS56" s="155">
        <v>345.99400000000003</v>
      </c>
      <c r="AT56" s="155">
        <v>428.738</v>
      </c>
      <c r="AU56" s="155">
        <v>596.20899999999983</v>
      </c>
      <c r="AV56" s="155">
        <v>640.11500000000001</v>
      </c>
      <c r="AW56" s="155">
        <v>703.23900000000003</v>
      </c>
      <c r="AX56" s="155">
        <v>775.55</v>
      </c>
      <c r="AY56" s="155">
        <v>820.41200000000003</v>
      </c>
      <c r="AZ56" s="155">
        <v>905.78099999999995</v>
      </c>
      <c r="BA56" s="155">
        <v>998.82600000000002</v>
      </c>
      <c r="BB56" s="155">
        <v>984.22199999999998</v>
      </c>
      <c r="BC56" s="155">
        <v>1006.239</v>
      </c>
      <c r="BD56" s="155">
        <v>1014.208</v>
      </c>
      <c r="BE56" s="155">
        <v>1039.6609860351221</v>
      </c>
      <c r="BF56" s="155">
        <v>957.64443993986208</v>
      </c>
      <c r="BG56" s="155">
        <v>936.04611806509195</v>
      </c>
      <c r="BH56" s="155">
        <v>918.404</v>
      </c>
      <c r="BI56" s="155">
        <v>900.21167600999991</v>
      </c>
      <c r="BJ56" s="155">
        <v>903.50131326000019</v>
      </c>
      <c r="BK56" s="155">
        <v>898.33186294287157</v>
      </c>
      <c r="BL56" s="155">
        <v>887.43066768000006</v>
      </c>
      <c r="BM56" s="155">
        <v>906.54925574000004</v>
      </c>
      <c r="BN56" s="155">
        <v>888.26432449502204</v>
      </c>
      <c r="BO56" s="155">
        <v>880.68628874000012</v>
      </c>
      <c r="BP56" s="155">
        <v>886.86491193999996</v>
      </c>
      <c r="BQ56" s="155">
        <v>859.72773397999993</v>
      </c>
      <c r="BR56" s="155">
        <v>735.16706013999999</v>
      </c>
      <c r="BS56" s="155">
        <v>469.59270565999998</v>
      </c>
      <c r="BT56" s="155">
        <v>234.28937809000001</v>
      </c>
      <c r="BU56" s="155">
        <v>119.58597664999999</v>
      </c>
      <c r="BV56" s="155">
        <v>97.159200739999974</v>
      </c>
      <c r="BW56" s="155">
        <v>89.01216091000002</v>
      </c>
      <c r="BX56" s="155">
        <v>72.050411350000033</v>
      </c>
      <c r="BY56" s="155">
        <v>63.829171286515951</v>
      </c>
      <c r="BZ56" s="155">
        <v>58.915089415501896</v>
      </c>
      <c r="CA56" s="155">
        <v>56.586771548039117</v>
      </c>
      <c r="CB56" s="155">
        <v>51.164009880355437</v>
      </c>
      <c r="CC56" s="155">
        <v>44.480256804526768</v>
      </c>
      <c r="CD56" s="156">
        <v>37.520952575049314</v>
      </c>
    </row>
    <row r="57" spans="1:82" s="1" customFormat="1" x14ac:dyDescent="0.4">
      <c r="A57" s="149"/>
      <c r="B57" s="56" t="s">
        <v>267</v>
      </c>
      <c r="C57" s="154" t="s">
        <v>224</v>
      </c>
      <c r="D57" s="155">
        <v>43.5</v>
      </c>
      <c r="E57" s="155">
        <v>65.5</v>
      </c>
      <c r="F57" s="155">
        <v>68.599999999999994</v>
      </c>
      <c r="G57" s="155">
        <v>63.3</v>
      </c>
      <c r="H57" s="155">
        <v>79.2</v>
      </c>
      <c r="I57" s="155">
        <v>84.9</v>
      </c>
      <c r="J57" s="155">
        <v>84.5</v>
      </c>
      <c r="K57" s="155">
        <v>99.6</v>
      </c>
      <c r="L57" s="155">
        <v>96.7</v>
      </c>
      <c r="M57" s="155">
        <v>111.4</v>
      </c>
      <c r="N57" s="155">
        <v>133.5</v>
      </c>
      <c r="O57" s="155">
        <v>130.6</v>
      </c>
      <c r="P57" s="155">
        <v>135</v>
      </c>
      <c r="Q57" s="155">
        <v>154.6</v>
      </c>
      <c r="R57" s="155">
        <v>161.5</v>
      </c>
      <c r="S57" s="155">
        <v>191.4</v>
      </c>
      <c r="T57" s="155">
        <v>200.9</v>
      </c>
      <c r="U57" s="155">
        <v>248.5</v>
      </c>
      <c r="V57" s="155">
        <v>261.8</v>
      </c>
      <c r="W57" s="155">
        <v>322.89999999999998</v>
      </c>
      <c r="X57" s="155">
        <v>348.4</v>
      </c>
      <c r="Y57" s="155">
        <v>382.7</v>
      </c>
      <c r="Z57" s="155">
        <v>373.7</v>
      </c>
      <c r="AA57" s="155">
        <v>322.7</v>
      </c>
      <c r="AB57" s="155">
        <v>290.60000000000002</v>
      </c>
      <c r="AC57" s="155">
        <v>306.26799999999997</v>
      </c>
      <c r="AD57" s="155">
        <v>345.32</v>
      </c>
      <c r="AE57" s="155">
        <v>425.15600000000001</v>
      </c>
      <c r="AF57" s="155">
        <v>496.142</v>
      </c>
      <c r="AG57" s="155">
        <v>585.375</v>
      </c>
      <c r="AH57" s="155">
        <v>696</v>
      </c>
      <c r="AI57" s="155">
        <v>655</v>
      </c>
      <c r="AJ57" s="155">
        <v>654</v>
      </c>
      <c r="AK57" s="155">
        <v>680</v>
      </c>
      <c r="AL57" s="155">
        <v>554</v>
      </c>
      <c r="AM57" s="155">
        <v>265</v>
      </c>
      <c r="AN57" s="155">
        <v>279</v>
      </c>
      <c r="AO57" s="155">
        <v>276</v>
      </c>
      <c r="AP57" s="155">
        <v>179</v>
      </c>
      <c r="AQ57" s="155">
        <v>193.001</v>
      </c>
      <c r="AR57" s="155">
        <v>191.96</v>
      </c>
      <c r="AS57" s="155">
        <v>203.69200000000001</v>
      </c>
      <c r="AT57" s="155">
        <v>216.292</v>
      </c>
      <c r="AU57" s="155">
        <v>273.512</v>
      </c>
      <c r="AV57" s="155">
        <v>364</v>
      </c>
      <c r="AW57" s="155">
        <v>365</v>
      </c>
      <c r="AX57" s="155">
        <v>341.84</v>
      </c>
      <c r="AY57" s="155">
        <v>12</v>
      </c>
      <c r="AZ57" s="155">
        <v>0</v>
      </c>
      <c r="BA57" s="155">
        <v>0</v>
      </c>
      <c r="BB57" s="155">
        <v>0</v>
      </c>
      <c r="BC57" s="155">
        <v>0</v>
      </c>
      <c r="BD57" s="155">
        <v>0</v>
      </c>
      <c r="BE57" s="155">
        <v>0</v>
      </c>
      <c r="BF57" s="155">
        <v>0</v>
      </c>
      <c r="BG57" s="155">
        <v>0</v>
      </c>
      <c r="BH57" s="155">
        <v>0</v>
      </c>
      <c r="BI57" s="155">
        <v>0</v>
      </c>
      <c r="BJ57" s="155">
        <v>0</v>
      </c>
      <c r="BK57" s="155">
        <v>0</v>
      </c>
      <c r="BL57" s="155">
        <v>0</v>
      </c>
      <c r="BM57" s="155">
        <v>0</v>
      </c>
      <c r="BN57" s="155">
        <v>0</v>
      </c>
      <c r="BO57" s="155">
        <v>0</v>
      </c>
      <c r="BP57" s="155">
        <v>0</v>
      </c>
      <c r="BQ57" s="155">
        <v>0</v>
      </c>
      <c r="BR57" s="155">
        <v>0</v>
      </c>
      <c r="BS57" s="155">
        <v>0</v>
      </c>
      <c r="BT57" s="155">
        <v>0</v>
      </c>
      <c r="BU57" s="155">
        <v>0</v>
      </c>
      <c r="BV57" s="155">
        <v>0</v>
      </c>
      <c r="BW57" s="155">
        <v>0</v>
      </c>
      <c r="BX57" s="155">
        <v>0</v>
      </c>
      <c r="BY57" s="155">
        <v>0</v>
      </c>
      <c r="BZ57" s="155">
        <v>0</v>
      </c>
      <c r="CA57" s="155">
        <v>0</v>
      </c>
      <c r="CB57" s="155">
        <v>0</v>
      </c>
      <c r="CC57" s="155">
        <v>0</v>
      </c>
      <c r="CD57" s="156">
        <v>0</v>
      </c>
    </row>
    <row r="58" spans="1:82" s="1" customFormat="1" x14ac:dyDescent="0.4">
      <c r="A58" s="149"/>
      <c r="B58" s="56" t="s">
        <v>268</v>
      </c>
      <c r="C58" s="154" t="s">
        <v>230</v>
      </c>
      <c r="D58" s="155">
        <v>0</v>
      </c>
      <c r="E58" s="155">
        <v>0</v>
      </c>
      <c r="F58" s="155">
        <v>0</v>
      </c>
      <c r="G58" s="155">
        <v>0</v>
      </c>
      <c r="H58" s="155">
        <v>0</v>
      </c>
      <c r="I58" s="155">
        <v>0</v>
      </c>
      <c r="J58" s="155">
        <v>0</v>
      </c>
      <c r="K58" s="155">
        <v>0</v>
      </c>
      <c r="L58" s="155">
        <v>0</v>
      </c>
      <c r="M58" s="155">
        <v>0</v>
      </c>
      <c r="N58" s="155">
        <v>0</v>
      </c>
      <c r="O58" s="155">
        <v>0</v>
      </c>
      <c r="P58" s="155">
        <v>0</v>
      </c>
      <c r="Q58" s="155">
        <v>0</v>
      </c>
      <c r="R58" s="155">
        <v>0</v>
      </c>
      <c r="S58" s="155">
        <v>0</v>
      </c>
      <c r="T58" s="155">
        <v>0</v>
      </c>
      <c r="U58" s="155">
        <v>0</v>
      </c>
      <c r="V58" s="155">
        <v>0</v>
      </c>
      <c r="W58" s="155">
        <v>0</v>
      </c>
      <c r="X58" s="155">
        <v>0</v>
      </c>
      <c r="Y58" s="155">
        <v>0</v>
      </c>
      <c r="Z58" s="155">
        <v>0</v>
      </c>
      <c r="AA58" s="155">
        <v>0</v>
      </c>
      <c r="AB58" s="155">
        <v>0</v>
      </c>
      <c r="AC58" s="155">
        <v>0</v>
      </c>
      <c r="AD58" s="155">
        <v>0</v>
      </c>
      <c r="AE58" s="155">
        <v>0</v>
      </c>
      <c r="AF58" s="155">
        <v>0</v>
      </c>
      <c r="AG58" s="155">
        <v>0</v>
      </c>
      <c r="AH58" s="155">
        <v>0</v>
      </c>
      <c r="AI58" s="155">
        <v>0</v>
      </c>
      <c r="AJ58" s="155">
        <v>0</v>
      </c>
      <c r="AK58" s="155">
        <v>0</v>
      </c>
      <c r="AL58" s="155">
        <v>0</v>
      </c>
      <c r="AM58" s="155">
        <v>0</v>
      </c>
      <c r="AN58" s="155">
        <v>0</v>
      </c>
      <c r="AO58" s="155">
        <v>0</v>
      </c>
      <c r="AP58" s="155">
        <v>0</v>
      </c>
      <c r="AQ58" s="155">
        <v>0</v>
      </c>
      <c r="AR58" s="155">
        <v>118</v>
      </c>
      <c r="AS58" s="155">
        <v>93</v>
      </c>
      <c r="AT58" s="155">
        <v>98.4</v>
      </c>
      <c r="AU58" s="155">
        <v>126.66799999999999</v>
      </c>
      <c r="AV58" s="155">
        <v>127.428</v>
      </c>
      <c r="AW58" s="155">
        <v>139.703</v>
      </c>
      <c r="AX58" s="155">
        <v>134.45699999999999</v>
      </c>
      <c r="AY58" s="155">
        <v>137.58500000000001</v>
      </c>
      <c r="AZ58" s="155">
        <v>134.505</v>
      </c>
      <c r="BA58" s="155">
        <v>128.536</v>
      </c>
      <c r="BB58" s="155">
        <v>142.53099999999998</v>
      </c>
      <c r="BC58" s="155">
        <v>129.44200000000001</v>
      </c>
      <c r="BD58" s="155">
        <v>126.22099999999999</v>
      </c>
      <c r="BE58" s="155">
        <v>136</v>
      </c>
      <c r="BF58" s="155">
        <v>135.53100000000001</v>
      </c>
      <c r="BG58" s="155">
        <v>154.86799999999999</v>
      </c>
      <c r="BH58" s="155">
        <v>160.81200000000001</v>
      </c>
      <c r="BI58" s="155">
        <v>190.72200000000001</v>
      </c>
      <c r="BJ58" s="155">
        <v>272.476</v>
      </c>
      <c r="BK58" s="155">
        <v>234.56</v>
      </c>
      <c r="BL58" s="155">
        <v>217.55500000000001</v>
      </c>
      <c r="BM58" s="155">
        <v>270.00200000000001</v>
      </c>
      <c r="BN58" s="155">
        <v>273.28648482000006</v>
      </c>
      <c r="BO58" s="155">
        <v>126.68199999999999</v>
      </c>
      <c r="BP58" s="155">
        <v>96.879000000000005</v>
      </c>
      <c r="BQ58" s="155">
        <v>8.7829999999999995</v>
      </c>
      <c r="BR58" s="155">
        <v>0</v>
      </c>
      <c r="BS58" s="155">
        <v>0</v>
      </c>
      <c r="BT58" s="155">
        <v>0</v>
      </c>
      <c r="BU58" s="155">
        <v>0</v>
      </c>
      <c r="BV58" s="155">
        <v>0</v>
      </c>
      <c r="BW58" s="155">
        <v>0</v>
      </c>
      <c r="BX58" s="155">
        <v>0</v>
      </c>
      <c r="BY58" s="155">
        <v>0</v>
      </c>
      <c r="BZ58" s="155">
        <v>0</v>
      </c>
      <c r="CA58" s="155">
        <v>0</v>
      </c>
      <c r="CB58" s="155">
        <v>0</v>
      </c>
      <c r="CC58" s="155">
        <v>0</v>
      </c>
      <c r="CD58" s="156">
        <v>0</v>
      </c>
    </row>
    <row r="59" spans="1:82" s="1" customFormat="1" x14ac:dyDescent="0.4">
      <c r="A59" s="160"/>
      <c r="B59" s="56" t="s">
        <v>269</v>
      </c>
      <c r="C59" s="154" t="s">
        <v>221</v>
      </c>
      <c r="D59" s="155">
        <v>0</v>
      </c>
      <c r="E59" s="155">
        <v>0</v>
      </c>
      <c r="F59" s="155">
        <v>0</v>
      </c>
      <c r="G59" s="155">
        <v>0</v>
      </c>
      <c r="H59" s="155">
        <v>0</v>
      </c>
      <c r="I59" s="155">
        <v>0</v>
      </c>
      <c r="J59" s="155">
        <v>0</v>
      </c>
      <c r="K59" s="155">
        <v>0</v>
      </c>
      <c r="L59" s="155">
        <v>0</v>
      </c>
      <c r="M59" s="155">
        <v>0</v>
      </c>
      <c r="N59" s="155">
        <v>0</v>
      </c>
      <c r="O59" s="155">
        <v>0</v>
      </c>
      <c r="P59" s="155">
        <v>0</v>
      </c>
      <c r="Q59" s="155">
        <v>0</v>
      </c>
      <c r="R59" s="155">
        <v>0</v>
      </c>
      <c r="S59" s="155">
        <v>0</v>
      </c>
      <c r="T59" s="155">
        <v>0</v>
      </c>
      <c r="U59" s="155">
        <v>0</v>
      </c>
      <c r="V59" s="155">
        <v>0</v>
      </c>
      <c r="W59" s="155">
        <v>0</v>
      </c>
      <c r="X59" s="155">
        <v>0</v>
      </c>
      <c r="Y59" s="155">
        <v>0</v>
      </c>
      <c r="Z59" s="155">
        <v>0</v>
      </c>
      <c r="AA59" s="155">
        <v>0</v>
      </c>
      <c r="AB59" s="155">
        <v>0</v>
      </c>
      <c r="AC59" s="155">
        <v>0</v>
      </c>
      <c r="AD59" s="155">
        <v>0</v>
      </c>
      <c r="AE59" s="155">
        <v>0</v>
      </c>
      <c r="AF59" s="155">
        <v>0</v>
      </c>
      <c r="AG59" s="155">
        <v>0</v>
      </c>
      <c r="AH59" s="155">
        <v>0</v>
      </c>
      <c r="AI59" s="155">
        <v>0</v>
      </c>
      <c r="AJ59" s="155">
        <v>0</v>
      </c>
      <c r="AK59" s="155">
        <v>0</v>
      </c>
      <c r="AL59" s="155">
        <v>0</v>
      </c>
      <c r="AM59" s="155">
        <v>0</v>
      </c>
      <c r="AN59" s="155">
        <v>0</v>
      </c>
      <c r="AO59" s="155">
        <v>0</v>
      </c>
      <c r="AP59" s="155">
        <v>1</v>
      </c>
      <c r="AQ59" s="155">
        <v>0.68200000000000005</v>
      </c>
      <c r="AR59" s="155">
        <v>0.71099999999999997</v>
      </c>
      <c r="AS59" s="155">
        <v>0.05</v>
      </c>
      <c r="AT59" s="155">
        <v>4.3999999999999997E-2</v>
      </c>
      <c r="AU59" s="155">
        <v>1.0529999999999999</v>
      </c>
      <c r="AV59" s="155">
        <v>1.0680000000000001</v>
      </c>
      <c r="AW59" s="155">
        <v>2.0219999999999998</v>
      </c>
      <c r="AX59" s="155">
        <v>1.901</v>
      </c>
      <c r="AY59" s="155">
        <v>2.9769999999999999</v>
      </c>
      <c r="AZ59" s="155">
        <v>2.5939999999999999</v>
      </c>
      <c r="BA59" s="155">
        <v>3.1680000000000001</v>
      </c>
      <c r="BB59" s="155">
        <v>4.3739999999999997</v>
      </c>
      <c r="BC59" s="155">
        <v>6.6749999999999998</v>
      </c>
      <c r="BD59" s="155">
        <v>1.966</v>
      </c>
      <c r="BE59" s="155">
        <v>8.6959999999999997</v>
      </c>
      <c r="BF59" s="155">
        <v>7.1639999999999997</v>
      </c>
      <c r="BG59" s="155">
        <v>5.907</v>
      </c>
      <c r="BH59" s="155">
        <v>7.7169999999999996</v>
      </c>
      <c r="BI59" s="155">
        <v>8.1300000000000008</v>
      </c>
      <c r="BJ59" s="155">
        <v>9.604000000000001</v>
      </c>
      <c r="BK59" s="155">
        <v>12.0015</v>
      </c>
      <c r="BL59" s="155">
        <v>16.099019999999999</v>
      </c>
      <c r="BM59" s="155">
        <v>16.099019999999999</v>
      </c>
      <c r="BN59" s="155">
        <v>16.099019999999999</v>
      </c>
      <c r="BO59" s="155">
        <v>16.098934999999997</v>
      </c>
      <c r="BP59" s="155">
        <v>16.099</v>
      </c>
      <c r="BQ59" s="155">
        <v>16.099019999999999</v>
      </c>
      <c r="BR59" s="155">
        <v>16.099020000000042</v>
      </c>
      <c r="BS59" s="155">
        <v>13.170465000000043</v>
      </c>
      <c r="BT59" s="155">
        <v>0</v>
      </c>
      <c r="BU59" s="155">
        <v>0</v>
      </c>
      <c r="BV59" s="155">
        <v>0</v>
      </c>
      <c r="BW59" s="155">
        <v>0</v>
      </c>
      <c r="BX59" s="155">
        <v>0</v>
      </c>
      <c r="BY59" s="155">
        <v>0</v>
      </c>
      <c r="BZ59" s="155">
        <v>0</v>
      </c>
      <c r="CA59" s="155">
        <v>0</v>
      </c>
      <c r="CB59" s="155">
        <v>0</v>
      </c>
      <c r="CC59" s="155">
        <v>0</v>
      </c>
      <c r="CD59" s="156">
        <v>0</v>
      </c>
    </row>
    <row r="60" spans="1:82" s="1" customFormat="1" x14ac:dyDescent="0.4">
      <c r="A60" s="149"/>
      <c r="B60" s="56" t="s">
        <v>33</v>
      </c>
      <c r="C60" s="159"/>
      <c r="D60" s="155">
        <f t="shared" ref="D60:AI60" si="10">SUM(D61:D62)</f>
        <v>176.4</v>
      </c>
      <c r="E60" s="155">
        <f t="shared" si="10"/>
        <v>248.9</v>
      </c>
      <c r="F60" s="155">
        <f t="shared" si="10"/>
        <v>248.6</v>
      </c>
      <c r="G60" s="155">
        <f t="shared" si="10"/>
        <v>275.2</v>
      </c>
      <c r="H60" s="155">
        <f t="shared" si="10"/>
        <v>315.5</v>
      </c>
      <c r="I60" s="155">
        <f t="shared" si="10"/>
        <v>334.1</v>
      </c>
      <c r="J60" s="155">
        <f t="shared" si="10"/>
        <v>348.1</v>
      </c>
      <c r="K60" s="155">
        <f t="shared" si="10"/>
        <v>432.5</v>
      </c>
      <c r="L60" s="155">
        <f t="shared" si="10"/>
        <v>447.9</v>
      </c>
      <c r="M60" s="155">
        <f t="shared" si="10"/>
        <v>482.1</v>
      </c>
      <c r="N60" s="155">
        <f t="shared" si="10"/>
        <v>617.4</v>
      </c>
      <c r="O60" s="155">
        <f t="shared" si="10"/>
        <v>657</v>
      </c>
      <c r="P60" s="155">
        <f t="shared" si="10"/>
        <v>676.9</v>
      </c>
      <c r="Q60" s="155">
        <f t="shared" si="10"/>
        <v>783.9</v>
      </c>
      <c r="R60" s="155">
        <f t="shared" si="10"/>
        <v>807.1</v>
      </c>
      <c r="S60" s="155">
        <f t="shared" si="10"/>
        <v>958.8</v>
      </c>
      <c r="T60" s="155">
        <f t="shared" si="10"/>
        <v>1014.7</v>
      </c>
      <c r="U60" s="155">
        <f t="shared" si="10"/>
        <v>1237.8</v>
      </c>
      <c r="V60" s="155">
        <f t="shared" si="10"/>
        <v>1271.5999999999999</v>
      </c>
      <c r="W60" s="155">
        <f t="shared" si="10"/>
        <v>1384.6</v>
      </c>
      <c r="X60" s="155">
        <f t="shared" si="10"/>
        <v>1543.3</v>
      </c>
      <c r="Y60" s="155">
        <f t="shared" si="10"/>
        <v>1626.9</v>
      </c>
      <c r="Z60" s="155">
        <f t="shared" si="10"/>
        <v>1785.2</v>
      </c>
      <c r="AA60" s="155">
        <f t="shared" si="10"/>
        <v>2068.1999999999998</v>
      </c>
      <c r="AB60" s="155">
        <f t="shared" si="10"/>
        <v>2395.6</v>
      </c>
      <c r="AC60" s="155">
        <f t="shared" si="10"/>
        <v>2779.8</v>
      </c>
      <c r="AD60" s="155">
        <f t="shared" si="10"/>
        <v>3609</v>
      </c>
      <c r="AE60" s="155">
        <f t="shared" si="10"/>
        <v>4824.8999999999996</v>
      </c>
      <c r="AF60" s="155">
        <f t="shared" si="10"/>
        <v>5687.1</v>
      </c>
      <c r="AG60" s="155">
        <f t="shared" si="10"/>
        <v>6627.5</v>
      </c>
      <c r="AH60" s="155">
        <f t="shared" si="10"/>
        <v>7589</v>
      </c>
      <c r="AI60" s="155">
        <f t="shared" si="10"/>
        <v>8852</v>
      </c>
      <c r="AJ60" s="155">
        <f t="shared" ref="AJ60:BO60" si="11">SUM(AJ61:AJ62)</f>
        <v>10564</v>
      </c>
      <c r="AK60" s="155">
        <f t="shared" si="11"/>
        <v>12165</v>
      </c>
      <c r="AL60" s="155">
        <f t="shared" si="11"/>
        <v>13589</v>
      </c>
      <c r="AM60" s="155">
        <f t="shared" si="11"/>
        <v>14654</v>
      </c>
      <c r="AN60" s="155">
        <f t="shared" si="11"/>
        <v>15307</v>
      </c>
      <c r="AO60" s="155">
        <f t="shared" si="11"/>
        <v>16625</v>
      </c>
      <c r="AP60" s="155">
        <f t="shared" si="11"/>
        <v>17816.453000000001</v>
      </c>
      <c r="AQ60" s="155">
        <f t="shared" si="11"/>
        <v>18685.544999999998</v>
      </c>
      <c r="AR60" s="155">
        <f t="shared" si="11"/>
        <v>19273.72</v>
      </c>
      <c r="AS60" s="155">
        <f t="shared" si="11"/>
        <v>20731.936000000002</v>
      </c>
      <c r="AT60" s="155">
        <f t="shared" si="11"/>
        <v>22734.863000000001</v>
      </c>
      <c r="AU60" s="155">
        <f t="shared" si="11"/>
        <v>25578.864000000001</v>
      </c>
      <c r="AV60" s="155">
        <f t="shared" si="11"/>
        <v>26741.489000000001</v>
      </c>
      <c r="AW60" s="155">
        <f t="shared" si="11"/>
        <v>28219.280000000002</v>
      </c>
      <c r="AX60" s="155">
        <f t="shared" si="11"/>
        <v>28779.506000000001</v>
      </c>
      <c r="AY60" s="155">
        <f t="shared" si="11"/>
        <v>29998.344000000005</v>
      </c>
      <c r="AZ60" s="155">
        <f t="shared" si="11"/>
        <v>32024.285999999996</v>
      </c>
      <c r="BA60" s="155">
        <f t="shared" si="11"/>
        <v>33586</v>
      </c>
      <c r="BB60" s="155">
        <f t="shared" si="11"/>
        <v>35603.290999999997</v>
      </c>
      <c r="BC60" s="155">
        <f t="shared" si="11"/>
        <v>37802.438000000002</v>
      </c>
      <c r="BD60" s="155">
        <f t="shared" si="11"/>
        <v>38745.199999999997</v>
      </c>
      <c r="BE60" s="155">
        <f t="shared" si="11"/>
        <v>41921.603135450001</v>
      </c>
      <c r="BF60" s="155">
        <f t="shared" si="11"/>
        <v>44367.258565528275</v>
      </c>
      <c r="BG60" s="155">
        <f t="shared" si="11"/>
        <v>46506.352382756908</v>
      </c>
      <c r="BH60" s="155">
        <f t="shared" si="11"/>
        <v>48801.804999999993</v>
      </c>
      <c r="BI60" s="155">
        <f t="shared" si="11"/>
        <v>51422.462685709994</v>
      </c>
      <c r="BJ60" s="155">
        <f t="shared" si="11"/>
        <v>53663.45674691999</v>
      </c>
      <c r="BK60" s="155">
        <f t="shared" si="11"/>
        <v>57593.742352232308</v>
      </c>
      <c r="BL60" s="155">
        <f t="shared" si="11"/>
        <v>61584.34965923</v>
      </c>
      <c r="BM60" s="155">
        <f t="shared" si="11"/>
        <v>66895.841990320012</v>
      </c>
      <c r="BN60" s="155">
        <f t="shared" si="11"/>
        <v>69835.141333070002</v>
      </c>
      <c r="BO60" s="155">
        <f t="shared" si="11"/>
        <v>74150.519898250001</v>
      </c>
      <c r="BP60" s="155">
        <f t="shared" ref="BP60:CD60" si="12">SUM(BP61:BP62)</f>
        <v>79809.006438810029</v>
      </c>
      <c r="BQ60" s="155">
        <f t="shared" si="12"/>
        <v>83110.340476999991</v>
      </c>
      <c r="BR60" s="155">
        <f t="shared" si="12"/>
        <v>86515.830874880034</v>
      </c>
      <c r="BS60" s="155">
        <f t="shared" si="12"/>
        <v>89367.86147389999</v>
      </c>
      <c r="BT60" s="155">
        <f t="shared" si="12"/>
        <v>91580.290263549934</v>
      </c>
      <c r="BU60" s="155">
        <f t="shared" si="12"/>
        <v>93800.446975290019</v>
      </c>
      <c r="BV60" s="155">
        <f t="shared" si="12"/>
        <v>96743.369584550004</v>
      </c>
      <c r="BW60" s="155">
        <f t="shared" si="12"/>
        <v>98797.419040459979</v>
      </c>
      <c r="BX60" s="155">
        <f t="shared" si="12"/>
        <v>102034.52234502997</v>
      </c>
      <c r="BY60" s="155">
        <f t="shared" si="12"/>
        <v>104521.38562685643</v>
      </c>
      <c r="BZ60" s="155">
        <f t="shared" si="12"/>
        <v>110620.43107233844</v>
      </c>
      <c r="CA60" s="155">
        <f t="shared" si="12"/>
        <v>121308.11628426658</v>
      </c>
      <c r="CB60" s="155">
        <f t="shared" si="12"/>
        <v>128061.36754923726</v>
      </c>
      <c r="CC60" s="155">
        <f t="shared" si="12"/>
        <v>134079.74559498593</v>
      </c>
      <c r="CD60" s="156">
        <f t="shared" si="12"/>
        <v>138824.16806794901</v>
      </c>
    </row>
    <row r="61" spans="1:82" s="1" customFormat="1" x14ac:dyDescent="0.4">
      <c r="A61" s="149"/>
      <c r="B61" s="71" t="s">
        <v>227</v>
      </c>
      <c r="C61" s="154" t="s">
        <v>224</v>
      </c>
      <c r="D61" s="155">
        <v>176.4</v>
      </c>
      <c r="E61" s="155">
        <v>248.9</v>
      </c>
      <c r="F61" s="155">
        <v>248.6</v>
      </c>
      <c r="G61" s="155">
        <v>275.2</v>
      </c>
      <c r="H61" s="155">
        <v>315.5</v>
      </c>
      <c r="I61" s="155">
        <v>334.1</v>
      </c>
      <c r="J61" s="155">
        <v>348.1</v>
      </c>
      <c r="K61" s="155">
        <v>432.5</v>
      </c>
      <c r="L61" s="155">
        <v>447.9</v>
      </c>
      <c r="M61" s="155">
        <v>482.1</v>
      </c>
      <c r="N61" s="155">
        <v>617.4</v>
      </c>
      <c r="O61" s="155">
        <v>657</v>
      </c>
      <c r="P61" s="155">
        <v>676.9</v>
      </c>
      <c r="Q61" s="155">
        <v>783.9</v>
      </c>
      <c r="R61" s="155">
        <v>807.1</v>
      </c>
      <c r="S61" s="155">
        <v>958.8</v>
      </c>
      <c r="T61" s="155">
        <v>1014.7</v>
      </c>
      <c r="U61" s="155">
        <v>1237.8</v>
      </c>
      <c r="V61" s="155">
        <v>1271.5999999999999</v>
      </c>
      <c r="W61" s="155">
        <v>1384.6</v>
      </c>
      <c r="X61" s="155">
        <v>1543.3</v>
      </c>
      <c r="Y61" s="155">
        <v>1626.9</v>
      </c>
      <c r="Z61" s="155">
        <v>1777.8</v>
      </c>
      <c r="AA61" s="155">
        <v>2045.3</v>
      </c>
      <c r="AB61" s="155">
        <v>2368.6</v>
      </c>
      <c r="AC61" s="155">
        <v>2752</v>
      </c>
      <c r="AD61" s="155">
        <v>3578.4</v>
      </c>
      <c r="AE61" s="155">
        <v>4791</v>
      </c>
      <c r="AF61" s="155">
        <v>5651.3</v>
      </c>
      <c r="AG61" s="155">
        <v>6591.6</v>
      </c>
      <c r="AH61" s="155">
        <v>7552</v>
      </c>
      <c r="AI61" s="155">
        <v>8816</v>
      </c>
      <c r="AJ61" s="155">
        <v>10526</v>
      </c>
      <c r="AK61" s="155">
        <v>12126</v>
      </c>
      <c r="AL61" s="155">
        <v>13549</v>
      </c>
      <c r="AM61" s="155">
        <v>14613</v>
      </c>
      <c r="AN61" s="155">
        <v>15268</v>
      </c>
      <c r="AO61" s="155">
        <v>16584</v>
      </c>
      <c r="AP61" s="155">
        <v>17779.453000000001</v>
      </c>
      <c r="AQ61" s="155">
        <v>18648.391</v>
      </c>
      <c r="AR61" s="155">
        <v>19237.593000000001</v>
      </c>
      <c r="AS61" s="155">
        <v>20697.363000000001</v>
      </c>
      <c r="AT61" s="155">
        <v>22699.034</v>
      </c>
      <c r="AU61" s="155">
        <v>25543.024000000001</v>
      </c>
      <c r="AV61" s="155">
        <v>26705.927</v>
      </c>
      <c r="AW61" s="155">
        <v>28183.114000000001</v>
      </c>
      <c r="AX61" s="155">
        <v>28744.81</v>
      </c>
      <c r="AY61" s="155">
        <v>29962.569000000003</v>
      </c>
      <c r="AZ61" s="155">
        <v>31994.560999999998</v>
      </c>
      <c r="BA61" s="155">
        <v>33556.756999999998</v>
      </c>
      <c r="BB61" s="155">
        <v>35574.510999999999</v>
      </c>
      <c r="BC61" s="155">
        <v>37774.760999999999</v>
      </c>
      <c r="BD61" s="155">
        <v>38717.656999999999</v>
      </c>
      <c r="BE61" s="155">
        <v>41893.0018538</v>
      </c>
      <c r="BF61" s="155">
        <v>44338.400971748277</v>
      </c>
      <c r="BG61" s="155">
        <v>46476.654559836905</v>
      </c>
      <c r="BH61" s="155">
        <v>48771.517999999996</v>
      </c>
      <c r="BI61" s="155">
        <v>51391.939927299994</v>
      </c>
      <c r="BJ61" s="155">
        <v>53629.367547699992</v>
      </c>
      <c r="BK61" s="155">
        <v>57554.148143162311</v>
      </c>
      <c r="BL61" s="155">
        <v>61539.334872430001</v>
      </c>
      <c r="BM61" s="155">
        <v>66848.160442100008</v>
      </c>
      <c r="BN61" s="155">
        <v>69777.042747119995</v>
      </c>
      <c r="BO61" s="155">
        <v>74087.953530660001</v>
      </c>
      <c r="BP61" s="155">
        <v>79733.982094140025</v>
      </c>
      <c r="BQ61" s="155">
        <v>83014.68745279999</v>
      </c>
      <c r="BR61" s="155">
        <v>86427.717724600036</v>
      </c>
      <c r="BS61" s="155">
        <v>89274.966169329986</v>
      </c>
      <c r="BT61" s="155">
        <v>91481.012978129933</v>
      </c>
      <c r="BU61" s="155">
        <v>93695.825169830016</v>
      </c>
      <c r="BV61" s="155">
        <v>96630.245524619997</v>
      </c>
      <c r="BW61" s="155">
        <v>98678.755629419975</v>
      </c>
      <c r="BX61" s="155">
        <v>101759.41759992996</v>
      </c>
      <c r="BY61" s="155">
        <v>104372.49888132967</v>
      </c>
      <c r="BZ61" s="155">
        <v>110349.17569414474</v>
      </c>
      <c r="CA61" s="155">
        <v>121121.39533761046</v>
      </c>
      <c r="CB61" s="155">
        <v>127887.03916278406</v>
      </c>
      <c r="CC61" s="155">
        <v>133899.68913131711</v>
      </c>
      <c r="CD61" s="156">
        <v>138636.24854508016</v>
      </c>
    </row>
    <row r="62" spans="1:82" s="1" customFormat="1" x14ac:dyDescent="0.4">
      <c r="A62" s="149"/>
      <c r="B62" s="71" t="s">
        <v>228</v>
      </c>
      <c r="C62" s="154" t="s">
        <v>221</v>
      </c>
      <c r="D62" s="155">
        <v>0</v>
      </c>
      <c r="E62" s="155">
        <v>0</v>
      </c>
      <c r="F62" s="155">
        <v>0</v>
      </c>
      <c r="G62" s="155">
        <v>0</v>
      </c>
      <c r="H62" s="155">
        <v>0</v>
      </c>
      <c r="I62" s="155">
        <v>0</v>
      </c>
      <c r="J62" s="155">
        <v>0</v>
      </c>
      <c r="K62" s="155">
        <v>0</v>
      </c>
      <c r="L62" s="155">
        <v>0</v>
      </c>
      <c r="M62" s="155">
        <v>0</v>
      </c>
      <c r="N62" s="155">
        <v>0</v>
      </c>
      <c r="O62" s="155">
        <v>0</v>
      </c>
      <c r="P62" s="155">
        <v>0</v>
      </c>
      <c r="Q62" s="155">
        <v>0</v>
      </c>
      <c r="R62" s="155">
        <v>0</v>
      </c>
      <c r="S62" s="155">
        <v>0</v>
      </c>
      <c r="T62" s="155">
        <v>0</v>
      </c>
      <c r="U62" s="155">
        <v>0</v>
      </c>
      <c r="V62" s="155">
        <v>0</v>
      </c>
      <c r="W62" s="155">
        <v>0</v>
      </c>
      <c r="X62" s="155">
        <v>0</v>
      </c>
      <c r="Y62" s="155">
        <v>0</v>
      </c>
      <c r="Z62" s="155">
        <v>7.4</v>
      </c>
      <c r="AA62" s="155">
        <v>22.9</v>
      </c>
      <c r="AB62" s="155">
        <v>27</v>
      </c>
      <c r="AC62" s="155">
        <v>27.8</v>
      </c>
      <c r="AD62" s="155">
        <v>30.6</v>
      </c>
      <c r="AE62" s="155">
        <v>33.9</v>
      </c>
      <c r="AF62" s="155">
        <v>35.799999999999997</v>
      </c>
      <c r="AG62" s="155">
        <v>35.9</v>
      </c>
      <c r="AH62" s="155">
        <v>37</v>
      </c>
      <c r="AI62" s="155">
        <v>36</v>
      </c>
      <c r="AJ62" s="155">
        <v>38</v>
      </c>
      <c r="AK62" s="155">
        <v>39</v>
      </c>
      <c r="AL62" s="155">
        <v>40</v>
      </c>
      <c r="AM62" s="155">
        <v>41</v>
      </c>
      <c r="AN62" s="155">
        <v>39</v>
      </c>
      <c r="AO62" s="155">
        <v>41</v>
      </c>
      <c r="AP62" s="155">
        <v>37</v>
      </c>
      <c r="AQ62" s="155">
        <v>37.154000000000003</v>
      </c>
      <c r="AR62" s="155">
        <v>36.127000000000002</v>
      </c>
      <c r="AS62" s="155">
        <v>34.573</v>
      </c>
      <c r="AT62" s="155">
        <v>35.829000000000001</v>
      </c>
      <c r="AU62" s="155">
        <v>35.840000000000003</v>
      </c>
      <c r="AV62" s="155">
        <v>35.561999999999998</v>
      </c>
      <c r="AW62" s="155">
        <v>36.165999999999997</v>
      </c>
      <c r="AX62" s="155">
        <v>34.695999999999998</v>
      </c>
      <c r="AY62" s="155">
        <v>35.774999999999999</v>
      </c>
      <c r="AZ62" s="155">
        <v>29.725000000000001</v>
      </c>
      <c r="BA62" s="155">
        <v>29.242999999999999</v>
      </c>
      <c r="BB62" s="155">
        <v>28.78</v>
      </c>
      <c r="BC62" s="155">
        <v>27.677</v>
      </c>
      <c r="BD62" s="155">
        <v>27.542999999999999</v>
      </c>
      <c r="BE62" s="155">
        <v>28.601281650000001</v>
      </c>
      <c r="BF62" s="155">
        <v>28.857593779999998</v>
      </c>
      <c r="BG62" s="155">
        <v>29.69782292</v>
      </c>
      <c r="BH62" s="155">
        <v>30.286999999999999</v>
      </c>
      <c r="BI62" s="155">
        <v>30.522758409999998</v>
      </c>
      <c r="BJ62" s="155">
        <v>34.089199220000005</v>
      </c>
      <c r="BK62" s="155">
        <v>39.594209070000005</v>
      </c>
      <c r="BL62" s="155">
        <v>45.014786799999996</v>
      </c>
      <c r="BM62" s="155">
        <v>47.681548220000018</v>
      </c>
      <c r="BN62" s="155">
        <v>58.09858595</v>
      </c>
      <c r="BO62" s="155">
        <v>62.566367589999992</v>
      </c>
      <c r="BP62" s="155">
        <v>75.024344669999962</v>
      </c>
      <c r="BQ62" s="155">
        <v>95.653024200000061</v>
      </c>
      <c r="BR62" s="155">
        <v>88.113150280000013</v>
      </c>
      <c r="BS62" s="155">
        <v>92.895304570000008</v>
      </c>
      <c r="BT62" s="155">
        <v>99.277285419999984</v>
      </c>
      <c r="BU62" s="155">
        <v>104.62180545999999</v>
      </c>
      <c r="BV62" s="155">
        <v>113.12405992999996</v>
      </c>
      <c r="BW62" s="155">
        <v>118.66341103999997</v>
      </c>
      <c r="BX62" s="155">
        <v>275.10474510000006</v>
      </c>
      <c r="BY62" s="155">
        <v>148.88674552676355</v>
      </c>
      <c r="BZ62" s="155">
        <v>271.25537819370743</v>
      </c>
      <c r="CA62" s="155">
        <v>186.72094665612065</v>
      </c>
      <c r="CB62" s="155">
        <v>174.32838645320254</v>
      </c>
      <c r="CC62" s="155">
        <v>180.05646366883261</v>
      </c>
      <c r="CD62" s="156">
        <v>187.91952286886197</v>
      </c>
    </row>
    <row r="63" spans="1:82" s="1" customFormat="1" ht="26.25" customHeight="1" x14ac:dyDescent="0.4">
      <c r="A63" s="149"/>
      <c r="B63" s="56" t="s">
        <v>270</v>
      </c>
      <c r="C63" s="154" t="s">
        <v>224</v>
      </c>
      <c r="D63" s="155">
        <v>0</v>
      </c>
      <c r="E63" s="155">
        <v>0</v>
      </c>
      <c r="F63" s="155">
        <v>0</v>
      </c>
      <c r="G63" s="155">
        <v>0</v>
      </c>
      <c r="H63" s="155">
        <v>0</v>
      </c>
      <c r="I63" s="155">
        <v>0</v>
      </c>
      <c r="J63" s="155">
        <v>0</v>
      </c>
      <c r="K63" s="155">
        <v>0</v>
      </c>
      <c r="L63" s="155">
        <v>0</v>
      </c>
      <c r="M63" s="155">
        <v>0</v>
      </c>
      <c r="N63" s="155">
        <v>0</v>
      </c>
      <c r="O63" s="155">
        <v>0</v>
      </c>
      <c r="P63" s="155">
        <v>0</v>
      </c>
      <c r="Q63" s="155">
        <v>0</v>
      </c>
      <c r="R63" s="155">
        <v>0</v>
      </c>
      <c r="S63" s="155">
        <v>0</v>
      </c>
      <c r="T63" s="155">
        <v>0</v>
      </c>
      <c r="U63" s="155">
        <v>0</v>
      </c>
      <c r="V63" s="155">
        <v>0</v>
      </c>
      <c r="W63" s="155">
        <v>0</v>
      </c>
      <c r="X63" s="155">
        <v>0</v>
      </c>
      <c r="Y63" s="155">
        <v>0</v>
      </c>
      <c r="Z63" s="155">
        <v>0</v>
      </c>
      <c r="AA63" s="155">
        <v>0</v>
      </c>
      <c r="AB63" s="155">
        <v>0</v>
      </c>
      <c r="AC63" s="155">
        <v>0</v>
      </c>
      <c r="AD63" s="155">
        <v>0</v>
      </c>
      <c r="AE63" s="155">
        <v>0</v>
      </c>
      <c r="AF63" s="155">
        <v>0</v>
      </c>
      <c r="AG63" s="155">
        <v>0</v>
      </c>
      <c r="AH63" s="155">
        <v>0</v>
      </c>
      <c r="AI63" s="155">
        <v>0</v>
      </c>
      <c r="AJ63" s="155">
        <v>0</v>
      </c>
      <c r="AK63" s="155">
        <v>0</v>
      </c>
      <c r="AL63" s="155">
        <v>0</v>
      </c>
      <c r="AM63" s="155">
        <v>0</v>
      </c>
      <c r="AN63" s="155">
        <v>0</v>
      </c>
      <c r="AO63" s="155">
        <v>0</v>
      </c>
      <c r="AP63" s="155">
        <v>0</v>
      </c>
      <c r="AQ63" s="155">
        <v>0</v>
      </c>
      <c r="AR63" s="155">
        <v>0</v>
      </c>
      <c r="AS63" s="155">
        <v>0</v>
      </c>
      <c r="AT63" s="155">
        <v>0</v>
      </c>
      <c r="AU63" s="155">
        <v>0</v>
      </c>
      <c r="AV63" s="155">
        <v>0</v>
      </c>
      <c r="AW63" s="155">
        <v>0</v>
      </c>
      <c r="AX63" s="155">
        <v>0</v>
      </c>
      <c r="AY63" s="155">
        <v>0</v>
      </c>
      <c r="AZ63" s="155">
        <v>0</v>
      </c>
      <c r="BA63" s="155">
        <v>0</v>
      </c>
      <c r="BB63" s="155">
        <v>0</v>
      </c>
      <c r="BC63" s="155">
        <v>0</v>
      </c>
      <c r="BD63" s="155">
        <v>0</v>
      </c>
      <c r="BE63" s="155">
        <v>0</v>
      </c>
      <c r="BF63" s="155">
        <v>0</v>
      </c>
      <c r="BG63" s="155">
        <v>0</v>
      </c>
      <c r="BH63" s="155">
        <v>0</v>
      </c>
      <c r="BI63" s="155">
        <v>0</v>
      </c>
      <c r="BJ63" s="155">
        <v>0</v>
      </c>
      <c r="BK63" s="155">
        <v>0</v>
      </c>
      <c r="BL63" s="155">
        <v>9.8403037599999994</v>
      </c>
      <c r="BM63" s="155">
        <v>0.25143872</v>
      </c>
      <c r="BN63" s="155">
        <v>-1.7732257699999998</v>
      </c>
      <c r="BO63" s="155">
        <v>5.1625466999999992</v>
      </c>
      <c r="BP63" s="155">
        <v>2.0412564999999998</v>
      </c>
      <c r="BQ63" s="155">
        <v>2.5456364999999996</v>
      </c>
      <c r="BR63" s="155">
        <v>1.8016614399999999</v>
      </c>
      <c r="BS63" s="155">
        <v>2.7500172299999996</v>
      </c>
      <c r="BT63" s="155">
        <v>1.9444570200000002</v>
      </c>
      <c r="BU63" s="155">
        <v>3.2643377500000001</v>
      </c>
      <c r="BV63" s="155">
        <v>2.8693859899999996</v>
      </c>
      <c r="BW63" s="155">
        <v>3.3017055800000001</v>
      </c>
      <c r="BX63" s="155">
        <v>1.7326126300000002</v>
      </c>
      <c r="BY63" s="155">
        <v>2.387982443334741</v>
      </c>
      <c r="BZ63" s="155">
        <v>3.3017055800000001</v>
      </c>
      <c r="CA63" s="155">
        <v>3.3017055800000001</v>
      </c>
      <c r="CB63" s="155">
        <v>3.3017055800000001</v>
      </c>
      <c r="CC63" s="155">
        <v>3.3017055800000001</v>
      </c>
      <c r="CD63" s="156">
        <v>3.3017055800000001</v>
      </c>
    </row>
    <row r="64" spans="1:82" s="1" customFormat="1" x14ac:dyDescent="0.4">
      <c r="A64" s="149"/>
      <c r="B64" s="56" t="s">
        <v>271</v>
      </c>
      <c r="C64" s="154" t="s">
        <v>224</v>
      </c>
      <c r="D64" s="155">
        <v>0</v>
      </c>
      <c r="E64" s="155">
        <v>0</v>
      </c>
      <c r="F64" s="155">
        <v>0</v>
      </c>
      <c r="G64" s="155">
        <v>0</v>
      </c>
      <c r="H64" s="155">
        <v>0</v>
      </c>
      <c r="I64" s="155">
        <v>0</v>
      </c>
      <c r="J64" s="155">
        <v>0</v>
      </c>
      <c r="K64" s="155">
        <v>0</v>
      </c>
      <c r="L64" s="155">
        <v>0</v>
      </c>
      <c r="M64" s="155">
        <v>0</v>
      </c>
      <c r="N64" s="155">
        <v>0</v>
      </c>
      <c r="O64" s="155">
        <v>0</v>
      </c>
      <c r="P64" s="155">
        <v>0</v>
      </c>
      <c r="Q64" s="155">
        <v>0</v>
      </c>
      <c r="R64" s="155">
        <v>0</v>
      </c>
      <c r="S64" s="155">
        <v>0</v>
      </c>
      <c r="T64" s="155">
        <v>0</v>
      </c>
      <c r="U64" s="155">
        <v>0</v>
      </c>
      <c r="V64" s="155">
        <v>0</v>
      </c>
      <c r="W64" s="155">
        <v>0</v>
      </c>
      <c r="X64" s="155">
        <v>0</v>
      </c>
      <c r="Y64" s="155">
        <v>0</v>
      </c>
      <c r="Z64" s="155">
        <v>0</v>
      </c>
      <c r="AA64" s="155">
        <v>0</v>
      </c>
      <c r="AB64" s="155">
        <v>0</v>
      </c>
      <c r="AC64" s="155">
        <v>0</v>
      </c>
      <c r="AD64" s="155">
        <v>0</v>
      </c>
      <c r="AE64" s="155">
        <v>0</v>
      </c>
      <c r="AF64" s="155">
        <v>0</v>
      </c>
      <c r="AG64" s="155">
        <v>0</v>
      </c>
      <c r="AH64" s="155">
        <v>0</v>
      </c>
      <c r="AI64" s="155">
        <v>0</v>
      </c>
      <c r="AJ64" s="155">
        <v>0</v>
      </c>
      <c r="AK64" s="155">
        <v>0</v>
      </c>
      <c r="AL64" s="155">
        <v>0</v>
      </c>
      <c r="AM64" s="155">
        <v>0</v>
      </c>
      <c r="AN64" s="155">
        <v>0</v>
      </c>
      <c r="AO64" s="155">
        <v>0</v>
      </c>
      <c r="AP64" s="155">
        <v>0</v>
      </c>
      <c r="AQ64" s="155">
        <v>193</v>
      </c>
      <c r="AR64" s="155">
        <v>250</v>
      </c>
      <c r="AS64" s="155">
        <v>286</v>
      </c>
      <c r="AT64" s="155">
        <v>314</v>
      </c>
      <c r="AU64" s="155">
        <v>408</v>
      </c>
      <c r="AV64" s="155">
        <v>434</v>
      </c>
      <c r="AW64" s="155">
        <v>416</v>
      </c>
      <c r="AX64" s="155">
        <v>480</v>
      </c>
      <c r="AY64" s="155">
        <v>524.29999999999995</v>
      </c>
      <c r="AZ64" s="155">
        <v>340.8</v>
      </c>
      <c r="BA64" s="155">
        <v>502</v>
      </c>
      <c r="BB64" s="155">
        <v>553</v>
      </c>
      <c r="BC64" s="155">
        <v>635</v>
      </c>
      <c r="BD64" s="155">
        <v>648</v>
      </c>
      <c r="BE64" s="155">
        <v>635.94107848647479</v>
      </c>
      <c r="BF64" s="155">
        <v>723.75621958442548</v>
      </c>
      <c r="BG64" s="155">
        <v>1035</v>
      </c>
      <c r="BH64" s="155">
        <v>1291.17</v>
      </c>
      <c r="BI64" s="155">
        <v>1183.6549443026729</v>
      </c>
      <c r="BJ64" s="155">
        <v>1312.9542119951134</v>
      </c>
      <c r="BK64" s="155">
        <v>1623.1882790812579</v>
      </c>
      <c r="BL64" s="155">
        <v>1949.4219162508432</v>
      </c>
      <c r="BM64" s="155">
        <v>2026.2023687265355</v>
      </c>
      <c r="BN64" s="155">
        <v>2134.4746846376861</v>
      </c>
      <c r="BO64" s="155">
        <v>2194.8675095390704</v>
      </c>
      <c r="BP64" s="155">
        <v>2244.5398762216823</v>
      </c>
      <c r="BQ64" s="155">
        <v>2236</v>
      </c>
      <c r="BR64" s="155">
        <v>2260</v>
      </c>
      <c r="BS64" s="155">
        <v>2351</v>
      </c>
      <c r="BT64" s="155">
        <v>2292</v>
      </c>
      <c r="BU64" s="155">
        <v>2306</v>
      </c>
      <c r="BV64" s="155">
        <v>2406</v>
      </c>
      <c r="BW64" s="155">
        <v>2529</v>
      </c>
      <c r="BX64" s="155">
        <v>2500</v>
      </c>
      <c r="BY64" s="155">
        <v>2606</v>
      </c>
      <c r="BZ64" s="155">
        <v>2653.4343687180663</v>
      </c>
      <c r="CA64" s="155">
        <v>2826.1465596065223</v>
      </c>
      <c r="CB64" s="155">
        <v>2931.1855261562973</v>
      </c>
      <c r="CC64" s="155">
        <v>2990.4577214576411</v>
      </c>
      <c r="CD64" s="156">
        <v>3070.6782111004427</v>
      </c>
    </row>
    <row r="65" spans="1:82" s="1" customFormat="1" x14ac:dyDescent="0.4">
      <c r="A65" s="149"/>
      <c r="B65" s="56" t="s">
        <v>272</v>
      </c>
      <c r="C65" s="154" t="s">
        <v>224</v>
      </c>
      <c r="D65" s="155">
        <v>0</v>
      </c>
      <c r="E65" s="155">
        <v>0</v>
      </c>
      <c r="F65" s="155">
        <v>0</v>
      </c>
      <c r="G65" s="155">
        <v>0</v>
      </c>
      <c r="H65" s="155">
        <v>0</v>
      </c>
      <c r="I65" s="155">
        <v>0</v>
      </c>
      <c r="J65" s="155">
        <v>0</v>
      </c>
      <c r="K65" s="155">
        <v>0</v>
      </c>
      <c r="L65" s="155">
        <v>0</v>
      </c>
      <c r="M65" s="155">
        <v>0</v>
      </c>
      <c r="N65" s="155">
        <v>0</v>
      </c>
      <c r="O65" s="155">
        <v>0</v>
      </c>
      <c r="P65" s="155">
        <v>0</v>
      </c>
      <c r="Q65" s="155">
        <v>0</v>
      </c>
      <c r="R65" s="155">
        <v>0</v>
      </c>
      <c r="S65" s="155">
        <v>0</v>
      </c>
      <c r="T65" s="155">
        <v>0</v>
      </c>
      <c r="U65" s="155">
        <v>0</v>
      </c>
      <c r="V65" s="155">
        <v>0</v>
      </c>
      <c r="W65" s="155">
        <v>0</v>
      </c>
      <c r="X65" s="155">
        <v>0</v>
      </c>
      <c r="Y65" s="155">
        <v>0</v>
      </c>
      <c r="Z65" s="155">
        <v>0</v>
      </c>
      <c r="AA65" s="155">
        <v>0</v>
      </c>
      <c r="AB65" s="155">
        <v>0</v>
      </c>
      <c r="AC65" s="155">
        <v>0</v>
      </c>
      <c r="AD65" s="155">
        <v>0</v>
      </c>
      <c r="AE65" s="155">
        <v>0</v>
      </c>
      <c r="AF65" s="155">
        <v>0</v>
      </c>
      <c r="AG65" s="155">
        <v>0</v>
      </c>
      <c r="AH65" s="155">
        <v>0</v>
      </c>
      <c r="AI65" s="155">
        <v>0</v>
      </c>
      <c r="AJ65" s="155">
        <v>0</v>
      </c>
      <c r="AK65" s="155">
        <v>0</v>
      </c>
      <c r="AL65" s="155">
        <v>0</v>
      </c>
      <c r="AM65" s="155">
        <v>500</v>
      </c>
      <c r="AN65" s="155">
        <v>508</v>
      </c>
      <c r="AO65" s="155">
        <v>545</v>
      </c>
      <c r="AP65" s="155">
        <v>757</v>
      </c>
      <c r="AQ65" s="155">
        <v>840</v>
      </c>
      <c r="AR65" s="155">
        <v>898</v>
      </c>
      <c r="AS65" s="155">
        <v>949</v>
      </c>
      <c r="AT65" s="155">
        <v>941</v>
      </c>
      <c r="AU65" s="155">
        <v>781</v>
      </c>
      <c r="AV65" s="155">
        <v>688</v>
      </c>
      <c r="AW65" s="155">
        <v>659</v>
      </c>
      <c r="AX65" s="155">
        <v>80</v>
      </c>
      <c r="AY65" s="155">
        <v>36.299999999999997</v>
      </c>
      <c r="AZ65" s="155">
        <v>97.6</v>
      </c>
      <c r="BA65" s="155">
        <v>26</v>
      </c>
      <c r="BB65" s="155">
        <v>27</v>
      </c>
      <c r="BC65" s="155">
        <v>66</v>
      </c>
      <c r="BD65" s="155">
        <v>67</v>
      </c>
      <c r="BE65" s="155">
        <v>69</v>
      </c>
      <c r="BF65" s="155">
        <v>70</v>
      </c>
      <c r="BG65" s="155">
        <v>79.728606106509176</v>
      </c>
      <c r="BH65" s="155">
        <v>43</v>
      </c>
      <c r="BI65" s="155">
        <v>41</v>
      </c>
      <c r="BJ65" s="155">
        <v>45</v>
      </c>
      <c r="BK65" s="155">
        <v>43.47423573035443</v>
      </c>
      <c r="BL65" s="155">
        <v>46.203362466202719</v>
      </c>
      <c r="BM65" s="155">
        <v>46.819417065825782</v>
      </c>
      <c r="BN65" s="155">
        <v>44.415302132907541</v>
      </c>
      <c r="BO65" s="155">
        <v>47.37944846742954</v>
      </c>
      <c r="BP65" s="155">
        <v>56</v>
      </c>
      <c r="BQ65" s="155">
        <v>50</v>
      </c>
      <c r="BR65" s="155">
        <v>5</v>
      </c>
      <c r="BS65" s="155">
        <v>0</v>
      </c>
      <c r="BT65" s="155">
        <v>0</v>
      </c>
      <c r="BU65" s="155">
        <v>0</v>
      </c>
      <c r="BV65" s="155">
        <v>0</v>
      </c>
      <c r="BW65" s="155">
        <v>0</v>
      </c>
      <c r="BX65" s="155">
        <v>50</v>
      </c>
      <c r="BY65" s="155">
        <v>66</v>
      </c>
      <c r="BZ65" s="155">
        <v>0</v>
      </c>
      <c r="CA65" s="155">
        <v>0</v>
      </c>
      <c r="CB65" s="155">
        <v>0</v>
      </c>
      <c r="CC65" s="155">
        <v>0</v>
      </c>
      <c r="CD65" s="156">
        <v>0</v>
      </c>
    </row>
    <row r="66" spans="1:82" s="1" customFormat="1" x14ac:dyDescent="0.4">
      <c r="A66" s="149"/>
      <c r="B66" s="56" t="s">
        <v>273</v>
      </c>
      <c r="C66" s="154" t="s">
        <v>230</v>
      </c>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5"/>
      <c r="AT66" s="155"/>
      <c r="AU66" s="155"/>
      <c r="AV66" s="155"/>
      <c r="AW66" s="155"/>
      <c r="AX66" s="155"/>
      <c r="AY66" s="155"/>
      <c r="AZ66" s="155"/>
      <c r="BA66" s="155"/>
      <c r="BB66" s="155"/>
      <c r="BC66" s="155"/>
      <c r="BD66" s="155"/>
      <c r="BE66" s="155"/>
      <c r="BF66" s="155"/>
      <c r="BG66" s="155"/>
      <c r="BH66" s="155"/>
      <c r="BI66" s="155"/>
      <c r="BJ66" s="155"/>
      <c r="BK66" s="155"/>
      <c r="BL66" s="155"/>
      <c r="BM66" s="155"/>
      <c r="BN66" s="155"/>
      <c r="BO66" s="155"/>
      <c r="BP66" s="155"/>
      <c r="BQ66" s="155"/>
      <c r="BR66" s="155"/>
      <c r="BS66" s="155"/>
      <c r="BT66" s="155"/>
      <c r="BU66" s="155"/>
      <c r="BV66" s="155">
        <v>6.3246354783961998</v>
      </c>
      <c r="BW66" s="155">
        <v>7.2606378499366624</v>
      </c>
      <c r="BX66" s="155">
        <v>0.22503914832372748</v>
      </c>
      <c r="BY66" s="155">
        <v>0.32511979646603517</v>
      </c>
      <c r="BZ66" s="155">
        <v>0.41702251226338527</v>
      </c>
      <c r="CA66" s="155">
        <v>0.52164849423071491</v>
      </c>
      <c r="CB66" s="155">
        <v>0.64252763825115466</v>
      </c>
      <c r="CC66" s="155">
        <v>0.76426874847001247</v>
      </c>
      <c r="CD66" s="156">
        <v>0.87587634613055099</v>
      </c>
    </row>
    <row r="67" spans="1:82" s="1" customFormat="1" x14ac:dyDescent="0.4">
      <c r="A67" s="160"/>
      <c r="B67" s="56" t="s">
        <v>274</v>
      </c>
      <c r="C67" s="154" t="s">
        <v>230</v>
      </c>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v>14</v>
      </c>
      <c r="AR67" s="155">
        <v>15</v>
      </c>
      <c r="AS67" s="155">
        <v>15</v>
      </c>
      <c r="AT67" s="155">
        <v>19</v>
      </c>
      <c r="AU67" s="155">
        <v>22.698</v>
      </c>
      <c r="AV67" s="155">
        <v>22.576000000000001</v>
      </c>
      <c r="AW67" s="155">
        <v>23.443000000000001</v>
      </c>
      <c r="AX67" s="155">
        <v>22.434000000000001</v>
      </c>
      <c r="AY67" s="155">
        <v>21.899000000000001</v>
      </c>
      <c r="AZ67" s="155">
        <v>22.006</v>
      </c>
      <c r="BA67" s="155">
        <v>19.994</v>
      </c>
      <c r="BB67" s="155">
        <v>18.376999999999999</v>
      </c>
      <c r="BC67" s="155">
        <v>17.431000000000001</v>
      </c>
      <c r="BD67" s="155">
        <v>44.381999999999998</v>
      </c>
      <c r="BE67" s="155">
        <v>61</v>
      </c>
      <c r="BF67" s="155">
        <v>110.63800000000001</v>
      </c>
      <c r="BG67" s="155">
        <v>120.54600000000001</v>
      </c>
      <c r="BH67" s="155">
        <v>119.50700000000001</v>
      </c>
      <c r="BI67" s="155">
        <v>120.578</v>
      </c>
      <c r="BJ67" s="155">
        <v>120.111</v>
      </c>
      <c r="BK67" s="155">
        <v>123.071</v>
      </c>
      <c r="BL67" s="155">
        <v>133.291</v>
      </c>
      <c r="BM67" s="155">
        <v>138.81399999999999</v>
      </c>
      <c r="BN67" s="155">
        <v>130.89869660000002</v>
      </c>
      <c r="BO67" s="155">
        <v>46.04</v>
      </c>
      <c r="BP67" s="155">
        <v>39.037999999999997</v>
      </c>
      <c r="BQ67" s="155">
        <v>37.116999999999997</v>
      </c>
      <c r="BR67" s="155">
        <v>33.851999999999997</v>
      </c>
      <c r="BS67" s="155">
        <v>30.114000000000001</v>
      </c>
      <c r="BT67" s="155">
        <v>27.888000000000002</v>
      </c>
      <c r="BU67" s="155">
        <v>25.613999999999965</v>
      </c>
      <c r="BV67" s="155">
        <v>24.831</v>
      </c>
      <c r="BW67" s="155">
        <v>25.919</v>
      </c>
      <c r="BX67" s="155">
        <v>27.905347539999973</v>
      </c>
      <c r="BY67" s="155">
        <v>25.881866369993748</v>
      </c>
      <c r="BZ67" s="155">
        <v>25.335143886925074</v>
      </c>
      <c r="CA67" s="155">
        <v>26.218565333790583</v>
      </c>
      <c r="CB67" s="155">
        <v>26.862111666319443</v>
      </c>
      <c r="CC67" s="155">
        <v>26.983565513764422</v>
      </c>
      <c r="CD67" s="156">
        <v>26.366348430706008</v>
      </c>
    </row>
    <row r="68" spans="1:82" s="1" customFormat="1" x14ac:dyDescent="0.4">
      <c r="A68" s="164"/>
      <c r="B68" s="56" t="s">
        <v>275</v>
      </c>
      <c r="C68" s="154" t="s">
        <v>224</v>
      </c>
      <c r="D68" s="155">
        <v>15.2</v>
      </c>
      <c r="E68" s="155">
        <v>19.2</v>
      </c>
      <c r="F68" s="155">
        <v>17</v>
      </c>
      <c r="G68" s="155">
        <v>14.8</v>
      </c>
      <c r="H68" s="155">
        <v>26.8</v>
      </c>
      <c r="I68" s="155">
        <v>22.2</v>
      </c>
      <c r="J68" s="155">
        <v>15.7</v>
      </c>
      <c r="K68" s="155">
        <v>15.7</v>
      </c>
      <c r="L68" s="155">
        <v>20.9</v>
      </c>
      <c r="M68" s="155">
        <v>25.4</v>
      </c>
      <c r="N68" s="155">
        <v>49.4</v>
      </c>
      <c r="O68" s="155">
        <v>41.9</v>
      </c>
      <c r="P68" s="155">
        <v>30.2</v>
      </c>
      <c r="Q68" s="155">
        <v>36.299999999999997</v>
      </c>
      <c r="R68" s="155">
        <v>64.5</v>
      </c>
      <c r="S68" s="155">
        <v>64.599999999999994</v>
      </c>
      <c r="T68" s="155">
        <v>44.9</v>
      </c>
      <c r="U68" s="155">
        <v>49.2</v>
      </c>
      <c r="V68" s="155">
        <v>78.3</v>
      </c>
      <c r="W68" s="155">
        <v>121.7</v>
      </c>
      <c r="X68" s="155">
        <v>123.3</v>
      </c>
      <c r="Y68" s="155">
        <v>127.1</v>
      </c>
      <c r="Z68" s="155">
        <v>150.4</v>
      </c>
      <c r="AA68" s="155">
        <v>239.4</v>
      </c>
      <c r="AB68" s="155">
        <v>209.1</v>
      </c>
      <c r="AC68" s="155">
        <v>174.09</v>
      </c>
      <c r="AD68" s="155">
        <v>214.12200000000001</v>
      </c>
      <c r="AE68" s="155">
        <v>454.38499999999999</v>
      </c>
      <c r="AF68" s="155">
        <v>558.846</v>
      </c>
      <c r="AG68" s="155">
        <v>628.82600000000002</v>
      </c>
      <c r="AH68" s="155">
        <v>632</v>
      </c>
      <c r="AI68" s="155">
        <v>653</v>
      </c>
      <c r="AJ68" s="155">
        <v>1280</v>
      </c>
      <c r="AK68" s="155">
        <v>1702</v>
      </c>
      <c r="AL68" s="155">
        <v>1500</v>
      </c>
      <c r="AM68" s="155">
        <v>1497</v>
      </c>
      <c r="AN68" s="155">
        <v>1578</v>
      </c>
      <c r="AO68" s="155">
        <v>1589</v>
      </c>
      <c r="AP68" s="155">
        <v>1734</v>
      </c>
      <c r="AQ68" s="155">
        <v>1467.9280000000001</v>
      </c>
      <c r="AR68" s="155">
        <v>1106.7449999999999</v>
      </c>
      <c r="AS68" s="155">
        <v>733.41</v>
      </c>
      <c r="AT68" s="155">
        <v>869.84</v>
      </c>
      <c r="AU68" s="155">
        <v>1603.8150000000001</v>
      </c>
      <c r="AV68" s="155">
        <v>1760.1579999999999</v>
      </c>
      <c r="AW68" s="155">
        <v>1651.7639999999999</v>
      </c>
      <c r="AX68" s="155">
        <v>1299.4829999999999</v>
      </c>
      <c r="AY68" s="155">
        <v>1101.827</v>
      </c>
      <c r="AZ68" s="155">
        <v>587.298</v>
      </c>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6"/>
    </row>
    <row r="69" spans="1:82" s="1" customFormat="1" x14ac:dyDescent="0.4">
      <c r="A69" s="149"/>
      <c r="B69" s="13" t="s">
        <v>276</v>
      </c>
      <c r="C69" s="154"/>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f t="shared" ref="BQ69:CD69" si="13">SUM(BQ70:BQ71)</f>
        <v>5.8574696600000031</v>
      </c>
      <c r="BR69" s="155">
        <f t="shared" si="13"/>
        <v>56.150329630000009</v>
      </c>
      <c r="BS69" s="155">
        <f t="shared" si="13"/>
        <v>490.88279648000002</v>
      </c>
      <c r="BT69" s="155">
        <f t="shared" si="13"/>
        <v>1585.7627723199994</v>
      </c>
      <c r="BU69" s="155">
        <f t="shared" si="13"/>
        <v>3322.5426384599987</v>
      </c>
      <c r="BV69" s="155">
        <f t="shared" si="13"/>
        <v>8134.8647156900006</v>
      </c>
      <c r="BW69" s="155">
        <f t="shared" si="13"/>
        <v>18388.256169110005</v>
      </c>
      <c r="BX69" s="155">
        <f t="shared" si="13"/>
        <v>38338.46178256502</v>
      </c>
      <c r="BY69" s="155">
        <f t="shared" si="13"/>
        <v>40367.363708984107</v>
      </c>
      <c r="BZ69" s="155">
        <f t="shared" si="13"/>
        <v>40468.749949602148</v>
      </c>
      <c r="CA69" s="155">
        <f t="shared" si="13"/>
        <v>47242.592736580016</v>
      </c>
      <c r="CB69" s="155">
        <f t="shared" si="13"/>
        <v>55897.211491782371</v>
      </c>
      <c r="CC69" s="155">
        <f t="shared" si="13"/>
        <v>66141.835334044648</v>
      </c>
      <c r="CD69" s="156">
        <f t="shared" si="13"/>
        <v>75634.248412268149</v>
      </c>
    </row>
    <row r="70" spans="1:82" s="1" customFormat="1" x14ac:dyDescent="0.4">
      <c r="A70" s="149"/>
      <c r="B70" s="165" t="s">
        <v>277</v>
      </c>
      <c r="C70" s="154" t="s">
        <v>230</v>
      </c>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5"/>
      <c r="BA70" s="155"/>
      <c r="BB70" s="155"/>
      <c r="BC70" s="155"/>
      <c r="BD70" s="155"/>
      <c r="BE70" s="155"/>
      <c r="BF70" s="155"/>
      <c r="BG70" s="155"/>
      <c r="BH70" s="155"/>
      <c r="BI70" s="155"/>
      <c r="BJ70" s="155"/>
      <c r="BK70" s="155"/>
      <c r="BL70" s="155"/>
      <c r="BM70" s="155"/>
      <c r="BN70" s="155"/>
      <c r="BO70" s="155"/>
      <c r="BP70" s="155"/>
      <c r="BQ70" s="155">
        <v>0.78372308559481874</v>
      </c>
      <c r="BR70" s="155">
        <v>5.5093570434945436</v>
      </c>
      <c r="BS70" s="155">
        <v>33.773460637049745</v>
      </c>
      <c r="BT70" s="155">
        <v>692.39557576368315</v>
      </c>
      <c r="BU70" s="155">
        <v>1996.8506732649296</v>
      </c>
      <c r="BV70" s="155">
        <v>6170.0886903764313</v>
      </c>
      <c r="BW70" s="155">
        <v>11637.205799996726</v>
      </c>
      <c r="BX70" s="155">
        <v>21739.108190599094</v>
      </c>
      <c r="BY70" s="155">
        <v>27611.32819131315</v>
      </c>
      <c r="BZ70" s="155">
        <v>29222.290137915596</v>
      </c>
      <c r="CA70" s="155">
        <v>34120.195351759336</v>
      </c>
      <c r="CB70" s="155">
        <v>40697.130451950281</v>
      </c>
      <c r="CC70" s="155">
        <v>48615.077193155026</v>
      </c>
      <c r="CD70" s="156">
        <v>55862.84148703119</v>
      </c>
    </row>
    <row r="71" spans="1:82" s="1" customFormat="1" x14ac:dyDescent="0.4">
      <c r="A71" s="149"/>
      <c r="B71" s="165" t="s">
        <v>278</v>
      </c>
      <c r="C71" s="154" t="s">
        <v>230</v>
      </c>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c r="BJ71" s="155"/>
      <c r="BK71" s="155"/>
      <c r="BL71" s="155"/>
      <c r="BM71" s="155"/>
      <c r="BN71" s="155"/>
      <c r="BO71" s="155"/>
      <c r="BP71" s="155"/>
      <c r="BQ71" s="155">
        <v>5.0737465744051846</v>
      </c>
      <c r="BR71" s="155">
        <v>50.640972586505463</v>
      </c>
      <c r="BS71" s="155">
        <v>457.10933584295026</v>
      </c>
      <c r="BT71" s="155">
        <v>893.36719655631623</v>
      </c>
      <c r="BU71" s="155">
        <v>1325.6919651950693</v>
      </c>
      <c r="BV71" s="155">
        <v>1964.7760253135691</v>
      </c>
      <c r="BW71" s="155">
        <v>6751.0503691132781</v>
      </c>
      <c r="BX71" s="155">
        <v>16599.353591965926</v>
      </c>
      <c r="BY71" s="155">
        <v>12756.035517670956</v>
      </c>
      <c r="BZ71" s="155">
        <v>11246.459811686553</v>
      </c>
      <c r="CA71" s="155">
        <v>13122.397384820681</v>
      </c>
      <c r="CB71" s="155">
        <v>15200.08103983209</v>
      </c>
      <c r="CC71" s="155">
        <v>17526.758140889626</v>
      </c>
      <c r="CD71" s="156">
        <v>19771.406925236963</v>
      </c>
    </row>
    <row r="72" spans="1:82" s="1" customFormat="1" x14ac:dyDescent="0.4">
      <c r="A72" s="160"/>
      <c r="B72" s="56" t="s">
        <v>279</v>
      </c>
      <c r="C72" s="154" t="s">
        <v>221</v>
      </c>
      <c r="D72" s="155">
        <v>0</v>
      </c>
      <c r="E72" s="155">
        <v>0</v>
      </c>
      <c r="F72" s="155">
        <v>0</v>
      </c>
      <c r="G72" s="155">
        <v>0</v>
      </c>
      <c r="H72" s="155">
        <v>0</v>
      </c>
      <c r="I72" s="155">
        <v>0</v>
      </c>
      <c r="J72" s="155">
        <v>0</v>
      </c>
      <c r="K72" s="155">
        <v>0</v>
      </c>
      <c r="L72" s="155">
        <v>0</v>
      </c>
      <c r="M72" s="155">
        <v>0</v>
      </c>
      <c r="N72" s="155">
        <v>0</v>
      </c>
      <c r="O72" s="155">
        <v>0</v>
      </c>
      <c r="P72" s="155">
        <v>0</v>
      </c>
      <c r="Q72" s="155">
        <v>0</v>
      </c>
      <c r="R72" s="155">
        <v>0</v>
      </c>
      <c r="S72" s="155">
        <v>0</v>
      </c>
      <c r="T72" s="155">
        <v>0</v>
      </c>
      <c r="U72" s="155">
        <v>0</v>
      </c>
      <c r="V72" s="155">
        <v>0</v>
      </c>
      <c r="W72" s="155">
        <v>0</v>
      </c>
      <c r="X72" s="155">
        <v>0</v>
      </c>
      <c r="Y72" s="155">
        <v>0</v>
      </c>
      <c r="Z72" s="155">
        <v>0</v>
      </c>
      <c r="AA72" s="155">
        <v>0</v>
      </c>
      <c r="AB72" s="155">
        <v>0</v>
      </c>
      <c r="AC72" s="155">
        <v>0</v>
      </c>
      <c r="AD72" s="155">
        <v>0</v>
      </c>
      <c r="AE72" s="155">
        <v>0</v>
      </c>
      <c r="AF72" s="155">
        <v>0</v>
      </c>
      <c r="AG72" s="155">
        <v>0</v>
      </c>
      <c r="AH72" s="155">
        <v>0</v>
      </c>
      <c r="AI72" s="155">
        <v>0</v>
      </c>
      <c r="AJ72" s="155">
        <v>0</v>
      </c>
      <c r="AK72" s="155">
        <v>0</v>
      </c>
      <c r="AL72" s="155">
        <v>0</v>
      </c>
      <c r="AM72" s="155">
        <v>0</v>
      </c>
      <c r="AN72" s="155">
        <v>0</v>
      </c>
      <c r="AO72" s="155">
        <v>0</v>
      </c>
      <c r="AP72" s="155">
        <v>0</v>
      </c>
      <c r="AQ72" s="155">
        <v>0</v>
      </c>
      <c r="AR72" s="155">
        <v>0</v>
      </c>
      <c r="AS72" s="155">
        <v>0</v>
      </c>
      <c r="AT72" s="155">
        <v>0</v>
      </c>
      <c r="AU72" s="155">
        <v>0</v>
      </c>
      <c r="AV72" s="155">
        <v>0</v>
      </c>
      <c r="AW72" s="155">
        <v>2.5999999999999999E-2</v>
      </c>
      <c r="AX72" s="155">
        <v>1.7000000000000001E-2</v>
      </c>
      <c r="AY72" s="155">
        <v>0</v>
      </c>
      <c r="AZ72" s="155">
        <v>8.9999999999999993E-3</v>
      </c>
      <c r="BA72" s="155">
        <v>1.2E-2</v>
      </c>
      <c r="BB72" s="155">
        <v>0</v>
      </c>
      <c r="BC72" s="155">
        <v>0.06</v>
      </c>
      <c r="BD72" s="155">
        <v>60.734000000000002</v>
      </c>
      <c r="BE72" s="155">
        <v>6.5244999999999997</v>
      </c>
      <c r="BF72" s="155">
        <v>0.56799999999999995</v>
      </c>
      <c r="BG72" s="155">
        <v>0.47799999999999998</v>
      </c>
      <c r="BH72" s="155">
        <v>0.42899999999999999</v>
      </c>
      <c r="BI72" s="155">
        <v>0.5</v>
      </c>
      <c r="BJ72" s="155">
        <v>0.38900000000000001</v>
      </c>
      <c r="BK72" s="155">
        <v>0.2</v>
      </c>
      <c r="BL72" s="155">
        <v>0</v>
      </c>
      <c r="BM72" s="155">
        <v>0.29149999999999998</v>
      </c>
      <c r="BN72" s="155">
        <v>9.1499999999999998E-2</v>
      </c>
      <c r="BO72" s="155">
        <v>0</v>
      </c>
      <c r="BP72" s="155">
        <v>0</v>
      </c>
      <c r="BQ72" s="155">
        <v>2.1110000000001961E-4</v>
      </c>
      <c r="BR72" s="155">
        <v>9.9999999999999978E-2</v>
      </c>
      <c r="BS72" s="155">
        <v>0.24</v>
      </c>
      <c r="BT72" s="155">
        <v>0.24</v>
      </c>
      <c r="BU72" s="155">
        <v>0.36</v>
      </c>
      <c r="BV72" s="155">
        <v>0.19999999999999996</v>
      </c>
      <c r="BW72" s="155">
        <v>0.3</v>
      </c>
      <c r="BX72" s="155">
        <v>0.24</v>
      </c>
      <c r="BY72" s="155">
        <v>1.3300000000000003</v>
      </c>
      <c r="BZ72" s="155">
        <v>0</v>
      </c>
      <c r="CA72" s="155">
        <v>0</v>
      </c>
      <c r="CB72" s="155">
        <v>0</v>
      </c>
      <c r="CC72" s="155">
        <v>0</v>
      </c>
      <c r="CD72" s="156">
        <v>0</v>
      </c>
    </row>
    <row r="73" spans="1:82" s="1" customFormat="1" ht="26.25" customHeight="1" x14ac:dyDescent="0.4">
      <c r="A73" s="149"/>
      <c r="B73" s="56" t="s">
        <v>280</v>
      </c>
      <c r="C73" s="154" t="s">
        <v>221</v>
      </c>
      <c r="D73" s="155">
        <v>86</v>
      </c>
      <c r="E73" s="155">
        <v>83.8</v>
      </c>
      <c r="F73" s="155">
        <v>81.3</v>
      </c>
      <c r="G73" s="155">
        <v>79.400000000000006</v>
      </c>
      <c r="H73" s="155">
        <v>86.8</v>
      </c>
      <c r="I73" s="155">
        <v>82.7</v>
      </c>
      <c r="J73" s="155">
        <v>86.7</v>
      </c>
      <c r="K73" s="155">
        <v>88.4</v>
      </c>
      <c r="L73" s="155">
        <v>89</v>
      </c>
      <c r="M73" s="155">
        <v>90.8</v>
      </c>
      <c r="N73" s="155">
        <v>100.5</v>
      </c>
      <c r="O73" s="155">
        <v>99.2</v>
      </c>
      <c r="P73" s="155">
        <v>95.8</v>
      </c>
      <c r="Q73" s="155">
        <v>103.6</v>
      </c>
      <c r="R73" s="155">
        <v>101.9</v>
      </c>
      <c r="S73" s="155">
        <v>109.9</v>
      </c>
      <c r="T73" s="155">
        <v>110.4</v>
      </c>
      <c r="U73" s="155">
        <v>120.9</v>
      </c>
      <c r="V73" s="155">
        <v>118.4</v>
      </c>
      <c r="W73" s="155">
        <v>120.8</v>
      </c>
      <c r="X73" s="155">
        <v>124.7</v>
      </c>
      <c r="Y73" s="155">
        <v>124.6</v>
      </c>
      <c r="Z73" s="155">
        <v>128</v>
      </c>
      <c r="AA73" s="155">
        <v>136.69999999999999</v>
      </c>
      <c r="AB73" s="155">
        <v>149.69999999999999</v>
      </c>
      <c r="AC73" s="155">
        <v>164</v>
      </c>
      <c r="AD73" s="155">
        <v>203.9</v>
      </c>
      <c r="AE73" s="155">
        <v>258.10000000000002</v>
      </c>
      <c r="AF73" s="155">
        <v>282.89999999999998</v>
      </c>
      <c r="AG73" s="155">
        <v>309.60000000000002</v>
      </c>
      <c r="AH73" s="155">
        <v>340</v>
      </c>
      <c r="AI73" s="155">
        <v>375</v>
      </c>
      <c r="AJ73" s="155">
        <v>424</v>
      </c>
      <c r="AK73" s="155">
        <v>479</v>
      </c>
      <c r="AL73" s="155">
        <v>504</v>
      </c>
      <c r="AM73" s="155">
        <v>524</v>
      </c>
      <c r="AN73" s="155">
        <v>544</v>
      </c>
      <c r="AO73" s="155">
        <v>581</v>
      </c>
      <c r="AP73" s="155">
        <v>590</v>
      </c>
      <c r="AQ73" s="155">
        <v>599</v>
      </c>
      <c r="AR73" s="155">
        <v>610.34400000000005</v>
      </c>
      <c r="AS73" s="155">
        <v>640.85199999999998</v>
      </c>
      <c r="AT73" s="155">
        <v>821.56471568504003</v>
      </c>
      <c r="AU73" s="155">
        <v>966.63</v>
      </c>
      <c r="AV73" s="155">
        <v>1157.8209999999999</v>
      </c>
      <c r="AW73" s="155">
        <v>1286.308</v>
      </c>
      <c r="AX73" s="155">
        <v>1146.847</v>
      </c>
      <c r="AY73" s="155">
        <v>1257.923</v>
      </c>
      <c r="AZ73" s="155">
        <v>1351.4369999999999</v>
      </c>
      <c r="BA73" s="155">
        <v>1288.18</v>
      </c>
      <c r="BB73" s="155">
        <v>1263.556</v>
      </c>
      <c r="BC73" s="155">
        <v>1255.5229999999999</v>
      </c>
      <c r="BD73" s="155">
        <v>1395.876</v>
      </c>
      <c r="BE73" s="155">
        <v>1238</v>
      </c>
      <c r="BF73" s="155"/>
      <c r="BG73" s="155"/>
      <c r="BH73" s="155"/>
      <c r="BI73" s="155"/>
      <c r="BJ73" s="155"/>
      <c r="BK73" s="155"/>
      <c r="BL73" s="155"/>
      <c r="BM73" s="155"/>
      <c r="BN73" s="155"/>
      <c r="BO73" s="155"/>
      <c r="BP73" s="155"/>
      <c r="BQ73" s="155"/>
      <c r="BR73" s="155"/>
      <c r="BS73" s="155"/>
      <c r="BT73" s="155"/>
      <c r="BU73" s="155"/>
      <c r="BV73" s="155"/>
      <c r="BW73" s="155"/>
      <c r="BX73" s="155"/>
      <c r="BY73" s="155"/>
      <c r="BZ73" s="155"/>
      <c r="CA73" s="155"/>
      <c r="CB73" s="155"/>
      <c r="CC73" s="155"/>
      <c r="CD73" s="156"/>
    </row>
    <row r="74" spans="1:82" s="1" customFormat="1" x14ac:dyDescent="0.4">
      <c r="A74" s="149"/>
      <c r="B74" s="56" t="s">
        <v>281</v>
      </c>
      <c r="C74" s="154" t="s">
        <v>221</v>
      </c>
      <c r="D74" s="155">
        <v>0</v>
      </c>
      <c r="E74" s="155">
        <v>0</v>
      </c>
      <c r="F74" s="155">
        <v>0</v>
      </c>
      <c r="G74" s="155">
        <v>0</v>
      </c>
      <c r="H74" s="155">
        <v>0</v>
      </c>
      <c r="I74" s="155">
        <v>0</v>
      </c>
      <c r="J74" s="155">
        <v>0</v>
      </c>
      <c r="K74" s="155">
        <v>0</v>
      </c>
      <c r="L74" s="155">
        <v>0</v>
      </c>
      <c r="M74" s="155">
        <v>0</v>
      </c>
      <c r="N74" s="155">
        <v>0</v>
      </c>
      <c r="O74" s="155">
        <v>0</v>
      </c>
      <c r="P74" s="155">
        <v>0</v>
      </c>
      <c r="Q74" s="155">
        <v>0</v>
      </c>
      <c r="R74" s="155">
        <v>0</v>
      </c>
      <c r="S74" s="155">
        <v>0</v>
      </c>
      <c r="T74" s="155">
        <v>0</v>
      </c>
      <c r="U74" s="155">
        <v>0</v>
      </c>
      <c r="V74" s="155">
        <v>0</v>
      </c>
      <c r="W74" s="155">
        <v>0</v>
      </c>
      <c r="X74" s="155">
        <v>0</v>
      </c>
      <c r="Y74" s="155">
        <v>0</v>
      </c>
      <c r="Z74" s="155">
        <v>0</v>
      </c>
      <c r="AA74" s="155">
        <v>0</v>
      </c>
      <c r="AB74" s="155">
        <v>0</v>
      </c>
      <c r="AC74" s="155">
        <v>0</v>
      </c>
      <c r="AD74" s="155">
        <v>0</v>
      </c>
      <c r="AE74" s="155">
        <v>0</v>
      </c>
      <c r="AF74" s="155">
        <v>0</v>
      </c>
      <c r="AG74" s="155">
        <v>0</v>
      </c>
      <c r="AH74" s="155">
        <v>0</v>
      </c>
      <c r="AI74" s="155">
        <v>0</v>
      </c>
      <c r="AJ74" s="155">
        <v>0</v>
      </c>
      <c r="AK74" s="155">
        <v>0</v>
      </c>
      <c r="AL74" s="155">
        <v>0</v>
      </c>
      <c r="AM74" s="155">
        <v>0</v>
      </c>
      <c r="AN74" s="155">
        <v>0</v>
      </c>
      <c r="AO74" s="155">
        <v>0</v>
      </c>
      <c r="AP74" s="155">
        <v>0</v>
      </c>
      <c r="AQ74" s="155">
        <v>0</v>
      </c>
      <c r="AR74" s="155">
        <v>0</v>
      </c>
      <c r="AS74" s="155">
        <v>0</v>
      </c>
      <c r="AT74" s="155">
        <v>0</v>
      </c>
      <c r="AU74" s="155">
        <v>0</v>
      </c>
      <c r="AV74" s="155">
        <v>0</v>
      </c>
      <c r="AW74" s="155">
        <v>0</v>
      </c>
      <c r="AX74" s="155">
        <v>0</v>
      </c>
      <c r="AY74" s="155">
        <v>0</v>
      </c>
      <c r="AZ74" s="155">
        <v>0</v>
      </c>
      <c r="BA74" s="155">
        <v>190.64</v>
      </c>
      <c r="BB74" s="155">
        <v>194.422</v>
      </c>
      <c r="BC74" s="155">
        <v>759.476</v>
      </c>
      <c r="BD74" s="155">
        <v>1749.268</v>
      </c>
      <c r="BE74" s="155">
        <v>1680.5630000000001</v>
      </c>
      <c r="BF74" s="155">
        <v>1705.4359999999999</v>
      </c>
      <c r="BG74" s="155">
        <v>1915.596</v>
      </c>
      <c r="BH74" s="155">
        <v>1962.34</v>
      </c>
      <c r="BI74" s="155">
        <v>1981.7470000000001</v>
      </c>
      <c r="BJ74" s="155">
        <v>2015.0229999999999</v>
      </c>
      <c r="BK74" s="155">
        <v>2070.2523382699997</v>
      </c>
      <c r="BL74" s="155">
        <v>2700.6948084699998</v>
      </c>
      <c r="BM74" s="155">
        <v>2734.8132516599994</v>
      </c>
      <c r="BN74" s="155">
        <v>2759.4819029400005</v>
      </c>
      <c r="BO74" s="155">
        <v>2149.2390251900001</v>
      </c>
      <c r="BP74" s="155">
        <v>2144.0899999999997</v>
      </c>
      <c r="BQ74" s="155">
        <v>2140.0809990000007</v>
      </c>
      <c r="BR74" s="155">
        <v>2116.9060000000004</v>
      </c>
      <c r="BS74" s="155">
        <v>2073.1628880400003</v>
      </c>
      <c r="BT74" s="155">
        <v>2048.8185346599998</v>
      </c>
      <c r="BU74" s="155">
        <v>2022.5266947100001</v>
      </c>
      <c r="BV74" s="155">
        <v>1995.3827969600002</v>
      </c>
      <c r="BW74" s="155">
        <v>1973.5520848000003</v>
      </c>
      <c r="BX74" s="155">
        <v>1957.6668482600001</v>
      </c>
      <c r="BY74" s="155">
        <v>1974.1428822083585</v>
      </c>
      <c r="BZ74" s="155">
        <v>2004.5377073869947</v>
      </c>
      <c r="CA74" s="155">
        <v>2042.1690288962463</v>
      </c>
      <c r="CB74" s="155">
        <v>2083.2035102058794</v>
      </c>
      <c r="CC74" s="155">
        <v>2124.1580147298514</v>
      </c>
      <c r="CD74" s="156">
        <v>2142.7207580428512</v>
      </c>
    </row>
    <row r="75" spans="1:82" s="1" customFormat="1" x14ac:dyDescent="0.4">
      <c r="A75" s="149"/>
      <c r="B75" s="56" t="s">
        <v>282</v>
      </c>
      <c r="C75" s="154" t="s">
        <v>230</v>
      </c>
      <c r="D75" s="155">
        <v>0</v>
      </c>
      <c r="E75" s="155">
        <v>0</v>
      </c>
      <c r="F75" s="155">
        <v>0</v>
      </c>
      <c r="G75" s="155">
        <v>0</v>
      </c>
      <c r="H75" s="155">
        <v>0</v>
      </c>
      <c r="I75" s="155">
        <v>0</v>
      </c>
      <c r="J75" s="155">
        <v>0</v>
      </c>
      <c r="K75" s="155">
        <v>0</v>
      </c>
      <c r="L75" s="155">
        <v>0</v>
      </c>
      <c r="M75" s="155">
        <v>0</v>
      </c>
      <c r="N75" s="155">
        <v>0</v>
      </c>
      <c r="O75" s="155">
        <v>0</v>
      </c>
      <c r="P75" s="155">
        <v>0</v>
      </c>
      <c r="Q75" s="155">
        <v>0</v>
      </c>
      <c r="R75" s="155">
        <v>0</v>
      </c>
      <c r="S75" s="155">
        <v>0</v>
      </c>
      <c r="T75" s="155">
        <v>0</v>
      </c>
      <c r="U75" s="155">
        <v>0</v>
      </c>
      <c r="V75" s="155">
        <v>0</v>
      </c>
      <c r="W75" s="155">
        <v>0</v>
      </c>
      <c r="X75" s="155">
        <v>0</v>
      </c>
      <c r="Y75" s="155">
        <v>0</v>
      </c>
      <c r="Z75" s="155">
        <v>0</v>
      </c>
      <c r="AA75" s="155">
        <v>0</v>
      </c>
      <c r="AB75" s="155">
        <v>0</v>
      </c>
      <c r="AC75" s="155">
        <v>0</v>
      </c>
      <c r="AD75" s="155">
        <v>0</v>
      </c>
      <c r="AE75" s="155">
        <v>0</v>
      </c>
      <c r="AF75" s="155">
        <v>0</v>
      </c>
      <c r="AG75" s="155">
        <v>0</v>
      </c>
      <c r="AH75" s="155">
        <v>0</v>
      </c>
      <c r="AI75" s="155">
        <v>0</v>
      </c>
      <c r="AJ75" s="155">
        <v>0</v>
      </c>
      <c r="AK75" s="155">
        <v>0</v>
      </c>
      <c r="AL75" s="155">
        <v>0</v>
      </c>
      <c r="AM75" s="155">
        <v>0</v>
      </c>
      <c r="AN75" s="155">
        <v>0</v>
      </c>
      <c r="AO75" s="155">
        <v>0</v>
      </c>
      <c r="AP75" s="155">
        <v>0</v>
      </c>
      <c r="AQ75" s="155">
        <v>0</v>
      </c>
      <c r="AR75" s="155">
        <v>33.869999999999997</v>
      </c>
      <c r="AS75" s="155">
        <v>25.613</v>
      </c>
      <c r="AT75" s="155">
        <v>10.731</v>
      </c>
      <c r="AU75" s="155">
        <v>4.2610000000000001</v>
      </c>
      <c r="AV75" s="155">
        <v>2.2210000000000001</v>
      </c>
      <c r="AW75" s="155">
        <v>1.3009999999999999</v>
      </c>
      <c r="AX75" s="155">
        <v>0.84199999999999997</v>
      </c>
      <c r="AY75" s="155">
        <v>1.5860000000000001</v>
      </c>
      <c r="AZ75" s="155">
        <v>0</v>
      </c>
      <c r="BA75" s="155">
        <v>0.22500000000000001</v>
      </c>
      <c r="BB75" s="155">
        <v>0.53600000000000003</v>
      </c>
      <c r="BC75" s="155">
        <v>0.21700000000000003</v>
      </c>
      <c r="BD75" s="155">
        <v>4.3999999999999997E-2</v>
      </c>
      <c r="BE75" s="155">
        <v>0.34199999999999997</v>
      </c>
      <c r="BF75" s="155">
        <v>0.34199999999999997</v>
      </c>
      <c r="BG75" s="155">
        <v>0.127</v>
      </c>
      <c r="BH75" s="155">
        <v>8.6999999999999994E-2</v>
      </c>
      <c r="BI75" s="155">
        <v>0</v>
      </c>
      <c r="BJ75" s="155">
        <v>0</v>
      </c>
      <c r="BK75" s="155">
        <v>0</v>
      </c>
      <c r="BL75" s="155">
        <v>0</v>
      </c>
      <c r="BM75" s="155">
        <v>0</v>
      </c>
      <c r="BN75" s="155">
        <v>0</v>
      </c>
      <c r="BO75" s="155">
        <v>0</v>
      </c>
      <c r="BP75" s="155">
        <v>0</v>
      </c>
      <c r="BQ75" s="155">
        <v>0</v>
      </c>
      <c r="BR75" s="155">
        <v>0</v>
      </c>
      <c r="BS75" s="155">
        <v>0</v>
      </c>
      <c r="BT75" s="155">
        <v>0</v>
      </c>
      <c r="BU75" s="155">
        <v>0</v>
      </c>
      <c r="BV75" s="155">
        <v>0</v>
      </c>
      <c r="BW75" s="155">
        <v>0</v>
      </c>
      <c r="BX75" s="155">
        <v>0</v>
      </c>
      <c r="BY75" s="155">
        <v>0</v>
      </c>
      <c r="BZ75" s="155">
        <v>0</v>
      </c>
      <c r="CA75" s="155">
        <v>0</v>
      </c>
      <c r="CB75" s="155">
        <v>0</v>
      </c>
      <c r="CC75" s="155">
        <v>0</v>
      </c>
      <c r="CD75" s="156">
        <v>0</v>
      </c>
    </row>
    <row r="76" spans="1:82" s="1" customFormat="1" x14ac:dyDescent="0.4">
      <c r="A76" s="149"/>
      <c r="B76" s="56" t="s">
        <v>283</v>
      </c>
      <c r="C76" s="154" t="s">
        <v>221</v>
      </c>
      <c r="D76" s="155">
        <v>12.1</v>
      </c>
      <c r="E76" s="155">
        <v>23</v>
      </c>
      <c r="F76" s="155">
        <v>26.9</v>
      </c>
      <c r="G76" s="155">
        <v>27.7</v>
      </c>
      <c r="H76" s="155">
        <v>33.1</v>
      </c>
      <c r="I76" s="155">
        <v>38.5</v>
      </c>
      <c r="J76" s="155">
        <v>41.8</v>
      </c>
      <c r="K76" s="155">
        <v>49.7</v>
      </c>
      <c r="L76" s="155">
        <v>53</v>
      </c>
      <c r="M76" s="155">
        <v>55.8</v>
      </c>
      <c r="N76" s="155">
        <v>71</v>
      </c>
      <c r="O76" s="155">
        <v>74.3</v>
      </c>
      <c r="P76" s="155">
        <v>75.900000000000006</v>
      </c>
      <c r="Q76" s="155">
        <v>89.6</v>
      </c>
      <c r="R76" s="155">
        <v>91.7</v>
      </c>
      <c r="S76" s="155">
        <v>109.7</v>
      </c>
      <c r="T76" s="155">
        <v>116.8</v>
      </c>
      <c r="U76" s="155">
        <v>137.80000000000001</v>
      </c>
      <c r="V76" s="155">
        <v>138.69999999999999</v>
      </c>
      <c r="W76" s="155">
        <v>145.69999999999999</v>
      </c>
      <c r="X76" s="155">
        <v>152.5</v>
      </c>
      <c r="Y76" s="155">
        <v>158.9</v>
      </c>
      <c r="Z76" s="155">
        <v>0</v>
      </c>
      <c r="AA76" s="155">
        <v>0</v>
      </c>
      <c r="AB76" s="155">
        <v>0</v>
      </c>
      <c r="AC76" s="155">
        <v>0</v>
      </c>
      <c r="AD76" s="155">
        <v>0</v>
      </c>
      <c r="AE76" s="155">
        <v>0</v>
      </c>
      <c r="AF76" s="155">
        <v>0</v>
      </c>
      <c r="AG76" s="155">
        <v>0</v>
      </c>
      <c r="AH76" s="155">
        <v>0</v>
      </c>
      <c r="AI76" s="155">
        <v>0.06</v>
      </c>
      <c r="AJ76" s="155">
        <v>0.06</v>
      </c>
      <c r="AK76" s="155">
        <v>0.06</v>
      </c>
      <c r="AL76" s="155">
        <v>0.06</v>
      </c>
      <c r="AM76" s="155">
        <v>0.06</v>
      </c>
      <c r="AN76" s="155">
        <v>0.06</v>
      </c>
      <c r="AO76" s="155">
        <v>0.06</v>
      </c>
      <c r="AP76" s="155">
        <v>0.06</v>
      </c>
      <c r="AQ76" s="155">
        <v>0.06</v>
      </c>
      <c r="AR76" s="155">
        <v>0.06</v>
      </c>
      <c r="AS76" s="155">
        <v>0.06</v>
      </c>
      <c r="AT76" s="155">
        <v>0.01</v>
      </c>
      <c r="AU76" s="155">
        <v>0</v>
      </c>
      <c r="AV76" s="155">
        <v>2.4990000000020953</v>
      </c>
      <c r="AW76" s="155">
        <v>0</v>
      </c>
      <c r="AX76" s="155">
        <v>0</v>
      </c>
      <c r="AY76" s="155">
        <v>-6.8000008352109287E-5</v>
      </c>
      <c r="AZ76" s="155">
        <v>0</v>
      </c>
      <c r="BA76" s="155">
        <v>0.64500900000683026</v>
      </c>
      <c r="BB76" s="155">
        <v>8.6000000030500817E-2</v>
      </c>
      <c r="BC76" s="155">
        <v>0.93610000001639126</v>
      </c>
      <c r="BD76" s="155">
        <v>0.23865792713151279</v>
      </c>
      <c r="BE76" s="155">
        <v>0.17703000000000024</v>
      </c>
      <c r="BF76" s="155">
        <v>0.19800000000000006</v>
      </c>
      <c r="BG76" s="155">
        <v>0.15174200000000004</v>
      </c>
      <c r="BH76" s="155">
        <v>0</v>
      </c>
      <c r="BI76" s="155">
        <v>0</v>
      </c>
      <c r="BJ76" s="155">
        <v>-0.14862890000000004</v>
      </c>
      <c r="BK76" s="155">
        <v>0</v>
      </c>
      <c r="BL76" s="155">
        <v>0</v>
      </c>
      <c r="BM76" s="155">
        <v>0</v>
      </c>
      <c r="BN76" s="155">
        <v>0</v>
      </c>
      <c r="BO76" s="155">
        <v>0</v>
      </c>
      <c r="BP76" s="155">
        <v>0</v>
      </c>
      <c r="BQ76" s="155">
        <v>0</v>
      </c>
      <c r="BR76" s="155">
        <v>0</v>
      </c>
      <c r="BS76" s="155">
        <v>0</v>
      </c>
      <c r="BT76" s="155">
        <v>0</v>
      </c>
      <c r="BU76" s="155">
        <v>0</v>
      </c>
      <c r="BV76" s="155">
        <v>0</v>
      </c>
      <c r="BW76" s="155">
        <v>0</v>
      </c>
      <c r="BX76" s="155">
        <v>0</v>
      </c>
      <c r="BY76" s="155">
        <v>0</v>
      </c>
      <c r="BZ76" s="155">
        <v>0</v>
      </c>
      <c r="CA76" s="155">
        <v>0</v>
      </c>
      <c r="CB76" s="155">
        <v>0</v>
      </c>
      <c r="CC76" s="155">
        <v>0</v>
      </c>
      <c r="CD76" s="156">
        <v>0</v>
      </c>
    </row>
    <row r="77" spans="1:82" s="106" customFormat="1" ht="26.25" customHeight="1" x14ac:dyDescent="0.4">
      <c r="A77" s="166"/>
      <c r="B77" s="106" t="s">
        <v>284</v>
      </c>
      <c r="C77" s="167"/>
      <c r="D77" s="53">
        <f t="shared" ref="D77:AI77" si="14">SUM(D$5:D$10,D$13:D$20,D$23:D$27,D$31:D$38,D$41:D$60,D$63:D$68,D69,D$72:D$76)</f>
        <v>471.3</v>
      </c>
      <c r="E77" s="53">
        <f t="shared" si="14"/>
        <v>597.79999999999995</v>
      </c>
      <c r="F77" s="53">
        <f t="shared" si="14"/>
        <v>610.49999999999989</v>
      </c>
      <c r="G77" s="53">
        <f t="shared" si="14"/>
        <v>642.1</v>
      </c>
      <c r="H77" s="53">
        <f t="shared" si="14"/>
        <v>775.19999999999993</v>
      </c>
      <c r="I77" s="53">
        <f t="shared" si="14"/>
        <v>816.70000000000016</v>
      </c>
      <c r="J77" s="53">
        <f t="shared" si="14"/>
        <v>839.2</v>
      </c>
      <c r="K77" s="53">
        <f t="shared" si="14"/>
        <v>942.30000000000007</v>
      </c>
      <c r="L77" s="53">
        <f t="shared" si="14"/>
        <v>980.8</v>
      </c>
      <c r="M77" s="53">
        <f t="shared" si="14"/>
        <v>1051.0999999999999</v>
      </c>
      <c r="N77" s="53">
        <f t="shared" si="14"/>
        <v>1287</v>
      </c>
      <c r="O77" s="53">
        <f t="shared" si="14"/>
        <v>1350.4</v>
      </c>
      <c r="P77" s="53">
        <f t="shared" si="14"/>
        <v>1389.8000000000002</v>
      </c>
      <c r="Q77" s="53">
        <f t="shared" si="14"/>
        <v>1553.0999999999997</v>
      </c>
      <c r="R77" s="53">
        <f t="shared" si="14"/>
        <v>1645.8000000000002</v>
      </c>
      <c r="S77" s="53">
        <f t="shared" si="14"/>
        <v>1890.6000000000001</v>
      </c>
      <c r="T77" s="53">
        <f t="shared" si="14"/>
        <v>1962.1000000000001</v>
      </c>
      <c r="U77" s="53">
        <f t="shared" si="14"/>
        <v>2322.4</v>
      </c>
      <c r="V77" s="53">
        <f t="shared" si="14"/>
        <v>2456.5</v>
      </c>
      <c r="W77" s="53">
        <f t="shared" si="14"/>
        <v>2789.5999999999995</v>
      </c>
      <c r="X77" s="53">
        <f t="shared" si="14"/>
        <v>3172.2</v>
      </c>
      <c r="Y77" s="53">
        <f t="shared" si="14"/>
        <v>3392.1</v>
      </c>
      <c r="Z77" s="53">
        <f t="shared" si="14"/>
        <v>3636.5000000000005</v>
      </c>
      <c r="AA77" s="53">
        <f t="shared" si="14"/>
        <v>4229.8</v>
      </c>
      <c r="AB77" s="53">
        <f t="shared" si="14"/>
        <v>4897.7</v>
      </c>
      <c r="AC77" s="53">
        <f t="shared" si="14"/>
        <v>5504.9989999999998</v>
      </c>
      <c r="AD77" s="53">
        <f t="shared" si="14"/>
        <v>6901.7269999999999</v>
      </c>
      <c r="AE77" s="53">
        <f t="shared" si="14"/>
        <v>9337.5789999999997</v>
      </c>
      <c r="AF77" s="53">
        <f t="shared" si="14"/>
        <v>11114.196</v>
      </c>
      <c r="AG77" s="53">
        <f t="shared" si="14"/>
        <v>13367.12</v>
      </c>
      <c r="AH77" s="53">
        <f t="shared" si="14"/>
        <v>15873</v>
      </c>
      <c r="AI77" s="53">
        <f t="shared" si="14"/>
        <v>18777.060000000001</v>
      </c>
      <c r="AJ77" s="53">
        <f t="shared" ref="AJ77:BO77" si="15">SUM(AJ$5:AJ$10,AJ$13:AJ$20,AJ$23:AJ$27,AJ$31:AJ$38,AJ$41:AJ$60,AJ$63:AJ$68,AJ69,AJ$72:AJ$76)</f>
        <v>22658.06</v>
      </c>
      <c r="AK77" s="53">
        <f t="shared" si="15"/>
        <v>27698.31</v>
      </c>
      <c r="AL77" s="53">
        <f t="shared" si="15"/>
        <v>31628.06</v>
      </c>
      <c r="AM77" s="53">
        <f t="shared" si="15"/>
        <v>35332.06</v>
      </c>
      <c r="AN77" s="53">
        <f t="shared" si="15"/>
        <v>38251.06</v>
      </c>
      <c r="AO77" s="53">
        <f t="shared" si="15"/>
        <v>41768.06</v>
      </c>
      <c r="AP77" s="53">
        <f t="shared" si="15"/>
        <v>44917.657999999996</v>
      </c>
      <c r="AQ77" s="53">
        <f t="shared" si="15"/>
        <v>46700.743999999992</v>
      </c>
      <c r="AR77" s="53">
        <f t="shared" si="15"/>
        <v>47317.750509999998</v>
      </c>
      <c r="AS77" s="53">
        <f t="shared" si="15"/>
        <v>50314.249480999992</v>
      </c>
      <c r="AT77" s="53">
        <f t="shared" si="15"/>
        <v>56478.799715685047</v>
      </c>
      <c r="AU77" s="53">
        <f t="shared" si="15"/>
        <v>66302.888468443314</v>
      </c>
      <c r="AV77" s="53">
        <f t="shared" si="15"/>
        <v>75257.45199999999</v>
      </c>
      <c r="AW77" s="53">
        <f t="shared" si="15"/>
        <v>82437.566000000006</v>
      </c>
      <c r="AX77" s="53">
        <f t="shared" si="15"/>
        <v>84862.667213999986</v>
      </c>
      <c r="AY77" s="53">
        <f t="shared" si="15"/>
        <v>88710.819153041331</v>
      </c>
      <c r="AZ77" s="53">
        <f t="shared" si="15"/>
        <v>92217.949756999995</v>
      </c>
      <c r="BA77" s="53">
        <f t="shared" si="15"/>
        <v>93347.393757000013</v>
      </c>
      <c r="BB77" s="53">
        <f t="shared" si="15"/>
        <v>95565.317560038413</v>
      </c>
      <c r="BC77" s="53">
        <f t="shared" si="15"/>
        <v>99048.585242467729</v>
      </c>
      <c r="BD77" s="53">
        <f t="shared" si="15"/>
        <v>101373.84078511488</v>
      </c>
      <c r="BE77" s="53">
        <f t="shared" si="15"/>
        <v>106706.85189487554</v>
      </c>
      <c r="BF77" s="53">
        <f t="shared" si="15"/>
        <v>110302.29898003751</v>
      </c>
      <c r="BG77" s="53">
        <f t="shared" si="15"/>
        <v>105790.62308501704</v>
      </c>
      <c r="BH77" s="53">
        <f t="shared" si="15"/>
        <v>111092.55313748043</v>
      </c>
      <c r="BI77" s="53">
        <f t="shared" si="15"/>
        <v>115802.99954677367</v>
      </c>
      <c r="BJ77" s="53">
        <f t="shared" si="15"/>
        <v>119213.89655344037</v>
      </c>
      <c r="BK77" s="53">
        <f t="shared" si="15"/>
        <v>126242.20586285737</v>
      </c>
      <c r="BL77" s="53">
        <f t="shared" si="15"/>
        <v>135757.16542445365</v>
      </c>
      <c r="BM77" s="53">
        <f t="shared" si="15"/>
        <v>148004.00969052216</v>
      </c>
      <c r="BN77" s="53">
        <f t="shared" si="15"/>
        <v>153361.5551698035</v>
      </c>
      <c r="BO77" s="53">
        <f t="shared" si="15"/>
        <v>158960.44687856638</v>
      </c>
      <c r="BP77" s="53">
        <f t="shared" ref="BP77:CD77" si="16">SUM(BP$5:BP$10,BP$13:BP$20,BP$23:BP$27,BP$31:BP$38,BP$41:BP$60,BP$63:BP$68,BP69,BP$72:BP$76)</f>
        <v>166552.67893256198</v>
      </c>
      <c r="BQ77" s="53">
        <f t="shared" si="16"/>
        <v>164132.18598876672</v>
      </c>
      <c r="BR77" s="53">
        <f t="shared" si="16"/>
        <v>168287.22403787507</v>
      </c>
      <c r="BS77" s="53">
        <f t="shared" si="16"/>
        <v>171799.5061309211</v>
      </c>
      <c r="BT77" s="53">
        <f t="shared" si="16"/>
        <v>173827.37694779012</v>
      </c>
      <c r="BU77" s="53">
        <f t="shared" si="16"/>
        <v>178042.74357683767</v>
      </c>
      <c r="BV77" s="53">
        <f t="shared" si="16"/>
        <v>183727.39332633608</v>
      </c>
      <c r="BW77" s="53">
        <f t="shared" si="16"/>
        <v>192437.66240037646</v>
      </c>
      <c r="BX77" s="53">
        <f t="shared" si="16"/>
        <v>213237.79965172146</v>
      </c>
      <c r="BY77" s="53">
        <f t="shared" si="16"/>
        <v>216132.41175951669</v>
      </c>
      <c r="BZ77" s="53">
        <f t="shared" si="16"/>
        <v>223336.82601362769</v>
      </c>
      <c r="CA77" s="53">
        <f t="shared" si="16"/>
        <v>244068.44005899789</v>
      </c>
      <c r="CB77" s="53">
        <f t="shared" si="16"/>
        <v>259357.13045411831</v>
      </c>
      <c r="CC77" s="53">
        <f t="shared" si="16"/>
        <v>272712.80188219494</v>
      </c>
      <c r="CD77" s="54">
        <f t="shared" si="16"/>
        <v>284736.48504266539</v>
      </c>
    </row>
    <row r="78" spans="1:82" s="1" customFormat="1" ht="26.25" customHeight="1" x14ac:dyDescent="0.4">
      <c r="A78" s="149"/>
      <c r="B78" s="13" t="s">
        <v>285</v>
      </c>
      <c r="C78" s="159"/>
      <c r="D78" s="168">
        <f t="shared" ref="D78:AI78" si="17">SUMIF($C$5:$C$76,"(C)",D$5:D$76)</f>
        <v>250.8</v>
      </c>
      <c r="E78" s="168">
        <f t="shared" si="17"/>
        <v>354.9</v>
      </c>
      <c r="F78" s="168">
        <f t="shared" si="17"/>
        <v>355.9</v>
      </c>
      <c r="G78" s="168">
        <f t="shared" si="17"/>
        <v>377.3</v>
      </c>
      <c r="H78" s="168">
        <f t="shared" si="17"/>
        <v>449.5</v>
      </c>
      <c r="I78" s="168">
        <f t="shared" si="17"/>
        <v>471.7</v>
      </c>
      <c r="J78" s="168">
        <f t="shared" si="17"/>
        <v>480.3</v>
      </c>
      <c r="K78" s="168">
        <f t="shared" si="17"/>
        <v>583.5</v>
      </c>
      <c r="L78" s="168">
        <f t="shared" si="17"/>
        <v>603.69999999999993</v>
      </c>
      <c r="M78" s="168">
        <f t="shared" si="17"/>
        <v>662.69999999999993</v>
      </c>
      <c r="N78" s="168">
        <f t="shared" si="17"/>
        <v>857.8</v>
      </c>
      <c r="O78" s="168">
        <f t="shared" si="17"/>
        <v>891</v>
      </c>
      <c r="P78" s="168">
        <f t="shared" si="17"/>
        <v>907.6</v>
      </c>
      <c r="Q78" s="168">
        <f t="shared" si="17"/>
        <v>1054.8</v>
      </c>
      <c r="R78" s="168">
        <f t="shared" si="17"/>
        <v>1117.0999999999999</v>
      </c>
      <c r="S78" s="168">
        <f t="shared" si="17"/>
        <v>1313.7999999999997</v>
      </c>
      <c r="T78" s="168">
        <f t="shared" si="17"/>
        <v>1368.5</v>
      </c>
      <c r="U78" s="168">
        <f t="shared" si="17"/>
        <v>1671.5</v>
      </c>
      <c r="V78" s="168">
        <f t="shared" si="17"/>
        <v>1752.6999999999998</v>
      </c>
      <c r="W78" s="168">
        <f t="shared" si="17"/>
        <v>1977.2</v>
      </c>
      <c r="X78" s="168">
        <f t="shared" si="17"/>
        <v>2169</v>
      </c>
      <c r="Y78" s="168">
        <f t="shared" si="17"/>
        <v>2298.7000000000003</v>
      </c>
      <c r="Z78" s="168">
        <f t="shared" si="17"/>
        <v>2521.6</v>
      </c>
      <c r="AA78" s="168">
        <f t="shared" si="17"/>
        <v>2950.6</v>
      </c>
      <c r="AB78" s="168">
        <f t="shared" si="17"/>
        <v>3340.2999999999997</v>
      </c>
      <c r="AC78" s="168">
        <f t="shared" si="17"/>
        <v>3852.5990000000002</v>
      </c>
      <c r="AD78" s="168">
        <f t="shared" si="17"/>
        <v>4918.3270000000002</v>
      </c>
      <c r="AE78" s="168">
        <f t="shared" si="17"/>
        <v>6583.9790000000003</v>
      </c>
      <c r="AF78" s="168">
        <f t="shared" si="17"/>
        <v>7801.2960000000003</v>
      </c>
      <c r="AG78" s="168">
        <f t="shared" si="17"/>
        <v>9082.32</v>
      </c>
      <c r="AH78" s="168">
        <f t="shared" si="17"/>
        <v>10460</v>
      </c>
      <c r="AI78" s="168">
        <f t="shared" si="17"/>
        <v>11937</v>
      </c>
      <c r="AJ78" s="168">
        <f t="shared" ref="AJ78:BO78" si="18">SUMIF($C$5:$C$76,"(C)",AJ$5:AJ$76)</f>
        <v>14529</v>
      </c>
      <c r="AK78" s="168">
        <f t="shared" si="18"/>
        <v>16863</v>
      </c>
      <c r="AL78" s="168">
        <f t="shared" si="18"/>
        <v>18210</v>
      </c>
      <c r="AM78" s="168">
        <f t="shared" si="18"/>
        <v>19798</v>
      </c>
      <c r="AN78" s="168">
        <f t="shared" si="18"/>
        <v>20863</v>
      </c>
      <c r="AO78" s="168">
        <f t="shared" si="18"/>
        <v>22448</v>
      </c>
      <c r="AP78" s="168">
        <f t="shared" si="18"/>
        <v>24257.598000000002</v>
      </c>
      <c r="AQ78" s="168">
        <f t="shared" si="18"/>
        <v>25406.486000000001</v>
      </c>
      <c r="AR78" s="168">
        <f t="shared" si="18"/>
        <v>26034.205999999998</v>
      </c>
      <c r="AS78" s="168">
        <f t="shared" si="18"/>
        <v>27702.068000000003</v>
      </c>
      <c r="AT78" s="168">
        <f t="shared" si="18"/>
        <v>30508.146000000001</v>
      </c>
      <c r="AU78" s="168">
        <f t="shared" si="18"/>
        <v>35252.114000000001</v>
      </c>
      <c r="AV78" s="168">
        <f t="shared" si="18"/>
        <v>37320.296999999999</v>
      </c>
      <c r="AW78" s="168">
        <f t="shared" si="18"/>
        <v>39538.795000000006</v>
      </c>
      <c r="AX78" s="168">
        <f t="shared" si="18"/>
        <v>39824.572</v>
      </c>
      <c r="AY78" s="168">
        <f t="shared" si="18"/>
        <v>40701.778000000006</v>
      </c>
      <c r="AZ78" s="168">
        <f t="shared" si="18"/>
        <v>42158.667000000001</v>
      </c>
      <c r="BA78" s="168">
        <f t="shared" si="18"/>
        <v>43119.707999999999</v>
      </c>
      <c r="BB78" s="168">
        <f t="shared" si="18"/>
        <v>45018.209000000003</v>
      </c>
      <c r="BC78" s="168">
        <f t="shared" si="18"/>
        <v>46884.317999999999</v>
      </c>
      <c r="BD78" s="168">
        <f t="shared" si="18"/>
        <v>47796.771000000001</v>
      </c>
      <c r="BE78" s="168">
        <f t="shared" si="18"/>
        <v>51093.595998929333</v>
      </c>
      <c r="BF78" s="168">
        <f t="shared" si="18"/>
        <v>53686.5287096147</v>
      </c>
      <c r="BG78" s="168">
        <f t="shared" si="18"/>
        <v>56079.337540435692</v>
      </c>
      <c r="BH78" s="168">
        <f t="shared" si="18"/>
        <v>58408.538999999997</v>
      </c>
      <c r="BI78" s="168">
        <f t="shared" si="18"/>
        <v>60914.807692682669</v>
      </c>
      <c r="BJ78" s="168">
        <f t="shared" si="18"/>
        <v>63129.216045855108</v>
      </c>
      <c r="BK78" s="168">
        <f t="shared" si="18"/>
        <v>67411.978362963171</v>
      </c>
      <c r="BL78" s="168">
        <f t="shared" si="18"/>
        <v>72671.184816889407</v>
      </c>
      <c r="BM78" s="168">
        <f t="shared" si="18"/>
        <v>77814.820358342375</v>
      </c>
      <c r="BN78" s="168">
        <f t="shared" si="18"/>
        <v>80345.367492594727</v>
      </c>
      <c r="BO78" s="168">
        <f t="shared" si="18"/>
        <v>84501.883808506493</v>
      </c>
      <c r="BP78" s="168">
        <f t="shared" ref="BP78:CD78" si="19">SUMIF($C$5:$C$76,"(C)",BP$5:BP$76)</f>
        <v>89391.276039061704</v>
      </c>
      <c r="BQ78" s="168">
        <f t="shared" si="19"/>
        <v>91660.368819799987</v>
      </c>
      <c r="BR78" s="168">
        <f t="shared" si="19"/>
        <v>94520.993083800029</v>
      </c>
      <c r="BS78" s="168">
        <f t="shared" si="19"/>
        <v>97594.637879079994</v>
      </c>
      <c r="BT78" s="168">
        <f t="shared" si="19"/>
        <v>99861.345809219929</v>
      </c>
      <c r="BU78" s="168">
        <f t="shared" si="19"/>
        <v>102005.63289946769</v>
      </c>
      <c r="BV78" s="168">
        <f t="shared" si="19"/>
        <v>104772.18166302999</v>
      </c>
      <c r="BW78" s="168">
        <f t="shared" si="19"/>
        <v>106888.29334355627</v>
      </c>
      <c r="BX78" s="168">
        <f t="shared" si="19"/>
        <v>110498.33925194497</v>
      </c>
      <c r="BY78" s="168">
        <f t="shared" si="19"/>
        <v>112459.62266327519</v>
      </c>
      <c r="BZ78" s="168">
        <f t="shared" si="19"/>
        <v>118893.07714430291</v>
      </c>
      <c r="CA78" s="168">
        <f t="shared" si="19"/>
        <v>130198.08611144661</v>
      </c>
      <c r="CB78" s="168">
        <f t="shared" si="19"/>
        <v>137161.8965638243</v>
      </c>
      <c r="CC78" s="168">
        <f t="shared" si="19"/>
        <v>143115.82975320693</v>
      </c>
      <c r="CD78" s="169">
        <f t="shared" si="19"/>
        <v>147816.85895225481</v>
      </c>
    </row>
    <row r="79" spans="1:82" s="1" customFormat="1" x14ac:dyDescent="0.4">
      <c r="A79" s="149"/>
      <c r="B79" s="13" t="s">
        <v>286</v>
      </c>
      <c r="C79" s="159"/>
      <c r="D79" s="168">
        <f t="shared" ref="D79:AI79" si="20">SUMIF($C$5:$C$76,"(IR)",D$5:D$76)</f>
        <v>62.5</v>
      </c>
      <c r="E79" s="168">
        <f t="shared" si="20"/>
        <v>75.2</v>
      </c>
      <c r="F79" s="168">
        <f t="shared" si="20"/>
        <v>84.5</v>
      </c>
      <c r="G79" s="168">
        <f t="shared" si="20"/>
        <v>94.6</v>
      </c>
      <c r="H79" s="168">
        <f t="shared" si="20"/>
        <v>118.6</v>
      </c>
      <c r="I79" s="168">
        <f t="shared" si="20"/>
        <v>120.3</v>
      </c>
      <c r="J79" s="168">
        <f t="shared" si="20"/>
        <v>125.4</v>
      </c>
      <c r="K79" s="168">
        <f t="shared" si="20"/>
        <v>114.1</v>
      </c>
      <c r="L79" s="168">
        <f t="shared" si="20"/>
        <v>121.3</v>
      </c>
      <c r="M79" s="168">
        <f t="shared" si="20"/>
        <v>119.6</v>
      </c>
      <c r="N79" s="168">
        <f t="shared" si="20"/>
        <v>131.80000000000001</v>
      </c>
      <c r="O79" s="168">
        <f t="shared" si="20"/>
        <v>158.5</v>
      </c>
      <c r="P79" s="168">
        <f t="shared" si="20"/>
        <v>179.5</v>
      </c>
      <c r="Q79" s="168">
        <f t="shared" si="20"/>
        <v>171.1</v>
      </c>
      <c r="R79" s="168">
        <f t="shared" si="20"/>
        <v>199.8</v>
      </c>
      <c r="S79" s="168">
        <f t="shared" si="20"/>
        <v>217.4</v>
      </c>
      <c r="T79" s="168">
        <f t="shared" si="20"/>
        <v>223.3</v>
      </c>
      <c r="U79" s="168">
        <f t="shared" si="20"/>
        <v>245.9</v>
      </c>
      <c r="V79" s="168">
        <f t="shared" si="20"/>
        <v>297.5</v>
      </c>
      <c r="W79" s="168">
        <f t="shared" si="20"/>
        <v>385.7</v>
      </c>
      <c r="X79" s="168">
        <f t="shared" si="20"/>
        <v>428.9</v>
      </c>
      <c r="Y79" s="168">
        <f t="shared" si="20"/>
        <v>470.7</v>
      </c>
      <c r="Z79" s="168">
        <f t="shared" si="20"/>
        <v>563.79999999999995</v>
      </c>
      <c r="AA79" s="168">
        <f t="shared" si="20"/>
        <v>686.1</v>
      </c>
      <c r="AB79" s="168">
        <f t="shared" si="20"/>
        <v>845.3</v>
      </c>
      <c r="AC79" s="168">
        <f t="shared" si="20"/>
        <v>974.30000000000007</v>
      </c>
      <c r="AD79" s="168">
        <f t="shared" si="20"/>
        <v>1208.2</v>
      </c>
      <c r="AE79" s="168">
        <f t="shared" si="20"/>
        <v>1651.1</v>
      </c>
      <c r="AF79" s="168">
        <f t="shared" si="20"/>
        <v>2081.9</v>
      </c>
      <c r="AG79" s="168">
        <f t="shared" si="20"/>
        <v>2509.3000000000002</v>
      </c>
      <c r="AH79" s="168">
        <f t="shared" si="20"/>
        <v>2692</v>
      </c>
      <c r="AI79" s="168">
        <f t="shared" si="20"/>
        <v>2940</v>
      </c>
      <c r="AJ79" s="168">
        <f t="shared" ref="AJ79:BO79" si="21">SUMIF($C$5:$C$76,"(IR)",AJ$5:AJ$76)</f>
        <v>3830</v>
      </c>
      <c r="AK79" s="168">
        <f t="shared" si="21"/>
        <v>5857.25</v>
      </c>
      <c r="AL79" s="168">
        <f t="shared" si="21"/>
        <v>7917</v>
      </c>
      <c r="AM79" s="168">
        <f t="shared" si="21"/>
        <v>9449</v>
      </c>
      <c r="AN79" s="168">
        <f t="shared" si="21"/>
        <v>10783</v>
      </c>
      <c r="AO79" s="168">
        <f t="shared" si="21"/>
        <v>12232</v>
      </c>
      <c r="AP79" s="168">
        <f t="shared" si="21"/>
        <v>13176</v>
      </c>
      <c r="AQ79" s="168">
        <f t="shared" si="21"/>
        <v>13401.69</v>
      </c>
      <c r="AR79" s="168">
        <f t="shared" si="21"/>
        <v>13251.99351</v>
      </c>
      <c r="AS79" s="168">
        <f t="shared" si="21"/>
        <v>14200.272480999998</v>
      </c>
      <c r="AT79" s="168">
        <f t="shared" si="21"/>
        <v>16797.837000000003</v>
      </c>
      <c r="AU79" s="168">
        <f t="shared" si="21"/>
        <v>20295.427899511735</v>
      </c>
      <c r="AV79" s="168">
        <f t="shared" si="21"/>
        <v>25526.476000000002</v>
      </c>
      <c r="AW79" s="168">
        <f t="shared" si="21"/>
        <v>28829.948</v>
      </c>
      <c r="AX79" s="168">
        <f t="shared" si="21"/>
        <v>30339.205213999998</v>
      </c>
      <c r="AY79" s="168">
        <f t="shared" si="21"/>
        <v>31886.693626000004</v>
      </c>
      <c r="AZ79" s="168">
        <f t="shared" si="21"/>
        <v>32437.416757000003</v>
      </c>
      <c r="BA79" s="168">
        <f t="shared" si="21"/>
        <v>31640.413747999999</v>
      </c>
      <c r="BB79" s="168">
        <f t="shared" si="21"/>
        <v>31212.963835000002</v>
      </c>
      <c r="BC79" s="168">
        <f t="shared" si="21"/>
        <v>30726.584142467687</v>
      </c>
      <c r="BD79" s="168">
        <f t="shared" si="21"/>
        <v>29666.571453818167</v>
      </c>
      <c r="BE79" s="168">
        <f t="shared" si="21"/>
        <v>30918.086668030108</v>
      </c>
      <c r="BF79" s="168">
        <f t="shared" si="21"/>
        <v>32295.353709467578</v>
      </c>
      <c r="BG79" s="168">
        <f t="shared" si="21"/>
        <v>33353.048856553258</v>
      </c>
      <c r="BH79" s="168">
        <f t="shared" si="21"/>
        <v>35028.023048480412</v>
      </c>
      <c r="BI79" s="168">
        <f t="shared" si="21"/>
        <v>35716.781529642009</v>
      </c>
      <c r="BJ79" s="168">
        <f t="shared" si="21"/>
        <v>37172.236532855473</v>
      </c>
      <c r="BK79" s="168">
        <f t="shared" si="21"/>
        <v>38696.081911583096</v>
      </c>
      <c r="BL79" s="168">
        <f t="shared" si="21"/>
        <v>40966.842600689997</v>
      </c>
      <c r="BM79" s="168">
        <f t="shared" si="21"/>
        <v>46695.822820729991</v>
      </c>
      <c r="BN79" s="168">
        <f t="shared" si="21"/>
        <v>48764.863047781706</v>
      </c>
      <c r="BO79" s="168">
        <f t="shared" si="21"/>
        <v>49940.019439679818</v>
      </c>
      <c r="BP79" s="168">
        <f t="shared" ref="BP79:CD79" si="22">SUMIF($C$5:$C$76,"(IR)",BP$5:BP$76)</f>
        <v>51405.957286050005</v>
      </c>
      <c r="BQ79" s="168">
        <f t="shared" si="22"/>
        <v>46170.925824626167</v>
      </c>
      <c r="BR79" s="168">
        <f t="shared" si="22"/>
        <v>45840.720174789989</v>
      </c>
      <c r="BS79" s="168">
        <f t="shared" si="22"/>
        <v>45405.656244279999</v>
      </c>
      <c r="BT79" s="168">
        <f t="shared" si="22"/>
        <v>44932.035467030008</v>
      </c>
      <c r="BU79" s="168">
        <f t="shared" si="22"/>
        <v>45555.270080459995</v>
      </c>
      <c r="BV79" s="168">
        <f t="shared" si="22"/>
        <v>47779.270845328407</v>
      </c>
      <c r="BW79" s="168">
        <f t="shared" si="22"/>
        <v>53345.128451450175</v>
      </c>
      <c r="BX79" s="168">
        <f t="shared" si="22"/>
        <v>71480.254389688373</v>
      </c>
      <c r="BY79" s="168">
        <f t="shared" si="22"/>
        <v>71289.753194780715</v>
      </c>
      <c r="BZ79" s="168">
        <f t="shared" si="22"/>
        <v>69457.386156668334</v>
      </c>
      <c r="CA79" s="168">
        <f t="shared" si="22"/>
        <v>74453.029257828632</v>
      </c>
      <c r="CB79" s="168">
        <f t="shared" si="22"/>
        <v>79740.40167001597</v>
      </c>
      <c r="CC79" s="168">
        <f t="shared" si="22"/>
        <v>84612.925702875087</v>
      </c>
      <c r="CD79" s="169">
        <f t="shared" si="22"/>
        <v>89174.531132010321</v>
      </c>
    </row>
    <row r="80" spans="1:82" s="1" customFormat="1" x14ac:dyDescent="0.4">
      <c r="A80" s="149"/>
      <c r="B80" s="13" t="s">
        <v>287</v>
      </c>
      <c r="C80" s="159"/>
      <c r="D80" s="168">
        <f t="shared" ref="D80:AI80" si="23">SUMIF($C$5:$C$76,"(NC / NIR)",D$5:D$76)</f>
        <v>158</v>
      </c>
      <c r="E80" s="168">
        <f t="shared" si="23"/>
        <v>167.7</v>
      </c>
      <c r="F80" s="168">
        <f t="shared" si="23"/>
        <v>170.1</v>
      </c>
      <c r="G80" s="168">
        <f t="shared" si="23"/>
        <v>170.2</v>
      </c>
      <c r="H80" s="168">
        <f t="shared" si="23"/>
        <v>207.1</v>
      </c>
      <c r="I80" s="168">
        <f t="shared" si="23"/>
        <v>224.7</v>
      </c>
      <c r="J80" s="168">
        <f t="shared" si="23"/>
        <v>233.5</v>
      </c>
      <c r="K80" s="168">
        <f t="shared" si="23"/>
        <v>244.7</v>
      </c>
      <c r="L80" s="168">
        <f t="shared" si="23"/>
        <v>255.8</v>
      </c>
      <c r="M80" s="168">
        <f t="shared" si="23"/>
        <v>268.8</v>
      </c>
      <c r="N80" s="168">
        <f t="shared" si="23"/>
        <v>297.39999999999998</v>
      </c>
      <c r="O80" s="168">
        <f t="shared" si="23"/>
        <v>300.90000000000003</v>
      </c>
      <c r="P80" s="168">
        <f t="shared" si="23"/>
        <v>302.70000000000005</v>
      </c>
      <c r="Q80" s="168">
        <f t="shared" si="23"/>
        <v>327.2</v>
      </c>
      <c r="R80" s="168">
        <f t="shared" si="23"/>
        <v>328.90000000000003</v>
      </c>
      <c r="S80" s="168">
        <f t="shared" si="23"/>
        <v>359.40000000000003</v>
      </c>
      <c r="T80" s="168">
        <f t="shared" si="23"/>
        <v>370.3</v>
      </c>
      <c r="U80" s="168">
        <f t="shared" si="23"/>
        <v>405.00000000000006</v>
      </c>
      <c r="V80" s="168">
        <f t="shared" si="23"/>
        <v>406.3</v>
      </c>
      <c r="W80" s="168">
        <f t="shared" si="23"/>
        <v>426.7</v>
      </c>
      <c r="X80" s="168">
        <f t="shared" si="23"/>
        <v>574.29999999999995</v>
      </c>
      <c r="Y80" s="168">
        <f t="shared" si="23"/>
        <v>622.69999999999993</v>
      </c>
      <c r="Z80" s="168">
        <f t="shared" si="23"/>
        <v>551.09999999999991</v>
      </c>
      <c r="AA80" s="168">
        <f t="shared" si="23"/>
        <v>593.09999999999991</v>
      </c>
      <c r="AB80" s="168">
        <f t="shared" si="23"/>
        <v>712.09999999999991</v>
      </c>
      <c r="AC80" s="168">
        <f t="shared" si="23"/>
        <v>678.1</v>
      </c>
      <c r="AD80" s="168">
        <f t="shared" si="23"/>
        <v>775.19999999999993</v>
      </c>
      <c r="AE80" s="168">
        <f t="shared" si="23"/>
        <v>1102.5</v>
      </c>
      <c r="AF80" s="168">
        <f t="shared" si="23"/>
        <v>1231</v>
      </c>
      <c r="AG80" s="168">
        <f t="shared" si="23"/>
        <v>1775.5</v>
      </c>
      <c r="AH80" s="168">
        <f t="shared" si="23"/>
        <v>2721</v>
      </c>
      <c r="AI80" s="168">
        <f t="shared" si="23"/>
        <v>3900.06</v>
      </c>
      <c r="AJ80" s="168">
        <f t="shared" ref="AJ80:BO80" si="24">SUMIF($C$5:$C$76,"(NC / NIR)",AJ$5:AJ$76)</f>
        <v>4299.0600000000004</v>
      </c>
      <c r="AK80" s="168">
        <f t="shared" si="24"/>
        <v>4978.0600000000004</v>
      </c>
      <c r="AL80" s="168">
        <f t="shared" si="24"/>
        <v>5501.06</v>
      </c>
      <c r="AM80" s="168">
        <f t="shared" si="24"/>
        <v>6085.06</v>
      </c>
      <c r="AN80" s="168">
        <f t="shared" si="24"/>
        <v>6605.06</v>
      </c>
      <c r="AO80" s="168">
        <f t="shared" si="24"/>
        <v>7088.06</v>
      </c>
      <c r="AP80" s="168">
        <f t="shared" si="24"/>
        <v>7484.06</v>
      </c>
      <c r="AQ80" s="168">
        <f t="shared" si="24"/>
        <v>7892.5680000000002</v>
      </c>
      <c r="AR80" s="168">
        <f t="shared" si="24"/>
        <v>8031.5510000000013</v>
      </c>
      <c r="AS80" s="168">
        <f t="shared" si="24"/>
        <v>8411.9089999999997</v>
      </c>
      <c r="AT80" s="168">
        <f t="shared" si="24"/>
        <v>9172.8167156850413</v>
      </c>
      <c r="AU80" s="168">
        <f t="shared" si="24"/>
        <v>10755.346568931576</v>
      </c>
      <c r="AV80" s="168">
        <f t="shared" si="24"/>
        <v>12410.679000000002</v>
      </c>
      <c r="AW80" s="168">
        <f t="shared" si="24"/>
        <v>14068.823</v>
      </c>
      <c r="AX80" s="168">
        <f t="shared" si="24"/>
        <v>14698.89</v>
      </c>
      <c r="AY80" s="168">
        <f t="shared" si="24"/>
        <v>16122.347527041316</v>
      </c>
      <c r="AZ80" s="168">
        <f t="shared" si="24"/>
        <v>17621.866000000002</v>
      </c>
      <c r="BA80" s="168">
        <f t="shared" si="24"/>
        <v>18587.272009000004</v>
      </c>
      <c r="BB80" s="168">
        <f t="shared" si="24"/>
        <v>19334.144725038434</v>
      </c>
      <c r="BC80" s="168">
        <f t="shared" si="24"/>
        <v>21437.683100000017</v>
      </c>
      <c r="BD80" s="168">
        <f t="shared" si="24"/>
        <v>23910.498331296749</v>
      </c>
      <c r="BE80" s="168">
        <f t="shared" si="24"/>
        <v>24695.169227916085</v>
      </c>
      <c r="BF80" s="168">
        <f t="shared" si="24"/>
        <v>24320.416560955215</v>
      </c>
      <c r="BG80" s="168">
        <f t="shared" si="24"/>
        <v>16358.236688028088</v>
      </c>
      <c r="BH80" s="168">
        <f t="shared" si="24"/>
        <v>17655.991088999999</v>
      </c>
      <c r="BI80" s="168">
        <f t="shared" si="24"/>
        <v>19171.410324449</v>
      </c>
      <c r="BJ80" s="168">
        <f t="shared" si="24"/>
        <v>18912.443974729798</v>
      </c>
      <c r="BK80" s="168">
        <f t="shared" si="24"/>
        <v>20134.145588311134</v>
      </c>
      <c r="BL80" s="168">
        <f t="shared" si="24"/>
        <v>22119.138006874229</v>
      </c>
      <c r="BM80" s="168">
        <f t="shared" si="24"/>
        <v>23493.366511449778</v>
      </c>
      <c r="BN80" s="168">
        <f t="shared" si="24"/>
        <v>24251.324629427094</v>
      </c>
      <c r="BO80" s="168">
        <f t="shared" si="24"/>
        <v>24518.543630379987</v>
      </c>
      <c r="BP80" s="168">
        <f t="shared" ref="BP80:CD80" si="25">SUMIF($C$5:$C$76,"(NC / NIR)",BP$5:BP$76)</f>
        <v>25755.445607450234</v>
      </c>
      <c r="BQ80" s="168">
        <f t="shared" si="25"/>
        <v>26300.891344340587</v>
      </c>
      <c r="BR80" s="168">
        <f t="shared" si="25"/>
        <v>27925.510779285047</v>
      </c>
      <c r="BS80" s="168">
        <f t="shared" si="25"/>
        <v>28799.212007561116</v>
      </c>
      <c r="BT80" s="168">
        <f t="shared" si="25"/>
        <v>29033.99567154016</v>
      </c>
      <c r="BU80" s="168">
        <f t="shared" si="25"/>
        <v>30481.840596910009</v>
      </c>
      <c r="BV80" s="168">
        <f t="shared" si="25"/>
        <v>31175.940817977655</v>
      </c>
      <c r="BW80" s="168">
        <f t="shared" si="25"/>
        <v>32204.240605370011</v>
      </c>
      <c r="BX80" s="168">
        <f t="shared" si="25"/>
        <v>31259.206010088099</v>
      </c>
      <c r="BY80" s="168">
        <f t="shared" si="25"/>
        <v>32383.035901460797</v>
      </c>
      <c r="BZ80" s="168">
        <f t="shared" si="25"/>
        <v>34986.362712656446</v>
      </c>
      <c r="CA80" s="168">
        <f t="shared" si="25"/>
        <v>39417.324689722671</v>
      </c>
      <c r="CB80" s="168">
        <f t="shared" si="25"/>
        <v>42454.83222027804</v>
      </c>
      <c r="CC80" s="168">
        <f t="shared" si="25"/>
        <v>44984.046426112924</v>
      </c>
      <c r="CD80" s="169">
        <f t="shared" si="25"/>
        <v>47745.094958400245</v>
      </c>
    </row>
    <row r="81" spans="1:82" s="1" customFormat="1" x14ac:dyDescent="0.4">
      <c r="A81" s="149"/>
      <c r="B81" s="119"/>
      <c r="C81" s="170"/>
      <c r="D81" s="126"/>
      <c r="E81" s="126"/>
      <c r="F81" s="126"/>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71"/>
      <c r="BT81" s="126"/>
      <c r="BU81" s="126"/>
      <c r="BV81" s="126"/>
      <c r="BW81" s="126"/>
      <c r="BX81" s="126"/>
      <c r="BY81" s="126"/>
      <c r="BZ81" s="126"/>
      <c r="CA81" s="126"/>
      <c r="CB81" s="126"/>
      <c r="CC81" s="126"/>
      <c r="CD81" s="127"/>
    </row>
    <row r="82" spans="1:82" s="106" customFormat="1" ht="26.25" customHeight="1" x14ac:dyDescent="0.4">
      <c r="A82" s="166"/>
      <c r="B82" s="172" t="s">
        <v>288</v>
      </c>
      <c r="C82" s="173"/>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f t="shared" ref="AH82:BJ82" si="26">AH77-AH86-AH87</f>
        <v>15873</v>
      </c>
      <c r="AI82" s="49">
        <f t="shared" si="26"/>
        <v>18777.060000000001</v>
      </c>
      <c r="AJ82" s="49">
        <f t="shared" si="26"/>
        <v>22658.06</v>
      </c>
      <c r="AK82" s="49">
        <f t="shared" si="26"/>
        <v>27698.31</v>
      </c>
      <c r="AL82" s="49">
        <f t="shared" si="26"/>
        <v>31628.06</v>
      </c>
      <c r="AM82" s="49">
        <f t="shared" si="26"/>
        <v>35332.06</v>
      </c>
      <c r="AN82" s="49">
        <f t="shared" si="26"/>
        <v>38251.06</v>
      </c>
      <c r="AO82" s="49">
        <f t="shared" si="26"/>
        <v>41768.06</v>
      </c>
      <c r="AP82" s="49">
        <f t="shared" si="26"/>
        <v>44917.657999999996</v>
      </c>
      <c r="AQ82" s="49">
        <f t="shared" si="26"/>
        <v>46700.743999999992</v>
      </c>
      <c r="AR82" s="49">
        <f t="shared" si="26"/>
        <v>47317.750509999998</v>
      </c>
      <c r="AS82" s="49">
        <f t="shared" si="26"/>
        <v>50314.249480999992</v>
      </c>
      <c r="AT82" s="49">
        <f t="shared" si="26"/>
        <v>56478.799715685047</v>
      </c>
      <c r="AU82" s="49">
        <f t="shared" si="26"/>
        <v>62322.729468443315</v>
      </c>
      <c r="AV82" s="49">
        <f t="shared" si="26"/>
        <v>70755.02399999999</v>
      </c>
      <c r="AW82" s="49">
        <f t="shared" si="26"/>
        <v>77496.391000000003</v>
      </c>
      <c r="AX82" s="49">
        <f t="shared" si="26"/>
        <v>79687.214811775179</v>
      </c>
      <c r="AY82" s="49">
        <f t="shared" si="26"/>
        <v>83295.498265097471</v>
      </c>
      <c r="AZ82" s="49">
        <f t="shared" si="26"/>
        <v>86670.61694808054</v>
      </c>
      <c r="BA82" s="49">
        <f t="shared" si="26"/>
        <v>87921.907053839444</v>
      </c>
      <c r="BB82" s="49">
        <f t="shared" si="26"/>
        <v>90240.256998922923</v>
      </c>
      <c r="BC82" s="49">
        <f t="shared" si="26"/>
        <v>93735.885396197482</v>
      </c>
      <c r="BD82" s="49">
        <f t="shared" si="26"/>
        <v>96103.813251609536</v>
      </c>
      <c r="BE82" s="49">
        <f t="shared" si="26"/>
        <v>101422.7639867476</v>
      </c>
      <c r="BF82" s="49">
        <f t="shared" si="26"/>
        <v>105009.39933424356</v>
      </c>
      <c r="BG82" s="49">
        <f t="shared" si="26"/>
        <v>100707.9902380038</v>
      </c>
      <c r="BH82" s="49">
        <f t="shared" si="26"/>
        <v>110609.70131451008</v>
      </c>
      <c r="BI82" s="49">
        <f t="shared" si="26"/>
        <v>115248.99222777368</v>
      </c>
      <c r="BJ82" s="49">
        <f t="shared" si="26"/>
        <v>118700.44661544036</v>
      </c>
      <c r="BK82" s="49">
        <v>141172.3945017074</v>
      </c>
      <c r="BL82" s="49">
        <f t="shared" ref="BL82:CD82" si="27">BL77-BL86-BL87</f>
        <v>134899.92521352365</v>
      </c>
      <c r="BM82" s="49">
        <f t="shared" si="27"/>
        <v>147082.31990482216</v>
      </c>
      <c r="BN82" s="49">
        <f t="shared" si="27"/>
        <v>152390.4227525935</v>
      </c>
      <c r="BO82" s="49">
        <f t="shared" si="27"/>
        <v>157984.53674152636</v>
      </c>
      <c r="BP82" s="49">
        <f t="shared" si="27"/>
        <v>165542.36347189173</v>
      </c>
      <c r="BQ82" s="49">
        <f t="shared" si="27"/>
        <v>163144.49412239672</v>
      </c>
      <c r="BR82" s="49">
        <f t="shared" si="27"/>
        <v>167043.77629927508</v>
      </c>
      <c r="BS82" s="49">
        <f t="shared" si="27"/>
        <v>170814.77574825109</v>
      </c>
      <c r="BT82" s="49">
        <f t="shared" si="27"/>
        <v>172926.85099918011</v>
      </c>
      <c r="BU82" s="49">
        <f t="shared" si="27"/>
        <v>177086.96100929769</v>
      </c>
      <c r="BV82" s="49">
        <f t="shared" si="27"/>
        <v>182872.48123248841</v>
      </c>
      <c r="BW82" s="49">
        <f t="shared" si="27"/>
        <v>191642.16078002588</v>
      </c>
      <c r="BX82" s="49">
        <f t="shared" si="27"/>
        <v>212432.5344133905</v>
      </c>
      <c r="BY82" s="49">
        <f t="shared" si="27"/>
        <v>215336.13586165605</v>
      </c>
      <c r="BZ82" s="49">
        <f t="shared" si="27"/>
        <v>222595.53654347235</v>
      </c>
      <c r="CA82" s="49">
        <f t="shared" si="27"/>
        <v>243341.13730604347</v>
      </c>
      <c r="CB82" s="49">
        <f t="shared" si="27"/>
        <v>258637.46497762357</v>
      </c>
      <c r="CC82" s="49">
        <f t="shared" si="27"/>
        <v>272025.48755770223</v>
      </c>
      <c r="CD82" s="50">
        <f t="shared" si="27"/>
        <v>284060.33177467616</v>
      </c>
    </row>
    <row r="83" spans="1:82" s="106" customFormat="1" x14ac:dyDescent="0.4">
      <c r="A83" s="166"/>
      <c r="B83" s="71" t="s">
        <v>289</v>
      </c>
      <c r="C83" s="174"/>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155"/>
      <c r="BJ83" s="155"/>
      <c r="BK83" s="155"/>
      <c r="BL83" s="155"/>
      <c r="BM83" s="155"/>
      <c r="BN83" s="155"/>
      <c r="BO83" s="155"/>
      <c r="BP83" s="155"/>
      <c r="BQ83" s="155">
        <f t="shared" ref="BQ83:CD83" si="28">SUM(BQ5:BQ10,BQ13,BQ15:BQ20,BQ23:BQ26,BQ28,BQ30,BQ31:BQ37,BQ41:BQ49,BQ51:BQ57,BQ59,BQ64:BQ68,BQ70,BQ72:BQ73,BQ74:BQ76)-BQ86-BQ87</f>
        <v>71897.160751489821</v>
      </c>
      <c r="BR83" s="155">
        <f t="shared" si="28"/>
        <v>74444.697315330195</v>
      </c>
      <c r="BS83" s="155">
        <f t="shared" si="28"/>
        <v>76186.646985249172</v>
      </c>
      <c r="BT83" s="155">
        <f t="shared" si="28"/>
        <v>76351.7371850903</v>
      </c>
      <c r="BU83" s="155">
        <f t="shared" si="28"/>
        <v>78227.886091005537</v>
      </c>
      <c r="BV83" s="155">
        <f t="shared" si="28"/>
        <v>81319.530258082304</v>
      </c>
      <c r="BW83" s="155">
        <f t="shared" si="28"/>
        <v>84608.815113866687</v>
      </c>
      <c r="BX83" s="155">
        <f t="shared" si="28"/>
        <v>92321.738860310303</v>
      </c>
      <c r="BY83" s="155">
        <f t="shared" si="28"/>
        <v>97347.866506814695</v>
      </c>
      <c r="BZ83" s="155">
        <f t="shared" si="28"/>
        <v>100298.9126952729</v>
      </c>
      <c r="CA83" s="155">
        <f t="shared" si="28"/>
        <v>108799.20284958581</v>
      </c>
      <c r="CB83" s="155">
        <f t="shared" si="28"/>
        <v>115305.6397143872</v>
      </c>
      <c r="CC83" s="155">
        <f t="shared" si="28"/>
        <v>120347.19056476936</v>
      </c>
      <c r="CD83" s="156">
        <f t="shared" si="28"/>
        <v>125391.13242529414</v>
      </c>
    </row>
    <row r="84" spans="1:82" s="106" customFormat="1" x14ac:dyDescent="0.4">
      <c r="A84" s="166"/>
      <c r="B84" s="71" t="s">
        <v>290</v>
      </c>
      <c r="C84" s="174"/>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155"/>
      <c r="BJ84" s="155"/>
      <c r="BK84" s="155"/>
      <c r="BL84" s="155"/>
      <c r="BM84" s="155"/>
      <c r="BN84" s="155"/>
      <c r="BO84" s="155"/>
      <c r="BP84" s="155"/>
      <c r="BQ84" s="155">
        <f t="shared" ref="BQ84:CD84" si="29">SUM(BQ29,BQ38,BQ60,BQ63,BQ71,BQ50,BQ58,BQ14)</f>
        <v>91247.333370906897</v>
      </c>
      <c r="BR84" s="155">
        <f t="shared" si="29"/>
        <v>92599.078983944884</v>
      </c>
      <c r="BS84" s="155">
        <f t="shared" si="29"/>
        <v>94628.128763001965</v>
      </c>
      <c r="BT84" s="155">
        <f t="shared" si="29"/>
        <v>96575.113814089797</v>
      </c>
      <c r="BU84" s="155">
        <f t="shared" si="29"/>
        <v>98859.074918292172</v>
      </c>
      <c r="BV84" s="155">
        <f t="shared" si="29"/>
        <v>101552.95097440608</v>
      </c>
      <c r="BW84" s="155">
        <f t="shared" si="29"/>
        <v>107033.34566615918</v>
      </c>
      <c r="BX84" s="155">
        <f t="shared" si="29"/>
        <v>120110.79555308018</v>
      </c>
      <c r="BY84" s="155">
        <f t="shared" si="29"/>
        <v>117988.26935484137</v>
      </c>
      <c r="BZ84" s="155">
        <f t="shared" si="29"/>
        <v>122296.62384819945</v>
      </c>
      <c r="CA84" s="155">
        <f t="shared" si="29"/>
        <v>134541.93445645773</v>
      </c>
      <c r="CB84" s="155">
        <f t="shared" si="29"/>
        <v>143331.82526323636</v>
      </c>
      <c r="CC84" s="155">
        <f t="shared" si="29"/>
        <v>151678.29699293285</v>
      </c>
      <c r="CD84" s="156">
        <f t="shared" si="29"/>
        <v>158669.19934938199</v>
      </c>
    </row>
    <row r="85" spans="1:82" s="1" customFormat="1" x14ac:dyDescent="0.4">
      <c r="A85" s="149"/>
      <c r="B85" s="71" t="s">
        <v>291</v>
      </c>
      <c r="C85" s="1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f t="shared" ref="BL85:CD85" si="30">BL50+BL58+BL14</f>
        <v>4979.657177884229</v>
      </c>
      <c r="BM85" s="59">
        <f t="shared" si="30"/>
        <v>5516.5294897197828</v>
      </c>
      <c r="BN85" s="59">
        <f t="shared" si="30"/>
        <v>5776.1927438088887</v>
      </c>
      <c r="BO85" s="59">
        <f t="shared" si="30"/>
        <v>5632.2462835299884</v>
      </c>
      <c r="BP85" s="59">
        <f t="shared" si="30"/>
        <v>5604.8250899999985</v>
      </c>
      <c r="BQ85" s="59">
        <f t="shared" si="30"/>
        <v>615.17832681999994</v>
      </c>
      <c r="BR85" s="59">
        <f t="shared" si="30"/>
        <v>611.93929700000001</v>
      </c>
      <c r="BS85" s="59">
        <f t="shared" si="30"/>
        <v>621.7497810999995</v>
      </c>
      <c r="BT85" s="59">
        <f t="shared" si="30"/>
        <v>627.55100000000004</v>
      </c>
      <c r="BU85" s="59">
        <f t="shared" si="30"/>
        <v>654.75289959999998</v>
      </c>
      <c r="BV85" s="59">
        <f t="shared" si="30"/>
        <v>468</v>
      </c>
      <c r="BW85" s="59">
        <f t="shared" si="30"/>
        <v>253.047256</v>
      </c>
      <c r="BX85" s="59">
        <f t="shared" si="30"/>
        <v>0</v>
      </c>
      <c r="BY85" s="59">
        <f t="shared" si="30"/>
        <v>0.29930800000000002</v>
      </c>
      <c r="BZ85" s="59">
        <f t="shared" si="30"/>
        <v>0</v>
      </c>
      <c r="CA85" s="59">
        <f t="shared" si="30"/>
        <v>0</v>
      </c>
      <c r="CB85" s="59">
        <f t="shared" si="30"/>
        <v>0</v>
      </c>
      <c r="CC85" s="59">
        <f t="shared" si="30"/>
        <v>0</v>
      </c>
      <c r="CD85" s="60">
        <f t="shared" si="30"/>
        <v>0</v>
      </c>
    </row>
    <row r="86" spans="1:82" s="1" customFormat="1" ht="25.5" customHeight="1" x14ac:dyDescent="0.4">
      <c r="A86" s="149"/>
      <c r="B86" s="56" t="s">
        <v>292</v>
      </c>
      <c r="C86" s="1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155">
        <f t="shared" ref="AU86:BK86" si="31">AU24+AU43+AU53</f>
        <v>0</v>
      </c>
      <c r="AV86" s="155">
        <f t="shared" si="31"/>
        <v>0</v>
      </c>
      <c r="AW86" s="155">
        <f t="shared" si="31"/>
        <v>0</v>
      </c>
      <c r="AX86" s="59">
        <f t="shared" si="31"/>
        <v>3.4569999999999999</v>
      </c>
      <c r="AY86" s="59">
        <f t="shared" si="31"/>
        <v>4.1285950413223143</v>
      </c>
      <c r="AZ86" s="59">
        <f t="shared" si="31"/>
        <v>5.4580000000000002</v>
      </c>
      <c r="BA86" s="59">
        <f t="shared" si="31"/>
        <v>4.9669999999999996</v>
      </c>
      <c r="BB86" s="59">
        <f t="shared" si="31"/>
        <v>8.2967250384024585</v>
      </c>
      <c r="BC86" s="59">
        <f t="shared" si="31"/>
        <v>10.563000000000001</v>
      </c>
      <c r="BD86" s="59">
        <f t="shared" si="31"/>
        <v>11.87267336961207</v>
      </c>
      <c r="BE86" s="59">
        <f t="shared" si="31"/>
        <v>14.399096999999999</v>
      </c>
      <c r="BF86" s="59">
        <f t="shared" si="31"/>
        <v>19.709695</v>
      </c>
      <c r="BG86" s="59">
        <f t="shared" si="31"/>
        <v>19.340500802146213</v>
      </c>
      <c r="BH86" s="59">
        <f t="shared" si="31"/>
        <v>20.643089</v>
      </c>
      <c r="BI86" s="59">
        <f t="shared" si="31"/>
        <v>49.53799999999999</v>
      </c>
      <c r="BJ86" s="59">
        <f t="shared" si="31"/>
        <v>39.67</v>
      </c>
      <c r="BK86" s="59">
        <f t="shared" si="31"/>
        <v>40.937025149999997</v>
      </c>
      <c r="BL86" s="59">
        <f t="shared" ref="BL86:BQ86" si="32">BL24+BL33+BL43+BL53</f>
        <v>400.55954393000002</v>
      </c>
      <c r="BM86" s="59">
        <f t="shared" si="32"/>
        <v>417.50285769999999</v>
      </c>
      <c r="BN86" s="59">
        <f t="shared" si="32"/>
        <v>443.07170121000001</v>
      </c>
      <c r="BO86" s="59">
        <f t="shared" si="32"/>
        <v>447.32114404000004</v>
      </c>
      <c r="BP86" s="59">
        <f t="shared" si="32"/>
        <v>466.35633367023604</v>
      </c>
      <c r="BQ86" s="59">
        <f t="shared" si="32"/>
        <v>500.00787236999997</v>
      </c>
      <c r="BR86" s="59">
        <f t="shared" ref="BR86:CD86" si="33">BR33+BR43+BR53+SUM(BR18,-BR90,BR25,BR45,BR46,BR59,BR67,BR72)</f>
        <v>637.70802760000015</v>
      </c>
      <c r="BS86" s="59">
        <f t="shared" si="33"/>
        <v>351.46439466999999</v>
      </c>
      <c r="BT86" s="59">
        <f t="shared" si="33"/>
        <v>313.42158360999997</v>
      </c>
      <c r="BU86" s="59">
        <f t="shared" si="33"/>
        <v>325.01176554</v>
      </c>
      <c r="BV86" s="59">
        <f t="shared" si="33"/>
        <v>315.89417884765913</v>
      </c>
      <c r="BW86" s="59">
        <f t="shared" si="33"/>
        <v>285.01333899999997</v>
      </c>
      <c r="BX86" s="59">
        <f t="shared" si="33"/>
        <v>341.56654542096578</v>
      </c>
      <c r="BY86" s="59">
        <f t="shared" si="33"/>
        <v>313.88400360567454</v>
      </c>
      <c r="BZ86" s="59">
        <f t="shared" si="33"/>
        <v>268.80212441172893</v>
      </c>
      <c r="CA86" s="59">
        <f t="shared" si="33"/>
        <v>267.76350789560047</v>
      </c>
      <c r="CB86" s="59">
        <f t="shared" si="33"/>
        <v>274.34356915375292</v>
      </c>
      <c r="CC86" s="59">
        <f t="shared" si="33"/>
        <v>278.98439203687144</v>
      </c>
      <c r="CD86" s="60">
        <f t="shared" si="33"/>
        <v>285.18777916812769</v>
      </c>
    </row>
    <row r="87" spans="1:82" s="1" customFormat="1" ht="26.25" customHeight="1" x14ac:dyDescent="0.4">
      <c r="A87" s="149"/>
      <c r="B87" s="56" t="s">
        <v>129</v>
      </c>
      <c r="C87" s="159"/>
      <c r="D87" s="155"/>
      <c r="E87" s="155"/>
      <c r="F87" s="155"/>
      <c r="G87" s="155"/>
      <c r="H87" s="155"/>
      <c r="I87" s="155"/>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c r="AT87" s="155"/>
      <c r="AU87" s="155">
        <f t="shared" ref="AU87:BD87" si="34">SUM(AU88:AU89)</f>
        <v>3980.1589999999997</v>
      </c>
      <c r="AV87" s="155">
        <f t="shared" si="34"/>
        <v>4502.427999999999</v>
      </c>
      <c r="AW87" s="155">
        <f t="shared" si="34"/>
        <v>4941.175000000002</v>
      </c>
      <c r="AX87" s="155">
        <f t="shared" si="34"/>
        <v>5171.9954022248148</v>
      </c>
      <c r="AY87" s="155">
        <f t="shared" si="34"/>
        <v>5411.1922929025259</v>
      </c>
      <c r="AZ87" s="155">
        <f t="shared" si="34"/>
        <v>5541.8748089194496</v>
      </c>
      <c r="BA87" s="155">
        <f t="shared" si="34"/>
        <v>5420.5197031605667</v>
      </c>
      <c r="BB87" s="155">
        <f t="shared" si="34"/>
        <v>5316.763836077097</v>
      </c>
      <c r="BC87" s="155">
        <f t="shared" si="34"/>
        <v>5302.1368462702567</v>
      </c>
      <c r="BD87" s="155">
        <f t="shared" si="34"/>
        <v>5258.1548601357345</v>
      </c>
      <c r="BE87" s="155">
        <f t="shared" ref="BE87:CD87" si="35">SUM(BE88:BE90)</f>
        <v>5269.6888111279331</v>
      </c>
      <c r="BF87" s="155">
        <f t="shared" si="35"/>
        <v>5273.1899507939561</v>
      </c>
      <c r="BG87" s="155">
        <f t="shared" si="35"/>
        <v>5063.292346211093</v>
      </c>
      <c r="BH87" s="155">
        <f t="shared" si="35"/>
        <v>462.20873397033841</v>
      </c>
      <c r="BI87" s="155">
        <f t="shared" si="35"/>
        <v>504.46931899999896</v>
      </c>
      <c r="BJ87" s="155">
        <f t="shared" si="35"/>
        <v>473.77993800000399</v>
      </c>
      <c r="BK87" s="155">
        <f t="shared" si="35"/>
        <v>439.02078399999561</v>
      </c>
      <c r="BL87" s="155">
        <f t="shared" si="35"/>
        <v>456.68066700000475</v>
      </c>
      <c r="BM87" s="155">
        <f t="shared" si="35"/>
        <v>504.18692800000042</v>
      </c>
      <c r="BN87" s="155">
        <f t="shared" si="35"/>
        <v>528.06071600000246</v>
      </c>
      <c r="BO87" s="155">
        <f t="shared" si="35"/>
        <v>528.58899300001451</v>
      </c>
      <c r="BP87" s="155">
        <f t="shared" si="35"/>
        <v>543.9591270000011</v>
      </c>
      <c r="BQ87" s="155">
        <f t="shared" si="35"/>
        <v>487.68399400000123</v>
      </c>
      <c r="BR87" s="155">
        <f t="shared" si="35"/>
        <v>605.7397109999979</v>
      </c>
      <c r="BS87" s="155">
        <f t="shared" si="35"/>
        <v>633.2659879999992</v>
      </c>
      <c r="BT87" s="155">
        <f t="shared" si="35"/>
        <v>587.10436500000287</v>
      </c>
      <c r="BU87" s="155">
        <f t="shared" si="35"/>
        <v>630.77080199999909</v>
      </c>
      <c r="BV87" s="155">
        <f t="shared" si="35"/>
        <v>539.01791499999558</v>
      </c>
      <c r="BW87" s="155">
        <f t="shared" si="35"/>
        <v>510.48828135059318</v>
      </c>
      <c r="BX87" s="155">
        <f t="shared" si="35"/>
        <v>463.69869291000117</v>
      </c>
      <c r="BY87" s="155">
        <f t="shared" si="35"/>
        <v>482.39189425496807</v>
      </c>
      <c r="BZ87" s="155">
        <f t="shared" si="35"/>
        <v>472.48734574361333</v>
      </c>
      <c r="CA87" s="155">
        <f t="shared" si="35"/>
        <v>459.53924505879888</v>
      </c>
      <c r="CB87" s="155">
        <f t="shared" si="35"/>
        <v>445.3219073409806</v>
      </c>
      <c r="CC87" s="155">
        <f t="shared" si="35"/>
        <v>408.32993245585226</v>
      </c>
      <c r="CD87" s="156">
        <f t="shared" si="35"/>
        <v>390.96548882109039</v>
      </c>
    </row>
    <row r="88" spans="1:82" s="1" customFormat="1" x14ac:dyDescent="0.4">
      <c r="A88" s="149"/>
      <c r="B88" s="71" t="s">
        <v>293</v>
      </c>
      <c r="C88" s="159"/>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v>3649.9919999999997</v>
      </c>
      <c r="AV88" s="155">
        <v>4276.851999999999</v>
      </c>
      <c r="AW88" s="155">
        <v>4762.6290000000017</v>
      </c>
      <c r="AX88" s="155">
        <v>4989.8812429248146</v>
      </c>
      <c r="AY88" s="155">
        <v>5223.2227532525258</v>
      </c>
      <c r="AZ88" s="155">
        <v>5350.8740169194498</v>
      </c>
      <c r="BA88" s="155">
        <v>5222.6900781605664</v>
      </c>
      <c r="BB88" s="155">
        <v>5106.1262210770974</v>
      </c>
      <c r="BC88" s="155">
        <v>5057.0168972702568</v>
      </c>
      <c r="BD88" s="155">
        <v>4981.3293010757343</v>
      </c>
      <c r="BE88" s="155">
        <v>4961.6985451279334</v>
      </c>
      <c r="BF88" s="155">
        <v>5036.3023338939556</v>
      </c>
      <c r="BG88" s="155">
        <v>4791.5473475060626</v>
      </c>
      <c r="BH88" s="155">
        <v>352.79866929826653</v>
      </c>
      <c r="BI88" s="155">
        <v>370.8638349999992</v>
      </c>
      <c r="BJ88" s="155">
        <v>342.7063180000041</v>
      </c>
      <c r="BK88" s="155">
        <v>321.65414699999565</v>
      </c>
      <c r="BL88" s="155">
        <f t="shared" ref="BL88:CD88" si="36">BL30</f>
        <v>348.23900200000571</v>
      </c>
      <c r="BM88" s="155">
        <f t="shared" si="36"/>
        <v>386.0307610000018</v>
      </c>
      <c r="BN88" s="155">
        <f t="shared" si="36"/>
        <v>399.49913500000184</v>
      </c>
      <c r="BO88" s="155">
        <f t="shared" si="36"/>
        <v>433.20464900001389</v>
      </c>
      <c r="BP88" s="155">
        <f t="shared" si="36"/>
        <v>446.92571600000156</v>
      </c>
      <c r="BQ88" s="155">
        <f t="shared" si="36"/>
        <v>470.89298200000121</v>
      </c>
      <c r="BR88" s="155">
        <f t="shared" si="36"/>
        <v>563.96805599999789</v>
      </c>
      <c r="BS88" s="155">
        <f t="shared" si="36"/>
        <v>628.2659879999992</v>
      </c>
      <c r="BT88" s="155">
        <f t="shared" si="36"/>
        <v>546.10436500000287</v>
      </c>
      <c r="BU88" s="155">
        <f t="shared" si="36"/>
        <v>624.77080199999909</v>
      </c>
      <c r="BV88" s="155">
        <f t="shared" si="36"/>
        <v>533.01791499999558</v>
      </c>
      <c r="BW88" s="155">
        <f t="shared" si="36"/>
        <v>503.72815436059318</v>
      </c>
      <c r="BX88" s="155">
        <f t="shared" si="36"/>
        <v>456.04254800000126</v>
      </c>
      <c r="BY88" s="155">
        <f t="shared" si="36"/>
        <v>482.39189425496807</v>
      </c>
      <c r="BZ88" s="155">
        <f t="shared" si="36"/>
        <v>472.48734574361333</v>
      </c>
      <c r="CA88" s="155">
        <f t="shared" si="36"/>
        <v>459.53924505879888</v>
      </c>
      <c r="CB88" s="155">
        <f t="shared" si="36"/>
        <v>445.3219073409806</v>
      </c>
      <c r="CC88" s="155">
        <f t="shared" si="36"/>
        <v>408.32993245585226</v>
      </c>
      <c r="CD88" s="156">
        <f t="shared" si="36"/>
        <v>390.96548882109039</v>
      </c>
    </row>
    <row r="89" spans="1:82" s="1" customFormat="1" x14ac:dyDescent="0.4">
      <c r="A89" s="149"/>
      <c r="B89" s="71" t="s">
        <v>294</v>
      </c>
      <c r="C89" s="159"/>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f>Council_Tax_Benefit!AU40</f>
        <v>330.16699999999992</v>
      </c>
      <c r="AV89" s="155">
        <f>Council_Tax_Benefit!AV40</f>
        <v>225.57600000000002</v>
      </c>
      <c r="AW89" s="155">
        <f>Council_Tax_Benefit!AW40</f>
        <v>178.54600000000005</v>
      </c>
      <c r="AX89" s="155">
        <f>Council_Tax_Benefit!AX40</f>
        <v>182.11415929999976</v>
      </c>
      <c r="AY89" s="155">
        <f>Council_Tax_Benefit!AY40</f>
        <v>187.96953965000034</v>
      </c>
      <c r="AZ89" s="155">
        <f>Council_Tax_Benefit!AZ40</f>
        <v>191.00079200000008</v>
      </c>
      <c r="BA89" s="155">
        <f>Council_Tax_Benefit!BA40</f>
        <v>197.82962499999996</v>
      </c>
      <c r="BB89" s="155">
        <f>Council_Tax_Benefit!BB40</f>
        <v>210.63761499999998</v>
      </c>
      <c r="BC89" s="155">
        <f>Council_Tax_Benefit!BC40</f>
        <v>245.11994899999974</v>
      </c>
      <c r="BD89" s="155">
        <f>Council_Tax_Benefit!BD40</f>
        <v>276.82555906000005</v>
      </c>
      <c r="BE89" s="155">
        <f>Council_Tax_Benefit!BE40</f>
        <v>307.99026600000002</v>
      </c>
      <c r="BF89" s="155">
        <f>Council_Tax_Benefit!BF40</f>
        <v>235.92008099999998</v>
      </c>
      <c r="BG89" s="155">
        <f>Council_Tax_Benefit!BG40</f>
        <v>270.52785005503068</v>
      </c>
      <c r="BH89" s="155">
        <f>Council_Tax_Benefit!BH40</f>
        <v>108.06528901000044</v>
      </c>
      <c r="BI89" s="155">
        <f>Council_Tax_Benefit!BI40</f>
        <v>132.26724699999974</v>
      </c>
      <c r="BJ89" s="155">
        <f>Council_Tax_Benefit!BJ40</f>
        <v>129.49896799999988</v>
      </c>
      <c r="BK89" s="155">
        <f>Council_Tax_Benefit!BK40</f>
        <v>115.282225</v>
      </c>
      <c r="BL89" s="155">
        <f>Council_Tax_Benefit!BL40</f>
        <v>105.96941599999904</v>
      </c>
      <c r="BM89" s="155">
        <f>Council_Tax_Benefit!BM40</f>
        <v>115.30013499999859</v>
      </c>
      <c r="BN89" s="155">
        <f>Council_Tax_Benefit!BN40</f>
        <v>126.20864500000062</v>
      </c>
      <c r="BO89" s="155">
        <f>Council_Tax_Benefit!BO40</f>
        <v>94.515385000000606</v>
      </c>
      <c r="BP89" s="155">
        <f>Council_Tax_Benefit!BP40</f>
        <v>95.914283999999498</v>
      </c>
      <c r="BQ89" s="155">
        <f>Council_Tax_Benefit!BQ40</f>
        <v>0</v>
      </c>
      <c r="BR89" s="155">
        <f>Council_Tax_Benefit!BR40</f>
        <v>0</v>
      </c>
      <c r="BS89" s="155">
        <f>Council_Tax_Benefit!BS40</f>
        <v>0</v>
      </c>
      <c r="BT89" s="155">
        <f>Council_Tax_Benefit!BT40</f>
        <v>0</v>
      </c>
      <c r="BU89" s="155">
        <f>Council_Tax_Benefit!BU40</f>
        <v>0</v>
      </c>
      <c r="BV89" s="155">
        <f>Council_Tax_Benefit!BV40</f>
        <v>0</v>
      </c>
      <c r="BW89" s="155">
        <f>Council_Tax_Benefit!BW40</f>
        <v>0</v>
      </c>
      <c r="BX89" s="155">
        <f>Council_Tax_Benefit!BX40</f>
        <v>0</v>
      </c>
      <c r="BY89" s="155">
        <f>Council_Tax_Benefit!BY40</f>
        <v>0</v>
      </c>
      <c r="BZ89" s="155">
        <f>Council_Tax_Benefit!BZ40</f>
        <v>0</v>
      </c>
      <c r="CA89" s="155">
        <f>Council_Tax_Benefit!CA40</f>
        <v>0</v>
      </c>
      <c r="CB89" s="155">
        <f>Council_Tax_Benefit!CB40</f>
        <v>0</v>
      </c>
      <c r="CC89" s="155">
        <f>Council_Tax_Benefit!CC40</f>
        <v>0</v>
      </c>
      <c r="CD89" s="156">
        <f>Council_Tax_Benefit!CD40</f>
        <v>0</v>
      </c>
    </row>
    <row r="90" spans="1:82" s="1" customFormat="1" x14ac:dyDescent="0.4">
      <c r="A90" s="149"/>
      <c r="B90" s="71" t="s">
        <v>295</v>
      </c>
      <c r="C90" s="1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v>0</v>
      </c>
      <c r="BF90" s="59">
        <v>0.96753590000000322</v>
      </c>
      <c r="BG90" s="59">
        <v>1.2171486499999968</v>
      </c>
      <c r="BH90" s="59">
        <v>1.3447756620714291</v>
      </c>
      <c r="BI90" s="59">
        <v>1.3382369999999995</v>
      </c>
      <c r="BJ90" s="59">
        <v>1.5746519999999968</v>
      </c>
      <c r="BK90" s="59">
        <v>2.0844120000000004</v>
      </c>
      <c r="BL90" s="59">
        <v>2.4722489999999979</v>
      </c>
      <c r="BM90" s="59">
        <v>2.8560320000000026</v>
      </c>
      <c r="BN90" s="59">
        <v>2.3529359999999997</v>
      </c>
      <c r="BO90" s="59">
        <v>0.86895899999999671</v>
      </c>
      <c r="BP90" s="59">
        <v>1.1191269999999989</v>
      </c>
      <c r="BQ90" s="59">
        <v>16.791011999999995</v>
      </c>
      <c r="BR90" s="155">
        <v>41.77165500000001</v>
      </c>
      <c r="BS90" s="155">
        <v>5</v>
      </c>
      <c r="BT90" s="155">
        <v>41</v>
      </c>
      <c r="BU90" s="155">
        <v>6</v>
      </c>
      <c r="BV90" s="155">
        <v>6</v>
      </c>
      <c r="BW90" s="155">
        <v>6.7601269900000176</v>
      </c>
      <c r="BX90" s="155">
        <v>7.6561449099999095</v>
      </c>
      <c r="BY90" s="155">
        <v>0</v>
      </c>
      <c r="BZ90" s="155">
        <v>0</v>
      </c>
      <c r="CA90" s="155">
        <v>0</v>
      </c>
      <c r="CB90" s="155">
        <v>0</v>
      </c>
      <c r="CC90" s="155">
        <v>0</v>
      </c>
      <c r="CD90" s="156">
        <v>0</v>
      </c>
    </row>
    <row r="91" spans="1:82" s="1" customFormat="1" x14ac:dyDescent="0.4">
      <c r="A91" s="149"/>
      <c r="B91" s="119"/>
      <c r="C91" s="170"/>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c r="BY91" s="126"/>
      <c r="BZ91" s="126"/>
      <c r="CA91" s="126"/>
      <c r="CB91" s="126"/>
      <c r="CC91" s="126"/>
      <c r="CD91" s="127"/>
    </row>
    <row r="92" spans="1:82" s="1" customFormat="1" ht="25.5" customHeight="1" x14ac:dyDescent="0.4">
      <c r="A92" s="149"/>
      <c r="B92" s="106" t="s">
        <v>296</v>
      </c>
      <c r="C92" s="1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6"/>
      <c r="BM92" s="56"/>
      <c r="BN92" s="56"/>
      <c r="BO92" s="56"/>
      <c r="BP92" s="56"/>
      <c r="BQ92" s="56"/>
      <c r="BR92" s="56"/>
      <c r="BS92" s="56"/>
      <c r="BT92" s="56"/>
      <c r="BU92" s="56"/>
      <c r="BV92" s="56"/>
      <c r="BW92" s="56"/>
      <c r="BX92" s="56"/>
      <c r="BY92" s="56"/>
      <c r="BZ92" s="56"/>
      <c r="CA92" s="56"/>
      <c r="CB92" s="56"/>
      <c r="CC92" s="56"/>
      <c r="CD92" s="128"/>
    </row>
    <row r="93" spans="1:82" s="1" customFormat="1" ht="26.25" customHeight="1" x14ac:dyDescent="0.4">
      <c r="A93" s="149"/>
      <c r="B93" s="106" t="s">
        <v>297</v>
      </c>
      <c r="C93" s="1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123"/>
      <c r="BR93" s="123"/>
      <c r="BS93" s="123"/>
      <c r="BT93" s="123"/>
      <c r="BU93" s="123"/>
      <c r="BV93" s="123"/>
      <c r="BW93" s="123"/>
      <c r="BX93" s="123">
        <f t="shared" ref="BX93:CD93" si="37">BX82</f>
        <v>212432.5344133905</v>
      </c>
      <c r="BY93" s="123">
        <f t="shared" si="37"/>
        <v>215336.13586165605</v>
      </c>
      <c r="BZ93" s="123">
        <f t="shared" si="37"/>
        <v>222595.53654347235</v>
      </c>
      <c r="CA93" s="123">
        <f t="shared" si="37"/>
        <v>243341.13730604347</v>
      </c>
      <c r="CB93" s="123">
        <f t="shared" si="37"/>
        <v>258637.46497762357</v>
      </c>
      <c r="CC93" s="123">
        <f t="shared" si="37"/>
        <v>272025.48755770223</v>
      </c>
      <c r="CD93" s="124">
        <f t="shared" si="37"/>
        <v>284060.33177467616</v>
      </c>
    </row>
    <row r="94" spans="1:82" s="29" customFormat="1" x14ac:dyDescent="0.35">
      <c r="A94" s="175"/>
      <c r="B94" s="176" t="s">
        <v>298</v>
      </c>
      <c r="C94" s="177"/>
      <c r="D94" s="178"/>
      <c r="E94" s="178"/>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c r="AM94" s="178"/>
      <c r="AN94" s="178"/>
      <c r="AO94" s="178"/>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8"/>
      <c r="BM94" s="178"/>
      <c r="BN94" s="178"/>
      <c r="BO94" s="178"/>
      <c r="BP94" s="178"/>
      <c r="BQ94" s="178"/>
      <c r="BR94" s="178"/>
      <c r="BS94" s="178"/>
      <c r="BT94" s="178"/>
      <c r="BU94" s="178"/>
      <c r="BV94" s="178"/>
      <c r="BW94" s="178"/>
      <c r="BX94" s="178">
        <v>-1310.1735388100001</v>
      </c>
      <c r="BY94" s="178">
        <v>-544.2271904557424</v>
      </c>
      <c r="BZ94" s="178">
        <v>0</v>
      </c>
      <c r="CA94" s="178">
        <v>0</v>
      </c>
      <c r="CB94" s="178">
        <v>0</v>
      </c>
      <c r="CC94" s="178">
        <v>0</v>
      </c>
      <c r="CD94" s="179">
        <v>0</v>
      </c>
    </row>
    <row r="95" spans="1:82" s="29" customFormat="1" x14ac:dyDescent="0.35">
      <c r="A95" s="175"/>
      <c r="B95" s="176" t="s">
        <v>299</v>
      </c>
      <c r="C95" s="177"/>
      <c r="D95" s="178"/>
      <c r="E95" s="178"/>
      <c r="F95" s="17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c r="AM95" s="178"/>
      <c r="AN95" s="178"/>
      <c r="AO95" s="178"/>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8"/>
      <c r="BM95" s="178"/>
      <c r="BN95" s="178"/>
      <c r="BO95" s="178"/>
      <c r="BP95" s="178"/>
      <c r="BQ95" s="178"/>
      <c r="BR95" s="178"/>
      <c r="BS95" s="178"/>
      <c r="BT95" s="178"/>
      <c r="BU95" s="178"/>
      <c r="BV95" s="178"/>
      <c r="BW95" s="178"/>
      <c r="BX95" s="178">
        <v>5.5850182200000003</v>
      </c>
      <c r="BY95" s="178">
        <v>0</v>
      </c>
      <c r="BZ95" s="178">
        <v>0</v>
      </c>
      <c r="CA95" s="178">
        <v>0</v>
      </c>
      <c r="CB95" s="178">
        <v>0</v>
      </c>
      <c r="CC95" s="178">
        <v>0</v>
      </c>
      <c r="CD95" s="179">
        <v>0</v>
      </c>
    </row>
    <row r="96" spans="1:82" s="29" customFormat="1" x14ac:dyDescent="0.35">
      <c r="A96" s="175"/>
      <c r="B96" s="176" t="s">
        <v>300</v>
      </c>
      <c r="C96" s="177"/>
      <c r="D96" s="178"/>
      <c r="E96" s="178"/>
      <c r="F96" s="178"/>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c r="AJ96" s="178"/>
      <c r="AK96" s="178"/>
      <c r="AL96" s="178"/>
      <c r="AM96" s="178"/>
      <c r="AN96" s="178"/>
      <c r="AO96" s="178"/>
      <c r="AP96" s="178"/>
      <c r="AQ96" s="178"/>
      <c r="AR96" s="178"/>
      <c r="AS96" s="178"/>
      <c r="AT96" s="178"/>
      <c r="AU96" s="178"/>
      <c r="AV96" s="178"/>
      <c r="AW96" s="178"/>
      <c r="AX96" s="178"/>
      <c r="AY96" s="178"/>
      <c r="AZ96" s="178"/>
      <c r="BA96" s="178"/>
      <c r="BB96" s="178"/>
      <c r="BC96" s="178"/>
      <c r="BD96" s="178"/>
      <c r="BE96" s="178"/>
      <c r="BF96" s="178"/>
      <c r="BG96" s="178"/>
      <c r="BH96" s="178"/>
      <c r="BI96" s="178"/>
      <c r="BJ96" s="178"/>
      <c r="BK96" s="178"/>
      <c r="BL96" s="178"/>
      <c r="BM96" s="178"/>
      <c r="BN96" s="178"/>
      <c r="BO96" s="178"/>
      <c r="BP96" s="178"/>
      <c r="BQ96" s="178"/>
      <c r="BR96" s="178"/>
      <c r="BS96" s="178"/>
      <c r="BT96" s="178"/>
      <c r="BU96" s="178"/>
      <c r="BV96" s="178"/>
      <c r="BW96" s="178"/>
      <c r="BX96" s="178">
        <v>0</v>
      </c>
      <c r="BY96" s="178">
        <v>-0.29930799998692237</v>
      </c>
      <c r="BZ96" s="178">
        <v>-2.944524196209386E-2</v>
      </c>
      <c r="CA96" s="178">
        <v>-1.8316618225071579E-2</v>
      </c>
      <c r="CB96" s="178">
        <v>-1.1940369654330425</v>
      </c>
      <c r="CC96" s="178">
        <v>-0.99884728196775541</v>
      </c>
      <c r="CD96" s="179">
        <v>-1.0176448954734951</v>
      </c>
    </row>
    <row r="97" spans="1:82" s="29" customFormat="1" ht="26.25" customHeight="1" x14ac:dyDescent="0.35">
      <c r="A97" s="175"/>
      <c r="B97" s="180" t="s">
        <v>301</v>
      </c>
      <c r="C97" s="177"/>
      <c r="D97" s="178"/>
      <c r="E97" s="178"/>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c r="AQ97" s="178"/>
      <c r="AR97" s="178"/>
      <c r="AS97" s="178"/>
      <c r="AT97" s="178"/>
      <c r="AU97" s="178"/>
      <c r="AV97" s="178"/>
      <c r="AW97" s="178"/>
      <c r="AX97" s="178"/>
      <c r="AY97" s="178"/>
      <c r="AZ97" s="178"/>
      <c r="BA97" s="178"/>
      <c r="BB97" s="178"/>
      <c r="BC97" s="178"/>
      <c r="BD97" s="178"/>
      <c r="BE97" s="178"/>
      <c r="BF97" s="178"/>
      <c r="BG97" s="178"/>
      <c r="BH97" s="178"/>
      <c r="BI97" s="178"/>
      <c r="BJ97" s="178"/>
      <c r="BK97" s="178"/>
      <c r="BL97" s="178"/>
      <c r="BM97" s="178"/>
      <c r="BN97" s="178"/>
      <c r="BO97" s="178"/>
      <c r="BP97" s="178"/>
      <c r="BS97" s="181"/>
      <c r="BT97" s="181"/>
      <c r="BU97" s="181"/>
      <c r="BV97" s="181"/>
      <c r="BW97" s="181"/>
      <c r="BX97" s="181">
        <f t="shared" ref="BX97:CD97" si="38">SUM(BX93:BX96)</f>
        <v>211127.94589280052</v>
      </c>
      <c r="BY97" s="181">
        <f t="shared" si="38"/>
        <v>214791.60936320032</v>
      </c>
      <c r="BZ97" s="181">
        <f t="shared" si="38"/>
        <v>222595.50709823039</v>
      </c>
      <c r="CA97" s="181">
        <f t="shared" si="38"/>
        <v>243341.11898942525</v>
      </c>
      <c r="CB97" s="181">
        <f t="shared" si="38"/>
        <v>258636.27094065814</v>
      </c>
      <c r="CC97" s="181">
        <f t="shared" si="38"/>
        <v>272024.48871042026</v>
      </c>
      <c r="CD97" s="182">
        <f t="shared" si="38"/>
        <v>284059.31412978069</v>
      </c>
    </row>
    <row r="98" spans="1:82" s="1" customFormat="1" ht="30" x14ac:dyDescent="0.4">
      <c r="A98" s="149"/>
      <c r="B98" s="116" t="s">
        <v>302</v>
      </c>
      <c r="C98" s="167"/>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c r="BM98" s="123"/>
      <c r="BN98" s="123"/>
      <c r="BO98" s="123"/>
      <c r="BP98" s="123"/>
      <c r="BQ98" s="123"/>
      <c r="BR98" s="181"/>
      <c r="BS98" s="181"/>
      <c r="BT98" s="123"/>
      <c r="BU98" s="123"/>
      <c r="BV98" s="123"/>
      <c r="BW98" s="123"/>
      <c r="BX98" s="123">
        <f t="shared" ref="BX98:CD98" si="39">SUM(BX99:BX100)</f>
        <v>211127.94589280046</v>
      </c>
      <c r="BY98" s="123">
        <f t="shared" si="39"/>
        <v>214791.60936320032</v>
      </c>
      <c r="BZ98" s="123">
        <f t="shared" si="39"/>
        <v>222595.50709823042</v>
      </c>
      <c r="CA98" s="123">
        <f t="shared" si="39"/>
        <v>243341.1189894253</v>
      </c>
      <c r="CB98" s="123">
        <f t="shared" si="39"/>
        <v>258636.27094065811</v>
      </c>
      <c r="CC98" s="123">
        <f t="shared" si="39"/>
        <v>272024.48871042026</v>
      </c>
      <c r="CD98" s="124">
        <f t="shared" si="39"/>
        <v>284059.31412978063</v>
      </c>
    </row>
    <row r="99" spans="1:82" s="29" customFormat="1" x14ac:dyDescent="0.35">
      <c r="A99" s="175"/>
      <c r="B99" s="176" t="s">
        <v>277</v>
      </c>
      <c r="C99" s="177"/>
      <c r="D99" s="178"/>
      <c r="E99" s="178"/>
      <c r="F99" s="17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c r="AM99" s="178"/>
      <c r="AN99" s="178"/>
      <c r="AO99" s="178"/>
      <c r="AP99" s="178"/>
      <c r="AQ99" s="178"/>
      <c r="AR99" s="178"/>
      <c r="AS99" s="178"/>
      <c r="AT99" s="178"/>
      <c r="AU99" s="178"/>
      <c r="AV99" s="178"/>
      <c r="AW99" s="178"/>
      <c r="AX99" s="178"/>
      <c r="AY99" s="178"/>
      <c r="AZ99" s="178"/>
      <c r="BA99" s="178"/>
      <c r="BB99" s="178"/>
      <c r="BC99" s="178"/>
      <c r="BD99" s="178"/>
      <c r="BE99" s="178"/>
      <c r="BF99" s="178"/>
      <c r="BG99" s="178"/>
      <c r="BH99" s="178"/>
      <c r="BI99" s="178"/>
      <c r="BJ99" s="178"/>
      <c r="BK99" s="178"/>
      <c r="BL99" s="178"/>
      <c r="BM99" s="178"/>
      <c r="BN99" s="178"/>
      <c r="BO99" s="178"/>
      <c r="BP99" s="178"/>
      <c r="BQ99" s="178"/>
      <c r="BR99" s="178"/>
      <c r="BS99" s="178"/>
      <c r="BT99" s="178"/>
      <c r="BU99" s="178"/>
      <c r="BV99" s="178"/>
      <c r="BW99" s="178"/>
      <c r="BX99" s="178">
        <v>92134.862419552446</v>
      </c>
      <c r="BY99" s="178">
        <v>96993.67165257482</v>
      </c>
      <c r="BZ99" s="178">
        <v>100298.22325003096</v>
      </c>
      <c r="CA99" s="178">
        <v>108798.47453296755</v>
      </c>
      <c r="CB99" s="178">
        <v>115304.16874303955</v>
      </c>
      <c r="CC99" s="178">
        <v>120347.18402611633</v>
      </c>
      <c r="CD99" s="179">
        <v>125391.12852259033</v>
      </c>
    </row>
    <row r="100" spans="1:82" s="29" customFormat="1" ht="15.4" thickBot="1" x14ac:dyDescent="0.4">
      <c r="A100" s="183"/>
      <c r="B100" s="85" t="s">
        <v>278</v>
      </c>
      <c r="C100" s="184"/>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5"/>
      <c r="AU100" s="185"/>
      <c r="AV100" s="185"/>
      <c r="AW100" s="185"/>
      <c r="AX100" s="185"/>
      <c r="AY100" s="185"/>
      <c r="AZ100" s="185"/>
      <c r="BA100" s="185"/>
      <c r="BB100" s="185"/>
      <c r="BC100" s="185"/>
      <c r="BD100" s="185"/>
      <c r="BE100" s="185"/>
      <c r="BF100" s="185"/>
      <c r="BG100" s="185"/>
      <c r="BH100" s="185"/>
      <c r="BI100" s="185"/>
      <c r="BJ100" s="185"/>
      <c r="BK100" s="185"/>
      <c r="BL100" s="185"/>
      <c r="BM100" s="185"/>
      <c r="BN100" s="185"/>
      <c r="BO100" s="185"/>
      <c r="BP100" s="185"/>
      <c r="BQ100" s="185"/>
      <c r="BR100" s="185"/>
      <c r="BS100" s="185"/>
      <c r="BT100" s="185"/>
      <c r="BU100" s="185"/>
      <c r="BV100" s="185"/>
      <c r="BW100" s="185"/>
      <c r="BX100" s="185">
        <v>118993.08347324803</v>
      </c>
      <c r="BY100" s="185">
        <v>117797.93771062548</v>
      </c>
      <c r="BZ100" s="185">
        <v>122297.28384819945</v>
      </c>
      <c r="CA100" s="185">
        <v>134542.64445645775</v>
      </c>
      <c r="CB100" s="185">
        <v>143332.10219761857</v>
      </c>
      <c r="CC100" s="185">
        <v>151677.30468430393</v>
      </c>
      <c r="CD100" s="186">
        <v>158668.1856071903</v>
      </c>
    </row>
    <row r="102" spans="1:82" x14ac:dyDescent="0.4">
      <c r="A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row>
    <row r="103" spans="1:82" x14ac:dyDescent="0.4">
      <c r="A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row>
    <row r="104" spans="1:82" x14ac:dyDescent="0.4">
      <c r="A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row>
  </sheetData>
  <hyperlinks>
    <hyperlink ref="A1" location="Contents!A1" display="Contents page" xr:uid="{00000000-0004-0000-0500-000000000000}"/>
    <hyperlink ref="B1" location="Notes!A1" display="Information relating to this table can be found in the 'Notes' tab" xr:uid="{00000000-0004-0000-05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9C9C9"/>
  </sheetPr>
  <dimension ref="A1:CD94"/>
  <sheetViews>
    <sheetView zoomScale="70" zoomScaleNormal="70" workbookViewId="0">
      <pane xSplit="3" ySplit="4" topLeftCell="BW5" activePane="bottomRight" state="frozen"/>
      <selection pane="topRight" activeCell="D1" sqref="D1"/>
      <selection pane="bottomLeft" activeCell="A5" sqref="A5"/>
      <selection pane="bottomRight" activeCell="A5" sqref="A5"/>
    </sheetView>
  </sheetViews>
  <sheetFormatPr defaultColWidth="9.1328125" defaultRowHeight="15" x14ac:dyDescent="0.4"/>
  <cols>
    <col min="1" max="1" width="23.1328125" style="159" bestFit="1" customWidth="1"/>
    <col min="2" max="2" width="75.86328125" style="56" customWidth="1"/>
    <col min="3" max="3" width="25.86328125" style="159" customWidth="1"/>
    <col min="4" max="75" width="12.86328125" style="59" customWidth="1"/>
    <col min="76" max="82" width="12.86328125" style="56" customWidth="1"/>
    <col min="83" max="83" width="9.1328125" style="56" customWidth="1"/>
    <col min="84" max="16384" width="9.1328125" style="56"/>
  </cols>
  <sheetData>
    <row r="1" spans="1:82" s="16" customFormat="1" ht="25.5" customHeight="1" thickBot="1" x14ac:dyDescent="0.4">
      <c r="A1" s="43" t="s">
        <v>44</v>
      </c>
      <c r="B1" s="44" t="s">
        <v>88</v>
      </c>
      <c r="C1" s="108"/>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row>
    <row r="2" spans="1:82" s="1" customFormat="1" ht="33" customHeight="1" x14ac:dyDescent="0.4">
      <c r="A2" s="46" t="s">
        <v>45</v>
      </c>
      <c r="B2" s="18" t="s">
        <v>303</v>
      </c>
      <c r="C2" s="135"/>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51" customFormat="1" x14ac:dyDescent="0.4">
      <c r="A3" s="110">
        <v>2022</v>
      </c>
      <c r="B3" s="21" t="s">
        <v>304</v>
      </c>
      <c r="C3" s="147" t="s">
        <v>219</v>
      </c>
      <c r="D3" s="53" t="s">
        <v>123</v>
      </c>
      <c r="E3" s="53" t="s">
        <v>123</v>
      </c>
      <c r="F3" s="53" t="s">
        <v>123</v>
      </c>
      <c r="G3" s="53" t="s">
        <v>123</v>
      </c>
      <c r="H3" s="53" t="s">
        <v>123</v>
      </c>
      <c r="I3" s="53" t="s">
        <v>123</v>
      </c>
      <c r="J3" s="53" t="s">
        <v>123</v>
      </c>
      <c r="K3" s="53" t="s">
        <v>123</v>
      </c>
      <c r="L3" s="53" t="s">
        <v>123</v>
      </c>
      <c r="M3" s="53" t="s">
        <v>123</v>
      </c>
      <c r="N3" s="53" t="s">
        <v>123</v>
      </c>
      <c r="O3" s="53" t="s">
        <v>123</v>
      </c>
      <c r="P3" s="53" t="s">
        <v>123</v>
      </c>
      <c r="Q3" s="53" t="s">
        <v>123</v>
      </c>
      <c r="R3" s="53" t="s">
        <v>123</v>
      </c>
      <c r="S3" s="53" t="s">
        <v>123</v>
      </c>
      <c r="T3" s="53" t="s">
        <v>123</v>
      </c>
      <c r="U3" s="53" t="s">
        <v>123</v>
      </c>
      <c r="V3" s="53" t="s">
        <v>123</v>
      </c>
      <c r="W3" s="53" t="s">
        <v>123</v>
      </c>
      <c r="X3" s="53" t="s">
        <v>123</v>
      </c>
      <c r="Y3" s="53" t="s">
        <v>123</v>
      </c>
      <c r="Z3" s="53" t="s">
        <v>123</v>
      </c>
      <c r="AA3" s="53" t="s">
        <v>123</v>
      </c>
      <c r="AB3" s="53" t="s">
        <v>123</v>
      </c>
      <c r="AC3" s="53" t="s">
        <v>123</v>
      </c>
      <c r="AD3" s="53" t="s">
        <v>123</v>
      </c>
      <c r="AE3" s="53" t="s">
        <v>123</v>
      </c>
      <c r="AF3" s="53" t="s">
        <v>123</v>
      </c>
      <c r="AG3" s="53" t="s">
        <v>123</v>
      </c>
      <c r="AH3" s="53" t="s">
        <v>123</v>
      </c>
      <c r="AI3" s="53" t="s">
        <v>123</v>
      </c>
      <c r="AJ3" s="53" t="s">
        <v>123</v>
      </c>
      <c r="AK3" s="53" t="s">
        <v>123</v>
      </c>
      <c r="AL3" s="53" t="s">
        <v>123</v>
      </c>
      <c r="AM3" s="53" t="s">
        <v>123</v>
      </c>
      <c r="AN3" s="53" t="s">
        <v>123</v>
      </c>
      <c r="AO3" s="53" t="s">
        <v>123</v>
      </c>
      <c r="AP3" s="53" t="s">
        <v>123</v>
      </c>
      <c r="AQ3" s="53" t="s">
        <v>123</v>
      </c>
      <c r="AR3" s="53" t="s">
        <v>123</v>
      </c>
      <c r="AS3" s="53" t="s">
        <v>123</v>
      </c>
      <c r="AT3" s="53" t="s">
        <v>123</v>
      </c>
      <c r="AU3" s="53" t="s">
        <v>123</v>
      </c>
      <c r="AV3" s="53" t="s">
        <v>123</v>
      </c>
      <c r="AW3" s="53" t="s">
        <v>123</v>
      </c>
      <c r="AX3" s="53" t="s">
        <v>123</v>
      </c>
      <c r="AY3" s="53" t="s">
        <v>123</v>
      </c>
      <c r="AZ3" s="53" t="s">
        <v>123</v>
      </c>
      <c r="BA3" s="53" t="s">
        <v>123</v>
      </c>
      <c r="BB3" s="53" t="s">
        <v>123</v>
      </c>
      <c r="BC3" s="53" t="s">
        <v>123</v>
      </c>
      <c r="BD3" s="53" t="s">
        <v>123</v>
      </c>
      <c r="BE3" s="53" t="s">
        <v>123</v>
      </c>
      <c r="BF3" s="53" t="s">
        <v>123</v>
      </c>
      <c r="BG3" s="53" t="s">
        <v>123</v>
      </c>
      <c r="BH3" s="53" t="s">
        <v>123</v>
      </c>
      <c r="BI3" s="53" t="s">
        <v>123</v>
      </c>
      <c r="BJ3" s="53" t="s">
        <v>123</v>
      </c>
      <c r="BK3" s="53" t="s">
        <v>123</v>
      </c>
      <c r="BL3" s="53" t="s">
        <v>123</v>
      </c>
      <c r="BM3" s="53" t="s">
        <v>123</v>
      </c>
      <c r="BN3" s="53" t="s">
        <v>123</v>
      </c>
      <c r="BO3" s="53" t="s">
        <v>123</v>
      </c>
      <c r="BP3" s="53" t="s">
        <v>123</v>
      </c>
      <c r="BQ3" s="53" t="s">
        <v>123</v>
      </c>
      <c r="BR3" s="53" t="s">
        <v>123</v>
      </c>
      <c r="BS3" s="53" t="s">
        <v>123</v>
      </c>
      <c r="BT3" s="53" t="s">
        <v>123</v>
      </c>
      <c r="BU3" s="53" t="s">
        <v>123</v>
      </c>
      <c r="BV3" s="53" t="s">
        <v>123</v>
      </c>
      <c r="BW3" s="53" t="s">
        <v>123</v>
      </c>
      <c r="BX3" s="53" t="s">
        <v>123</v>
      </c>
      <c r="BY3" s="53" t="s">
        <v>124</v>
      </c>
      <c r="BZ3" s="53" t="s">
        <v>124</v>
      </c>
      <c r="CA3" s="53" t="s">
        <v>124</v>
      </c>
      <c r="CB3" s="53" t="s">
        <v>124</v>
      </c>
      <c r="CC3" s="53" t="s">
        <v>124</v>
      </c>
      <c r="CD3" s="54" t="s">
        <v>124</v>
      </c>
    </row>
    <row r="4" spans="1:82" s="1" customFormat="1" x14ac:dyDescent="0.4">
      <c r="A4" s="111"/>
      <c r="B4" s="112"/>
      <c r="C4" s="136"/>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48"/>
    </row>
    <row r="5" spans="1:82" s="1" customFormat="1" ht="27" customHeight="1" x14ac:dyDescent="0.4">
      <c r="A5" s="149"/>
      <c r="B5" s="56" t="s">
        <v>220</v>
      </c>
      <c r="C5" s="154" t="s">
        <v>221</v>
      </c>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v>5.7411330523377542</v>
      </c>
      <c r="BR5" s="155">
        <v>7.1882369522287926</v>
      </c>
      <c r="BS5" s="155">
        <v>8.2032781009968332</v>
      </c>
      <c r="BT5" s="155">
        <v>8.5012349656340778</v>
      </c>
      <c r="BU5" s="155">
        <v>9.3498538787520129</v>
      </c>
      <c r="BV5" s="155">
        <v>10.205136380799361</v>
      </c>
      <c r="BW5" s="155">
        <v>10.943844030677159</v>
      </c>
      <c r="BX5" s="155">
        <v>10.999248496821984</v>
      </c>
      <c r="BY5" s="155">
        <v>12.759367520140046</v>
      </c>
      <c r="BZ5" s="155">
        <v>13.350662318779154</v>
      </c>
      <c r="CA5" s="155">
        <v>14.966808981781988</v>
      </c>
      <c r="CB5" s="155">
        <v>16.075559420048908</v>
      </c>
      <c r="CC5" s="155">
        <v>16.940252121873883</v>
      </c>
      <c r="CD5" s="156">
        <v>17.842489273995227</v>
      </c>
    </row>
    <row r="6" spans="1:82" s="1" customFormat="1" x14ac:dyDescent="0.4">
      <c r="A6" s="149"/>
      <c r="B6" s="56" t="s">
        <v>222</v>
      </c>
      <c r="C6" s="154" t="s">
        <v>221</v>
      </c>
      <c r="D6" s="155">
        <v>0</v>
      </c>
      <c r="E6" s="155">
        <v>0</v>
      </c>
      <c r="F6" s="155">
        <v>0</v>
      </c>
      <c r="G6" s="155">
        <v>0</v>
      </c>
      <c r="H6" s="155">
        <v>0</v>
      </c>
      <c r="I6" s="155">
        <v>0</v>
      </c>
      <c r="J6" s="155">
        <v>0</v>
      </c>
      <c r="K6" s="155">
        <v>0</v>
      </c>
      <c r="L6" s="155">
        <v>0</v>
      </c>
      <c r="M6" s="155">
        <v>0</v>
      </c>
      <c r="N6" s="155">
        <v>0</v>
      </c>
      <c r="O6" s="155">
        <v>0</v>
      </c>
      <c r="P6" s="155">
        <v>0</v>
      </c>
      <c r="Q6" s="155">
        <v>0</v>
      </c>
      <c r="R6" s="155">
        <v>0</v>
      </c>
      <c r="S6" s="155">
        <v>0</v>
      </c>
      <c r="T6" s="155">
        <v>0</v>
      </c>
      <c r="U6" s="155">
        <v>0</v>
      </c>
      <c r="V6" s="155">
        <v>0</v>
      </c>
      <c r="W6" s="155">
        <v>0</v>
      </c>
      <c r="X6" s="155">
        <v>0</v>
      </c>
      <c r="Y6" s="155">
        <v>0</v>
      </c>
      <c r="Z6" s="155">
        <v>0</v>
      </c>
      <c r="AA6" s="155">
        <v>83.39074710890084</v>
      </c>
      <c r="AB6" s="155">
        <v>297.20260261118761</v>
      </c>
      <c r="AC6" s="155">
        <v>421.54090422135073</v>
      </c>
      <c r="AD6" s="155">
        <v>610.7976779523176</v>
      </c>
      <c r="AE6" s="155">
        <v>753.97407569885286</v>
      </c>
      <c r="AF6" s="155">
        <v>878.55258602877484</v>
      </c>
      <c r="AG6" s="155">
        <v>1011.2959933082877</v>
      </c>
      <c r="AH6" s="155">
        <v>916.05052387698458</v>
      </c>
      <c r="AI6" s="155">
        <v>937.85090585401326</v>
      </c>
      <c r="AJ6" s="155">
        <v>1018.4238632372106</v>
      </c>
      <c r="AK6" s="155">
        <v>1169.4315103568804</v>
      </c>
      <c r="AL6" s="155">
        <v>1330.263595581732</v>
      </c>
      <c r="AM6" s="155">
        <v>1559.4775909620598</v>
      </c>
      <c r="AN6" s="155">
        <v>1716.9426461535393</v>
      </c>
      <c r="AO6" s="155">
        <v>1937.009723641745</v>
      </c>
      <c r="AP6" s="155">
        <v>2111.7246412167892</v>
      </c>
      <c r="AQ6" s="155">
        <v>2301.3157320725131</v>
      </c>
      <c r="AR6" s="155">
        <v>2411.4310609400077</v>
      </c>
      <c r="AS6" s="155">
        <v>2579.8842287847206</v>
      </c>
      <c r="AT6" s="155">
        <v>2839.5351861858712</v>
      </c>
      <c r="AU6" s="155">
        <v>3309.0040797621386</v>
      </c>
      <c r="AV6" s="155">
        <v>2932.3961470299942</v>
      </c>
      <c r="AW6" s="155">
        <v>3302.9536596333987</v>
      </c>
      <c r="AX6" s="155">
        <v>3560.2723909992574</v>
      </c>
      <c r="AY6" s="155">
        <v>3861.171684014168</v>
      </c>
      <c r="AZ6" s="155">
        <v>4065.754550183412</v>
      </c>
      <c r="BA6" s="155">
        <v>4302.0357828432234</v>
      </c>
      <c r="BB6" s="155">
        <v>4470.7592250754014</v>
      </c>
      <c r="BC6" s="155">
        <v>4682.4502715332483</v>
      </c>
      <c r="BD6" s="155">
        <v>4806.4344449751725</v>
      </c>
      <c r="BE6" s="155">
        <v>4977.9378109210893</v>
      </c>
      <c r="BF6" s="155">
        <v>5071.5416979592837</v>
      </c>
      <c r="BG6" s="155">
        <v>5259.7449641712901</v>
      </c>
      <c r="BH6" s="155">
        <v>5428.0715340132328</v>
      </c>
      <c r="BI6" s="155">
        <v>5631.3770261288173</v>
      </c>
      <c r="BJ6" s="155">
        <v>5783.1262359598295</v>
      </c>
      <c r="BK6" s="155">
        <v>6025.885906799539</v>
      </c>
      <c r="BL6" s="155">
        <v>6234.8763340711903</v>
      </c>
      <c r="BM6" s="155">
        <v>6619.9866705006589</v>
      </c>
      <c r="BN6" s="155">
        <v>6666.3292845543065</v>
      </c>
      <c r="BO6" s="155">
        <v>6707.4231890961546</v>
      </c>
      <c r="BP6" s="155">
        <v>6742.5605476522123</v>
      </c>
      <c r="BQ6" s="155">
        <v>6452.4766345821372</v>
      </c>
      <c r="BR6" s="155">
        <v>6452.4133144128573</v>
      </c>
      <c r="BS6" s="155">
        <v>6492.7868700546687</v>
      </c>
      <c r="BT6" s="155">
        <v>6342.9166851277732</v>
      </c>
      <c r="BU6" s="155">
        <v>6288.4749179628025</v>
      </c>
      <c r="BV6" s="155">
        <v>6331.2148753804986</v>
      </c>
      <c r="BW6" s="155">
        <v>6440.4227665547942</v>
      </c>
      <c r="BX6" s="155">
        <v>5497.3317761692615</v>
      </c>
      <c r="BY6" s="155">
        <v>5499.2047949279831</v>
      </c>
      <c r="BZ6" s="155">
        <v>5554.9934695649854</v>
      </c>
      <c r="CA6" s="155">
        <v>6003.2596860472286</v>
      </c>
      <c r="CB6" s="155">
        <v>6237.1927358797539</v>
      </c>
      <c r="CC6" s="155">
        <v>6378.0535071575896</v>
      </c>
      <c r="CD6" s="156">
        <v>6501.7696859049765</v>
      </c>
    </row>
    <row r="7" spans="1:82" s="1" customFormat="1" x14ac:dyDescent="0.4">
      <c r="A7" s="149"/>
      <c r="B7" s="56" t="s">
        <v>223</v>
      </c>
      <c r="C7" s="154" t="s">
        <v>224</v>
      </c>
      <c r="D7" s="155">
        <v>584.7001166686847</v>
      </c>
      <c r="E7" s="155">
        <v>773.42418298833798</v>
      </c>
      <c r="F7" s="155">
        <v>768.73032272286434</v>
      </c>
      <c r="G7" s="155">
        <v>792.23988014170334</v>
      </c>
      <c r="H7" s="155">
        <v>847.25653848487718</v>
      </c>
      <c r="I7" s="155">
        <v>904.06965914129739</v>
      </c>
      <c r="J7" s="155">
        <v>929.56145936626524</v>
      </c>
      <c r="K7" s="155">
        <v>997.15577221681701</v>
      </c>
      <c r="L7" s="155">
        <v>1004.1042337801039</v>
      </c>
      <c r="M7" s="155">
        <v>1100.5942884052597</v>
      </c>
      <c r="N7" s="155">
        <v>1410.7324035357492</v>
      </c>
      <c r="O7" s="155">
        <v>1501.4914267580298</v>
      </c>
      <c r="P7" s="155">
        <v>1567.1985842420186</v>
      </c>
      <c r="Q7" s="155">
        <v>1846.6291828687467</v>
      </c>
      <c r="R7" s="155">
        <v>1879.8621973322167</v>
      </c>
      <c r="S7" s="155">
        <v>2179.4595926245902</v>
      </c>
      <c r="T7" s="155">
        <v>2270.5589958031228</v>
      </c>
      <c r="U7" s="155">
        <v>2713.0501961361274</v>
      </c>
      <c r="V7" s="155">
        <v>2676.2102867233916</v>
      </c>
      <c r="W7" s="155">
        <v>2734.3911634804426</v>
      </c>
      <c r="X7" s="155">
        <v>2703.7600077332609</v>
      </c>
      <c r="Y7" s="155">
        <v>2660.6256166824919</v>
      </c>
      <c r="Z7" s="155">
        <v>2511.3861551447549</v>
      </c>
      <c r="AA7" s="155">
        <v>2724.0977388907604</v>
      </c>
      <c r="AB7" s="155">
        <v>2818.3005420026411</v>
      </c>
      <c r="AC7" s="155">
        <v>2884.8469702299144</v>
      </c>
      <c r="AD7" s="155">
        <v>3034.4115411092703</v>
      </c>
      <c r="AE7" s="155">
        <v>3089.7999139692297</v>
      </c>
      <c r="AF7" s="155">
        <v>2995.2224849684858</v>
      </c>
      <c r="AG7" s="155">
        <v>2827.0181936512422</v>
      </c>
      <c r="AH7" s="155">
        <v>2753.6042533206974</v>
      </c>
      <c r="AI7" s="155">
        <v>2626.915721372186</v>
      </c>
      <c r="AJ7" s="155">
        <v>2499.0554797897703</v>
      </c>
      <c r="AK7" s="155">
        <v>2448.7187080503163</v>
      </c>
      <c r="AL7" s="155">
        <v>2393.1541111582028</v>
      </c>
      <c r="AM7" s="155">
        <v>2429.0044901651477</v>
      </c>
      <c r="AN7" s="155">
        <v>2339.9305160252229</v>
      </c>
      <c r="AO7" s="155">
        <v>2258.9034678037842</v>
      </c>
      <c r="AP7" s="155">
        <v>2236.4221168213749</v>
      </c>
      <c r="AQ7" s="155">
        <v>2152.2303449933493</v>
      </c>
      <c r="AR7" s="155">
        <v>2043.0286960039546</v>
      </c>
      <c r="AS7" s="155">
        <v>1897.9644564571249</v>
      </c>
      <c r="AT7" s="155">
        <v>1827.3707632158021</v>
      </c>
      <c r="AU7" s="155">
        <v>1959.9314590569084</v>
      </c>
      <c r="AV7" s="155">
        <v>1906.5141151382606</v>
      </c>
      <c r="AW7" s="155">
        <v>1913.197672363106</v>
      </c>
      <c r="AX7" s="155">
        <v>1853.8909429042712</v>
      </c>
      <c r="AY7" s="155">
        <v>1788.5812360512762</v>
      </c>
      <c r="AZ7" s="155">
        <v>1667.2225045484779</v>
      </c>
      <c r="BA7" s="155">
        <v>1684.2531943593099</v>
      </c>
      <c r="BB7" s="155">
        <v>1625.5131534692753</v>
      </c>
      <c r="BC7" s="155">
        <v>1661.5973381404233</v>
      </c>
      <c r="BD7" s="155">
        <v>1603.4617186838623</v>
      </c>
      <c r="BE7" s="155">
        <v>1751.4149245883434</v>
      </c>
      <c r="BF7" s="155">
        <v>1696.5283278655561</v>
      </c>
      <c r="BG7" s="155">
        <v>1531.6174911216594</v>
      </c>
      <c r="BH7" s="155">
        <v>1363.5362929191488</v>
      </c>
      <c r="BI7" s="155">
        <v>1255.0172719301602</v>
      </c>
      <c r="BJ7" s="155">
        <v>1110.1676600926296</v>
      </c>
      <c r="BK7" s="155">
        <v>998.12224802511707</v>
      </c>
      <c r="BL7" s="155">
        <v>888.52338068317533</v>
      </c>
      <c r="BM7" s="155">
        <v>842.22440059904136</v>
      </c>
      <c r="BN7" s="155">
        <v>782.35507289607324</v>
      </c>
      <c r="BO7" s="155">
        <v>746.13413205489098</v>
      </c>
      <c r="BP7" s="155">
        <v>729.64027321606966</v>
      </c>
      <c r="BQ7" s="155">
        <v>700.89165023992689</v>
      </c>
      <c r="BR7" s="155">
        <v>679.14504072524596</v>
      </c>
      <c r="BS7" s="155">
        <v>672.89372975560298</v>
      </c>
      <c r="BT7" s="155">
        <v>644.77387055528811</v>
      </c>
      <c r="BU7" s="155">
        <v>571.55031777156012</v>
      </c>
      <c r="BV7" s="155">
        <v>516.77701024290627</v>
      </c>
      <c r="BW7" s="155">
        <v>551.86470393149432</v>
      </c>
      <c r="BX7" s="155">
        <v>512.66482497003119</v>
      </c>
      <c r="BY7" s="155">
        <v>353.91984183257512</v>
      </c>
      <c r="BZ7" s="155">
        <v>455.92903610138251</v>
      </c>
      <c r="CA7" s="155">
        <v>343.42346755671275</v>
      </c>
      <c r="CB7" s="155">
        <v>309.32542153978102</v>
      </c>
      <c r="CC7" s="155">
        <v>280.80434493881421</v>
      </c>
      <c r="CD7" s="156">
        <v>258.8187758470466</v>
      </c>
    </row>
    <row r="8" spans="1:82" s="1" customFormat="1" x14ac:dyDescent="0.4">
      <c r="A8" s="149"/>
      <c r="B8" s="56" t="s">
        <v>225</v>
      </c>
      <c r="C8" s="154" t="s">
        <v>221</v>
      </c>
      <c r="D8" s="155">
        <v>0</v>
      </c>
      <c r="E8" s="155">
        <v>0</v>
      </c>
      <c r="F8" s="155">
        <v>0</v>
      </c>
      <c r="G8" s="155">
        <v>0</v>
      </c>
      <c r="H8" s="155">
        <v>0</v>
      </c>
      <c r="I8" s="155">
        <v>0</v>
      </c>
      <c r="J8" s="155">
        <v>0</v>
      </c>
      <c r="K8" s="155">
        <v>0</v>
      </c>
      <c r="L8" s="155">
        <v>0</v>
      </c>
      <c r="M8" s="155">
        <v>0</v>
      </c>
      <c r="N8" s="155">
        <v>0</v>
      </c>
      <c r="O8" s="155">
        <v>0</v>
      </c>
      <c r="P8" s="155">
        <v>0</v>
      </c>
      <c r="Q8" s="155">
        <v>0</v>
      </c>
      <c r="R8" s="155">
        <v>0</v>
      </c>
      <c r="S8" s="155">
        <v>0</v>
      </c>
      <c r="T8" s="155">
        <v>0</v>
      </c>
      <c r="U8" s="155">
        <v>0</v>
      </c>
      <c r="V8" s="155">
        <v>0</v>
      </c>
      <c r="W8" s="155">
        <v>0</v>
      </c>
      <c r="X8" s="155">
        <v>0</v>
      </c>
      <c r="Y8" s="155">
        <v>0</v>
      </c>
      <c r="Z8" s="155">
        <v>0</v>
      </c>
      <c r="AA8" s="155">
        <v>0</v>
      </c>
      <c r="AB8" s="155">
        <v>0</v>
      </c>
      <c r="AC8" s="155">
        <v>0</v>
      </c>
      <c r="AD8" s="155">
        <v>0</v>
      </c>
      <c r="AE8" s="155">
        <v>0</v>
      </c>
      <c r="AF8" s="155">
        <v>13.112725164608577</v>
      </c>
      <c r="AG8" s="155">
        <v>17.593031677228762</v>
      </c>
      <c r="AH8" s="155">
        <v>21.810726758975822</v>
      </c>
      <c r="AI8" s="155">
        <v>18.663699618985337</v>
      </c>
      <c r="AJ8" s="155">
        <v>19.585074293023283</v>
      </c>
      <c r="AK8" s="155">
        <v>21.262391097397824</v>
      </c>
      <c r="AL8" s="155">
        <v>26.407217778297412</v>
      </c>
      <c r="AM8" s="155">
        <v>31.504597797213332</v>
      </c>
      <c r="AN8" s="155">
        <v>32.788835256404397</v>
      </c>
      <c r="AO8" s="155">
        <v>36.707181351811492</v>
      </c>
      <c r="AP8" s="155">
        <v>281.92472745384606</v>
      </c>
      <c r="AQ8" s="155">
        <v>471.15188045661375</v>
      </c>
      <c r="AR8" s="155">
        <v>416.74071167870414</v>
      </c>
      <c r="AS8" s="155">
        <v>408.92383233208704</v>
      </c>
      <c r="AT8" s="155">
        <v>427.40684715539834</v>
      </c>
      <c r="AU8" s="155">
        <v>552.03756388653835</v>
      </c>
      <c r="AV8" s="155">
        <v>651.79564793554073</v>
      </c>
      <c r="AW8" s="155">
        <v>812.64910746769431</v>
      </c>
      <c r="AX8" s="155">
        <v>954.739323729219</v>
      </c>
      <c r="AY8" s="155">
        <v>1086.3802851048131</v>
      </c>
      <c r="AZ8" s="155">
        <v>1251.2158782317531</v>
      </c>
      <c r="BA8" s="155">
        <v>1272.7490747340566</v>
      </c>
      <c r="BB8" s="155">
        <v>1305.1602483010818</v>
      </c>
      <c r="BC8" s="155">
        <v>1384.3100194707456</v>
      </c>
      <c r="BD8" s="155">
        <v>1410.1728946369267</v>
      </c>
      <c r="BE8" s="155">
        <v>1484.5279891889099</v>
      </c>
      <c r="BF8" s="155">
        <v>1549.3959754722714</v>
      </c>
      <c r="BG8" s="155">
        <v>1603.1123533504876</v>
      </c>
      <c r="BH8" s="155">
        <v>1619.5044711656126</v>
      </c>
      <c r="BI8" s="155">
        <v>1649.0828391242405</v>
      </c>
      <c r="BJ8" s="155">
        <v>1646.3553145431656</v>
      </c>
      <c r="BK8" s="155">
        <v>1735.3033980774051</v>
      </c>
      <c r="BL8" s="155">
        <v>1794.8186703179426</v>
      </c>
      <c r="BM8" s="155">
        <v>1938.0558695718337</v>
      </c>
      <c r="BN8" s="155">
        <v>2004.6915051586318</v>
      </c>
      <c r="BO8" s="155">
        <v>2176.9778440215828</v>
      </c>
      <c r="BP8" s="155">
        <v>2373.1390120019055</v>
      </c>
      <c r="BQ8" s="155">
        <v>2513.862659746786</v>
      </c>
      <c r="BR8" s="155">
        <v>2760.0767855056774</v>
      </c>
      <c r="BS8" s="155">
        <v>3010.6374962914624</v>
      </c>
      <c r="BT8" s="155">
        <v>3085.3744701783135</v>
      </c>
      <c r="BU8" s="155">
        <v>3218.5666888316646</v>
      </c>
      <c r="BV8" s="155">
        <v>3218.3002146969347</v>
      </c>
      <c r="BW8" s="155">
        <v>3205.5589417757096</v>
      </c>
      <c r="BX8" s="155">
        <v>3129.5080848114312</v>
      </c>
      <c r="BY8" s="155">
        <v>3187.3934826101017</v>
      </c>
      <c r="BZ8" s="155">
        <v>3351.6679531679788</v>
      </c>
      <c r="CA8" s="155">
        <v>3735.974565637689</v>
      </c>
      <c r="CB8" s="155">
        <v>3996.6002600016909</v>
      </c>
      <c r="CC8" s="155">
        <v>4243.8009667581473</v>
      </c>
      <c r="CD8" s="156">
        <v>4535.0107229703935</v>
      </c>
    </row>
    <row r="9" spans="1:82" s="1" customFormat="1" x14ac:dyDescent="0.4">
      <c r="A9" s="149"/>
      <c r="B9" s="56" t="s">
        <v>130</v>
      </c>
      <c r="C9" s="154" t="s">
        <v>221</v>
      </c>
      <c r="D9" s="155">
        <v>2230.7985342964466</v>
      </c>
      <c r="E9" s="155">
        <v>2211.3395654455294</v>
      </c>
      <c r="F9" s="155">
        <v>2192.8298145873409</v>
      </c>
      <c r="G9" s="155">
        <v>2082.9306848725619</v>
      </c>
      <c r="H9" s="155">
        <v>2638.5989341386176</v>
      </c>
      <c r="I9" s="155">
        <v>3067.9085154466979</v>
      </c>
      <c r="J9" s="155">
        <v>3050.1235385455579</v>
      </c>
      <c r="K9" s="155">
        <v>2977.5015495325679</v>
      </c>
      <c r="L9" s="155">
        <v>2991.2843404234504</v>
      </c>
      <c r="M9" s="155">
        <v>3070.607809203716</v>
      </c>
      <c r="N9" s="155">
        <v>3088.8906018287103</v>
      </c>
      <c r="O9" s="155">
        <v>3110.4066303898053</v>
      </c>
      <c r="P9" s="155">
        <v>3134.3971684840371</v>
      </c>
      <c r="Q9" s="155">
        <v>3093.1038813051509</v>
      </c>
      <c r="R9" s="155">
        <v>3027.9208964172494</v>
      </c>
      <c r="S9" s="155">
        <v>3077.6611217062396</v>
      </c>
      <c r="T9" s="155">
        <v>3008.4906694391375</v>
      </c>
      <c r="U9" s="155">
        <v>2918.523850696437</v>
      </c>
      <c r="V9" s="155">
        <v>2831.8480480789362</v>
      </c>
      <c r="W9" s="155">
        <v>2959.7936783078844</v>
      </c>
      <c r="X9" s="155">
        <v>5216.1499889451425</v>
      </c>
      <c r="Y9" s="155">
        <v>5570.8901801154398</v>
      </c>
      <c r="Z9" s="155">
        <v>5067.6184916313805</v>
      </c>
      <c r="AA9" s="155">
        <v>4776.8999635548698</v>
      </c>
      <c r="AB9" s="155">
        <v>4342.7449260858884</v>
      </c>
      <c r="AC9" s="155">
        <v>4052.9156210332103</v>
      </c>
      <c r="AD9" s="155">
        <v>3368.1968106312902</v>
      </c>
      <c r="AE9" s="155">
        <v>4180.2712830978107</v>
      </c>
      <c r="AF9" s="155">
        <v>3633.6051574560083</v>
      </c>
      <c r="AG9" s="155">
        <v>5262.7430965503281</v>
      </c>
      <c r="AH9" s="155">
        <v>9683.9626809852653</v>
      </c>
      <c r="AI9" s="155">
        <v>13003.932709528035</v>
      </c>
      <c r="AJ9" s="155">
        <v>11531.691743732108</v>
      </c>
      <c r="AK9" s="155">
        <v>11949.463796737578</v>
      </c>
      <c r="AL9" s="155">
        <v>12081.302133571065</v>
      </c>
      <c r="AM9" s="155">
        <v>12564.033601528678</v>
      </c>
      <c r="AN9" s="155">
        <v>12745.914505125927</v>
      </c>
      <c r="AO9" s="155">
        <v>12615.975867684136</v>
      </c>
      <c r="AP9" s="155">
        <v>12233.906682684685</v>
      </c>
      <c r="AQ9" s="155">
        <v>11790.165301101795</v>
      </c>
      <c r="AR9" s="155">
        <v>10848.855240701734</v>
      </c>
      <c r="AS9" s="155">
        <v>10104.076508470704</v>
      </c>
      <c r="AT9" s="155">
        <v>9432.3998362471375</v>
      </c>
      <c r="AU9" s="155">
        <v>10063.251464802461</v>
      </c>
      <c r="AV9" s="155">
        <v>11237.44911531971</v>
      </c>
      <c r="AW9" s="155">
        <v>11647.324836155864</v>
      </c>
      <c r="AX9" s="155">
        <v>11616.194038875172</v>
      </c>
      <c r="AY9" s="155">
        <v>11688.640624006344</v>
      </c>
      <c r="AZ9" s="155">
        <v>11794.054614126573</v>
      </c>
      <c r="BA9" s="155">
        <v>12094.795868938616</v>
      </c>
      <c r="BB9" s="155">
        <v>12169.501781995941</v>
      </c>
      <c r="BC9" s="155">
        <v>13740.361130990072</v>
      </c>
      <c r="BD9" s="155">
        <v>14084.545223634677</v>
      </c>
      <c r="BE9" s="155">
        <v>14012.675170817192</v>
      </c>
      <c r="BF9" s="155">
        <v>13955.678869064601</v>
      </c>
      <c r="BG9" s="155"/>
      <c r="BH9" s="155"/>
      <c r="BI9" s="155"/>
      <c r="BJ9" s="155"/>
      <c r="BK9" s="155"/>
      <c r="BL9" s="155"/>
      <c r="BM9" s="155"/>
      <c r="BN9" s="155"/>
      <c r="BO9" s="155"/>
      <c r="BP9" s="155"/>
      <c r="BQ9" s="155"/>
      <c r="BR9" s="155"/>
      <c r="BS9" s="155"/>
      <c r="BT9" s="155"/>
      <c r="BU9" s="155"/>
      <c r="BV9" s="155"/>
      <c r="BW9" s="155"/>
      <c r="BX9" s="155"/>
      <c r="BY9" s="155"/>
      <c r="BZ9" s="155"/>
      <c r="CA9" s="155"/>
      <c r="CB9" s="155"/>
      <c r="CC9" s="155"/>
      <c r="CD9" s="156"/>
    </row>
    <row r="10" spans="1:82" s="1" customFormat="1" ht="27" customHeight="1" x14ac:dyDescent="0.4">
      <c r="A10" s="149"/>
      <c r="B10" s="56" t="s">
        <v>226</v>
      </c>
      <c r="C10" s="159"/>
      <c r="D10" s="155">
        <f t="shared" ref="D10:AI10" si="0">SUM(D11:D12)</f>
        <v>0</v>
      </c>
      <c r="E10" s="155">
        <f t="shared" si="0"/>
        <v>0</v>
      </c>
      <c r="F10" s="155">
        <f t="shared" si="0"/>
        <v>0</v>
      </c>
      <c r="G10" s="155">
        <f t="shared" si="0"/>
        <v>0</v>
      </c>
      <c r="H10" s="155">
        <f t="shared" si="0"/>
        <v>0</v>
      </c>
      <c r="I10" s="155">
        <f t="shared" si="0"/>
        <v>0</v>
      </c>
      <c r="J10" s="155">
        <f t="shared" si="0"/>
        <v>0</v>
      </c>
      <c r="K10" s="155">
        <f t="shared" si="0"/>
        <v>0</v>
      </c>
      <c r="L10" s="155">
        <f t="shared" si="0"/>
        <v>0</v>
      </c>
      <c r="M10" s="155">
        <f t="shared" si="0"/>
        <v>0</v>
      </c>
      <c r="N10" s="155">
        <f t="shared" si="0"/>
        <v>0</v>
      </c>
      <c r="O10" s="155">
        <f t="shared" si="0"/>
        <v>0</v>
      </c>
      <c r="P10" s="155">
        <f t="shared" si="0"/>
        <v>0</v>
      </c>
      <c r="Q10" s="155">
        <f t="shared" si="0"/>
        <v>0</v>
      </c>
      <c r="R10" s="155">
        <f t="shared" si="0"/>
        <v>0</v>
      </c>
      <c r="S10" s="155">
        <f t="shared" si="0"/>
        <v>0</v>
      </c>
      <c r="T10" s="155">
        <f t="shared" si="0"/>
        <v>0</v>
      </c>
      <c r="U10" s="155">
        <f t="shared" si="0"/>
        <v>0</v>
      </c>
      <c r="V10" s="155">
        <f t="shared" si="0"/>
        <v>0</v>
      </c>
      <c r="W10" s="155">
        <f t="shared" si="0"/>
        <v>0</v>
      </c>
      <c r="X10" s="155">
        <f t="shared" si="0"/>
        <v>0</v>
      </c>
      <c r="Y10" s="155">
        <f t="shared" si="0"/>
        <v>0</v>
      </c>
      <c r="Z10" s="155">
        <f t="shared" si="0"/>
        <v>0</v>
      </c>
      <c r="AA10" s="155">
        <f t="shared" si="0"/>
        <v>0</v>
      </c>
      <c r="AB10" s="155">
        <f t="shared" si="0"/>
        <v>1031.2417892327846</v>
      </c>
      <c r="AC10" s="155">
        <f t="shared" si="0"/>
        <v>939.63587030345798</v>
      </c>
      <c r="AD10" s="155">
        <f t="shared" si="0"/>
        <v>899.55619557400621</v>
      </c>
      <c r="AE10" s="155">
        <f t="shared" si="0"/>
        <v>0.78620862950870996</v>
      </c>
      <c r="AF10" s="155">
        <f t="shared" si="0"/>
        <v>0</v>
      </c>
      <c r="AG10" s="155">
        <f t="shared" si="0"/>
        <v>594.52313943738579</v>
      </c>
      <c r="AH10" s="155">
        <f t="shared" si="0"/>
        <v>550.72085066413956</v>
      </c>
      <c r="AI10" s="155">
        <f t="shared" si="0"/>
        <v>471.25841537937981</v>
      </c>
      <c r="AJ10" s="155">
        <f t="shared" ref="AJ10:BO10" si="1">SUM(AJ11:AJ12)</f>
        <v>403.45253043627963</v>
      </c>
      <c r="AK10" s="155">
        <f t="shared" si="1"/>
        <v>379.17930790359452</v>
      </c>
      <c r="AL10" s="155">
        <f t="shared" si="1"/>
        <v>356.49744000701503</v>
      </c>
      <c r="AM10" s="155">
        <f t="shared" si="1"/>
        <v>343.40011598962531</v>
      </c>
      <c r="AN10" s="155">
        <f t="shared" si="1"/>
        <v>330.86915576917164</v>
      </c>
      <c r="AO10" s="155">
        <f t="shared" si="1"/>
        <v>316.24648549252981</v>
      </c>
      <c r="AP10" s="155">
        <f t="shared" si="1"/>
        <v>311.74368901146443</v>
      </c>
      <c r="AQ10" s="155">
        <f t="shared" si="1"/>
        <v>297.14242221511392</v>
      </c>
      <c r="AR10" s="155">
        <f t="shared" si="1"/>
        <v>282.6237277509199</v>
      </c>
      <c r="AS10" s="155">
        <f t="shared" si="1"/>
        <v>268.93190979376772</v>
      </c>
      <c r="AT10" s="155">
        <f t="shared" si="1"/>
        <v>250.05005912321877</v>
      </c>
      <c r="AU10" s="155">
        <f t="shared" si="1"/>
        <v>242.41812283526448</v>
      </c>
      <c r="AV10" s="155">
        <f t="shared" si="1"/>
        <v>241.17026028951446</v>
      </c>
      <c r="AW10" s="155">
        <f t="shared" si="1"/>
        <v>250.20578405587122</v>
      </c>
      <c r="AX10" s="155">
        <f t="shared" si="1"/>
        <v>246.53121574006644</v>
      </c>
      <c r="AY10" s="155">
        <f t="shared" si="1"/>
        <v>244.49759525743519</v>
      </c>
      <c r="AZ10" s="155">
        <f t="shared" si="1"/>
        <v>244.7598535402841</v>
      </c>
      <c r="BA10" s="155">
        <f t="shared" si="1"/>
        <v>237.24202327216904</v>
      </c>
      <c r="BB10" s="155">
        <f t="shared" si="1"/>
        <v>234.35504742255713</v>
      </c>
      <c r="BC10" s="155">
        <f t="shared" si="1"/>
        <v>222.7826661957406</v>
      </c>
      <c r="BD10" s="155">
        <f t="shared" si="1"/>
        <v>219.87358013750494</v>
      </c>
      <c r="BE10" s="155">
        <f t="shared" si="1"/>
        <v>217.46436050095696</v>
      </c>
      <c r="BF10" s="155">
        <f t="shared" si="1"/>
        <v>214.06173770692459</v>
      </c>
      <c r="BG10" s="155">
        <f t="shared" si="1"/>
        <v>214.31244667568694</v>
      </c>
      <c r="BH10" s="155">
        <f t="shared" si="1"/>
        <v>210.15091899986339</v>
      </c>
      <c r="BI10" s="155">
        <f t="shared" si="1"/>
        <v>205.19789526795074</v>
      </c>
      <c r="BJ10" s="155">
        <f t="shared" si="1"/>
        <v>202.1828620427207</v>
      </c>
      <c r="BK10" s="155">
        <f t="shared" si="1"/>
        <v>199.72710765203351</v>
      </c>
      <c r="BL10" s="155">
        <f t="shared" si="1"/>
        <v>1375.1272709317996</v>
      </c>
      <c r="BM10" s="155">
        <f t="shared" si="1"/>
        <v>199.25928622774893</v>
      </c>
      <c r="BN10" s="155">
        <f t="shared" si="1"/>
        <v>197.21989293497325</v>
      </c>
      <c r="BO10" s="155">
        <f t="shared" si="1"/>
        <v>195.31248834338771</v>
      </c>
      <c r="BP10" s="155">
        <f t="shared" ref="BP10:CD10" si="2">SUM(BP11:BP12)</f>
        <v>191.922631238414</v>
      </c>
      <c r="BQ10" s="155">
        <f t="shared" si="2"/>
        <v>186.20024809036346</v>
      </c>
      <c r="BR10" s="155">
        <f t="shared" si="2"/>
        <v>187.90095846896969</v>
      </c>
      <c r="BS10" s="155">
        <f t="shared" si="2"/>
        <v>193.05244096432352</v>
      </c>
      <c r="BT10" s="155">
        <f t="shared" si="2"/>
        <v>184.54153311454309</v>
      </c>
      <c r="BU10" s="155">
        <f t="shared" si="2"/>
        <v>181.07697865965713</v>
      </c>
      <c r="BV10" s="155">
        <f t="shared" si="2"/>
        <v>176.3823122159113</v>
      </c>
      <c r="BW10" s="155">
        <f t="shared" si="2"/>
        <v>173.14699827370649</v>
      </c>
      <c r="BX10" s="155">
        <f t="shared" si="2"/>
        <v>163.26047354979039</v>
      </c>
      <c r="BY10" s="155">
        <f t="shared" si="2"/>
        <v>167.83096419832694</v>
      </c>
      <c r="BZ10" s="155">
        <f t="shared" si="2"/>
        <v>164.43449929456659</v>
      </c>
      <c r="CA10" s="155">
        <f t="shared" si="2"/>
        <v>163.84165455370757</v>
      </c>
      <c r="CB10" s="155">
        <f t="shared" si="2"/>
        <v>163.78448915343418</v>
      </c>
      <c r="CC10" s="155">
        <f t="shared" si="2"/>
        <v>164.48513008601913</v>
      </c>
      <c r="CD10" s="156">
        <f t="shared" si="2"/>
        <v>165.49536456836222</v>
      </c>
    </row>
    <row r="11" spans="1:82" s="1" customFormat="1" x14ac:dyDescent="0.4">
      <c r="A11" s="149"/>
      <c r="B11" s="71" t="s">
        <v>227</v>
      </c>
      <c r="C11" s="154" t="s">
        <v>224</v>
      </c>
      <c r="D11" s="155">
        <v>0</v>
      </c>
      <c r="E11" s="155">
        <v>0</v>
      </c>
      <c r="F11" s="155">
        <v>0</v>
      </c>
      <c r="G11" s="155">
        <v>0</v>
      </c>
      <c r="H11" s="155">
        <v>0</v>
      </c>
      <c r="I11" s="155">
        <v>0</v>
      </c>
      <c r="J11" s="155">
        <v>0</v>
      </c>
      <c r="K11" s="155">
        <v>0</v>
      </c>
      <c r="L11" s="155">
        <v>0</v>
      </c>
      <c r="M11" s="155">
        <v>0</v>
      </c>
      <c r="N11" s="155">
        <v>0</v>
      </c>
      <c r="O11" s="155">
        <v>0</v>
      </c>
      <c r="P11" s="155">
        <v>0</v>
      </c>
      <c r="Q11" s="155">
        <v>0</v>
      </c>
      <c r="R11" s="155">
        <v>0</v>
      </c>
      <c r="S11" s="155">
        <v>0</v>
      </c>
      <c r="T11" s="155">
        <v>0</v>
      </c>
      <c r="U11" s="155">
        <v>0</v>
      </c>
      <c r="V11" s="155">
        <v>0</v>
      </c>
      <c r="W11" s="155">
        <v>0</v>
      </c>
      <c r="X11" s="155">
        <v>0</v>
      </c>
      <c r="Y11" s="155">
        <v>0</v>
      </c>
      <c r="Z11" s="155">
        <v>0</v>
      </c>
      <c r="AA11" s="155">
        <v>0</v>
      </c>
      <c r="AB11" s="155">
        <v>0</v>
      </c>
      <c r="AC11" s="155">
        <v>909.0211677622425</v>
      </c>
      <c r="AD11" s="155">
        <v>866.27555286506583</v>
      </c>
      <c r="AE11" s="155">
        <v>0.78620862950870996</v>
      </c>
      <c r="AF11" s="155">
        <v>0</v>
      </c>
      <c r="AG11" s="155">
        <v>0</v>
      </c>
      <c r="AH11" s="155">
        <v>523.45744221541975</v>
      </c>
      <c r="AI11" s="155">
        <v>447.92879085564812</v>
      </c>
      <c r="AJ11" s="155">
        <v>383.86745614325633</v>
      </c>
      <c r="AK11" s="155">
        <v>357.9169168061967</v>
      </c>
      <c r="AL11" s="155">
        <v>336.69202667329199</v>
      </c>
      <c r="AM11" s="155">
        <v>324.49735731129732</v>
      </c>
      <c r="AN11" s="155">
        <v>312.98433653840561</v>
      </c>
      <c r="AO11" s="155">
        <v>296.48108014924668</v>
      </c>
      <c r="AP11" s="155">
        <v>290.05717151501472</v>
      </c>
      <c r="AQ11" s="155">
        <v>274.39814943614937</v>
      </c>
      <c r="AR11" s="155">
        <v>261.93784712647329</v>
      </c>
      <c r="AS11" s="155">
        <v>249.40897676436433</v>
      </c>
      <c r="AT11" s="155">
        <v>230.85763839791076</v>
      </c>
      <c r="AU11" s="155">
        <v>221.71722327572263</v>
      </c>
      <c r="AV11" s="155">
        <v>217.2859799936289</v>
      </c>
      <c r="AW11" s="155">
        <v>224.59652944340314</v>
      </c>
      <c r="AX11" s="155">
        <v>223.67321204971739</v>
      </c>
      <c r="AY11" s="155">
        <v>218.5237181890833</v>
      </c>
      <c r="AZ11" s="155">
        <v>218.5275128128543</v>
      </c>
      <c r="BA11" s="155">
        <v>210.32497241471663</v>
      </c>
      <c r="BB11" s="155">
        <v>207.55359677094233</v>
      </c>
      <c r="BC11" s="155">
        <v>196.03793091552612</v>
      </c>
      <c r="BD11" s="155">
        <v>193.48888063911309</v>
      </c>
      <c r="BE11" s="155">
        <v>191.41050694496073</v>
      </c>
      <c r="BF11" s="155">
        <v>187.24590496122383</v>
      </c>
      <c r="BG11" s="155">
        <v>186.11071792671254</v>
      </c>
      <c r="BH11" s="155">
        <v>181.7663230850286</v>
      </c>
      <c r="BI11" s="155">
        <v>177.7655029088825</v>
      </c>
      <c r="BJ11" s="155">
        <v>175.41688434154651</v>
      </c>
      <c r="BK11" s="155">
        <v>172.56743089500287</v>
      </c>
      <c r="BL11" s="155">
        <v>1083.4966291338058</v>
      </c>
      <c r="BM11" s="155">
        <v>157.17114109090147</v>
      </c>
      <c r="BN11" s="155">
        <v>156.06780351029897</v>
      </c>
      <c r="BO11" s="155">
        <v>154.95643986425932</v>
      </c>
      <c r="BP11" s="155">
        <v>152.02686773145885</v>
      </c>
      <c r="BQ11" s="155">
        <v>147.49634910357946</v>
      </c>
      <c r="BR11" s="155">
        <v>148.27834436584877</v>
      </c>
      <c r="BS11" s="155">
        <v>150.88363309375427</v>
      </c>
      <c r="BT11" s="155">
        <v>146.25324520364683</v>
      </c>
      <c r="BU11" s="155">
        <v>143.35641030913911</v>
      </c>
      <c r="BV11" s="155">
        <v>140.22412276304604</v>
      </c>
      <c r="BW11" s="155">
        <v>135.22063548391441</v>
      </c>
      <c r="BX11" s="155">
        <v>126.42066089797949</v>
      </c>
      <c r="BY11" s="155">
        <v>128.99585106361809</v>
      </c>
      <c r="BZ11" s="155">
        <v>125.24897718759776</v>
      </c>
      <c r="CA11" s="155">
        <v>124.0467603293788</v>
      </c>
      <c r="CB11" s="155">
        <v>123.14045892001313</v>
      </c>
      <c r="CC11" s="155">
        <v>122.93507692180316</v>
      </c>
      <c r="CD11" s="156">
        <v>123.00820911467275</v>
      </c>
    </row>
    <row r="12" spans="1:82" s="1" customFormat="1" x14ac:dyDescent="0.4">
      <c r="A12" s="149"/>
      <c r="B12" s="71" t="s">
        <v>228</v>
      </c>
      <c r="C12" s="154" t="s">
        <v>221</v>
      </c>
      <c r="D12" s="155">
        <v>0</v>
      </c>
      <c r="E12" s="155">
        <v>0</v>
      </c>
      <c r="F12" s="155">
        <v>0</v>
      </c>
      <c r="G12" s="155">
        <v>0</v>
      </c>
      <c r="H12" s="155">
        <v>0</v>
      </c>
      <c r="I12" s="155">
        <v>0</v>
      </c>
      <c r="J12" s="155">
        <v>0</v>
      </c>
      <c r="K12" s="155">
        <v>0</v>
      </c>
      <c r="L12" s="155">
        <v>0</v>
      </c>
      <c r="M12" s="155">
        <v>0</v>
      </c>
      <c r="N12" s="155">
        <v>0</v>
      </c>
      <c r="O12" s="155">
        <v>0</v>
      </c>
      <c r="P12" s="155">
        <v>0</v>
      </c>
      <c r="Q12" s="155">
        <v>0</v>
      </c>
      <c r="R12" s="155">
        <v>0</v>
      </c>
      <c r="S12" s="155">
        <v>0</v>
      </c>
      <c r="T12" s="155">
        <v>0</v>
      </c>
      <c r="U12" s="155">
        <v>0</v>
      </c>
      <c r="V12" s="155">
        <v>0</v>
      </c>
      <c r="W12" s="155">
        <v>0</v>
      </c>
      <c r="X12" s="155">
        <v>0</v>
      </c>
      <c r="Y12" s="155">
        <v>0</v>
      </c>
      <c r="Z12" s="155">
        <v>0</v>
      </c>
      <c r="AA12" s="155">
        <v>0</v>
      </c>
      <c r="AB12" s="155">
        <v>1031.2417892327846</v>
      </c>
      <c r="AC12" s="155">
        <v>30.614702541215422</v>
      </c>
      <c r="AD12" s="155">
        <v>33.280642708940384</v>
      </c>
      <c r="AE12" s="155">
        <v>0</v>
      </c>
      <c r="AF12" s="155">
        <v>0</v>
      </c>
      <c r="AG12" s="155">
        <v>594.52313943738579</v>
      </c>
      <c r="AH12" s="155">
        <v>27.263408448719776</v>
      </c>
      <c r="AI12" s="155">
        <v>23.329624523731674</v>
      </c>
      <c r="AJ12" s="155">
        <v>19.585074293023283</v>
      </c>
      <c r="AK12" s="155">
        <v>21.262391097397824</v>
      </c>
      <c r="AL12" s="155">
        <v>19.80541333372306</v>
      </c>
      <c r="AM12" s="155">
        <v>18.902758678327999</v>
      </c>
      <c r="AN12" s="155">
        <v>17.884819230766034</v>
      </c>
      <c r="AO12" s="155">
        <v>19.765405343283113</v>
      </c>
      <c r="AP12" s="155">
        <v>21.686517496449696</v>
      </c>
      <c r="AQ12" s="155">
        <v>22.744272778964568</v>
      </c>
      <c r="AR12" s="155">
        <v>20.685880624446629</v>
      </c>
      <c r="AS12" s="155">
        <v>19.522933029403411</v>
      </c>
      <c r="AT12" s="155">
        <v>19.192420725308025</v>
      </c>
      <c r="AU12" s="155">
        <v>20.700899559541856</v>
      </c>
      <c r="AV12" s="155">
        <v>23.88428029588556</v>
      </c>
      <c r="AW12" s="155">
        <v>25.609254612468074</v>
      </c>
      <c r="AX12" s="155">
        <v>22.858003690349044</v>
      </c>
      <c r="AY12" s="155">
        <v>25.973877068351889</v>
      </c>
      <c r="AZ12" s="155">
        <v>26.232340727429808</v>
      </c>
      <c r="BA12" s="155">
        <v>26.917050857452395</v>
      </c>
      <c r="BB12" s="155">
        <v>26.801450651614807</v>
      </c>
      <c r="BC12" s="155">
        <v>26.744735280214485</v>
      </c>
      <c r="BD12" s="155">
        <v>26.384699498391861</v>
      </c>
      <c r="BE12" s="155">
        <v>26.053853555996231</v>
      </c>
      <c r="BF12" s="155">
        <v>26.815832745700767</v>
      </c>
      <c r="BG12" s="155">
        <v>28.201728748974396</v>
      </c>
      <c r="BH12" s="155">
        <v>28.384595914834776</v>
      </c>
      <c r="BI12" s="155">
        <v>27.432392359068231</v>
      </c>
      <c r="BJ12" s="155">
        <v>26.76597770117419</v>
      </c>
      <c r="BK12" s="155">
        <v>27.159676757030631</v>
      </c>
      <c r="BL12" s="155">
        <v>291.63064179799375</v>
      </c>
      <c r="BM12" s="155">
        <v>42.088145136847466</v>
      </c>
      <c r="BN12" s="155">
        <v>41.152089424674273</v>
      </c>
      <c r="BO12" s="155">
        <v>40.356048479128383</v>
      </c>
      <c r="BP12" s="155">
        <v>39.895763506955134</v>
      </c>
      <c r="BQ12" s="155">
        <v>38.703898986783983</v>
      </c>
      <c r="BR12" s="155">
        <v>39.622614103120924</v>
      </c>
      <c r="BS12" s="155">
        <v>42.168807870569239</v>
      </c>
      <c r="BT12" s="155">
        <v>38.288287910896273</v>
      </c>
      <c r="BU12" s="155">
        <v>37.720568350518015</v>
      </c>
      <c r="BV12" s="155">
        <v>36.158189452865251</v>
      </c>
      <c r="BW12" s="155">
        <v>37.926362789792087</v>
      </c>
      <c r="BX12" s="155">
        <v>36.839812651810917</v>
      </c>
      <c r="BY12" s="155">
        <v>38.835113134708855</v>
      </c>
      <c r="BZ12" s="155">
        <v>39.185522106968826</v>
      </c>
      <c r="CA12" s="155">
        <v>39.794894224328765</v>
      </c>
      <c r="CB12" s="155">
        <v>40.644030233421056</v>
      </c>
      <c r="CC12" s="155">
        <v>41.550053164215953</v>
      </c>
      <c r="CD12" s="156">
        <v>42.487155453689454</v>
      </c>
    </row>
    <row r="13" spans="1:82" s="1" customFormat="1" x14ac:dyDescent="0.4">
      <c r="A13" s="149"/>
      <c r="B13" s="73" t="s">
        <v>229</v>
      </c>
      <c r="C13" s="154" t="s">
        <v>230</v>
      </c>
      <c r="D13" s="155">
        <v>0</v>
      </c>
      <c r="E13" s="155">
        <v>0</v>
      </c>
      <c r="F13" s="155">
        <v>0</v>
      </c>
      <c r="G13" s="155">
        <v>0</v>
      </c>
      <c r="H13" s="155">
        <v>0</v>
      </c>
      <c r="I13" s="155">
        <v>0</v>
      </c>
      <c r="J13" s="155">
        <v>0</v>
      </c>
      <c r="K13" s="155">
        <v>0</v>
      </c>
      <c r="L13" s="155">
        <v>0</v>
      </c>
      <c r="M13" s="155">
        <v>0</v>
      </c>
      <c r="N13" s="155">
        <v>0</v>
      </c>
      <c r="O13" s="155">
        <v>0</v>
      </c>
      <c r="P13" s="155">
        <v>0</v>
      </c>
      <c r="Q13" s="155">
        <v>0</v>
      </c>
      <c r="R13" s="155">
        <v>0</v>
      </c>
      <c r="S13" s="155">
        <v>0</v>
      </c>
      <c r="T13" s="155">
        <v>0</v>
      </c>
      <c r="U13" s="155">
        <v>0</v>
      </c>
      <c r="V13" s="155">
        <v>0</v>
      </c>
      <c r="W13" s="155">
        <v>0</v>
      </c>
      <c r="X13" s="155">
        <v>0</v>
      </c>
      <c r="Y13" s="155">
        <v>0</v>
      </c>
      <c r="Z13" s="155">
        <v>0</v>
      </c>
      <c r="AA13" s="155">
        <v>0</v>
      </c>
      <c r="AB13" s="155">
        <v>0</v>
      </c>
      <c r="AC13" s="155">
        <v>0</v>
      </c>
      <c r="AD13" s="155">
        <v>0</v>
      </c>
      <c r="AE13" s="155">
        <v>0</v>
      </c>
      <c r="AF13" s="155">
        <v>0</v>
      </c>
      <c r="AG13" s="155">
        <v>0</v>
      </c>
      <c r="AH13" s="155">
        <v>0</v>
      </c>
      <c r="AI13" s="155">
        <v>0</v>
      </c>
      <c r="AJ13" s="155">
        <v>0</v>
      </c>
      <c r="AK13" s="155">
        <v>0</v>
      </c>
      <c r="AL13" s="155">
        <v>0</v>
      </c>
      <c r="AM13" s="155">
        <v>0</v>
      </c>
      <c r="AN13" s="155">
        <v>0</v>
      </c>
      <c r="AO13" s="155">
        <v>0</v>
      </c>
      <c r="AP13" s="155">
        <v>0</v>
      </c>
      <c r="AQ13" s="155">
        <v>0</v>
      </c>
      <c r="AR13" s="155">
        <v>6.0317797824536515E-3</v>
      </c>
      <c r="AS13" s="155">
        <v>0.90517866325138896</v>
      </c>
      <c r="AT13" s="155">
        <v>17.669930225634197</v>
      </c>
      <c r="AU13" s="155">
        <v>45.096310423274012</v>
      </c>
      <c r="AV13" s="155">
        <v>28.895958489640094</v>
      </c>
      <c r="AW13" s="155">
        <v>22.415686190138892</v>
      </c>
      <c r="AX13" s="155">
        <v>0</v>
      </c>
      <c r="AY13" s="155">
        <v>105.51623596852626</v>
      </c>
      <c r="AZ13" s="155">
        <v>69.717300649517441</v>
      </c>
      <c r="BA13" s="155">
        <v>0.99989805403911902</v>
      </c>
      <c r="BB13" s="155">
        <v>0</v>
      </c>
      <c r="BC13" s="155">
        <v>1.6123477449834693</v>
      </c>
      <c r="BD13" s="155">
        <v>48.010329169863823</v>
      </c>
      <c r="BE13" s="155">
        <v>25.491448474037767</v>
      </c>
      <c r="BF13" s="155">
        <v>22.071421099222061</v>
      </c>
      <c r="BG13" s="155">
        <v>9.6171303097899834</v>
      </c>
      <c r="BH13" s="155">
        <v>2.6404618896309078</v>
      </c>
      <c r="BI13" s="155">
        <v>12.6486191434243</v>
      </c>
      <c r="BJ13" s="155">
        <v>4.7888355071233084</v>
      </c>
      <c r="BK13" s="155">
        <v>5.4097504501960021</v>
      </c>
      <c r="BL13" s="155">
        <v>277.97243699156132</v>
      </c>
      <c r="BM13" s="155">
        <v>386.67953768298941</v>
      </c>
      <c r="BN13" s="155">
        <v>555.22704227898066</v>
      </c>
      <c r="BO13" s="155">
        <v>161.71150917809331</v>
      </c>
      <c r="BP13" s="155">
        <v>174.53173273249888</v>
      </c>
      <c r="BQ13" s="155">
        <v>10.120375047250908</v>
      </c>
      <c r="BR13" s="155">
        <v>13.133863119843223</v>
      </c>
      <c r="BS13" s="155">
        <v>4.4764297883283897</v>
      </c>
      <c r="BT13" s="155">
        <v>3.6764323909448104</v>
      </c>
      <c r="BU13" s="155">
        <v>129.95261799096124</v>
      </c>
      <c r="BV13" s="155">
        <v>30.06923946279305</v>
      </c>
      <c r="BW13" s="155">
        <v>0.24760106909927562</v>
      </c>
      <c r="BX13" s="155">
        <v>101.69018014673853</v>
      </c>
      <c r="BY13" s="155">
        <v>44.290492019812035</v>
      </c>
      <c r="BZ13" s="155">
        <v>45.606456899517866</v>
      </c>
      <c r="CA13" s="155">
        <v>44.533091520728881</v>
      </c>
      <c r="CB13" s="155">
        <v>43.72274173679083</v>
      </c>
      <c r="CC13" s="155">
        <v>42.890006508160951</v>
      </c>
      <c r="CD13" s="156">
        <v>42.048800920178408</v>
      </c>
    </row>
    <row r="14" spans="1:82" s="1" customFormat="1" x14ac:dyDescent="0.4">
      <c r="A14" s="149"/>
      <c r="B14" s="56" t="s">
        <v>23</v>
      </c>
      <c r="C14" s="154" t="s">
        <v>230</v>
      </c>
      <c r="D14" s="155">
        <v>0</v>
      </c>
      <c r="E14" s="155">
        <v>0</v>
      </c>
      <c r="F14" s="155">
        <v>0</v>
      </c>
      <c r="G14" s="155">
        <v>0</v>
      </c>
      <c r="H14" s="155">
        <v>0</v>
      </c>
      <c r="I14" s="155">
        <v>0</v>
      </c>
      <c r="J14" s="155">
        <v>0</v>
      </c>
      <c r="K14" s="155">
        <v>0</v>
      </c>
      <c r="L14" s="155">
        <v>0</v>
      </c>
      <c r="M14" s="155">
        <v>0</v>
      </c>
      <c r="N14" s="155">
        <v>0</v>
      </c>
      <c r="O14" s="155">
        <v>0</v>
      </c>
      <c r="P14" s="155">
        <v>0</v>
      </c>
      <c r="Q14" s="155">
        <v>0</v>
      </c>
      <c r="R14" s="155">
        <v>0</v>
      </c>
      <c r="S14" s="155">
        <v>0</v>
      </c>
      <c r="T14" s="155">
        <v>0</v>
      </c>
      <c r="U14" s="155">
        <v>0</v>
      </c>
      <c r="V14" s="155">
        <v>0</v>
      </c>
      <c r="W14" s="155">
        <v>0</v>
      </c>
      <c r="X14" s="155">
        <v>0</v>
      </c>
      <c r="Y14" s="155">
        <v>0</v>
      </c>
      <c r="Z14" s="155">
        <v>269.07708805122377</v>
      </c>
      <c r="AA14" s="155">
        <v>291.86761488115292</v>
      </c>
      <c r="AB14" s="155">
        <v>345.88233924577872</v>
      </c>
      <c r="AC14" s="155">
        <v>388.57122456158032</v>
      </c>
      <c r="AD14" s="155">
        <v>969.05400828973461</v>
      </c>
      <c r="AE14" s="155">
        <v>1077.1058224269325</v>
      </c>
      <c r="AF14" s="155">
        <v>1021.4122759800366</v>
      </c>
      <c r="AG14" s="155">
        <v>2238.5616168611768</v>
      </c>
      <c r="AH14" s="155">
        <v>2104.7351322411669</v>
      </c>
      <c r="AI14" s="155">
        <v>2076.3365826121189</v>
      </c>
      <c r="AJ14" s="155">
        <v>2346.2919003041893</v>
      </c>
      <c r="AK14" s="155">
        <v>3156.0475852237505</v>
      </c>
      <c r="AL14" s="155">
        <v>3574.8771067370121</v>
      </c>
      <c r="AM14" s="155">
        <v>3837.2600117005836</v>
      </c>
      <c r="AN14" s="155">
        <v>4036.0075397428686</v>
      </c>
      <c r="AO14" s="155">
        <v>4176.1477861022458</v>
      </c>
      <c r="AP14" s="155">
        <v>4432.1820133369065</v>
      </c>
      <c r="AQ14" s="155">
        <v>4362.1612354288791</v>
      </c>
      <c r="AR14" s="155">
        <v>3280.5528532032204</v>
      </c>
      <c r="AS14" s="155">
        <v>3784.919288082795</v>
      </c>
      <c r="AT14" s="155">
        <v>4361.6168118928526</v>
      </c>
      <c r="AU14" s="155">
        <v>2723.2077976225605</v>
      </c>
      <c r="AV14" s="155">
        <v>3194.970331627977</v>
      </c>
      <c r="AW14" s="155">
        <v>3568.6655429011439</v>
      </c>
      <c r="AX14" s="155">
        <v>3768.0266188307837</v>
      </c>
      <c r="AY14" s="155">
        <v>3851.5087893525179</v>
      </c>
      <c r="AZ14" s="155">
        <v>3925.950891674408</v>
      </c>
      <c r="BA14" s="155">
        <v>4086.0656948576338</v>
      </c>
      <c r="BB14" s="155">
        <v>4091.124191878183</v>
      </c>
      <c r="BC14" s="155">
        <v>4165.0447712449222</v>
      </c>
      <c r="BD14" s="155">
        <v>4187.3934423592136</v>
      </c>
      <c r="BE14" s="155">
        <v>4279.0946811078602</v>
      </c>
      <c r="BF14" s="155">
        <v>4421.3661994817339</v>
      </c>
      <c r="BG14" s="155">
        <v>4908.4198984128889</v>
      </c>
      <c r="BH14" s="155">
        <v>5255.7824491192523</v>
      </c>
      <c r="BI14" s="155">
        <v>5416.0451154235398</v>
      </c>
      <c r="BJ14" s="155">
        <v>5492.7033234648361</v>
      </c>
      <c r="BK14" s="155">
        <v>5459.4924669909524</v>
      </c>
      <c r="BL14" s="155">
        <v>5575.9927995566486</v>
      </c>
      <c r="BM14" s="155">
        <v>6090.2901962591359</v>
      </c>
      <c r="BN14" s="155">
        <v>6279.9823981339587</v>
      </c>
      <c r="BO14" s="155">
        <v>6178.5013114280518</v>
      </c>
      <c r="BP14" s="155">
        <v>6048.4616666063785</v>
      </c>
      <c r="BQ14" s="155"/>
      <c r="BR14" s="155"/>
      <c r="BS14" s="155"/>
      <c r="BT14" s="155"/>
      <c r="BU14" s="155"/>
      <c r="BV14" s="155"/>
      <c r="BW14" s="155"/>
      <c r="BX14" s="155"/>
      <c r="BY14" s="155"/>
      <c r="BZ14" s="155"/>
      <c r="CA14" s="155"/>
      <c r="CB14" s="155"/>
      <c r="CC14" s="155"/>
      <c r="CD14" s="156"/>
    </row>
    <row r="15" spans="1:82" s="1" customFormat="1" ht="27" customHeight="1" x14ac:dyDescent="0.4">
      <c r="A15" s="149"/>
      <c r="B15" s="56" t="s">
        <v>231</v>
      </c>
      <c r="C15" s="154" t="s">
        <v>224</v>
      </c>
      <c r="D15" s="155">
        <v>0</v>
      </c>
      <c r="E15" s="155">
        <v>0</v>
      </c>
      <c r="F15" s="155">
        <v>0</v>
      </c>
      <c r="G15" s="155">
        <v>0</v>
      </c>
      <c r="H15" s="155">
        <v>0</v>
      </c>
      <c r="I15" s="155">
        <v>0</v>
      </c>
      <c r="J15" s="155">
        <v>0</v>
      </c>
      <c r="K15" s="155">
        <v>0</v>
      </c>
      <c r="L15" s="155">
        <v>0</v>
      </c>
      <c r="M15" s="155">
        <v>0</v>
      </c>
      <c r="N15" s="155">
        <v>0</v>
      </c>
      <c r="O15" s="155">
        <v>0</v>
      </c>
      <c r="P15" s="155">
        <v>0</v>
      </c>
      <c r="Q15" s="155">
        <v>0</v>
      </c>
      <c r="R15" s="155">
        <v>0</v>
      </c>
      <c r="S15" s="155">
        <v>0</v>
      </c>
      <c r="T15" s="155">
        <v>0</v>
      </c>
      <c r="U15" s="155">
        <v>0</v>
      </c>
      <c r="V15" s="155">
        <v>0</v>
      </c>
      <c r="W15" s="155">
        <v>0</v>
      </c>
      <c r="X15" s="155">
        <v>0</v>
      </c>
      <c r="Y15" s="155">
        <v>0</v>
      </c>
      <c r="Z15" s="155">
        <v>164.43599825352561</v>
      </c>
      <c r="AA15" s="155">
        <v>186.23933520987853</v>
      </c>
      <c r="AB15" s="155">
        <v>167.81698681924817</v>
      </c>
      <c r="AC15" s="155">
        <v>157.78346694318716</v>
      </c>
      <c r="AD15" s="155">
        <v>136.05909813360921</v>
      </c>
      <c r="AE15" s="155">
        <v>118.71750305581519</v>
      </c>
      <c r="AF15" s="155">
        <v>103.52151445743614</v>
      </c>
      <c r="AG15" s="155">
        <v>92.211752239267994</v>
      </c>
      <c r="AH15" s="155">
        <v>87.242907035903286</v>
      </c>
      <c r="AI15" s="155">
        <v>74.654798475941348</v>
      </c>
      <c r="AJ15" s="155">
        <v>62.6722377376745</v>
      </c>
      <c r="AK15" s="155">
        <v>60.243441442627173</v>
      </c>
      <c r="AL15" s="155">
        <v>56.115337778882001</v>
      </c>
      <c r="AM15" s="155">
        <v>53.557816255262665</v>
      </c>
      <c r="AN15" s="155">
        <v>50.673654487170431</v>
      </c>
      <c r="AO15" s="155">
        <v>50.825328025585144</v>
      </c>
      <c r="AP15" s="155">
        <v>48.794664367011819</v>
      </c>
      <c r="AQ15" s="155">
        <v>6.6881343339203507</v>
      </c>
      <c r="AR15" s="155">
        <v>0</v>
      </c>
      <c r="AS15" s="155">
        <v>0</v>
      </c>
      <c r="AT15" s="155">
        <v>0</v>
      </c>
      <c r="AU15" s="155">
        <v>0</v>
      </c>
      <c r="AV15" s="155">
        <v>0</v>
      </c>
      <c r="AW15" s="155">
        <v>0</v>
      </c>
      <c r="AX15" s="155">
        <v>0</v>
      </c>
      <c r="AY15" s="155">
        <v>0</v>
      </c>
      <c r="AZ15" s="155">
        <v>0</v>
      </c>
      <c r="BA15" s="155">
        <v>0</v>
      </c>
      <c r="BB15" s="155">
        <v>0</v>
      </c>
      <c r="BC15" s="155">
        <v>0</v>
      </c>
      <c r="BD15" s="155">
        <v>0</v>
      </c>
      <c r="BE15" s="155">
        <v>0</v>
      </c>
      <c r="BF15" s="155">
        <v>0</v>
      </c>
      <c r="BG15" s="155">
        <v>0</v>
      </c>
      <c r="BH15" s="155">
        <v>0</v>
      </c>
      <c r="BI15" s="155">
        <v>0</v>
      </c>
      <c r="BJ15" s="155">
        <v>0</v>
      </c>
      <c r="BK15" s="155">
        <v>0</v>
      </c>
      <c r="BL15" s="155">
        <v>0</v>
      </c>
      <c r="BM15" s="155">
        <v>0</v>
      </c>
      <c r="BN15" s="155">
        <v>0</v>
      </c>
      <c r="BO15" s="155">
        <v>0</v>
      </c>
      <c r="BP15" s="155">
        <v>0</v>
      </c>
      <c r="BQ15" s="155">
        <v>0</v>
      </c>
      <c r="BR15" s="155">
        <v>0</v>
      </c>
      <c r="BS15" s="155">
        <v>0</v>
      </c>
      <c r="BT15" s="155">
        <v>0</v>
      </c>
      <c r="BU15" s="155">
        <v>0</v>
      </c>
      <c r="BV15" s="155">
        <v>0</v>
      </c>
      <c r="BW15" s="155">
        <v>0</v>
      </c>
      <c r="BX15" s="155">
        <v>0</v>
      </c>
      <c r="BY15" s="155">
        <v>0</v>
      </c>
      <c r="BZ15" s="155">
        <v>0</v>
      </c>
      <c r="CA15" s="155">
        <v>0</v>
      </c>
      <c r="CB15" s="155">
        <v>0</v>
      </c>
      <c r="CC15" s="155">
        <v>0</v>
      </c>
      <c r="CD15" s="156">
        <v>0</v>
      </c>
    </row>
    <row r="16" spans="1:82" s="1" customFormat="1" x14ac:dyDescent="0.4">
      <c r="A16" s="149"/>
      <c r="B16" s="56" t="s">
        <v>232</v>
      </c>
      <c r="C16" s="154" t="s">
        <v>221</v>
      </c>
      <c r="D16" s="155">
        <v>0</v>
      </c>
      <c r="E16" s="155">
        <v>0</v>
      </c>
      <c r="F16" s="155">
        <v>0</v>
      </c>
      <c r="G16" s="155">
        <v>0</v>
      </c>
      <c r="H16" s="155">
        <v>0</v>
      </c>
      <c r="I16" s="155">
        <v>0</v>
      </c>
      <c r="J16" s="155">
        <v>0</v>
      </c>
      <c r="K16" s="155">
        <v>0</v>
      </c>
      <c r="L16" s="155">
        <v>0</v>
      </c>
      <c r="M16" s="155">
        <v>0</v>
      </c>
      <c r="N16" s="155">
        <v>0</v>
      </c>
      <c r="O16" s="155">
        <v>0</v>
      </c>
      <c r="P16" s="155">
        <v>0</v>
      </c>
      <c r="Q16" s="155">
        <v>0</v>
      </c>
      <c r="R16" s="155">
        <v>0</v>
      </c>
      <c r="S16" s="155">
        <v>0</v>
      </c>
      <c r="T16" s="155">
        <v>0</v>
      </c>
      <c r="U16" s="155">
        <v>0</v>
      </c>
      <c r="V16" s="155">
        <v>0</v>
      </c>
      <c r="W16" s="155">
        <v>0</v>
      </c>
      <c r="X16" s="155">
        <v>0</v>
      </c>
      <c r="Y16" s="155">
        <v>0</v>
      </c>
      <c r="Z16" s="155">
        <v>0</v>
      </c>
      <c r="AA16" s="155">
        <v>0</v>
      </c>
      <c r="AB16" s="155">
        <v>0</v>
      </c>
      <c r="AC16" s="155">
        <v>0</v>
      </c>
      <c r="AD16" s="155">
        <v>0</v>
      </c>
      <c r="AE16" s="155">
        <v>0</v>
      </c>
      <c r="AF16" s="155">
        <v>0</v>
      </c>
      <c r="AG16" s="155">
        <v>0</v>
      </c>
      <c r="AH16" s="155">
        <v>0</v>
      </c>
      <c r="AI16" s="155">
        <v>0</v>
      </c>
      <c r="AJ16" s="155">
        <v>0</v>
      </c>
      <c r="AK16" s="155">
        <v>0</v>
      </c>
      <c r="AL16" s="155">
        <v>0</v>
      </c>
      <c r="AM16" s="155">
        <v>0</v>
      </c>
      <c r="AN16" s="155">
        <v>0</v>
      </c>
      <c r="AO16" s="155">
        <v>0</v>
      </c>
      <c r="AP16" s="155">
        <v>0</v>
      </c>
      <c r="AQ16" s="155">
        <v>0</v>
      </c>
      <c r="AR16" s="155">
        <v>0</v>
      </c>
      <c r="AS16" s="155">
        <v>0</v>
      </c>
      <c r="AT16" s="155">
        <v>0</v>
      </c>
      <c r="AU16" s="155">
        <v>0</v>
      </c>
      <c r="AV16" s="155">
        <v>3724.6924470625363</v>
      </c>
      <c r="AW16" s="155">
        <v>5099.8620265534646</v>
      </c>
      <c r="AX16" s="155">
        <v>5667.8960633846218</v>
      </c>
      <c r="AY16" s="155">
        <v>6690.1879506731302</v>
      </c>
      <c r="AZ16" s="155">
        <v>7642.2255676084978</v>
      </c>
      <c r="BA16" s="155">
        <v>8452.0512289483777</v>
      </c>
      <c r="BB16" s="155">
        <v>8868.4225231495675</v>
      </c>
      <c r="BC16" s="155">
        <v>9388.7622944158666</v>
      </c>
      <c r="BD16" s="155">
        <v>9829.835956834022</v>
      </c>
      <c r="BE16" s="155">
        <v>10483.451809217026</v>
      </c>
      <c r="BF16" s="155">
        <v>11002.118818083993</v>
      </c>
      <c r="BG16" s="155">
        <v>11535.820011508524</v>
      </c>
      <c r="BH16" s="155">
        <v>11937.729155912768</v>
      </c>
      <c r="BI16" s="155">
        <v>12367.78118872408</v>
      </c>
      <c r="BJ16" s="155">
        <v>12760.165049388623</v>
      </c>
      <c r="BK16" s="155">
        <v>13377.987234046155</v>
      </c>
      <c r="BL16" s="155">
        <v>13859.780144251734</v>
      </c>
      <c r="BM16" s="155">
        <v>14855.456300550004</v>
      </c>
      <c r="BN16" s="155">
        <v>15144.846060952475</v>
      </c>
      <c r="BO16" s="155">
        <v>15785.16306677353</v>
      </c>
      <c r="BP16" s="155">
        <v>16537.582121045976</v>
      </c>
      <c r="BQ16" s="155">
        <v>16567.361630868541</v>
      </c>
      <c r="BR16" s="155">
        <v>16421.210081220466</v>
      </c>
      <c r="BS16" s="155">
        <v>15651.549485086207</v>
      </c>
      <c r="BT16" s="155">
        <v>13319.894164465279</v>
      </c>
      <c r="BU16" s="155">
        <v>10667.37906420981</v>
      </c>
      <c r="BV16" s="155">
        <v>9064.9943966161445</v>
      </c>
      <c r="BW16" s="155">
        <v>7884.3393258597962</v>
      </c>
      <c r="BX16" s="155">
        <v>5986.7834935064266</v>
      </c>
      <c r="BY16" s="155">
        <v>5900.0267990858511</v>
      </c>
      <c r="BZ16" s="155">
        <v>5666.9286596747461</v>
      </c>
      <c r="CA16" s="155">
        <v>5823.3648383397704</v>
      </c>
      <c r="CB16" s="155">
        <v>5597.7980670961397</v>
      </c>
      <c r="CC16" s="155">
        <v>5233.4791664280638</v>
      </c>
      <c r="CD16" s="156">
        <v>5193.0303115795041</v>
      </c>
    </row>
    <row r="17" spans="1:82" s="1" customFormat="1" x14ac:dyDescent="0.4">
      <c r="A17" s="149"/>
      <c r="B17" s="56" t="s">
        <v>233</v>
      </c>
      <c r="C17" s="154" t="s">
        <v>230</v>
      </c>
      <c r="D17" s="155">
        <v>0</v>
      </c>
      <c r="E17" s="155">
        <v>0</v>
      </c>
      <c r="F17" s="155">
        <v>0</v>
      </c>
      <c r="G17" s="155">
        <v>0</v>
      </c>
      <c r="H17" s="155">
        <v>0</v>
      </c>
      <c r="I17" s="155">
        <v>0</v>
      </c>
      <c r="J17" s="155">
        <v>0</v>
      </c>
      <c r="K17" s="155">
        <v>0</v>
      </c>
      <c r="L17" s="155">
        <v>0</v>
      </c>
      <c r="M17" s="155">
        <v>0</v>
      </c>
      <c r="N17" s="155">
        <v>0</v>
      </c>
      <c r="O17" s="155">
        <v>0</v>
      </c>
      <c r="P17" s="155">
        <v>0</v>
      </c>
      <c r="Q17" s="155">
        <v>0</v>
      </c>
      <c r="R17" s="155">
        <v>0</v>
      </c>
      <c r="S17" s="155">
        <v>0</v>
      </c>
      <c r="T17" s="155">
        <v>0</v>
      </c>
      <c r="U17" s="155">
        <v>0</v>
      </c>
      <c r="V17" s="155">
        <v>0</v>
      </c>
      <c r="W17" s="155">
        <v>0</v>
      </c>
      <c r="X17" s="155">
        <v>0</v>
      </c>
      <c r="Y17" s="155">
        <v>0</v>
      </c>
      <c r="Z17" s="155">
        <v>0</v>
      </c>
      <c r="AA17" s="155">
        <v>0</v>
      </c>
      <c r="AB17" s="155">
        <v>0</v>
      </c>
      <c r="AC17" s="155">
        <v>0</v>
      </c>
      <c r="AD17" s="155">
        <v>0</v>
      </c>
      <c r="AE17" s="155">
        <v>0</v>
      </c>
      <c r="AF17" s="155">
        <v>0</v>
      </c>
      <c r="AG17" s="155">
        <v>0</v>
      </c>
      <c r="AH17" s="155">
        <v>0</v>
      </c>
      <c r="AI17" s="155">
        <v>0</v>
      </c>
      <c r="AJ17" s="155">
        <v>0</v>
      </c>
      <c r="AK17" s="155">
        <v>0</v>
      </c>
      <c r="AL17" s="155">
        <v>0</v>
      </c>
      <c r="AM17" s="155">
        <v>0</v>
      </c>
      <c r="AN17" s="155">
        <v>0</v>
      </c>
      <c r="AO17" s="155">
        <v>0</v>
      </c>
      <c r="AP17" s="155">
        <v>0</v>
      </c>
      <c r="AQ17" s="155">
        <v>0</v>
      </c>
      <c r="AR17" s="155">
        <v>0</v>
      </c>
      <c r="AS17" s="155">
        <v>0</v>
      </c>
      <c r="AT17" s="155">
        <v>0</v>
      </c>
      <c r="AU17" s="155">
        <v>0</v>
      </c>
      <c r="AV17" s="155">
        <v>5.430733771537402</v>
      </c>
      <c r="AW17" s="155">
        <v>13.252573107407516</v>
      </c>
      <c r="AX17" s="155">
        <v>20.623176252327454</v>
      </c>
      <c r="AY17" s="155">
        <v>33.722046494635997</v>
      </c>
      <c r="AZ17" s="155">
        <v>57.815134265966329</v>
      </c>
      <c r="BA17" s="155">
        <v>71.70941231919457</v>
      </c>
      <c r="BB17" s="155">
        <v>81.461996652536683</v>
      </c>
      <c r="BC17" s="155">
        <v>65.170697741677515</v>
      </c>
      <c r="BD17" s="155">
        <v>-9.9215057909129781E-2</v>
      </c>
      <c r="BE17" s="155">
        <v>-0.13771207321686951</v>
      </c>
      <c r="BF17" s="155">
        <v>-0.22992439175967289</v>
      </c>
      <c r="BG17" s="155">
        <v>0.1296411683324725</v>
      </c>
      <c r="BH17" s="155">
        <v>-4.2850248908391904E-2</v>
      </c>
      <c r="BI17" s="155">
        <v>0</v>
      </c>
      <c r="BJ17" s="155">
        <v>0</v>
      </c>
      <c r="BK17" s="155">
        <v>0</v>
      </c>
      <c r="BL17" s="155">
        <v>0</v>
      </c>
      <c r="BM17" s="155">
        <v>0</v>
      </c>
      <c r="BN17" s="155">
        <v>0</v>
      </c>
      <c r="BO17" s="155">
        <v>0</v>
      </c>
      <c r="BP17" s="155">
        <v>0</v>
      </c>
      <c r="BQ17" s="155">
        <v>0</v>
      </c>
      <c r="BR17" s="155">
        <v>0</v>
      </c>
      <c r="BS17" s="155">
        <v>0</v>
      </c>
      <c r="BT17" s="155">
        <v>0</v>
      </c>
      <c r="BU17" s="155">
        <v>0</v>
      </c>
      <c r="BV17" s="155">
        <v>0</v>
      </c>
      <c r="BW17" s="155">
        <v>0</v>
      </c>
      <c r="BX17" s="155">
        <v>0</v>
      </c>
      <c r="BY17" s="155">
        <v>0</v>
      </c>
      <c r="BZ17" s="155">
        <v>0</v>
      </c>
      <c r="CA17" s="155">
        <v>0</v>
      </c>
      <c r="CB17" s="155">
        <v>0</v>
      </c>
      <c r="CC17" s="155">
        <v>0</v>
      </c>
      <c r="CD17" s="156">
        <v>0</v>
      </c>
    </row>
    <row r="18" spans="1:82" s="1" customFormat="1" x14ac:dyDescent="0.4">
      <c r="A18" s="149"/>
      <c r="B18" s="56" t="s">
        <v>234</v>
      </c>
      <c r="C18" s="154" t="s">
        <v>230</v>
      </c>
      <c r="D18" s="155">
        <v>0</v>
      </c>
      <c r="E18" s="155">
        <v>0</v>
      </c>
      <c r="F18" s="155">
        <v>0</v>
      </c>
      <c r="G18" s="155">
        <v>0</v>
      </c>
      <c r="H18" s="155">
        <v>0</v>
      </c>
      <c r="I18" s="155">
        <v>0</v>
      </c>
      <c r="J18" s="155">
        <v>0</v>
      </c>
      <c r="K18" s="155">
        <v>0</v>
      </c>
      <c r="L18" s="155">
        <v>0</v>
      </c>
      <c r="M18" s="155">
        <v>0</v>
      </c>
      <c r="N18" s="155">
        <v>0</v>
      </c>
      <c r="O18" s="155">
        <v>0</v>
      </c>
      <c r="P18" s="155">
        <v>0</v>
      </c>
      <c r="Q18" s="155">
        <v>0</v>
      </c>
      <c r="R18" s="155">
        <v>0</v>
      </c>
      <c r="S18" s="155">
        <v>0</v>
      </c>
      <c r="T18" s="155">
        <v>0</v>
      </c>
      <c r="U18" s="155">
        <v>0</v>
      </c>
      <c r="V18" s="155">
        <v>0</v>
      </c>
      <c r="W18" s="155">
        <v>0</v>
      </c>
      <c r="X18" s="155">
        <v>0</v>
      </c>
      <c r="Y18" s="155">
        <v>0</v>
      </c>
      <c r="Z18" s="155">
        <v>0</v>
      </c>
      <c r="AA18" s="155">
        <v>0</v>
      </c>
      <c r="AB18" s="155">
        <v>0</v>
      </c>
      <c r="AC18" s="155">
        <v>0</v>
      </c>
      <c r="AD18" s="155">
        <v>0</v>
      </c>
      <c r="AE18" s="155">
        <v>0</v>
      </c>
      <c r="AF18" s="155">
        <v>0</v>
      </c>
      <c r="AG18" s="155">
        <v>0</v>
      </c>
      <c r="AH18" s="155">
        <v>0</v>
      </c>
      <c r="AI18" s="155">
        <v>0</v>
      </c>
      <c r="AJ18" s="155">
        <v>0</v>
      </c>
      <c r="AK18" s="155">
        <v>0</v>
      </c>
      <c r="AL18" s="155">
        <v>0</v>
      </c>
      <c r="AM18" s="155">
        <v>0</v>
      </c>
      <c r="AN18" s="155">
        <v>0</v>
      </c>
      <c r="AO18" s="155">
        <v>0</v>
      </c>
      <c r="AP18" s="155">
        <v>0</v>
      </c>
      <c r="AQ18" s="155">
        <v>0</v>
      </c>
      <c r="AR18" s="155">
        <v>0</v>
      </c>
      <c r="AS18" s="155">
        <v>0</v>
      </c>
      <c r="AT18" s="155">
        <v>0</v>
      </c>
      <c r="AU18" s="155">
        <v>0</v>
      </c>
      <c r="AV18" s="155">
        <v>0</v>
      </c>
      <c r="AW18" s="155">
        <v>0</v>
      </c>
      <c r="AX18" s="155">
        <v>0</v>
      </c>
      <c r="AY18" s="155">
        <v>0</v>
      </c>
      <c r="AZ18" s="155">
        <v>0</v>
      </c>
      <c r="BA18" s="155">
        <v>0</v>
      </c>
      <c r="BB18" s="155">
        <v>0</v>
      </c>
      <c r="BC18" s="155">
        <v>0</v>
      </c>
      <c r="BD18" s="155">
        <v>0</v>
      </c>
      <c r="BE18" s="155">
        <v>10.919899240065929</v>
      </c>
      <c r="BF18" s="155">
        <v>20.449677292564271</v>
      </c>
      <c r="BG18" s="155">
        <v>22.80125625980444</v>
      </c>
      <c r="BH18" s="155">
        <v>24.560616241105343</v>
      </c>
      <c r="BI18" s="155">
        <v>25.391326993463668</v>
      </c>
      <c r="BJ18" s="155">
        <v>27.174872644230881</v>
      </c>
      <c r="BK18" s="155">
        <v>27.80435880615434</v>
      </c>
      <c r="BL18" s="155">
        <v>27.890843049982255</v>
      </c>
      <c r="BM18" s="155">
        <v>28.260832822677209</v>
      </c>
      <c r="BN18" s="155">
        <v>27.24128519170938</v>
      </c>
      <c r="BO18" s="155">
        <v>28.063348799175102</v>
      </c>
      <c r="BP18" s="155">
        <v>69.662184301163776</v>
      </c>
      <c r="BQ18" s="155">
        <v>212.34356045237863</v>
      </c>
      <c r="BR18" s="155">
        <v>237.76101971691443</v>
      </c>
      <c r="BS18" s="155">
        <v>190.42361294562264</v>
      </c>
      <c r="BT18" s="155">
        <v>212.86633963407135</v>
      </c>
      <c r="BU18" s="155">
        <v>186.51663370001953</v>
      </c>
      <c r="BV18" s="155">
        <v>171.79074644929912</v>
      </c>
      <c r="BW18" s="155">
        <v>143.92403828929275</v>
      </c>
      <c r="BX18" s="155">
        <v>176.55550647184415</v>
      </c>
      <c r="BY18" s="155">
        <v>145.67626916356079</v>
      </c>
      <c r="BZ18" s="155">
        <v>100</v>
      </c>
      <c r="CA18" s="155">
        <v>97.646502592970592</v>
      </c>
      <c r="CB18" s="155">
        <v>95.868781833029814</v>
      </c>
      <c r="CC18" s="155">
        <v>94.032256803698942</v>
      </c>
      <c r="CD18" s="156">
        <v>92.187993621812268</v>
      </c>
    </row>
    <row r="19" spans="1:82" s="1" customFormat="1" x14ac:dyDescent="0.4">
      <c r="A19" s="149"/>
      <c r="B19" s="56" t="s">
        <v>235</v>
      </c>
      <c r="C19" s="154" t="s">
        <v>230</v>
      </c>
      <c r="D19" s="155">
        <v>0</v>
      </c>
      <c r="E19" s="155">
        <v>0</v>
      </c>
      <c r="F19" s="155">
        <v>0</v>
      </c>
      <c r="G19" s="155">
        <v>0</v>
      </c>
      <c r="H19" s="155">
        <v>0</v>
      </c>
      <c r="I19" s="155">
        <v>0</v>
      </c>
      <c r="J19" s="155">
        <v>0</v>
      </c>
      <c r="K19" s="155">
        <v>0</v>
      </c>
      <c r="L19" s="155">
        <v>0</v>
      </c>
      <c r="M19" s="155">
        <v>0</v>
      </c>
      <c r="N19" s="155">
        <v>0</v>
      </c>
      <c r="O19" s="155">
        <v>0</v>
      </c>
      <c r="P19" s="155">
        <v>0</v>
      </c>
      <c r="Q19" s="155">
        <v>0</v>
      </c>
      <c r="R19" s="155">
        <v>0</v>
      </c>
      <c r="S19" s="155">
        <v>0</v>
      </c>
      <c r="T19" s="155">
        <v>0</v>
      </c>
      <c r="U19" s="155">
        <v>0</v>
      </c>
      <c r="V19" s="155">
        <v>0</v>
      </c>
      <c r="W19" s="155">
        <v>0</v>
      </c>
      <c r="X19" s="155">
        <v>0</v>
      </c>
      <c r="Y19" s="155">
        <v>0</v>
      </c>
      <c r="Z19" s="155">
        <v>0</v>
      </c>
      <c r="AA19" s="155">
        <v>0</v>
      </c>
      <c r="AB19" s="155">
        <v>0</v>
      </c>
      <c r="AC19" s="155">
        <v>0</v>
      </c>
      <c r="AD19" s="155">
        <v>0</v>
      </c>
      <c r="AE19" s="155">
        <v>0</v>
      </c>
      <c r="AF19" s="155">
        <v>0</v>
      </c>
      <c r="AG19" s="155">
        <v>0</v>
      </c>
      <c r="AH19" s="155">
        <v>0</v>
      </c>
      <c r="AI19" s="155">
        <v>0</v>
      </c>
      <c r="AJ19" s="155">
        <v>0</v>
      </c>
      <c r="AK19" s="155">
        <v>0</v>
      </c>
      <c r="AL19" s="155">
        <v>0</v>
      </c>
      <c r="AM19" s="155">
        <v>0</v>
      </c>
      <c r="AN19" s="155">
        <v>0</v>
      </c>
      <c r="AO19" s="155">
        <v>0</v>
      </c>
      <c r="AP19" s="155">
        <v>0</v>
      </c>
      <c r="AQ19" s="155">
        <v>0</v>
      </c>
      <c r="AR19" s="155">
        <v>0</v>
      </c>
      <c r="AS19" s="155">
        <v>0</v>
      </c>
      <c r="AT19" s="155">
        <v>0</v>
      </c>
      <c r="AU19" s="155">
        <v>0</v>
      </c>
      <c r="AV19" s="155">
        <v>0</v>
      </c>
      <c r="AW19" s="155">
        <v>0</v>
      </c>
      <c r="AX19" s="155">
        <v>0</v>
      </c>
      <c r="AY19" s="155">
        <v>0</v>
      </c>
      <c r="AZ19" s="155">
        <v>5.4252130282196633</v>
      </c>
      <c r="BA19" s="155">
        <v>40.239924587721063</v>
      </c>
      <c r="BB19" s="155">
        <v>54.036635721841591</v>
      </c>
      <c r="BC19" s="155">
        <v>45.533894649996121</v>
      </c>
      <c r="BD19" s="155">
        <v>6.7807799413633125</v>
      </c>
      <c r="BE19" s="155">
        <v>9.5592931777641627E-3</v>
      </c>
      <c r="BF19" s="155">
        <v>6.7086386319823887E-2</v>
      </c>
      <c r="BG19" s="155">
        <v>0</v>
      </c>
      <c r="BH19" s="155">
        <v>0</v>
      </c>
      <c r="BI19" s="155">
        <v>0</v>
      </c>
      <c r="BJ19" s="155">
        <v>0</v>
      </c>
      <c r="BK19" s="155">
        <v>0</v>
      </c>
      <c r="BL19" s="155">
        <v>0</v>
      </c>
      <c r="BM19" s="155">
        <v>0</v>
      </c>
      <c r="BN19" s="155">
        <v>0</v>
      </c>
      <c r="BO19" s="155">
        <v>0</v>
      </c>
      <c r="BP19" s="155">
        <v>0</v>
      </c>
      <c r="BQ19" s="155">
        <v>0</v>
      </c>
      <c r="BR19" s="155">
        <v>0</v>
      </c>
      <c r="BS19" s="155">
        <v>0</v>
      </c>
      <c r="BT19" s="155">
        <v>0</v>
      </c>
      <c r="BU19" s="155">
        <v>0</v>
      </c>
      <c r="BV19" s="155">
        <v>0</v>
      </c>
      <c r="BW19" s="155">
        <v>0</v>
      </c>
      <c r="BX19" s="155">
        <v>0</v>
      </c>
      <c r="BY19" s="155">
        <v>0</v>
      </c>
      <c r="BZ19" s="155">
        <v>0</v>
      </c>
      <c r="CA19" s="155">
        <v>0</v>
      </c>
      <c r="CB19" s="155">
        <v>0</v>
      </c>
      <c r="CC19" s="155">
        <v>0</v>
      </c>
      <c r="CD19" s="156">
        <v>0</v>
      </c>
    </row>
    <row r="20" spans="1:82" s="1" customFormat="1" ht="27" customHeight="1" x14ac:dyDescent="0.4">
      <c r="A20" s="149"/>
      <c r="B20" s="56" t="s">
        <v>236</v>
      </c>
      <c r="C20" s="159"/>
      <c r="D20" s="155">
        <f t="shared" ref="D20:AI20" si="3">SUM(D21:D22)</f>
        <v>0</v>
      </c>
      <c r="E20" s="155">
        <f t="shared" si="3"/>
        <v>0</v>
      </c>
      <c r="F20" s="155">
        <f t="shared" si="3"/>
        <v>0</v>
      </c>
      <c r="G20" s="155">
        <f t="shared" si="3"/>
        <v>0</v>
      </c>
      <c r="H20" s="155">
        <f t="shared" si="3"/>
        <v>0</v>
      </c>
      <c r="I20" s="155">
        <f t="shared" si="3"/>
        <v>0</v>
      </c>
      <c r="J20" s="155">
        <f t="shared" si="3"/>
        <v>0</v>
      </c>
      <c r="K20" s="155">
        <f t="shared" si="3"/>
        <v>0</v>
      </c>
      <c r="L20" s="155">
        <f t="shared" si="3"/>
        <v>0</v>
      </c>
      <c r="M20" s="155">
        <f t="shared" si="3"/>
        <v>0</v>
      </c>
      <c r="N20" s="155">
        <f t="shared" si="3"/>
        <v>0</v>
      </c>
      <c r="O20" s="155">
        <f t="shared" si="3"/>
        <v>0</v>
      </c>
      <c r="P20" s="155">
        <f t="shared" si="3"/>
        <v>0</v>
      </c>
      <c r="Q20" s="155">
        <f t="shared" si="3"/>
        <v>0</v>
      </c>
      <c r="R20" s="155">
        <f t="shared" si="3"/>
        <v>0</v>
      </c>
      <c r="S20" s="155">
        <f t="shared" si="3"/>
        <v>0</v>
      </c>
      <c r="T20" s="155">
        <f t="shared" si="3"/>
        <v>0</v>
      </c>
      <c r="U20" s="155">
        <f t="shared" si="3"/>
        <v>0</v>
      </c>
      <c r="V20" s="155">
        <f t="shared" si="3"/>
        <v>0</v>
      </c>
      <c r="W20" s="155">
        <f t="shared" si="3"/>
        <v>0</v>
      </c>
      <c r="X20" s="155">
        <f t="shared" si="3"/>
        <v>0</v>
      </c>
      <c r="Y20" s="155">
        <f t="shared" si="3"/>
        <v>0</v>
      </c>
      <c r="Z20" s="155">
        <f t="shared" si="3"/>
        <v>0</v>
      </c>
      <c r="AA20" s="155">
        <f t="shared" si="3"/>
        <v>0</v>
      </c>
      <c r="AB20" s="155">
        <f t="shared" si="3"/>
        <v>0</v>
      </c>
      <c r="AC20" s="155">
        <f t="shared" si="3"/>
        <v>0</v>
      </c>
      <c r="AD20" s="155">
        <f t="shared" si="3"/>
        <v>0</v>
      </c>
      <c r="AE20" s="155">
        <f t="shared" si="3"/>
        <v>0</v>
      </c>
      <c r="AF20" s="155">
        <f t="shared" si="3"/>
        <v>0</v>
      </c>
      <c r="AG20" s="155">
        <f t="shared" si="3"/>
        <v>0</v>
      </c>
      <c r="AH20" s="155">
        <f t="shared" si="3"/>
        <v>0</v>
      </c>
      <c r="AI20" s="155">
        <f t="shared" si="3"/>
        <v>0</v>
      </c>
      <c r="AJ20" s="155">
        <f t="shared" ref="AJ20:BO20" si="4">SUM(AJ21:AJ22)</f>
        <v>0</v>
      </c>
      <c r="AK20" s="155">
        <f t="shared" si="4"/>
        <v>0</v>
      </c>
      <c r="AL20" s="155">
        <f t="shared" si="4"/>
        <v>0</v>
      </c>
      <c r="AM20" s="155">
        <f t="shared" si="4"/>
        <v>0</v>
      </c>
      <c r="AN20" s="155">
        <f t="shared" si="4"/>
        <v>0</v>
      </c>
      <c r="AO20" s="155">
        <f t="shared" si="4"/>
        <v>0</v>
      </c>
      <c r="AP20" s="155">
        <f t="shared" si="4"/>
        <v>0</v>
      </c>
      <c r="AQ20" s="155">
        <f t="shared" si="4"/>
        <v>0</v>
      </c>
      <c r="AR20" s="155">
        <f t="shared" si="4"/>
        <v>0</v>
      </c>
      <c r="AS20" s="155">
        <f t="shared" si="4"/>
        <v>0</v>
      </c>
      <c r="AT20" s="155">
        <f t="shared" si="4"/>
        <v>0</v>
      </c>
      <c r="AU20" s="155">
        <f t="shared" si="4"/>
        <v>0</v>
      </c>
      <c r="AV20" s="155">
        <f t="shared" si="4"/>
        <v>0</v>
      </c>
      <c r="AW20" s="155">
        <f t="shared" si="4"/>
        <v>0</v>
      </c>
      <c r="AX20" s="155">
        <f t="shared" si="4"/>
        <v>0</v>
      </c>
      <c r="AY20" s="155">
        <f t="shared" si="4"/>
        <v>0</v>
      </c>
      <c r="AZ20" s="155">
        <f t="shared" si="4"/>
        <v>0</v>
      </c>
      <c r="BA20" s="155">
        <f t="shared" si="4"/>
        <v>0</v>
      </c>
      <c r="BB20" s="155">
        <f t="shared" si="4"/>
        <v>0</v>
      </c>
      <c r="BC20" s="155">
        <f t="shared" si="4"/>
        <v>0</v>
      </c>
      <c r="BD20" s="155">
        <f t="shared" si="4"/>
        <v>0</v>
      </c>
      <c r="BE20" s="155">
        <f t="shared" si="4"/>
        <v>0</v>
      </c>
      <c r="BF20" s="155">
        <f t="shared" si="4"/>
        <v>0</v>
      </c>
      <c r="BG20" s="155">
        <f t="shared" si="4"/>
        <v>0</v>
      </c>
      <c r="BH20" s="155">
        <f t="shared" si="4"/>
        <v>0</v>
      </c>
      <c r="BI20" s="155">
        <f t="shared" si="4"/>
        <v>0</v>
      </c>
      <c r="BJ20" s="155">
        <f t="shared" si="4"/>
        <v>0</v>
      </c>
      <c r="BK20" s="155">
        <f t="shared" si="4"/>
        <v>0</v>
      </c>
      <c r="BL20" s="155">
        <f t="shared" si="4"/>
        <v>167.48338923011102</v>
      </c>
      <c r="BM20" s="155">
        <f t="shared" si="4"/>
        <v>1643.115846432087</v>
      </c>
      <c r="BN20" s="155">
        <f t="shared" si="4"/>
        <v>2845.8853849473967</v>
      </c>
      <c r="BO20" s="155">
        <f t="shared" si="4"/>
        <v>4464.6875868833868</v>
      </c>
      <c r="BP20" s="155">
        <f t="shared" ref="BP20:CD20" si="5">SUM(BP21:BP22)</f>
        <v>8348.3130385589357</v>
      </c>
      <c r="BQ20" s="155">
        <f t="shared" si="5"/>
        <v>12563.744213058349</v>
      </c>
      <c r="BR20" s="155">
        <f t="shared" si="5"/>
        <v>15265.773954275723</v>
      </c>
      <c r="BS20" s="155">
        <f t="shared" si="5"/>
        <v>16879.750564423521</v>
      </c>
      <c r="BT20" s="155">
        <f t="shared" si="5"/>
        <v>17157.078822094416</v>
      </c>
      <c r="BU20" s="155">
        <f t="shared" si="5"/>
        <v>17460.791461284563</v>
      </c>
      <c r="BV20" s="155">
        <f t="shared" si="5"/>
        <v>16842.040525449804</v>
      </c>
      <c r="BW20" s="155">
        <f t="shared" si="5"/>
        <v>15097.990844799908</v>
      </c>
      <c r="BX20" s="155">
        <f t="shared" si="5"/>
        <v>13829.409906837445</v>
      </c>
      <c r="BY20" s="155">
        <f t="shared" si="5"/>
        <v>13138.015180119739</v>
      </c>
      <c r="BZ20" s="155">
        <f t="shared" si="5"/>
        <v>12832.234709218104</v>
      </c>
      <c r="CA20" s="155">
        <f t="shared" si="5"/>
        <v>12697.393644530963</v>
      </c>
      <c r="CB20" s="155">
        <f t="shared" si="5"/>
        <v>11027.078907944533</v>
      </c>
      <c r="CC20" s="155">
        <f t="shared" si="5"/>
        <v>7992.1612630795098</v>
      </c>
      <c r="CD20" s="156">
        <f t="shared" si="5"/>
        <v>5110.6592940888149</v>
      </c>
    </row>
    <row r="21" spans="1:82" s="1" customFormat="1" x14ac:dyDescent="0.4">
      <c r="A21" s="149"/>
      <c r="B21" s="71" t="s">
        <v>227</v>
      </c>
      <c r="C21" s="154" t="s">
        <v>224</v>
      </c>
      <c r="D21" s="155">
        <v>0</v>
      </c>
      <c r="E21" s="155">
        <v>0</v>
      </c>
      <c r="F21" s="155">
        <v>0</v>
      </c>
      <c r="G21" s="155">
        <v>0</v>
      </c>
      <c r="H21" s="155">
        <v>0</v>
      </c>
      <c r="I21" s="155">
        <v>0</v>
      </c>
      <c r="J21" s="155">
        <v>0</v>
      </c>
      <c r="K21" s="155">
        <v>0</v>
      </c>
      <c r="L21" s="155">
        <v>0</v>
      </c>
      <c r="M21" s="155">
        <v>0</v>
      </c>
      <c r="N21" s="155">
        <v>0</v>
      </c>
      <c r="O21" s="155">
        <v>0</v>
      </c>
      <c r="P21" s="155">
        <v>0</v>
      </c>
      <c r="Q21" s="155">
        <v>0</v>
      </c>
      <c r="R21" s="155">
        <v>0</v>
      </c>
      <c r="S21" s="155">
        <v>0</v>
      </c>
      <c r="T21" s="155">
        <v>0</v>
      </c>
      <c r="U21" s="155">
        <v>0</v>
      </c>
      <c r="V21" s="155">
        <v>0</v>
      </c>
      <c r="W21" s="155">
        <v>0</v>
      </c>
      <c r="X21" s="155">
        <v>0</v>
      </c>
      <c r="Y21" s="155">
        <v>0</v>
      </c>
      <c r="Z21" s="155">
        <v>0</v>
      </c>
      <c r="AA21" s="155">
        <v>0</v>
      </c>
      <c r="AB21" s="155">
        <v>0</v>
      </c>
      <c r="AC21" s="155">
        <v>0</v>
      </c>
      <c r="AD21" s="155">
        <v>0</v>
      </c>
      <c r="AE21" s="155">
        <v>0</v>
      </c>
      <c r="AF21" s="155">
        <v>0</v>
      </c>
      <c r="AG21" s="155">
        <v>0</v>
      </c>
      <c r="AH21" s="155">
        <v>0</v>
      </c>
      <c r="AI21" s="155">
        <v>0</v>
      </c>
      <c r="AJ21" s="155">
        <v>0</v>
      </c>
      <c r="AK21" s="155">
        <v>0</v>
      </c>
      <c r="AL21" s="155">
        <v>0</v>
      </c>
      <c r="AM21" s="155">
        <v>0</v>
      </c>
      <c r="AN21" s="155">
        <v>0</v>
      </c>
      <c r="AO21" s="155">
        <v>0</v>
      </c>
      <c r="AP21" s="155">
        <v>0</v>
      </c>
      <c r="AQ21" s="155">
        <v>0</v>
      </c>
      <c r="AR21" s="155">
        <v>0</v>
      </c>
      <c r="AS21" s="155">
        <v>0</v>
      </c>
      <c r="AT21" s="155">
        <v>0</v>
      </c>
      <c r="AU21" s="155">
        <v>0</v>
      </c>
      <c r="AV21" s="155">
        <v>0</v>
      </c>
      <c r="AW21" s="155">
        <v>0</v>
      </c>
      <c r="AX21" s="155">
        <v>0</v>
      </c>
      <c r="AY21" s="155">
        <v>0</v>
      </c>
      <c r="AZ21" s="155">
        <v>0</v>
      </c>
      <c r="BA21" s="155">
        <v>0</v>
      </c>
      <c r="BB21" s="155">
        <v>0</v>
      </c>
      <c r="BC21" s="155">
        <v>0</v>
      </c>
      <c r="BD21" s="155">
        <v>0</v>
      </c>
      <c r="BE21" s="155">
        <v>0</v>
      </c>
      <c r="BF21" s="155">
        <v>0</v>
      </c>
      <c r="BG21" s="155">
        <v>0</v>
      </c>
      <c r="BH21" s="155">
        <v>0</v>
      </c>
      <c r="BI21" s="155">
        <v>0</v>
      </c>
      <c r="BJ21" s="155">
        <v>0</v>
      </c>
      <c r="BK21" s="155">
        <v>0</v>
      </c>
      <c r="BL21" s="155">
        <v>84.776449895588627</v>
      </c>
      <c r="BM21" s="155">
        <v>753.18628940154963</v>
      </c>
      <c r="BN21" s="155">
        <v>1217.5984130148695</v>
      </c>
      <c r="BO21" s="155">
        <v>1756.8265436560964</v>
      </c>
      <c r="BP21" s="155">
        <v>2838.0275277811693</v>
      </c>
      <c r="BQ21" s="155">
        <v>4260.1155892674396</v>
      </c>
      <c r="BR21" s="155">
        <v>4880.474027778745</v>
      </c>
      <c r="BS21" s="155">
        <v>5271.1442208153385</v>
      </c>
      <c r="BT21" s="155">
        <v>5422.3176401047103</v>
      </c>
      <c r="BU21" s="155">
        <v>5358.1737983202102</v>
      </c>
      <c r="BV21" s="155">
        <v>5089.9825561042235</v>
      </c>
      <c r="BW21" s="155">
        <v>4918.2034420261516</v>
      </c>
      <c r="BX21" s="155">
        <v>4704.0933976438964</v>
      </c>
      <c r="BY21" s="155">
        <v>4608.3102585162796</v>
      </c>
      <c r="BZ21" s="155">
        <v>4864.1800049392996</v>
      </c>
      <c r="CA21" s="155">
        <v>5194.7326061513213</v>
      </c>
      <c r="CB21" s="155">
        <v>5197.8045626210396</v>
      </c>
      <c r="CC21" s="155">
        <v>4997.8054581390443</v>
      </c>
      <c r="CD21" s="156">
        <v>4778.6284019650802</v>
      </c>
    </row>
    <row r="22" spans="1:82" s="1" customFormat="1" x14ac:dyDescent="0.4">
      <c r="A22" s="149"/>
      <c r="B22" s="71" t="s">
        <v>237</v>
      </c>
      <c r="C22" s="154" t="s">
        <v>230</v>
      </c>
      <c r="D22" s="155">
        <v>0</v>
      </c>
      <c r="E22" s="155">
        <v>0</v>
      </c>
      <c r="F22" s="155">
        <v>0</v>
      </c>
      <c r="G22" s="155">
        <v>0</v>
      </c>
      <c r="H22" s="155">
        <v>0</v>
      </c>
      <c r="I22" s="155">
        <v>0</v>
      </c>
      <c r="J22" s="155">
        <v>0</v>
      </c>
      <c r="K22" s="155">
        <v>0</v>
      </c>
      <c r="L22" s="155">
        <v>0</v>
      </c>
      <c r="M22" s="155">
        <v>0</v>
      </c>
      <c r="N22" s="155">
        <v>0</v>
      </c>
      <c r="O22" s="155">
        <v>0</v>
      </c>
      <c r="P22" s="155">
        <v>0</v>
      </c>
      <c r="Q22" s="155">
        <v>0</v>
      </c>
      <c r="R22" s="155">
        <v>0</v>
      </c>
      <c r="S22" s="155">
        <v>0</v>
      </c>
      <c r="T22" s="155">
        <v>0</v>
      </c>
      <c r="U22" s="155">
        <v>0</v>
      </c>
      <c r="V22" s="155">
        <v>0</v>
      </c>
      <c r="W22" s="155">
        <v>0</v>
      </c>
      <c r="X22" s="155">
        <v>0</v>
      </c>
      <c r="Y22" s="155">
        <v>0</v>
      </c>
      <c r="Z22" s="155">
        <v>0</v>
      </c>
      <c r="AA22" s="155">
        <v>0</v>
      </c>
      <c r="AB22" s="155">
        <v>0</v>
      </c>
      <c r="AC22" s="155">
        <v>0</v>
      </c>
      <c r="AD22" s="155">
        <v>0</v>
      </c>
      <c r="AE22" s="155">
        <v>0</v>
      </c>
      <c r="AF22" s="155">
        <v>0</v>
      </c>
      <c r="AG22" s="155">
        <v>0</v>
      </c>
      <c r="AH22" s="155">
        <v>0</v>
      </c>
      <c r="AI22" s="155">
        <v>0</v>
      </c>
      <c r="AJ22" s="155">
        <v>0</v>
      </c>
      <c r="AK22" s="155">
        <v>0</v>
      </c>
      <c r="AL22" s="155">
        <v>0</v>
      </c>
      <c r="AM22" s="155">
        <v>0</v>
      </c>
      <c r="AN22" s="155">
        <v>0</v>
      </c>
      <c r="AO22" s="155">
        <v>0</v>
      </c>
      <c r="AP22" s="155">
        <v>0</v>
      </c>
      <c r="AQ22" s="155">
        <v>0</v>
      </c>
      <c r="AR22" s="155">
        <v>0</v>
      </c>
      <c r="AS22" s="155">
        <v>0</v>
      </c>
      <c r="AT22" s="155">
        <v>0</v>
      </c>
      <c r="AU22" s="155">
        <v>0</v>
      </c>
      <c r="AV22" s="155">
        <v>0</v>
      </c>
      <c r="AW22" s="155">
        <v>0</v>
      </c>
      <c r="AX22" s="155">
        <v>0</v>
      </c>
      <c r="AY22" s="155">
        <v>0</v>
      </c>
      <c r="AZ22" s="155">
        <v>0</v>
      </c>
      <c r="BA22" s="155">
        <v>0</v>
      </c>
      <c r="BB22" s="155">
        <v>0</v>
      </c>
      <c r="BC22" s="155">
        <v>0</v>
      </c>
      <c r="BD22" s="155">
        <v>0</v>
      </c>
      <c r="BE22" s="155">
        <v>0</v>
      </c>
      <c r="BF22" s="155">
        <v>0</v>
      </c>
      <c r="BG22" s="155">
        <v>0</v>
      </c>
      <c r="BH22" s="155">
        <v>0</v>
      </c>
      <c r="BI22" s="155">
        <v>0</v>
      </c>
      <c r="BJ22" s="155">
        <v>0</v>
      </c>
      <c r="BK22" s="155">
        <v>0</v>
      </c>
      <c r="BL22" s="155">
        <v>82.706939334522403</v>
      </c>
      <c r="BM22" s="155">
        <v>889.92955703053735</v>
      </c>
      <c r="BN22" s="155">
        <v>1628.2869719325272</v>
      </c>
      <c r="BO22" s="155">
        <v>2707.8610432272899</v>
      </c>
      <c r="BP22" s="155">
        <v>5510.2855107777659</v>
      </c>
      <c r="BQ22" s="155">
        <v>8303.6286237909098</v>
      </c>
      <c r="BR22" s="155">
        <v>10385.299926496977</v>
      </c>
      <c r="BS22" s="155">
        <v>11608.606343608184</v>
      </c>
      <c r="BT22" s="155">
        <v>11734.761181989705</v>
      </c>
      <c r="BU22" s="155">
        <v>12102.617662964354</v>
      </c>
      <c r="BV22" s="155">
        <v>11752.05796934558</v>
      </c>
      <c r="BW22" s="155">
        <v>10179.787402773756</v>
      </c>
      <c r="BX22" s="155">
        <v>9125.3165091935498</v>
      </c>
      <c r="BY22" s="155">
        <v>8529.7049216034593</v>
      </c>
      <c r="BZ22" s="155">
        <v>7968.0547042788057</v>
      </c>
      <c r="CA22" s="155">
        <v>7502.6610383796406</v>
      </c>
      <c r="CB22" s="155">
        <v>5829.2743453234934</v>
      </c>
      <c r="CC22" s="155">
        <v>2994.3558049404651</v>
      </c>
      <c r="CD22" s="156">
        <v>332.03089212373482</v>
      </c>
    </row>
    <row r="23" spans="1:82" s="1" customFormat="1" x14ac:dyDescent="0.4">
      <c r="A23" s="149"/>
      <c r="B23" s="56" t="s">
        <v>238</v>
      </c>
      <c r="C23" s="154" t="s">
        <v>230</v>
      </c>
      <c r="D23" s="155">
        <v>0</v>
      </c>
      <c r="E23" s="155">
        <v>0</v>
      </c>
      <c r="F23" s="155">
        <v>0</v>
      </c>
      <c r="G23" s="155">
        <v>0</v>
      </c>
      <c r="H23" s="155">
        <v>0</v>
      </c>
      <c r="I23" s="155">
        <v>0</v>
      </c>
      <c r="J23" s="155">
        <v>0</v>
      </c>
      <c r="K23" s="155">
        <v>0</v>
      </c>
      <c r="L23" s="155">
        <v>0</v>
      </c>
      <c r="M23" s="155">
        <v>0</v>
      </c>
      <c r="N23" s="155">
        <v>0</v>
      </c>
      <c r="O23" s="155">
        <v>0</v>
      </c>
      <c r="P23" s="155">
        <v>0</v>
      </c>
      <c r="Q23" s="155">
        <v>0</v>
      </c>
      <c r="R23" s="155">
        <v>0</v>
      </c>
      <c r="S23" s="155">
        <v>0</v>
      </c>
      <c r="T23" s="155">
        <v>0</v>
      </c>
      <c r="U23" s="155">
        <v>0</v>
      </c>
      <c r="V23" s="155">
        <v>0</v>
      </c>
      <c r="W23" s="155">
        <v>0</v>
      </c>
      <c r="X23" s="155">
        <v>0</v>
      </c>
      <c r="Y23" s="155">
        <v>0</v>
      </c>
      <c r="Z23" s="155">
        <v>0</v>
      </c>
      <c r="AA23" s="155">
        <v>51.424294050488854</v>
      </c>
      <c r="AB23" s="155">
        <v>125.54247868920858</v>
      </c>
      <c r="AC23" s="155">
        <v>148.36355846896703</v>
      </c>
      <c r="AD23" s="155">
        <v>115.50340704867546</v>
      </c>
      <c r="AE23" s="155">
        <v>93.558826911536485</v>
      </c>
      <c r="AF23" s="155">
        <v>121.46524363005841</v>
      </c>
      <c r="AG23" s="155">
        <v>153.48403497720264</v>
      </c>
      <c r="AH23" s="155">
        <v>130.86436055385494</v>
      </c>
      <c r="AI23" s="155">
        <v>125.97997242815103</v>
      </c>
      <c r="AJ23" s="155">
        <v>164.51462406139558</v>
      </c>
      <c r="AK23" s="155">
        <v>233.88630207137606</v>
      </c>
      <c r="AL23" s="155">
        <v>310.28480889499457</v>
      </c>
      <c r="AM23" s="155">
        <v>387.50655290572399</v>
      </c>
      <c r="AN23" s="155">
        <v>375.58120384608674</v>
      </c>
      <c r="AO23" s="155">
        <v>367.07181351811494</v>
      </c>
      <c r="AP23" s="155">
        <v>436.44116461605012</v>
      </c>
      <c r="AQ23" s="155">
        <v>460.85553868104233</v>
      </c>
      <c r="AR23" s="155">
        <v>947.40996826033461</v>
      </c>
      <c r="AS23" s="155">
        <v>946.78542505375856</v>
      </c>
      <c r="AT23" s="155">
        <v>1015.718955445691</v>
      </c>
      <c r="AU23" s="155">
        <v>1214.5245310722589</v>
      </c>
      <c r="AV23" s="155">
        <v>1753.0095266658266</v>
      </c>
      <c r="AW23" s="155">
        <v>2221.8387680176447</v>
      </c>
      <c r="AX23" s="155">
        <v>2613.5817112168738</v>
      </c>
      <c r="AY23" s="155">
        <v>3061.1921080388497</v>
      </c>
      <c r="AZ23" s="155">
        <v>3540.3720271345901</v>
      </c>
      <c r="BA23" s="155">
        <v>3969.4451191961293</v>
      </c>
      <c r="BB23" s="155">
        <v>4052.0453630218276</v>
      </c>
      <c r="BC23" s="155">
        <v>3144.6072579962115</v>
      </c>
      <c r="BD23" s="155">
        <v>2.781274574173966</v>
      </c>
      <c r="BE23" s="155">
        <v>0</v>
      </c>
      <c r="BF23" s="155">
        <v>0</v>
      </c>
      <c r="BG23" s="155">
        <v>0.1296411683324725</v>
      </c>
      <c r="BH23" s="155">
        <v>0</v>
      </c>
      <c r="BI23" s="155">
        <v>0</v>
      </c>
      <c r="BJ23" s="155">
        <v>0</v>
      </c>
      <c r="BK23" s="155">
        <v>0</v>
      </c>
      <c r="BL23" s="155">
        <v>0</v>
      </c>
      <c r="BM23" s="155">
        <v>0</v>
      </c>
      <c r="BN23" s="155">
        <v>0</v>
      </c>
      <c r="BO23" s="155">
        <v>0</v>
      </c>
      <c r="BP23" s="155">
        <v>0</v>
      </c>
      <c r="BQ23" s="155">
        <v>0</v>
      </c>
      <c r="BR23" s="155">
        <v>0</v>
      </c>
      <c r="BS23" s="155">
        <v>0</v>
      </c>
      <c r="BT23" s="155">
        <v>0</v>
      </c>
      <c r="BU23" s="155">
        <v>0</v>
      </c>
      <c r="BV23" s="155">
        <v>0</v>
      </c>
      <c r="BW23" s="155">
        <v>0</v>
      </c>
      <c r="BX23" s="155">
        <v>0</v>
      </c>
      <c r="BY23" s="155">
        <v>0</v>
      </c>
      <c r="BZ23" s="155">
        <v>0</v>
      </c>
      <c r="CA23" s="155">
        <v>0</v>
      </c>
      <c r="CB23" s="155">
        <v>0</v>
      </c>
      <c r="CC23" s="155">
        <v>0</v>
      </c>
      <c r="CD23" s="156">
        <v>0</v>
      </c>
    </row>
    <row r="24" spans="1:82" s="1" customFormat="1" x14ac:dyDescent="0.4">
      <c r="A24" s="149"/>
      <c r="B24" s="56" t="s">
        <v>239</v>
      </c>
      <c r="C24" s="154" t="s">
        <v>221</v>
      </c>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155"/>
      <c r="AL24" s="155"/>
      <c r="AM24" s="155"/>
      <c r="AN24" s="155"/>
      <c r="AO24" s="155"/>
      <c r="AP24" s="155"/>
      <c r="AQ24" s="155"/>
      <c r="AR24" s="155"/>
      <c r="AS24" s="155"/>
      <c r="AT24" s="155"/>
      <c r="AU24" s="155"/>
      <c r="AV24" s="155"/>
      <c r="AW24" s="155"/>
      <c r="AX24" s="155"/>
      <c r="AY24" s="155"/>
      <c r="AZ24" s="155">
        <v>0</v>
      </c>
      <c r="BA24" s="155">
        <v>0</v>
      </c>
      <c r="BB24" s="155">
        <v>0</v>
      </c>
      <c r="BC24" s="155">
        <v>0</v>
      </c>
      <c r="BD24" s="155">
        <v>0</v>
      </c>
      <c r="BE24" s="155">
        <v>0</v>
      </c>
      <c r="BF24" s="155">
        <v>0</v>
      </c>
      <c r="BG24" s="155">
        <v>0</v>
      </c>
      <c r="BH24" s="155">
        <v>0</v>
      </c>
      <c r="BI24" s="155">
        <v>4.3051801032758004</v>
      </c>
      <c r="BJ24" s="155">
        <v>9.7560676804025501</v>
      </c>
      <c r="BK24" s="155">
        <v>18.299633554265476</v>
      </c>
      <c r="BL24" s="155">
        <v>50.742990357888146</v>
      </c>
      <c r="BM24" s="155">
        <v>44.279473236250112</v>
      </c>
      <c r="BN24" s="155">
        <v>58.363265478102512</v>
      </c>
      <c r="BO24" s="155">
        <v>93.131311354140877</v>
      </c>
      <c r="BP24" s="155">
        <v>136.57562145636771</v>
      </c>
      <c r="BQ24" s="155">
        <v>192.31044603710768</v>
      </c>
      <c r="BR24" s="155">
        <v>223.61198813097332</v>
      </c>
      <c r="BS24" s="155">
        <v>246.98103454958962</v>
      </c>
      <c r="BT24" s="155">
        <v>225.28502921887184</v>
      </c>
      <c r="BU24" s="155">
        <v>247.65515819825194</v>
      </c>
      <c r="BV24" s="155">
        <v>236.24850287530677</v>
      </c>
      <c r="BW24" s="155">
        <v>231.37735797953536</v>
      </c>
      <c r="BX24" s="155">
        <v>225.4848163031993</v>
      </c>
      <c r="BY24" s="155">
        <v>251.28329319576116</v>
      </c>
      <c r="BZ24" s="155">
        <v>234.21015694474963</v>
      </c>
      <c r="CA24" s="155">
        <v>232.56414245154002</v>
      </c>
      <c r="CB24" s="155">
        <v>232.03257249273136</v>
      </c>
      <c r="CC24" s="155">
        <v>231.27641049203052</v>
      </c>
      <c r="CD24" s="156">
        <v>228.55251029330614</v>
      </c>
    </row>
    <row r="25" spans="1:82" s="1" customFormat="1" ht="27" customHeight="1" x14ac:dyDescent="0.4">
      <c r="A25" s="149"/>
      <c r="B25" s="56" t="s">
        <v>240</v>
      </c>
      <c r="C25" s="154" t="s">
        <v>230</v>
      </c>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v>38.420869858433548</v>
      </c>
      <c r="AR25" s="155">
        <v>45.757417863625491</v>
      </c>
      <c r="AS25" s="155">
        <v>51.440601457650146</v>
      </c>
      <c r="AT25" s="155">
        <v>59.584648435278105</v>
      </c>
      <c r="AU25" s="155">
        <v>72.844902412961559</v>
      </c>
      <c r="AV25" s="155">
        <v>87.33344757523443</v>
      </c>
      <c r="AW25" s="155">
        <v>108.76712728698908</v>
      </c>
      <c r="AX25" s="155">
        <v>109.74236229336849</v>
      </c>
      <c r="AY25" s="155">
        <v>81.903940405982524</v>
      </c>
      <c r="AZ25" s="155">
        <v>70.126782747795232</v>
      </c>
      <c r="BA25" s="155">
        <v>62.776875949066941</v>
      </c>
      <c r="BB25" s="155">
        <v>63.25015569874116</v>
      </c>
      <c r="BC25" s="155">
        <v>62.038894714384519</v>
      </c>
      <c r="BD25" s="155">
        <v>56.685954069655594</v>
      </c>
      <c r="BE25" s="155">
        <v>60.542190125839703</v>
      </c>
      <c r="BF25" s="155">
        <v>63.044041506924735</v>
      </c>
      <c r="BG25" s="155">
        <v>70.510407700823762</v>
      </c>
      <c r="BH25" s="155">
        <v>68.694859379311993</v>
      </c>
      <c r="BI25" s="155">
        <v>63.621951566209781</v>
      </c>
      <c r="BJ25" s="155">
        <v>65.000497782659153</v>
      </c>
      <c r="BK25" s="155">
        <v>63.26154041496121</v>
      </c>
      <c r="BL25" s="155">
        <v>65.89226967427183</v>
      </c>
      <c r="BM25" s="155">
        <v>61.66030923164832</v>
      </c>
      <c r="BN25" s="155">
        <v>56.875668469791108</v>
      </c>
      <c r="BO25" s="155">
        <v>58.487053596747216</v>
      </c>
      <c r="BP25" s="155">
        <v>54.114109418587915</v>
      </c>
      <c r="BQ25" s="155">
        <v>53.086525420330432</v>
      </c>
      <c r="BR25" s="155">
        <v>52.560444426230141</v>
      </c>
      <c r="BS25" s="155">
        <v>47.123339049562091</v>
      </c>
      <c r="BT25" s="155">
        <v>44.538810921587576</v>
      </c>
      <c r="BU25" s="155">
        <v>42.073148457917817</v>
      </c>
      <c r="BV25" s="155">
        <v>49.442269247570366</v>
      </c>
      <c r="BW25" s="155">
        <v>37.047933486924066</v>
      </c>
      <c r="BX25" s="155">
        <v>63.876602426260789</v>
      </c>
      <c r="BY25" s="155">
        <v>50.372527797056883</v>
      </c>
      <c r="BZ25" s="155">
        <v>51.932447516577227</v>
      </c>
      <c r="CA25" s="155">
        <v>56.799999450598129</v>
      </c>
      <c r="CB25" s="155">
        <v>61.340285753430237</v>
      </c>
      <c r="CC25" s="155">
        <v>65.324150500080918</v>
      </c>
      <c r="CD25" s="156">
        <v>71.23573728064747</v>
      </c>
    </row>
    <row r="26" spans="1:82" s="1" customFormat="1" x14ac:dyDescent="0.4">
      <c r="A26" s="149"/>
      <c r="B26" s="56" t="s">
        <v>241</v>
      </c>
      <c r="C26" s="154" t="s">
        <v>224</v>
      </c>
      <c r="D26" s="155">
        <v>0</v>
      </c>
      <c r="E26" s="155">
        <v>0</v>
      </c>
      <c r="F26" s="155">
        <v>0</v>
      </c>
      <c r="G26" s="155">
        <v>0</v>
      </c>
      <c r="H26" s="155">
        <v>0</v>
      </c>
      <c r="I26" s="155">
        <v>0</v>
      </c>
      <c r="J26" s="155">
        <v>0</v>
      </c>
      <c r="K26" s="155">
        <v>0</v>
      </c>
      <c r="L26" s="155">
        <v>0</v>
      </c>
      <c r="M26" s="155">
        <v>0</v>
      </c>
      <c r="N26" s="155">
        <v>0</v>
      </c>
      <c r="O26" s="155">
        <v>0</v>
      </c>
      <c r="P26" s="155">
        <v>0</v>
      </c>
      <c r="Q26" s="155">
        <v>0</v>
      </c>
      <c r="R26" s="155">
        <v>0</v>
      </c>
      <c r="S26" s="155">
        <v>0</v>
      </c>
      <c r="T26" s="155">
        <v>0</v>
      </c>
      <c r="U26" s="155">
        <v>0</v>
      </c>
      <c r="V26" s="155">
        <v>0</v>
      </c>
      <c r="W26" s="155">
        <v>0</v>
      </c>
      <c r="X26" s="155">
        <v>0</v>
      </c>
      <c r="Y26" s="155">
        <v>0</v>
      </c>
      <c r="Z26" s="155">
        <v>10.464108979769811</v>
      </c>
      <c r="AA26" s="155">
        <v>11.11876628118678</v>
      </c>
      <c r="AB26" s="155">
        <v>11.529411308192623</v>
      </c>
      <c r="AC26" s="155">
        <v>12.952374152052679</v>
      </c>
      <c r="AD26" s="155">
        <v>14.682636489238403</v>
      </c>
      <c r="AE26" s="155">
        <v>15.724172590174197</v>
      </c>
      <c r="AF26" s="155">
        <v>15.183155453757301</v>
      </c>
      <c r="AG26" s="155">
        <v>12.739781559372553</v>
      </c>
      <c r="AH26" s="155">
        <v>10.905363379487911</v>
      </c>
      <c r="AI26" s="155">
        <v>9.3318498094926685</v>
      </c>
      <c r="AJ26" s="155">
        <v>7.8340297172093125</v>
      </c>
      <c r="AK26" s="155">
        <v>7.0874636991326083</v>
      </c>
      <c r="AL26" s="155">
        <v>6.6018044445743529</v>
      </c>
      <c r="AM26" s="155">
        <v>6.3009195594426659</v>
      </c>
      <c r="AN26" s="155">
        <v>5.961606410255345</v>
      </c>
      <c r="AO26" s="155">
        <v>2.8236293347547301</v>
      </c>
      <c r="AP26" s="155">
        <v>5.421629374112424</v>
      </c>
      <c r="AQ26" s="155">
        <v>3.6774480961816653</v>
      </c>
      <c r="AR26" s="155">
        <v>3.2489905441742377</v>
      </c>
      <c r="AS26" s="155">
        <v>3.0174032456760149</v>
      </c>
      <c r="AT26" s="155">
        <v>3.1867513697626322</v>
      </c>
      <c r="AU26" s="155">
        <v>2.8528221146792276</v>
      </c>
      <c r="AV26" s="155">
        <v>3.7752754755213083</v>
      </c>
      <c r="AW26" s="155">
        <v>1.8396131465029866</v>
      </c>
      <c r="AX26" s="155">
        <v>1.8139833100824572</v>
      </c>
      <c r="AY26" s="155">
        <v>3.0285259102055289</v>
      </c>
      <c r="AZ26" s="155">
        <v>2.5418473818404683</v>
      </c>
      <c r="BA26" s="155">
        <v>2.6823203770469202</v>
      </c>
      <c r="BB26" s="155">
        <v>2.9644079302825541</v>
      </c>
      <c r="BC26" s="155">
        <v>2.2543010138194801</v>
      </c>
      <c r="BD26" s="155">
        <v>2.3616436735091222</v>
      </c>
      <c r="BE26" s="155">
        <v>2.5753392519805471</v>
      </c>
      <c r="BF26" s="155">
        <v>2.4974083035478416</v>
      </c>
      <c r="BG26" s="155">
        <v>0</v>
      </c>
      <c r="BH26" s="155">
        <v>0</v>
      </c>
      <c r="BI26" s="155">
        <v>0</v>
      </c>
      <c r="BJ26" s="155">
        <v>0</v>
      </c>
      <c r="BK26" s="155">
        <v>0</v>
      </c>
      <c r="BL26" s="155">
        <v>0</v>
      </c>
      <c r="BM26" s="155">
        <v>0</v>
      </c>
      <c r="BN26" s="155">
        <v>0</v>
      </c>
      <c r="BO26" s="155">
        <v>0</v>
      </c>
      <c r="BP26" s="155">
        <v>0</v>
      </c>
      <c r="BQ26" s="155">
        <v>0</v>
      </c>
      <c r="BR26" s="155">
        <v>0</v>
      </c>
      <c r="BS26" s="155">
        <v>0</v>
      </c>
      <c r="BT26" s="155">
        <v>0</v>
      </c>
      <c r="BU26" s="155">
        <v>0</v>
      </c>
      <c r="BV26" s="155">
        <v>0</v>
      </c>
      <c r="BW26" s="155">
        <v>0</v>
      </c>
      <c r="BX26" s="155">
        <v>0</v>
      </c>
      <c r="BY26" s="155">
        <v>0</v>
      </c>
      <c r="BZ26" s="155">
        <v>0</v>
      </c>
      <c r="CA26" s="155">
        <v>0</v>
      </c>
      <c r="CB26" s="155">
        <v>0</v>
      </c>
      <c r="CC26" s="155">
        <v>0</v>
      </c>
      <c r="CD26" s="156">
        <v>0</v>
      </c>
    </row>
    <row r="27" spans="1:82" s="1" customFormat="1" x14ac:dyDescent="0.4">
      <c r="A27" s="149"/>
      <c r="B27" s="56" t="s">
        <v>242</v>
      </c>
      <c r="C27" s="154" t="s">
        <v>230</v>
      </c>
      <c r="D27" s="155">
        <v>0</v>
      </c>
      <c r="E27" s="155">
        <v>0</v>
      </c>
      <c r="F27" s="155">
        <v>0</v>
      </c>
      <c r="G27" s="155">
        <v>0</v>
      </c>
      <c r="H27" s="155">
        <v>0</v>
      </c>
      <c r="I27" s="155">
        <v>0</v>
      </c>
      <c r="J27" s="155">
        <v>0</v>
      </c>
      <c r="K27" s="155">
        <v>0</v>
      </c>
      <c r="L27" s="155">
        <v>0</v>
      </c>
      <c r="M27" s="155">
        <v>0</v>
      </c>
      <c r="N27" s="155">
        <v>0</v>
      </c>
      <c r="O27" s="155">
        <v>0</v>
      </c>
      <c r="P27" s="155">
        <v>0</v>
      </c>
      <c r="Q27" s="155">
        <v>0</v>
      </c>
      <c r="R27" s="155">
        <v>0</v>
      </c>
      <c r="S27" s="155">
        <v>0</v>
      </c>
      <c r="T27" s="155">
        <v>0</v>
      </c>
      <c r="U27" s="155">
        <v>0</v>
      </c>
      <c r="V27" s="155">
        <v>0</v>
      </c>
      <c r="W27" s="155">
        <v>0</v>
      </c>
      <c r="X27" s="155">
        <v>0</v>
      </c>
      <c r="Y27" s="155">
        <v>0</v>
      </c>
      <c r="Z27" s="155">
        <v>328.87199650705122</v>
      </c>
      <c r="AA27" s="155">
        <v>277.96915702966947</v>
      </c>
      <c r="AB27" s="155">
        <v>1345.0979859558061</v>
      </c>
      <c r="AC27" s="155">
        <v>2649.3492583744114</v>
      </c>
      <c r="AD27" s="155">
        <v>1350.8025570099333</v>
      </c>
      <c r="AE27" s="155">
        <v>1525.2447412468971</v>
      </c>
      <c r="AF27" s="155">
        <v>1387.1882937296443</v>
      </c>
      <c r="AG27" s="155">
        <v>4149.5288507670593</v>
      </c>
      <c r="AH27" s="155">
        <v>3931.3834983053921</v>
      </c>
      <c r="AI27" s="155">
        <v>3700.0784494638433</v>
      </c>
      <c r="AJ27" s="155">
        <v>4011.023215211168</v>
      </c>
      <c r="AK27" s="155">
        <v>5867.002450141973</v>
      </c>
      <c r="AL27" s="155">
        <v>7024.3199290271114</v>
      </c>
      <c r="AM27" s="155">
        <v>7926.5568057788741</v>
      </c>
      <c r="AN27" s="155">
        <v>8444.6154801266966</v>
      </c>
      <c r="AO27" s="155">
        <v>8970.6703965157776</v>
      </c>
      <c r="AP27" s="155">
        <v>9257.4321562969635</v>
      </c>
      <c r="AQ27" s="155">
        <v>9067.9612748245254</v>
      </c>
      <c r="AR27" s="155">
        <v>8947.8184857359611</v>
      </c>
      <c r="AS27" s="155">
        <v>9425.2921632795751</v>
      </c>
      <c r="AT27" s="155">
        <v>10469.106970443394</v>
      </c>
      <c r="AU27" s="155">
        <v>12331.817161896191</v>
      </c>
      <c r="AV27" s="155">
        <v>14746.407220609055</v>
      </c>
      <c r="AW27" s="155">
        <v>16955.429231280323</v>
      </c>
      <c r="AX27" s="155">
        <v>18327.101336705578</v>
      </c>
      <c r="AY27" s="155">
        <v>19136.670451846665</v>
      </c>
      <c r="AZ27" s="155">
        <v>19335.306254480609</v>
      </c>
      <c r="BA27" s="155">
        <v>19070.403983887463</v>
      </c>
      <c r="BB27" s="155">
        <v>18458.409328526661</v>
      </c>
      <c r="BC27" s="155">
        <v>18353.068764483833</v>
      </c>
      <c r="BD27" s="155">
        <v>18155.329249800914</v>
      </c>
      <c r="BE27" s="155">
        <v>18463.289050826181</v>
      </c>
      <c r="BF27" s="155">
        <v>19714.380568609809</v>
      </c>
      <c r="BG27" s="155">
        <v>18785.998463133412</v>
      </c>
      <c r="BH27" s="155">
        <v>19441.556971114114</v>
      </c>
      <c r="BI27" s="155">
        <v>19987.810540515278</v>
      </c>
      <c r="BJ27" s="155">
        <v>20683.626666178672</v>
      </c>
      <c r="BK27" s="155">
        <v>21329.602844911016</v>
      </c>
      <c r="BL27" s="155">
        <f t="shared" ref="BL27:CD27" si="6">SUM(BL28:BL30)</f>
        <v>22522.123891455576</v>
      </c>
      <c r="BM27" s="155">
        <f t="shared" si="6"/>
        <v>25914.97604630655</v>
      </c>
      <c r="BN27" s="155">
        <f t="shared" si="6"/>
        <v>27323.312781155673</v>
      </c>
      <c r="BO27" s="155">
        <f t="shared" si="6"/>
        <v>28667.005015709372</v>
      </c>
      <c r="BP27" s="155">
        <f t="shared" si="6"/>
        <v>29429.465255443291</v>
      </c>
      <c r="BQ27" s="155">
        <f t="shared" si="6"/>
        <v>29095.696261530018</v>
      </c>
      <c r="BR27" s="155">
        <f t="shared" si="6"/>
        <v>28938.967338171842</v>
      </c>
      <c r="BS27" s="155">
        <f t="shared" si="6"/>
        <v>28674.382260129431</v>
      </c>
      <c r="BT27" s="155">
        <f t="shared" si="6"/>
        <v>27118.014693392615</v>
      </c>
      <c r="BU27" s="155">
        <f t="shared" si="6"/>
        <v>25363.100742183589</v>
      </c>
      <c r="BV27" s="155">
        <f t="shared" si="6"/>
        <v>23124.620693008805</v>
      </c>
      <c r="BW27" s="155">
        <f t="shared" si="6"/>
        <v>20033.662909001054</v>
      </c>
      <c r="BX27" s="155">
        <f t="shared" si="6"/>
        <v>17852.990217180886</v>
      </c>
      <c r="BY27" s="155">
        <f t="shared" si="6"/>
        <v>17145.309582401766</v>
      </c>
      <c r="BZ27" s="155">
        <f t="shared" si="6"/>
        <v>15208.613672826923</v>
      </c>
      <c r="CA27" s="155">
        <f t="shared" si="6"/>
        <v>13759.949825121639</v>
      </c>
      <c r="CB27" s="155">
        <f t="shared" si="6"/>
        <v>12129.491701212644</v>
      </c>
      <c r="CC27" s="155">
        <f t="shared" si="6"/>
        <v>9757.412527142511</v>
      </c>
      <c r="CD27" s="156">
        <f t="shared" si="6"/>
        <v>7729.2315336527299</v>
      </c>
    </row>
    <row r="28" spans="1:82" s="1" customFormat="1" x14ac:dyDescent="0.4">
      <c r="A28" s="149"/>
      <c r="B28" s="71" t="s">
        <v>243</v>
      </c>
      <c r="C28" s="154"/>
      <c r="D28" s="155">
        <v>0</v>
      </c>
      <c r="E28" s="155">
        <v>0</v>
      </c>
      <c r="F28" s="155">
        <v>0</v>
      </c>
      <c r="G28" s="155">
        <v>0</v>
      </c>
      <c r="H28" s="155">
        <v>0</v>
      </c>
      <c r="I28" s="155">
        <v>0</v>
      </c>
      <c r="J28" s="155">
        <v>0</v>
      </c>
      <c r="K28" s="155">
        <v>0</v>
      </c>
      <c r="L28" s="155">
        <v>0</v>
      </c>
      <c r="M28" s="155">
        <v>0</v>
      </c>
      <c r="N28" s="155">
        <v>0</v>
      </c>
      <c r="O28" s="155">
        <v>0</v>
      </c>
      <c r="P28" s="155">
        <v>0</v>
      </c>
      <c r="Q28" s="155">
        <v>0</v>
      </c>
      <c r="R28" s="155">
        <v>0</v>
      </c>
      <c r="S28" s="155">
        <v>0</v>
      </c>
      <c r="T28" s="155">
        <v>0</v>
      </c>
      <c r="U28" s="155">
        <v>0</v>
      </c>
      <c r="V28" s="155">
        <v>0</v>
      </c>
      <c r="W28" s="155">
        <v>0</v>
      </c>
      <c r="X28" s="155">
        <v>0</v>
      </c>
      <c r="Y28" s="155">
        <v>0</v>
      </c>
      <c r="Z28" s="155">
        <v>0</v>
      </c>
      <c r="AA28" s="155">
        <v>0</v>
      </c>
      <c r="AB28" s="155">
        <v>0</v>
      </c>
      <c r="AC28" s="155">
        <v>0</v>
      </c>
      <c r="AD28" s="155">
        <v>0</v>
      </c>
      <c r="AE28" s="155">
        <v>0</v>
      </c>
      <c r="AF28" s="155">
        <v>0</v>
      </c>
      <c r="AG28" s="155">
        <v>0</v>
      </c>
      <c r="AH28" s="155">
        <v>0</v>
      </c>
      <c r="AI28" s="155">
        <v>0</v>
      </c>
      <c r="AJ28" s="155">
        <v>0</v>
      </c>
      <c r="AK28" s="155">
        <v>0</v>
      </c>
      <c r="AL28" s="155">
        <v>0</v>
      </c>
      <c r="AM28" s="155">
        <v>0</v>
      </c>
      <c r="AN28" s="155">
        <v>0</v>
      </c>
      <c r="AO28" s="155">
        <v>0</v>
      </c>
      <c r="AP28" s="155">
        <v>0</v>
      </c>
      <c r="AQ28" s="155">
        <v>0</v>
      </c>
      <c r="AR28" s="155">
        <v>0</v>
      </c>
      <c r="AS28" s="155">
        <v>0</v>
      </c>
      <c r="AT28" s="155">
        <v>0</v>
      </c>
      <c r="AU28" s="155">
        <v>0</v>
      </c>
      <c r="AV28" s="155">
        <v>0</v>
      </c>
      <c r="AW28" s="155">
        <v>0</v>
      </c>
      <c r="AX28" s="155">
        <v>0</v>
      </c>
      <c r="AY28" s="155">
        <v>0</v>
      </c>
      <c r="AZ28" s="155">
        <v>0</v>
      </c>
      <c r="BA28" s="155">
        <v>0</v>
      </c>
      <c r="BB28" s="155">
        <v>0</v>
      </c>
      <c r="BC28" s="155">
        <v>0</v>
      </c>
      <c r="BD28" s="155">
        <v>0</v>
      </c>
      <c r="BE28" s="155">
        <v>0</v>
      </c>
      <c r="BF28" s="155">
        <v>0</v>
      </c>
      <c r="BG28" s="155">
        <v>0</v>
      </c>
      <c r="BH28" s="155">
        <v>0</v>
      </c>
      <c r="BI28" s="155">
        <v>0</v>
      </c>
      <c r="BJ28" s="155">
        <v>0</v>
      </c>
      <c r="BK28" s="155">
        <v>0</v>
      </c>
      <c r="BL28" s="155">
        <v>19938.968572936174</v>
      </c>
      <c r="BM28" s="155">
        <v>21940.102056264379</v>
      </c>
      <c r="BN28" s="155">
        <v>22976.596217648977</v>
      </c>
      <c r="BO28" s="155">
        <v>23937.412673435203</v>
      </c>
      <c r="BP28" s="155">
        <v>24479.383421816183</v>
      </c>
      <c r="BQ28" s="155">
        <v>24705.354757157711</v>
      </c>
      <c r="BR28" s="155">
        <v>25466.522992730817</v>
      </c>
      <c r="BS28" s="155">
        <v>25725.290433310871</v>
      </c>
      <c r="BT28" s="155">
        <v>24639.293944081444</v>
      </c>
      <c r="BU28" s="155">
        <v>23051.312280499391</v>
      </c>
      <c r="BV28" s="155">
        <v>21330.679251403682</v>
      </c>
      <c r="BW28" s="155">
        <v>18923.452844548981</v>
      </c>
      <c r="BX28" s="155">
        <v>16941.514455434306</v>
      </c>
      <c r="BY28" s="155">
        <v>16393.219565155581</v>
      </c>
      <c r="BZ28" s="155">
        <v>14594.266611861431</v>
      </c>
      <c r="CA28" s="155">
        <v>13295.688948129582</v>
      </c>
      <c r="CB28" s="155">
        <v>11702.567013409232</v>
      </c>
      <c r="CC28" s="155">
        <v>9373.4506764492544</v>
      </c>
      <c r="CD28" s="156">
        <v>7368.8082937548561</v>
      </c>
    </row>
    <row r="29" spans="1:82" s="1" customFormat="1" x14ac:dyDescent="0.4">
      <c r="A29" s="149"/>
      <c r="B29" s="71" t="s">
        <v>244</v>
      </c>
      <c r="C29" s="154"/>
      <c r="D29" s="155">
        <v>0</v>
      </c>
      <c r="E29" s="155">
        <v>0</v>
      </c>
      <c r="F29" s="155">
        <v>0</v>
      </c>
      <c r="G29" s="155">
        <v>0</v>
      </c>
      <c r="H29" s="155">
        <v>0</v>
      </c>
      <c r="I29" s="155">
        <v>0</v>
      </c>
      <c r="J29" s="155">
        <v>0</v>
      </c>
      <c r="K29" s="155">
        <v>0</v>
      </c>
      <c r="L29" s="155">
        <v>0</v>
      </c>
      <c r="M29" s="155">
        <v>0</v>
      </c>
      <c r="N29" s="155">
        <v>0</v>
      </c>
      <c r="O29" s="155">
        <v>0</v>
      </c>
      <c r="P29" s="155">
        <v>0</v>
      </c>
      <c r="Q29" s="155">
        <v>0</v>
      </c>
      <c r="R29" s="155">
        <v>0</v>
      </c>
      <c r="S29" s="155">
        <v>0</v>
      </c>
      <c r="T29" s="155">
        <v>0</v>
      </c>
      <c r="U29" s="155">
        <v>0</v>
      </c>
      <c r="V29" s="155">
        <v>0</v>
      </c>
      <c r="W29" s="155">
        <v>0</v>
      </c>
      <c r="X29" s="155">
        <v>0</v>
      </c>
      <c r="Y29" s="155">
        <v>0</v>
      </c>
      <c r="Z29" s="155">
        <v>0</v>
      </c>
      <c r="AA29" s="155">
        <v>0</v>
      </c>
      <c r="AB29" s="155">
        <v>0</v>
      </c>
      <c r="AC29" s="155">
        <v>0</v>
      </c>
      <c r="AD29" s="155">
        <v>0</v>
      </c>
      <c r="AE29" s="155">
        <v>0</v>
      </c>
      <c r="AF29" s="155">
        <v>0</v>
      </c>
      <c r="AG29" s="155">
        <v>0</v>
      </c>
      <c r="AH29" s="155">
        <v>0</v>
      </c>
      <c r="AI29" s="155">
        <v>0</v>
      </c>
      <c r="AJ29" s="155">
        <v>0</v>
      </c>
      <c r="AK29" s="155">
        <v>0</v>
      </c>
      <c r="AL29" s="155">
        <v>0</v>
      </c>
      <c r="AM29" s="155">
        <v>0</v>
      </c>
      <c r="AN29" s="155">
        <v>0</v>
      </c>
      <c r="AO29" s="155">
        <v>0</v>
      </c>
      <c r="AP29" s="155">
        <v>0</v>
      </c>
      <c r="AQ29" s="155">
        <v>0</v>
      </c>
      <c r="AR29" s="155">
        <v>0</v>
      </c>
      <c r="AS29" s="155">
        <v>0</v>
      </c>
      <c r="AT29" s="155">
        <v>0</v>
      </c>
      <c r="AU29" s="155">
        <v>0</v>
      </c>
      <c r="AV29" s="155">
        <v>0</v>
      </c>
      <c r="AW29" s="155">
        <v>0</v>
      </c>
      <c r="AX29" s="155">
        <v>0</v>
      </c>
      <c r="AY29" s="155">
        <v>0</v>
      </c>
      <c r="AZ29" s="155">
        <v>0</v>
      </c>
      <c r="BA29" s="155">
        <v>0</v>
      </c>
      <c r="BB29" s="155">
        <v>0</v>
      </c>
      <c r="BC29" s="155">
        <v>0</v>
      </c>
      <c r="BD29" s="155">
        <v>0</v>
      </c>
      <c r="BE29" s="155">
        <v>0</v>
      </c>
      <c r="BF29" s="155">
        <v>0</v>
      </c>
      <c r="BG29" s="155">
        <v>0</v>
      </c>
      <c r="BH29" s="155">
        <v>0</v>
      </c>
      <c r="BI29" s="155">
        <v>0</v>
      </c>
      <c r="BJ29" s="155">
        <v>0</v>
      </c>
      <c r="BK29" s="155">
        <v>0</v>
      </c>
      <c r="BL29" s="155">
        <v>2124.5878365376743</v>
      </c>
      <c r="BM29" s="155">
        <v>3474.4056210804451</v>
      </c>
      <c r="BN29" s="155">
        <v>3837.2824494259735</v>
      </c>
      <c r="BO29" s="155">
        <v>4185.3976901126025</v>
      </c>
      <c r="BP29" s="155">
        <v>4399.7476257901071</v>
      </c>
      <c r="BQ29" s="155">
        <v>3823.4789392529578</v>
      </c>
      <c r="BR29" s="155">
        <v>2801.2700747389526</v>
      </c>
      <c r="BS29" s="155">
        <v>2206.0068620619677</v>
      </c>
      <c r="BT29" s="155">
        <v>1846.9422860734544</v>
      </c>
      <c r="BU29" s="155">
        <v>1601.2387859335797</v>
      </c>
      <c r="BV29" s="155">
        <v>1199.3469903798057</v>
      </c>
      <c r="BW29" s="155">
        <v>561.13135554768439</v>
      </c>
      <c r="BX29" s="155">
        <v>441.78704248392268</v>
      </c>
      <c r="BY29" s="155">
        <v>250.13964989042225</v>
      </c>
      <c r="BZ29" s="155">
        <v>141.85971522187901</v>
      </c>
      <c r="CA29" s="155">
        <v>15.536876149999273</v>
      </c>
      <c r="CB29" s="155">
        <v>0</v>
      </c>
      <c r="CC29" s="155">
        <v>0</v>
      </c>
      <c r="CD29" s="156">
        <v>0</v>
      </c>
    </row>
    <row r="30" spans="1:82" s="1" customFormat="1" x14ac:dyDescent="0.4">
      <c r="A30" s="149"/>
      <c r="B30" s="71" t="s">
        <v>245</v>
      </c>
      <c r="C30" s="154"/>
      <c r="D30" s="155">
        <v>0</v>
      </c>
      <c r="E30" s="155">
        <v>0</v>
      </c>
      <c r="F30" s="155">
        <v>0</v>
      </c>
      <c r="G30" s="155">
        <v>0</v>
      </c>
      <c r="H30" s="155">
        <v>0</v>
      </c>
      <c r="I30" s="155">
        <v>0</v>
      </c>
      <c r="J30" s="155">
        <v>0</v>
      </c>
      <c r="K30" s="155">
        <v>0</v>
      </c>
      <c r="L30" s="155">
        <v>0</v>
      </c>
      <c r="M30" s="155">
        <v>0</v>
      </c>
      <c r="N30" s="155">
        <v>0</v>
      </c>
      <c r="O30" s="155">
        <v>0</v>
      </c>
      <c r="P30" s="155">
        <v>0</v>
      </c>
      <c r="Q30" s="155">
        <v>0</v>
      </c>
      <c r="R30" s="155">
        <v>0</v>
      </c>
      <c r="S30" s="155">
        <v>0</v>
      </c>
      <c r="T30" s="155">
        <v>0</v>
      </c>
      <c r="U30" s="155">
        <v>0</v>
      </c>
      <c r="V30" s="155">
        <v>0</v>
      </c>
      <c r="W30" s="155">
        <v>0</v>
      </c>
      <c r="X30" s="155">
        <v>0</v>
      </c>
      <c r="Y30" s="155">
        <v>0</v>
      </c>
      <c r="Z30" s="155">
        <v>0</v>
      </c>
      <c r="AA30" s="155">
        <v>0</v>
      </c>
      <c r="AB30" s="155">
        <v>0</v>
      </c>
      <c r="AC30" s="155">
        <v>0</v>
      </c>
      <c r="AD30" s="155">
        <v>0</v>
      </c>
      <c r="AE30" s="155">
        <v>0</v>
      </c>
      <c r="AF30" s="155">
        <v>0</v>
      </c>
      <c r="AG30" s="155">
        <v>0</v>
      </c>
      <c r="AH30" s="155">
        <v>0</v>
      </c>
      <c r="AI30" s="155">
        <v>0</v>
      </c>
      <c r="AJ30" s="155">
        <v>0</v>
      </c>
      <c r="AK30" s="155">
        <v>0</v>
      </c>
      <c r="AL30" s="155">
        <v>0</v>
      </c>
      <c r="AM30" s="155">
        <v>0</v>
      </c>
      <c r="AN30" s="155">
        <v>0</v>
      </c>
      <c r="AO30" s="155">
        <v>0</v>
      </c>
      <c r="AP30" s="155">
        <v>0</v>
      </c>
      <c r="AQ30" s="155">
        <v>0</v>
      </c>
      <c r="AR30" s="155">
        <v>0</v>
      </c>
      <c r="AS30" s="155">
        <v>0</v>
      </c>
      <c r="AT30" s="155">
        <v>0</v>
      </c>
      <c r="AU30" s="155">
        <v>0</v>
      </c>
      <c r="AV30" s="155">
        <v>0</v>
      </c>
      <c r="AW30" s="155">
        <v>0</v>
      </c>
      <c r="AX30" s="155">
        <v>0</v>
      </c>
      <c r="AY30" s="155">
        <v>0</v>
      </c>
      <c r="AZ30" s="155">
        <v>0</v>
      </c>
      <c r="BA30" s="155">
        <v>0</v>
      </c>
      <c r="BB30" s="155">
        <v>0</v>
      </c>
      <c r="BC30" s="155">
        <v>0</v>
      </c>
      <c r="BD30" s="155">
        <v>0</v>
      </c>
      <c r="BE30" s="155">
        <v>0</v>
      </c>
      <c r="BF30" s="155">
        <v>0</v>
      </c>
      <c r="BG30" s="155">
        <v>0</v>
      </c>
      <c r="BH30" s="155">
        <v>0</v>
      </c>
      <c r="BI30" s="155">
        <v>0</v>
      </c>
      <c r="BJ30" s="155">
        <v>0</v>
      </c>
      <c r="BK30" s="155">
        <v>0</v>
      </c>
      <c r="BL30" s="155">
        <v>458.56748198172755</v>
      </c>
      <c r="BM30" s="155">
        <v>500.46836896172573</v>
      </c>
      <c r="BN30" s="155">
        <v>509.43411408072342</v>
      </c>
      <c r="BO30" s="155">
        <v>544.19465216156641</v>
      </c>
      <c r="BP30" s="155">
        <v>550.33420783700069</v>
      </c>
      <c r="BQ30" s="155">
        <v>566.86256511935119</v>
      </c>
      <c r="BR30" s="155">
        <v>671.17427070207043</v>
      </c>
      <c r="BS30" s="155">
        <v>743.08496475659035</v>
      </c>
      <c r="BT30" s="155">
        <v>631.77846323771462</v>
      </c>
      <c r="BU30" s="155">
        <v>710.54967575061744</v>
      </c>
      <c r="BV30" s="155">
        <v>594.59445122531372</v>
      </c>
      <c r="BW30" s="155">
        <v>549.07870890438608</v>
      </c>
      <c r="BX30" s="155">
        <v>469.68871926265803</v>
      </c>
      <c r="BY30" s="155">
        <v>501.95036735576195</v>
      </c>
      <c r="BZ30" s="155">
        <v>472.48734574361333</v>
      </c>
      <c r="CA30" s="155">
        <v>448.72400084205754</v>
      </c>
      <c r="CB30" s="155">
        <v>426.92468780341187</v>
      </c>
      <c r="CC30" s="155">
        <v>383.96185069325742</v>
      </c>
      <c r="CD30" s="156">
        <v>360.42323989787394</v>
      </c>
    </row>
    <row r="31" spans="1:82" s="1" customFormat="1" ht="27" customHeight="1" x14ac:dyDescent="0.4">
      <c r="A31" s="149"/>
      <c r="B31" s="56" t="s">
        <v>246</v>
      </c>
      <c r="C31" s="154" t="s">
        <v>224</v>
      </c>
      <c r="D31" s="155">
        <v>0</v>
      </c>
      <c r="E31" s="155">
        <v>0</v>
      </c>
      <c r="F31" s="155">
        <v>0</v>
      </c>
      <c r="G31" s="155">
        <v>0</v>
      </c>
      <c r="H31" s="155">
        <v>0</v>
      </c>
      <c r="I31" s="155">
        <v>0</v>
      </c>
      <c r="J31" s="155">
        <v>0</v>
      </c>
      <c r="K31" s="155">
        <v>0</v>
      </c>
      <c r="L31" s="155">
        <v>0</v>
      </c>
      <c r="M31" s="155">
        <v>0</v>
      </c>
      <c r="N31" s="155">
        <v>0</v>
      </c>
      <c r="O31" s="155">
        <v>0</v>
      </c>
      <c r="P31" s="155">
        <v>0</v>
      </c>
      <c r="Q31" s="155">
        <v>0</v>
      </c>
      <c r="R31" s="155">
        <v>0</v>
      </c>
      <c r="S31" s="155">
        <v>0</v>
      </c>
      <c r="T31" s="155">
        <v>0</v>
      </c>
      <c r="U31" s="155">
        <v>0</v>
      </c>
      <c r="V31" s="155">
        <v>0</v>
      </c>
      <c r="W31" s="155">
        <v>0</v>
      </c>
      <c r="X31" s="155">
        <v>0</v>
      </c>
      <c r="Y31" s="155">
        <v>0</v>
      </c>
      <c r="Z31" s="155">
        <v>0</v>
      </c>
      <c r="AA31" s="155">
        <v>0</v>
      </c>
      <c r="AB31" s="155">
        <v>0</v>
      </c>
      <c r="AC31" s="155">
        <v>0</v>
      </c>
      <c r="AD31" s="155">
        <v>0</v>
      </c>
      <c r="AE31" s="155">
        <v>0</v>
      </c>
      <c r="AF31" s="155">
        <v>0</v>
      </c>
      <c r="AG31" s="155">
        <v>0</v>
      </c>
      <c r="AH31" s="155">
        <v>0</v>
      </c>
      <c r="AI31" s="155">
        <v>0</v>
      </c>
      <c r="AJ31" s="155">
        <v>0</v>
      </c>
      <c r="AK31" s="155">
        <v>0</v>
      </c>
      <c r="AL31" s="155">
        <v>0</v>
      </c>
      <c r="AM31" s="155">
        <v>0</v>
      </c>
      <c r="AN31" s="155">
        <v>0</v>
      </c>
      <c r="AO31" s="155">
        <v>0</v>
      </c>
      <c r="AP31" s="155">
        <v>0</v>
      </c>
      <c r="AQ31" s="155">
        <v>0</v>
      </c>
      <c r="AR31" s="155">
        <v>0</v>
      </c>
      <c r="AS31" s="155">
        <v>0</v>
      </c>
      <c r="AT31" s="155">
        <v>0</v>
      </c>
      <c r="AU31" s="155">
        <v>0</v>
      </c>
      <c r="AV31" s="155">
        <v>0</v>
      </c>
      <c r="AW31" s="155">
        <v>0</v>
      </c>
      <c r="AX31" s="155">
        <v>0</v>
      </c>
      <c r="AY31" s="155">
        <v>13414.451657142436</v>
      </c>
      <c r="AZ31" s="155">
        <v>13017.833492677872</v>
      </c>
      <c r="BA31" s="155">
        <v>12647.638820492577</v>
      </c>
      <c r="BB31" s="155">
        <v>12095.501685552834</v>
      </c>
      <c r="BC31" s="155">
        <v>11263.277450974852</v>
      </c>
      <c r="BD31" s="155">
        <v>11005.036691291303</v>
      </c>
      <c r="BE31" s="155">
        <v>10752.680679900217</v>
      </c>
      <c r="BF31" s="155">
        <v>10543.412719054651</v>
      </c>
      <c r="BG31" s="155">
        <v>10230.465503494124</v>
      </c>
      <c r="BH31" s="155">
        <v>9843.7763856699112</v>
      </c>
      <c r="BI31" s="155">
        <v>9543.0496465532869</v>
      </c>
      <c r="BJ31" s="155">
        <v>9151.4274708537032</v>
      </c>
      <c r="BK31" s="155">
        <v>9025.7417869973451</v>
      </c>
      <c r="BL31" s="155">
        <v>8580.1819340013717</v>
      </c>
      <c r="BM31" s="155">
        <v>7919.1412838273955</v>
      </c>
      <c r="BN31" s="155">
        <v>7084.9585044652113</v>
      </c>
      <c r="BO31" s="155">
        <v>6199.732251721478</v>
      </c>
      <c r="BP31" s="155">
        <v>4033.8019139211642</v>
      </c>
      <c r="BQ31" s="155">
        <v>1428.6717120864869</v>
      </c>
      <c r="BR31" s="155">
        <v>291.0111300314926</v>
      </c>
      <c r="BS31" s="155">
        <v>73.244753449190966</v>
      </c>
      <c r="BT31" s="155">
        <v>17.232187672715806</v>
      </c>
      <c r="BU31" s="155">
        <v>10.154310764995888</v>
      </c>
      <c r="BV31" s="155">
        <v>-1.4349208403252354</v>
      </c>
      <c r="BW31" s="155">
        <v>5.2584130458661402</v>
      </c>
      <c r="BX31" s="155">
        <v>4.7654268394796091</v>
      </c>
      <c r="BY31" s="155">
        <v>3.7376155818835799</v>
      </c>
      <c r="BZ31" s="155">
        <v>0</v>
      </c>
      <c r="CA31" s="155">
        <v>0</v>
      </c>
      <c r="CB31" s="155">
        <v>0</v>
      </c>
      <c r="CC31" s="155">
        <v>0</v>
      </c>
      <c r="CD31" s="156">
        <v>0</v>
      </c>
    </row>
    <row r="32" spans="1:82" s="1" customFormat="1" x14ac:dyDescent="0.4">
      <c r="A32" s="149"/>
      <c r="B32" s="56" t="s">
        <v>27</v>
      </c>
      <c r="C32" s="154" t="s">
        <v>230</v>
      </c>
      <c r="D32" s="155">
        <v>2327.6278529804326</v>
      </c>
      <c r="E32" s="155">
        <v>2730.5867868884043</v>
      </c>
      <c r="F32" s="155">
        <v>2993.4429617549326</v>
      </c>
      <c r="G32" s="155">
        <v>3122.7455275585471</v>
      </c>
      <c r="H32" s="155">
        <v>3588.7366237252299</v>
      </c>
      <c r="I32" s="155">
        <v>3565.8878686786256</v>
      </c>
      <c r="J32" s="155">
        <v>3642.7189688915519</v>
      </c>
      <c r="K32" s="155">
        <v>3186.9880563008069</v>
      </c>
      <c r="L32" s="155">
        <v>3188.4252240190208</v>
      </c>
      <c r="M32" s="155">
        <v>3005.2757281568279</v>
      </c>
      <c r="N32" s="155">
        <v>3233.6440136697697</v>
      </c>
      <c r="O32" s="155">
        <v>3869.6974169292316</v>
      </c>
      <c r="P32" s="155">
        <v>4294.8419217014098</v>
      </c>
      <c r="Q32" s="155">
        <v>3949.4781648605322</v>
      </c>
      <c r="R32" s="155">
        <v>4471.3865122259158</v>
      </c>
      <c r="S32" s="155">
        <v>4786.0052064301608</v>
      </c>
      <c r="T32" s="155">
        <v>4694.5909607670128</v>
      </c>
      <c r="U32" s="155">
        <v>4905.4341413961301</v>
      </c>
      <c r="V32" s="155">
        <v>5646.6139028383623</v>
      </c>
      <c r="W32" s="155">
        <v>7126.0450794216667</v>
      </c>
      <c r="X32" s="155">
        <v>7530.1471903688025</v>
      </c>
      <c r="Y32" s="155">
        <v>7730.5955418052399</v>
      </c>
      <c r="Z32" s="155">
        <v>7830.1432622906104</v>
      </c>
      <c r="AA32" s="155">
        <v>8914.4708659414991</v>
      </c>
      <c r="AB32" s="155">
        <v>9012.1565059039003</v>
      </c>
      <c r="AC32" s="155">
        <v>8285.9869916358821</v>
      </c>
      <c r="AD32" s="155">
        <v>9391.0142985168823</v>
      </c>
      <c r="AE32" s="155">
        <v>10285.181291232942</v>
      </c>
      <c r="AF32" s="155">
        <v>11838.03024992268</v>
      </c>
      <c r="AG32" s="155">
        <v>8681.2511483152957</v>
      </c>
      <c r="AH32" s="155">
        <v>8511.6361176903138</v>
      </c>
      <c r="AI32" s="155">
        <v>7815.4242154501108</v>
      </c>
      <c r="AJ32" s="155">
        <v>8480.3371688790812</v>
      </c>
      <c r="AK32" s="155">
        <v>11499.587038435136</v>
      </c>
      <c r="AL32" s="155">
        <v>15223.761049188457</v>
      </c>
      <c r="AM32" s="155">
        <v>17617.371088201697</v>
      </c>
      <c r="AN32" s="155">
        <v>19285.796737176042</v>
      </c>
      <c r="AO32" s="155">
        <v>21024.744026583721</v>
      </c>
      <c r="AP32" s="155">
        <v>21591.638982402728</v>
      </c>
      <c r="AQ32" s="155">
        <v>20402.912868355183</v>
      </c>
      <c r="AR32" s="155">
        <v>18220.245250848042</v>
      </c>
      <c r="AS32" s="155">
        <v>17091.32466417097</v>
      </c>
      <c r="AT32" s="155">
        <v>18276.430034198598</v>
      </c>
      <c r="AU32" s="155">
        <v>22586.017454648376</v>
      </c>
      <c r="AV32" s="155">
        <v>27918.139489827223</v>
      </c>
      <c r="AW32" s="155">
        <v>29635.474256006881</v>
      </c>
      <c r="AX32" s="155">
        <v>29725.831573520107</v>
      </c>
      <c r="AY32" s="155">
        <v>29374.647703347371</v>
      </c>
      <c r="AZ32" s="155">
        <v>24542.921234782156</v>
      </c>
      <c r="BA32" s="155">
        <v>20416.548096008857</v>
      </c>
      <c r="BB32" s="155">
        <v>19669.338739168943</v>
      </c>
      <c r="BC32" s="155">
        <v>20042.082953563953</v>
      </c>
      <c r="BD32" s="155">
        <v>21341.36551875143</v>
      </c>
      <c r="BE32" s="155">
        <v>22465.784204480482</v>
      </c>
      <c r="BF32" s="155">
        <v>22212.325461764605</v>
      </c>
      <c r="BG32" s="155">
        <v>19564.444579890893</v>
      </c>
      <c r="BH32" s="155">
        <v>14818.669597607151</v>
      </c>
      <c r="BI32" s="155">
        <v>13130.793581359505</v>
      </c>
      <c r="BJ32" s="155">
        <v>12318.806659076437</v>
      </c>
      <c r="BK32" s="155">
        <v>12240.388626713224</v>
      </c>
      <c r="BL32" s="155">
        <v>11436.215668991867</v>
      </c>
      <c r="BM32" s="155">
        <v>10856.134851327384</v>
      </c>
      <c r="BN32" s="155">
        <v>10018.334931296411</v>
      </c>
      <c r="BO32" s="155">
        <v>8789.9500446995207</v>
      </c>
      <c r="BP32" s="155">
        <v>6537.2825089069147</v>
      </c>
      <c r="BQ32" s="155">
        <v>4313.0180855447461</v>
      </c>
      <c r="BR32" s="155">
        <v>3443.5052484025723</v>
      </c>
      <c r="BS32" s="155">
        <v>3003.148148107864</v>
      </c>
      <c r="BT32" s="155">
        <v>2582.0185819896874</v>
      </c>
      <c r="BU32" s="155">
        <v>2432.3361758019832</v>
      </c>
      <c r="BV32" s="155">
        <v>2051.8480667469971</v>
      </c>
      <c r="BW32" s="155">
        <v>1499.412335228393</v>
      </c>
      <c r="BX32" s="155">
        <v>1112.906765180476</v>
      </c>
      <c r="BY32" s="155">
        <v>885.87977815596787</v>
      </c>
      <c r="BZ32" s="155">
        <v>656.93700878930099</v>
      </c>
      <c r="CA32" s="155">
        <v>500.059747654408</v>
      </c>
      <c r="CB32" s="155">
        <v>324.91145701134519</v>
      </c>
      <c r="CC32" s="155">
        <v>140.6255264211446</v>
      </c>
      <c r="CD32" s="156">
        <v>11.838794486057553</v>
      </c>
    </row>
    <row r="33" spans="1:82" s="1" customFormat="1" x14ac:dyDescent="0.4">
      <c r="A33" s="149"/>
      <c r="B33" s="56" t="s">
        <v>247</v>
      </c>
      <c r="C33" s="154" t="s">
        <v>230</v>
      </c>
      <c r="D33" s="155">
        <v>0</v>
      </c>
      <c r="E33" s="155">
        <v>0</v>
      </c>
      <c r="F33" s="155">
        <v>0</v>
      </c>
      <c r="G33" s="155">
        <v>0</v>
      </c>
      <c r="H33" s="155">
        <v>0</v>
      </c>
      <c r="I33" s="155">
        <v>0</v>
      </c>
      <c r="J33" s="155">
        <v>0</v>
      </c>
      <c r="K33" s="155">
        <v>0</v>
      </c>
      <c r="L33" s="155">
        <v>0</v>
      </c>
      <c r="M33" s="155">
        <v>0</v>
      </c>
      <c r="N33" s="155">
        <v>0</v>
      </c>
      <c r="O33" s="155">
        <v>0</v>
      </c>
      <c r="P33" s="155">
        <v>0</v>
      </c>
      <c r="Q33" s="155">
        <v>0</v>
      </c>
      <c r="R33" s="155">
        <v>0</v>
      </c>
      <c r="S33" s="155">
        <v>0</v>
      </c>
      <c r="T33" s="155">
        <v>0</v>
      </c>
      <c r="U33" s="155">
        <v>0</v>
      </c>
      <c r="V33" s="155">
        <v>0</v>
      </c>
      <c r="W33" s="155">
        <v>0</v>
      </c>
      <c r="X33" s="155">
        <v>0</v>
      </c>
      <c r="Y33" s="155">
        <v>0</v>
      </c>
      <c r="Z33" s="155">
        <v>0</v>
      </c>
      <c r="AA33" s="155">
        <v>0</v>
      </c>
      <c r="AB33" s="155">
        <v>0</v>
      </c>
      <c r="AC33" s="155">
        <v>0</v>
      </c>
      <c r="AD33" s="155">
        <v>0</v>
      </c>
      <c r="AE33" s="155">
        <v>0</v>
      </c>
      <c r="AF33" s="155">
        <v>0</v>
      </c>
      <c r="AG33" s="155">
        <v>0</v>
      </c>
      <c r="AH33" s="155">
        <v>0</v>
      </c>
      <c r="AI33" s="155">
        <v>0</v>
      </c>
      <c r="AJ33" s="155">
        <v>0</v>
      </c>
      <c r="AK33" s="155">
        <v>0</v>
      </c>
      <c r="AL33" s="155">
        <v>0</v>
      </c>
      <c r="AM33" s="155">
        <v>0</v>
      </c>
      <c r="AN33" s="155">
        <v>0</v>
      </c>
      <c r="AO33" s="155">
        <v>0</v>
      </c>
      <c r="AP33" s="155">
        <v>0</v>
      </c>
      <c r="AQ33" s="155">
        <v>0</v>
      </c>
      <c r="AR33" s="155">
        <v>3.0639518815252611</v>
      </c>
      <c r="AS33" s="155">
        <v>23.896497586235657</v>
      </c>
      <c r="AT33" s="155">
        <v>50.16821933945468</v>
      </c>
      <c r="AU33" s="155">
        <v>89.017358982852841</v>
      </c>
      <c r="AV33" s="155">
        <v>163.20704644452391</v>
      </c>
      <c r="AW33" s="155">
        <v>207.58930590398302</v>
      </c>
      <c r="AX33" s="155">
        <v>183.78009109438398</v>
      </c>
      <c r="AY33" s="155">
        <v>183.93411604440004</v>
      </c>
      <c r="AZ33" s="155">
        <v>185.90996990564074</v>
      </c>
      <c r="BA33" s="155">
        <v>183.41304048928149</v>
      </c>
      <c r="BB33" s="155">
        <v>186.92952516594335</v>
      </c>
      <c r="BC33" s="155">
        <v>207.82200332330655</v>
      </c>
      <c r="BD33" s="155">
        <v>215.2739049937833</v>
      </c>
      <c r="BE33" s="155">
        <v>236.97009823018473</v>
      </c>
      <c r="BF33" s="155">
        <v>262.63696184803433</v>
      </c>
      <c r="BG33" s="155">
        <v>287.67862934747666</v>
      </c>
      <c r="BH33" s="155">
        <v>309.43051293623756</v>
      </c>
      <c r="BI33" s="155">
        <v>331.66163799637559</v>
      </c>
      <c r="BJ33" s="155">
        <v>361.41466066020064</v>
      </c>
      <c r="BK33" s="155">
        <v>401.64753229703337</v>
      </c>
      <c r="BL33" s="155">
        <v>427.91458353726193</v>
      </c>
      <c r="BM33" s="155">
        <v>442.21802482948726</v>
      </c>
      <c r="BN33" s="155">
        <v>446.10457725657693</v>
      </c>
      <c r="BO33" s="155">
        <v>409.49580003772627</v>
      </c>
      <c r="BP33" s="155">
        <v>374.35841917356362</v>
      </c>
      <c r="BQ33" s="155">
        <v>343.78217033352149</v>
      </c>
      <c r="BR33" s="155">
        <v>323.25179111532225</v>
      </c>
      <c r="BS33" s="155">
        <v>0</v>
      </c>
      <c r="BT33" s="155">
        <v>0</v>
      </c>
      <c r="BU33" s="155">
        <v>0</v>
      </c>
      <c r="BV33" s="155">
        <v>0</v>
      </c>
      <c r="BW33" s="155">
        <v>0</v>
      </c>
      <c r="BX33" s="155">
        <v>0</v>
      </c>
      <c r="BY33" s="155">
        <v>0</v>
      </c>
      <c r="BZ33" s="155">
        <v>0</v>
      </c>
      <c r="CA33" s="155">
        <v>0</v>
      </c>
      <c r="CB33" s="155">
        <v>0</v>
      </c>
      <c r="CC33" s="155">
        <v>0</v>
      </c>
      <c r="CD33" s="156">
        <v>0</v>
      </c>
    </row>
    <row r="34" spans="1:82" s="1" customFormat="1" x14ac:dyDescent="0.4">
      <c r="A34" s="149"/>
      <c r="B34" s="56" t="s">
        <v>28</v>
      </c>
      <c r="C34" s="154" t="s">
        <v>221</v>
      </c>
      <c r="D34" s="155">
        <v>0</v>
      </c>
      <c r="E34" s="155">
        <v>0</v>
      </c>
      <c r="F34" s="155">
        <v>0</v>
      </c>
      <c r="G34" s="155">
        <v>0</v>
      </c>
      <c r="H34" s="155">
        <v>0</v>
      </c>
      <c r="I34" s="155">
        <v>0</v>
      </c>
      <c r="J34" s="155">
        <v>0</v>
      </c>
      <c r="K34" s="155">
        <v>0</v>
      </c>
      <c r="L34" s="155">
        <v>0</v>
      </c>
      <c r="M34" s="155">
        <v>0</v>
      </c>
      <c r="N34" s="155">
        <v>0</v>
      </c>
      <c r="O34" s="155">
        <v>0</v>
      </c>
      <c r="P34" s="155">
        <v>0</v>
      </c>
      <c r="Q34" s="155">
        <v>0</v>
      </c>
      <c r="R34" s="155">
        <v>0</v>
      </c>
      <c r="S34" s="155">
        <v>0</v>
      </c>
      <c r="T34" s="155">
        <v>0</v>
      </c>
      <c r="U34" s="155">
        <v>0</v>
      </c>
      <c r="V34" s="155">
        <v>0</v>
      </c>
      <c r="W34" s="155">
        <v>0</v>
      </c>
      <c r="X34" s="155">
        <v>0</v>
      </c>
      <c r="Y34" s="155">
        <v>0</v>
      </c>
      <c r="Z34" s="155">
        <v>1146.5673696404922</v>
      </c>
      <c r="AA34" s="155">
        <v>1164.6907679543151</v>
      </c>
      <c r="AB34" s="155">
        <v>1187.5293647438402</v>
      </c>
      <c r="AC34" s="155">
        <v>1221.0556359707844</v>
      </c>
      <c r="AD34" s="155">
        <v>1280.3259018615886</v>
      </c>
      <c r="AE34" s="155">
        <v>1345.2029650894026</v>
      </c>
      <c r="AF34" s="155">
        <v>1357.5121262518458</v>
      </c>
      <c r="AG34" s="155">
        <v>1362.5499705881309</v>
      </c>
      <c r="AH34" s="155">
        <v>1379.5284675052208</v>
      </c>
      <c r="AI34" s="155">
        <v>1329.7885978527054</v>
      </c>
      <c r="AJ34" s="155">
        <v>1288.6978884809321</v>
      </c>
      <c r="AK34" s="155">
        <v>1300.5495887908337</v>
      </c>
      <c r="AL34" s="155">
        <v>1317.0599866925834</v>
      </c>
      <c r="AM34" s="155">
        <v>1348.3967857207306</v>
      </c>
      <c r="AN34" s="155">
        <v>1314.5342134613036</v>
      </c>
      <c r="AO34" s="155">
        <v>1327.1057873347233</v>
      </c>
      <c r="AP34" s="155">
        <v>1368.9614169633871</v>
      </c>
      <c r="AQ34" s="155">
        <v>1318.398480574049</v>
      </c>
      <c r="AR34" s="155">
        <v>1234.191058172069</v>
      </c>
      <c r="AS34" s="155">
        <v>1187.2268129839256</v>
      </c>
      <c r="AT34" s="155">
        <v>1200.6738134748932</v>
      </c>
      <c r="AU34" s="155">
        <v>1269.6221922175885</v>
      </c>
      <c r="AV34" s="155">
        <v>1260.0057405061875</v>
      </c>
      <c r="AW34" s="155">
        <v>1262.4970686346555</v>
      </c>
      <c r="AX34" s="155">
        <v>1281.6971174884113</v>
      </c>
      <c r="AY34" s="155">
        <v>1286.1063776269493</v>
      </c>
      <c r="AZ34" s="155">
        <v>1262.3245668564011</v>
      </c>
      <c r="BA34" s="155">
        <v>1274.5782397748928</v>
      </c>
      <c r="BB34" s="155">
        <v>1269.3621448818735</v>
      </c>
      <c r="BC34" s="155">
        <v>1249.3621531151487</v>
      </c>
      <c r="BD34" s="155">
        <v>1234.4955566070412</v>
      </c>
      <c r="BE34" s="155">
        <v>1240.251374762656</v>
      </c>
      <c r="BF34" s="155">
        <v>1220.8280461706875</v>
      </c>
      <c r="BG34" s="155">
        <v>1192.0417920202019</v>
      </c>
      <c r="BH34" s="155">
        <v>1174.0258955400209</v>
      </c>
      <c r="BI34" s="155">
        <v>1130.2379879263451</v>
      </c>
      <c r="BJ34" s="155">
        <v>1101.6835924048871</v>
      </c>
      <c r="BK34" s="155">
        <v>1077.6188065370525</v>
      </c>
      <c r="BL34" s="155">
        <v>1074.8178777157605</v>
      </c>
      <c r="BM34" s="155">
        <v>1093.976845975677</v>
      </c>
      <c r="BN34" s="155">
        <v>1132.9308648566534</v>
      </c>
      <c r="BO34" s="155">
        <v>1115.0571296420198</v>
      </c>
      <c r="BP34" s="155">
        <v>1114.7018213032993</v>
      </c>
      <c r="BQ34" s="155">
        <v>1084.259000061794</v>
      </c>
      <c r="BR34" s="155">
        <v>1080.5456643676705</v>
      </c>
      <c r="BS34" s="155">
        <v>1055.0738921150391</v>
      </c>
      <c r="BT34" s="155">
        <v>996.20660575368356</v>
      </c>
      <c r="BU34" s="155">
        <v>955.8005665870088</v>
      </c>
      <c r="BV34" s="155">
        <v>934.80787543355541</v>
      </c>
      <c r="BW34" s="155">
        <v>905.57697637502065</v>
      </c>
      <c r="BX34" s="155">
        <v>745.15140339335153</v>
      </c>
      <c r="BY34" s="155">
        <v>732.62833315970261</v>
      </c>
      <c r="BZ34" s="155">
        <v>707.74044181686543</v>
      </c>
      <c r="CA34" s="155">
        <v>722.7818518639483</v>
      </c>
      <c r="CB34" s="155">
        <v>706.23806228233093</v>
      </c>
      <c r="CC34" s="155">
        <v>678.98287952615931</v>
      </c>
      <c r="CD34" s="156">
        <v>655.53463621409412</v>
      </c>
    </row>
    <row r="35" spans="1:82" s="1" customFormat="1" x14ac:dyDescent="0.4">
      <c r="A35" s="149"/>
      <c r="B35" s="56" t="s">
        <v>249</v>
      </c>
      <c r="C35" s="154" t="s">
        <v>224</v>
      </c>
      <c r="D35" s="155">
        <v>0</v>
      </c>
      <c r="E35" s="155">
        <v>0</v>
      </c>
      <c r="F35" s="155">
        <v>0</v>
      </c>
      <c r="G35" s="155">
        <v>0</v>
      </c>
      <c r="H35" s="155">
        <v>0</v>
      </c>
      <c r="I35" s="155">
        <v>0</v>
      </c>
      <c r="J35" s="155">
        <v>0</v>
      </c>
      <c r="K35" s="155">
        <v>0</v>
      </c>
      <c r="L35" s="155">
        <v>0</v>
      </c>
      <c r="M35" s="155">
        <v>0</v>
      </c>
      <c r="N35" s="155">
        <v>0</v>
      </c>
      <c r="O35" s="155">
        <v>0</v>
      </c>
      <c r="P35" s="155">
        <v>0</v>
      </c>
      <c r="Q35" s="155">
        <v>0</v>
      </c>
      <c r="R35" s="155">
        <v>0</v>
      </c>
      <c r="S35" s="155">
        <v>0</v>
      </c>
      <c r="T35" s="155">
        <v>0</v>
      </c>
      <c r="U35" s="155">
        <v>0</v>
      </c>
      <c r="V35" s="155">
        <v>0</v>
      </c>
      <c r="W35" s="155">
        <v>0</v>
      </c>
      <c r="X35" s="155">
        <v>0</v>
      </c>
      <c r="Y35" s="155">
        <v>0</v>
      </c>
      <c r="Z35" s="155">
        <v>0</v>
      </c>
      <c r="AA35" s="155">
        <v>1264.7596644849959</v>
      </c>
      <c r="AB35" s="155">
        <v>2510.8495737841713</v>
      </c>
      <c r="AC35" s="155">
        <v>2844.1176409645054</v>
      </c>
      <c r="AD35" s="155">
        <v>3128.2335882755033</v>
      </c>
      <c r="AE35" s="155">
        <v>3524.0858367372512</v>
      </c>
      <c r="AF35" s="155">
        <v>3884.1824339173813</v>
      </c>
      <c r="AG35" s="155">
        <v>4253.9889929912679</v>
      </c>
      <c r="AH35" s="155">
        <v>4580.2526193849226</v>
      </c>
      <c r="AI35" s="155">
        <v>4642.5952802226029</v>
      </c>
      <c r="AJ35" s="155">
        <v>4504.567087395355</v>
      </c>
      <c r="AK35" s="155">
        <v>4854.9126339058366</v>
      </c>
      <c r="AL35" s="155">
        <v>5258.3372401034721</v>
      </c>
      <c r="AM35" s="155">
        <v>5897.6607076383361</v>
      </c>
      <c r="AN35" s="155">
        <v>6384.8804653834741</v>
      </c>
      <c r="AO35" s="155">
        <v>6632.7053073388615</v>
      </c>
      <c r="AP35" s="155">
        <v>7248.2793212090073</v>
      </c>
      <c r="AQ35" s="155">
        <v>7612.3816708132053</v>
      </c>
      <c r="AR35" s="155">
        <v>8072.8715802485785</v>
      </c>
      <c r="AS35" s="155">
        <v>8543.6737408689623</v>
      </c>
      <c r="AT35" s="155">
        <v>9104.162390518537</v>
      </c>
      <c r="AU35" s="155">
        <v>10638.288088823587</v>
      </c>
      <c r="AV35" s="155">
        <v>11721.479071674034</v>
      </c>
      <c r="AW35" s="155">
        <v>13002.069306021911</v>
      </c>
      <c r="AX35" s="155">
        <v>13976.984477948883</v>
      </c>
      <c r="AY35" s="155">
        <v>476.89164536066141</v>
      </c>
      <c r="AZ35" s="155">
        <v>0</v>
      </c>
      <c r="BA35" s="155">
        <v>0</v>
      </c>
      <c r="BB35" s="155">
        <v>0</v>
      </c>
      <c r="BC35" s="155">
        <v>0</v>
      </c>
      <c r="BD35" s="155">
        <v>0</v>
      </c>
      <c r="BE35" s="155">
        <v>0</v>
      </c>
      <c r="BF35" s="155">
        <v>0</v>
      </c>
      <c r="BG35" s="155">
        <v>0</v>
      </c>
      <c r="BH35" s="155">
        <v>0</v>
      </c>
      <c r="BI35" s="155">
        <v>0</v>
      </c>
      <c r="BJ35" s="155">
        <v>0</v>
      </c>
      <c r="BK35" s="155">
        <v>0</v>
      </c>
      <c r="BL35" s="155">
        <v>0</v>
      </c>
      <c r="BM35" s="155">
        <v>0</v>
      </c>
      <c r="BN35" s="155">
        <v>0</v>
      </c>
      <c r="BO35" s="155">
        <v>0</v>
      </c>
      <c r="BP35" s="155">
        <v>0</v>
      </c>
      <c r="BQ35" s="155">
        <v>0</v>
      </c>
      <c r="BR35" s="155">
        <v>0</v>
      </c>
      <c r="BS35" s="155">
        <v>0</v>
      </c>
      <c r="BT35" s="155">
        <v>0</v>
      </c>
      <c r="BU35" s="155">
        <v>0</v>
      </c>
      <c r="BV35" s="155">
        <v>0</v>
      </c>
      <c r="BW35" s="155">
        <v>0</v>
      </c>
      <c r="BX35" s="155">
        <v>0</v>
      </c>
      <c r="BY35" s="155">
        <v>0</v>
      </c>
      <c r="BZ35" s="155">
        <v>0</v>
      </c>
      <c r="CA35" s="155">
        <v>0</v>
      </c>
      <c r="CB35" s="155">
        <v>0</v>
      </c>
      <c r="CC35" s="155">
        <v>0</v>
      </c>
      <c r="CD35" s="156">
        <v>0</v>
      </c>
    </row>
    <row r="36" spans="1:82" s="1" customFormat="1" ht="27" customHeight="1" x14ac:dyDescent="0.4">
      <c r="A36" s="149"/>
      <c r="B36" s="56" t="s">
        <v>250</v>
      </c>
      <c r="C36" s="154" t="s">
        <v>230</v>
      </c>
      <c r="D36" s="155">
        <v>0</v>
      </c>
      <c r="E36" s="155">
        <v>0</v>
      </c>
      <c r="F36" s="155">
        <v>0</v>
      </c>
      <c r="G36" s="155">
        <v>0</v>
      </c>
      <c r="H36" s="155">
        <v>0</v>
      </c>
      <c r="I36" s="155">
        <v>0</v>
      </c>
      <c r="J36" s="155">
        <v>0</v>
      </c>
      <c r="K36" s="155">
        <v>0</v>
      </c>
      <c r="L36" s="155">
        <v>0</v>
      </c>
      <c r="M36" s="155">
        <v>0</v>
      </c>
      <c r="N36" s="155">
        <v>0</v>
      </c>
      <c r="O36" s="155">
        <v>0</v>
      </c>
      <c r="P36" s="155">
        <v>0</v>
      </c>
      <c r="Q36" s="155">
        <v>0</v>
      </c>
      <c r="R36" s="155">
        <v>0</v>
      </c>
      <c r="S36" s="155">
        <v>0</v>
      </c>
      <c r="T36" s="155">
        <v>0</v>
      </c>
      <c r="U36" s="155">
        <v>0</v>
      </c>
      <c r="V36" s="155">
        <v>0</v>
      </c>
      <c r="W36" s="155">
        <v>0</v>
      </c>
      <c r="X36" s="155">
        <v>0</v>
      </c>
      <c r="Y36" s="155">
        <v>0</v>
      </c>
      <c r="Z36" s="155">
        <v>0</v>
      </c>
      <c r="AA36" s="155">
        <v>0</v>
      </c>
      <c r="AB36" s="155">
        <v>0</v>
      </c>
      <c r="AC36" s="155">
        <v>0</v>
      </c>
      <c r="AD36" s="155">
        <v>0</v>
      </c>
      <c r="AE36" s="155">
        <v>0</v>
      </c>
      <c r="AF36" s="155">
        <v>0</v>
      </c>
      <c r="AG36" s="155">
        <v>0</v>
      </c>
      <c r="AH36" s="155">
        <v>0</v>
      </c>
      <c r="AI36" s="155">
        <v>0</v>
      </c>
      <c r="AJ36" s="155">
        <v>0</v>
      </c>
      <c r="AK36" s="155">
        <v>0</v>
      </c>
      <c r="AL36" s="155">
        <v>0</v>
      </c>
      <c r="AM36" s="155">
        <v>0</v>
      </c>
      <c r="AN36" s="155">
        <v>0</v>
      </c>
      <c r="AO36" s="155">
        <v>0</v>
      </c>
      <c r="AP36" s="155">
        <v>0</v>
      </c>
      <c r="AQ36" s="155">
        <v>0</v>
      </c>
      <c r="AR36" s="155">
        <v>0</v>
      </c>
      <c r="AS36" s="155">
        <v>0</v>
      </c>
      <c r="AT36" s="155">
        <v>0</v>
      </c>
      <c r="AU36" s="155">
        <v>0</v>
      </c>
      <c r="AV36" s="155">
        <v>0</v>
      </c>
      <c r="AW36" s="155">
        <v>0</v>
      </c>
      <c r="AX36" s="155">
        <v>0</v>
      </c>
      <c r="AY36" s="155">
        <v>0</v>
      </c>
      <c r="AZ36" s="155">
        <v>0</v>
      </c>
      <c r="BA36" s="155">
        <v>0</v>
      </c>
      <c r="BB36" s="155">
        <v>0</v>
      </c>
      <c r="BC36" s="155">
        <v>0</v>
      </c>
      <c r="BD36" s="155">
        <v>0</v>
      </c>
      <c r="BE36" s="155">
        <v>0</v>
      </c>
      <c r="BF36" s="155">
        <v>0</v>
      </c>
      <c r="BG36" s="155">
        <v>0</v>
      </c>
      <c r="BH36" s="155">
        <v>0</v>
      </c>
      <c r="BI36" s="155">
        <v>0</v>
      </c>
      <c r="BJ36" s="155">
        <v>0</v>
      </c>
      <c r="BK36" s="155">
        <v>0</v>
      </c>
      <c r="BL36" s="155">
        <v>119.63257245152907</v>
      </c>
      <c r="BM36" s="155">
        <v>138.67936518095809</v>
      </c>
      <c r="BN36" s="155">
        <v>140.16840426664928</v>
      </c>
      <c r="BO36" s="155">
        <v>145.67002317872149</v>
      </c>
      <c r="BP36" s="155">
        <v>135.48540491261082</v>
      </c>
      <c r="BQ36" s="155">
        <v>122.0453154170428</v>
      </c>
      <c r="BR36" s="155">
        <v>18.683221738459789</v>
      </c>
      <c r="BS36" s="155">
        <v>0</v>
      </c>
      <c r="BT36" s="155">
        <v>0</v>
      </c>
      <c r="BU36" s="155">
        <v>0</v>
      </c>
      <c r="BV36" s="155">
        <v>0</v>
      </c>
      <c r="BW36" s="155">
        <v>0</v>
      </c>
      <c r="BX36" s="155">
        <v>0</v>
      </c>
      <c r="BY36" s="155">
        <v>0</v>
      </c>
      <c r="BZ36" s="155">
        <v>0</v>
      </c>
      <c r="CA36" s="155">
        <v>0</v>
      </c>
      <c r="CB36" s="155">
        <v>0</v>
      </c>
      <c r="CC36" s="155">
        <v>0</v>
      </c>
      <c r="CD36" s="156">
        <v>0</v>
      </c>
    </row>
    <row r="37" spans="1:82" s="1" customFormat="1" x14ac:dyDescent="0.4">
      <c r="A37" s="149"/>
      <c r="B37" s="56" t="s">
        <v>251</v>
      </c>
      <c r="C37" s="154" t="s">
        <v>221</v>
      </c>
      <c r="D37" s="155">
        <v>0</v>
      </c>
      <c r="E37" s="155">
        <v>0</v>
      </c>
      <c r="F37" s="155">
        <v>0</v>
      </c>
      <c r="G37" s="155">
        <v>0</v>
      </c>
      <c r="H37" s="155">
        <v>0</v>
      </c>
      <c r="I37" s="155">
        <v>0</v>
      </c>
      <c r="J37" s="155">
        <v>0</v>
      </c>
      <c r="K37" s="155">
        <v>0</v>
      </c>
      <c r="L37" s="155">
        <v>0</v>
      </c>
      <c r="M37" s="155">
        <v>0</v>
      </c>
      <c r="N37" s="155">
        <v>0</v>
      </c>
      <c r="O37" s="155">
        <v>0</v>
      </c>
      <c r="P37" s="155">
        <v>0</v>
      </c>
      <c r="Q37" s="155">
        <v>0</v>
      </c>
      <c r="R37" s="155">
        <v>0</v>
      </c>
      <c r="S37" s="155">
        <v>0</v>
      </c>
      <c r="T37" s="155">
        <v>0</v>
      </c>
      <c r="U37" s="155">
        <v>0</v>
      </c>
      <c r="V37" s="155">
        <v>0</v>
      </c>
      <c r="W37" s="155">
        <v>0</v>
      </c>
      <c r="X37" s="155">
        <v>0</v>
      </c>
      <c r="Y37" s="155">
        <v>0</v>
      </c>
      <c r="Z37" s="155">
        <v>0</v>
      </c>
      <c r="AA37" s="155">
        <v>0</v>
      </c>
      <c r="AB37" s="155">
        <v>0</v>
      </c>
      <c r="AC37" s="155">
        <v>0</v>
      </c>
      <c r="AD37" s="155">
        <v>0</v>
      </c>
      <c r="AE37" s="155">
        <v>0</v>
      </c>
      <c r="AF37" s="155">
        <v>0</v>
      </c>
      <c r="AG37" s="155">
        <v>0</v>
      </c>
      <c r="AH37" s="155">
        <v>0</v>
      </c>
      <c r="AI37" s="155">
        <v>0</v>
      </c>
      <c r="AJ37" s="155">
        <v>0</v>
      </c>
      <c r="AK37" s="155">
        <v>0</v>
      </c>
      <c r="AL37" s="155">
        <v>0</v>
      </c>
      <c r="AM37" s="155">
        <v>0</v>
      </c>
      <c r="AN37" s="155">
        <v>0</v>
      </c>
      <c r="AO37" s="155">
        <v>0</v>
      </c>
      <c r="AP37" s="155">
        <v>0</v>
      </c>
      <c r="AQ37" s="155">
        <v>0</v>
      </c>
      <c r="AR37" s="155">
        <v>0</v>
      </c>
      <c r="AS37" s="155">
        <v>0</v>
      </c>
      <c r="AT37" s="155">
        <v>0</v>
      </c>
      <c r="AU37" s="155">
        <v>0</v>
      </c>
      <c r="AV37" s="155">
        <v>0</v>
      </c>
      <c r="AW37" s="155">
        <v>0</v>
      </c>
      <c r="AX37" s="155">
        <v>0</v>
      </c>
      <c r="AY37" s="155">
        <v>0</v>
      </c>
      <c r="AZ37" s="155">
        <v>0</v>
      </c>
      <c r="BA37" s="155">
        <v>0</v>
      </c>
      <c r="BB37" s="155">
        <v>0</v>
      </c>
      <c r="BC37" s="155">
        <v>0</v>
      </c>
      <c r="BD37" s="155">
        <v>0</v>
      </c>
      <c r="BE37" s="155">
        <v>8.3755340392510345</v>
      </c>
      <c r="BF37" s="155">
        <v>8.8351210634689004</v>
      </c>
      <c r="BG37" s="155">
        <v>7.5974610406716856</v>
      </c>
      <c r="BH37" s="155">
        <v>27.017820734136066</v>
      </c>
      <c r="BI37" s="155">
        <v>54.72479050750659</v>
      </c>
      <c r="BJ37" s="155">
        <v>56.135589616744092</v>
      </c>
      <c r="BK37" s="155">
        <v>63.630434958893474</v>
      </c>
      <c r="BL37" s="155">
        <v>50.868776434452485</v>
      </c>
      <c r="BM37" s="155">
        <v>62.831576189471633</v>
      </c>
      <c r="BN37" s="155">
        <v>77.430419574289857</v>
      </c>
      <c r="BO37" s="155">
        <v>65.776848590980052</v>
      </c>
      <c r="BP37" s="155">
        <v>69.979151090743613</v>
      </c>
      <c r="BQ37" s="155">
        <v>0.74989662982418925</v>
      </c>
      <c r="BR37" s="155">
        <v>0.24958525483754357</v>
      </c>
      <c r="BS37" s="155">
        <v>0.17949630176115805</v>
      </c>
      <c r="BT37" s="155">
        <v>0</v>
      </c>
      <c r="BU37" s="155">
        <v>0</v>
      </c>
      <c r="BV37" s="155">
        <v>0</v>
      </c>
      <c r="BW37" s="155">
        <v>0</v>
      </c>
      <c r="BX37" s="155">
        <v>0</v>
      </c>
      <c r="BY37" s="155">
        <v>0</v>
      </c>
      <c r="BZ37" s="155">
        <v>0</v>
      </c>
      <c r="CA37" s="155">
        <v>0</v>
      </c>
      <c r="CB37" s="155">
        <v>0</v>
      </c>
      <c r="CC37" s="155">
        <v>0</v>
      </c>
      <c r="CD37" s="156">
        <v>0</v>
      </c>
    </row>
    <row r="38" spans="1:82" s="1" customFormat="1" x14ac:dyDescent="0.4">
      <c r="A38" s="149"/>
      <c r="B38" s="56" t="s">
        <v>252</v>
      </c>
      <c r="C38" s="159"/>
      <c r="D38" s="155">
        <f t="shared" ref="D38:AI38" si="7">SUM(D39:D40)</f>
        <v>0</v>
      </c>
      <c r="E38" s="155">
        <f t="shared" si="7"/>
        <v>0</v>
      </c>
      <c r="F38" s="155">
        <f t="shared" si="7"/>
        <v>0</v>
      </c>
      <c r="G38" s="155">
        <f t="shared" si="7"/>
        <v>0</v>
      </c>
      <c r="H38" s="155">
        <f t="shared" si="7"/>
        <v>0</v>
      </c>
      <c r="I38" s="155">
        <f t="shared" si="7"/>
        <v>0</v>
      </c>
      <c r="J38" s="155">
        <f t="shared" si="7"/>
        <v>0</v>
      </c>
      <c r="K38" s="155">
        <f t="shared" si="7"/>
        <v>0</v>
      </c>
      <c r="L38" s="155">
        <f t="shared" si="7"/>
        <v>0</v>
      </c>
      <c r="M38" s="155">
        <f t="shared" si="7"/>
        <v>0</v>
      </c>
      <c r="N38" s="155">
        <f t="shared" si="7"/>
        <v>0</v>
      </c>
      <c r="O38" s="155">
        <f t="shared" si="7"/>
        <v>0</v>
      </c>
      <c r="P38" s="155">
        <f t="shared" si="7"/>
        <v>0</v>
      </c>
      <c r="Q38" s="155">
        <f t="shared" si="7"/>
        <v>0</v>
      </c>
      <c r="R38" s="155">
        <f t="shared" si="7"/>
        <v>0</v>
      </c>
      <c r="S38" s="155">
        <f t="shared" si="7"/>
        <v>0</v>
      </c>
      <c r="T38" s="155">
        <f t="shared" si="7"/>
        <v>0</v>
      </c>
      <c r="U38" s="155">
        <f t="shared" si="7"/>
        <v>0</v>
      </c>
      <c r="V38" s="155">
        <f t="shared" si="7"/>
        <v>0</v>
      </c>
      <c r="W38" s="155">
        <f t="shared" si="7"/>
        <v>0</v>
      </c>
      <c r="X38" s="155">
        <f t="shared" si="7"/>
        <v>0</v>
      </c>
      <c r="Y38" s="155">
        <f t="shared" si="7"/>
        <v>0</v>
      </c>
      <c r="Z38" s="155">
        <f t="shared" si="7"/>
        <v>0</v>
      </c>
      <c r="AA38" s="155">
        <f t="shared" si="7"/>
        <v>0</v>
      </c>
      <c r="AB38" s="155">
        <f t="shared" si="7"/>
        <v>0</v>
      </c>
      <c r="AC38" s="155">
        <f t="shared" si="7"/>
        <v>0</v>
      </c>
      <c r="AD38" s="155">
        <f t="shared" si="7"/>
        <v>0</v>
      </c>
      <c r="AE38" s="155">
        <f t="shared" si="7"/>
        <v>0</v>
      </c>
      <c r="AF38" s="155">
        <f t="shared" si="7"/>
        <v>0</v>
      </c>
      <c r="AG38" s="155">
        <f t="shared" si="7"/>
        <v>0</v>
      </c>
      <c r="AH38" s="155">
        <f t="shared" si="7"/>
        <v>0</v>
      </c>
      <c r="AI38" s="155">
        <f t="shared" si="7"/>
        <v>0</v>
      </c>
      <c r="AJ38" s="155">
        <f t="shared" ref="AJ38:BO38" si="8">SUM(AJ39:AJ40)</f>
        <v>0</v>
      </c>
      <c r="AK38" s="155">
        <f t="shared" si="8"/>
        <v>0</v>
      </c>
      <c r="AL38" s="155">
        <f t="shared" si="8"/>
        <v>0</v>
      </c>
      <c r="AM38" s="155">
        <f t="shared" si="8"/>
        <v>0</v>
      </c>
      <c r="AN38" s="155">
        <f t="shared" si="8"/>
        <v>0</v>
      </c>
      <c r="AO38" s="155">
        <f t="shared" si="8"/>
        <v>0</v>
      </c>
      <c r="AP38" s="155">
        <f t="shared" si="8"/>
        <v>0</v>
      </c>
      <c r="AQ38" s="155">
        <f t="shared" si="8"/>
        <v>0</v>
      </c>
      <c r="AR38" s="155">
        <f t="shared" si="8"/>
        <v>0</v>
      </c>
      <c r="AS38" s="155">
        <f t="shared" si="8"/>
        <v>0</v>
      </c>
      <c r="AT38" s="155">
        <f t="shared" si="8"/>
        <v>0</v>
      </c>
      <c r="AU38" s="155">
        <f t="shared" si="8"/>
        <v>0</v>
      </c>
      <c r="AV38" s="155">
        <f t="shared" si="8"/>
        <v>0</v>
      </c>
      <c r="AW38" s="155">
        <f t="shared" si="8"/>
        <v>0</v>
      </c>
      <c r="AX38" s="155">
        <f t="shared" si="8"/>
        <v>0</v>
      </c>
      <c r="AY38" s="155">
        <f t="shared" si="8"/>
        <v>0</v>
      </c>
      <c r="AZ38" s="155">
        <f t="shared" si="8"/>
        <v>3680.1107665896075</v>
      </c>
      <c r="BA38" s="155">
        <f t="shared" si="8"/>
        <v>6643.4625885110463</v>
      </c>
      <c r="BB38" s="155">
        <f t="shared" si="8"/>
        <v>5934.9765575187012</v>
      </c>
      <c r="BC38" s="155">
        <f t="shared" si="8"/>
        <v>5399.517049205002</v>
      </c>
      <c r="BD38" s="155">
        <f t="shared" si="8"/>
        <v>4687.8626919156077</v>
      </c>
      <c r="BE38" s="155">
        <f t="shared" si="8"/>
        <v>4151.2360236672985</v>
      </c>
      <c r="BF38" s="155">
        <f t="shared" si="8"/>
        <v>4094.0104863934334</v>
      </c>
      <c r="BG38" s="155">
        <f t="shared" si="8"/>
        <v>3893.6953556743288</v>
      </c>
      <c r="BH38" s="155">
        <f t="shared" si="8"/>
        <v>3257.332595321328</v>
      </c>
      <c r="BI38" s="155">
        <f t="shared" si="8"/>
        <v>3316.7169392985847</v>
      </c>
      <c r="BJ38" s="155">
        <f t="shared" si="8"/>
        <v>3400.4054281201816</v>
      </c>
      <c r="BK38" s="155">
        <f t="shared" si="8"/>
        <v>3039.0705440931752</v>
      </c>
      <c r="BL38" s="155">
        <f t="shared" si="8"/>
        <v>3761.9229456277099</v>
      </c>
      <c r="BM38" s="155">
        <f t="shared" si="8"/>
        <v>6072.579882567491</v>
      </c>
      <c r="BN38" s="155">
        <f t="shared" si="8"/>
        <v>5704.5079280851423</v>
      </c>
      <c r="BO38" s="155">
        <f t="shared" si="8"/>
        <v>6198.1058005254308</v>
      </c>
      <c r="BP38" s="155">
        <f t="shared" ref="BP38:CD38" si="9">SUM(BP39:BP40)</f>
        <v>6365.9833025719872</v>
      </c>
      <c r="BQ38" s="155">
        <f t="shared" si="9"/>
        <v>5222.1346494770587</v>
      </c>
      <c r="BR38" s="155">
        <f t="shared" si="9"/>
        <v>3647.6830466006249</v>
      </c>
      <c r="BS38" s="155">
        <f t="shared" si="9"/>
        <v>2736.3234679148695</v>
      </c>
      <c r="BT38" s="155">
        <f t="shared" si="9"/>
        <v>2169.7077546290366</v>
      </c>
      <c r="BU38" s="155">
        <f t="shared" si="9"/>
        <v>1895.8556797442043</v>
      </c>
      <c r="BV38" s="155">
        <f t="shared" si="9"/>
        <v>1448.8363458434674</v>
      </c>
      <c r="BW38" s="155">
        <f t="shared" si="9"/>
        <v>778.00002941907155</v>
      </c>
      <c r="BX38" s="155">
        <f t="shared" si="9"/>
        <v>1077.5420143420781</v>
      </c>
      <c r="BY38" s="155">
        <f t="shared" si="9"/>
        <v>486.73349849664982</v>
      </c>
      <c r="BZ38" s="155">
        <f t="shared" si="9"/>
        <v>284.57154337257805</v>
      </c>
      <c r="CA38" s="155">
        <f t="shared" si="9"/>
        <v>90.037625854009448</v>
      </c>
      <c r="CB38" s="155">
        <f t="shared" si="9"/>
        <v>64.303955299239959</v>
      </c>
      <c r="CC38" s="155">
        <f t="shared" si="9"/>
        <v>64.404151573965535</v>
      </c>
      <c r="CD38" s="156">
        <f t="shared" si="9"/>
        <v>64.829040664590536</v>
      </c>
    </row>
    <row r="39" spans="1:82" s="1" customFormat="1" x14ac:dyDescent="0.4">
      <c r="A39" s="149"/>
      <c r="B39" s="71" t="s">
        <v>227</v>
      </c>
      <c r="C39" s="154" t="s">
        <v>224</v>
      </c>
      <c r="D39" s="155">
        <v>0</v>
      </c>
      <c r="E39" s="155">
        <v>0</v>
      </c>
      <c r="F39" s="155">
        <v>0</v>
      </c>
      <c r="G39" s="155">
        <v>0</v>
      </c>
      <c r="H39" s="155">
        <v>0</v>
      </c>
      <c r="I39" s="155">
        <v>0</v>
      </c>
      <c r="J39" s="155">
        <v>0</v>
      </c>
      <c r="K39" s="155">
        <v>0</v>
      </c>
      <c r="L39" s="155">
        <v>0</v>
      </c>
      <c r="M39" s="155">
        <v>0</v>
      </c>
      <c r="N39" s="155">
        <v>0</v>
      </c>
      <c r="O39" s="155">
        <v>0</v>
      </c>
      <c r="P39" s="155">
        <v>0</v>
      </c>
      <c r="Q39" s="155">
        <v>0</v>
      </c>
      <c r="R39" s="155">
        <v>0</v>
      </c>
      <c r="S39" s="155">
        <v>0</v>
      </c>
      <c r="T39" s="155">
        <v>0</v>
      </c>
      <c r="U39" s="155">
        <v>0</v>
      </c>
      <c r="V39" s="155">
        <v>0</v>
      </c>
      <c r="W39" s="155">
        <v>0</v>
      </c>
      <c r="X39" s="155">
        <v>0</v>
      </c>
      <c r="Y39" s="155">
        <v>0</v>
      </c>
      <c r="Z39" s="155">
        <v>0</v>
      </c>
      <c r="AA39" s="155">
        <v>0</v>
      </c>
      <c r="AB39" s="155">
        <v>0</v>
      </c>
      <c r="AC39" s="155">
        <v>0</v>
      </c>
      <c r="AD39" s="155">
        <v>0</v>
      </c>
      <c r="AE39" s="155">
        <v>0</v>
      </c>
      <c r="AF39" s="155">
        <v>0</v>
      </c>
      <c r="AG39" s="155">
        <v>0</v>
      </c>
      <c r="AH39" s="155">
        <v>0</v>
      </c>
      <c r="AI39" s="155">
        <v>0</v>
      </c>
      <c r="AJ39" s="155">
        <v>0</v>
      </c>
      <c r="AK39" s="155">
        <v>0</v>
      </c>
      <c r="AL39" s="155">
        <v>0</v>
      </c>
      <c r="AM39" s="155">
        <v>0</v>
      </c>
      <c r="AN39" s="155">
        <v>0</v>
      </c>
      <c r="AO39" s="155">
        <v>0</v>
      </c>
      <c r="AP39" s="155">
        <v>0</v>
      </c>
      <c r="AQ39" s="155">
        <v>0</v>
      </c>
      <c r="AR39" s="155">
        <v>0</v>
      </c>
      <c r="AS39" s="155">
        <v>0</v>
      </c>
      <c r="AT39" s="155">
        <v>0</v>
      </c>
      <c r="AU39" s="155">
        <v>0</v>
      </c>
      <c r="AV39" s="155">
        <v>0</v>
      </c>
      <c r="AW39" s="155">
        <v>0</v>
      </c>
      <c r="AX39" s="155">
        <v>0</v>
      </c>
      <c r="AY39" s="155">
        <v>0</v>
      </c>
      <c r="AZ39" s="155">
        <v>565.30277989129593</v>
      </c>
      <c r="BA39" s="155">
        <v>810.51121988568923</v>
      </c>
      <c r="BB39" s="155">
        <v>791.13825238543598</v>
      </c>
      <c r="BC39" s="155">
        <v>761.4179522166329</v>
      </c>
      <c r="BD39" s="155">
        <v>726.96011463470813</v>
      </c>
      <c r="BE39" s="155">
        <v>748.43195654941462</v>
      </c>
      <c r="BF39" s="155">
        <v>809.16748904638382</v>
      </c>
      <c r="BG39" s="155">
        <v>771.69660180168955</v>
      </c>
      <c r="BH39" s="155">
        <v>657.87839389575095</v>
      </c>
      <c r="BI39" s="155">
        <v>697.78890739059227</v>
      </c>
      <c r="BJ39" s="155">
        <v>666.09618698197357</v>
      </c>
      <c r="BK39" s="155">
        <v>574.91193453985147</v>
      </c>
      <c r="BL39" s="155">
        <v>958.24891758753995</v>
      </c>
      <c r="BM39" s="155">
        <v>1411.4314787630135</v>
      </c>
      <c r="BN39" s="155">
        <v>1021.6252979197767</v>
      </c>
      <c r="BO39" s="155">
        <v>942.00044741978741</v>
      </c>
      <c r="BP39" s="155">
        <v>815.58485612381673</v>
      </c>
      <c r="BQ39" s="155">
        <v>634.0544326730892</v>
      </c>
      <c r="BR39" s="155">
        <v>439.39500766521758</v>
      </c>
      <c r="BS39" s="155">
        <v>366.534224880078</v>
      </c>
      <c r="BT39" s="155">
        <v>305.72765460217897</v>
      </c>
      <c r="BU39" s="155">
        <v>255.05584286755541</v>
      </c>
      <c r="BV39" s="155">
        <v>172.77879608612668</v>
      </c>
      <c r="BW39" s="155">
        <v>120.73340166884907</v>
      </c>
      <c r="BX39" s="155">
        <v>629.15595873025109</v>
      </c>
      <c r="BY39" s="155">
        <v>172.34668415554938</v>
      </c>
      <c r="BZ39" s="155">
        <v>90.061820769452197</v>
      </c>
      <c r="CA39" s="155">
        <v>64.887475296926866</v>
      </c>
      <c r="CB39" s="155">
        <v>64.303955299239959</v>
      </c>
      <c r="CC39" s="155">
        <v>64.404151573965535</v>
      </c>
      <c r="CD39" s="156">
        <v>64.829040664590536</v>
      </c>
    </row>
    <row r="40" spans="1:82" s="1" customFormat="1" x14ac:dyDescent="0.4">
      <c r="A40" s="149"/>
      <c r="B40" s="71" t="s">
        <v>237</v>
      </c>
      <c r="C40" s="154" t="s">
        <v>230</v>
      </c>
      <c r="D40" s="155">
        <v>0</v>
      </c>
      <c r="E40" s="155">
        <v>0</v>
      </c>
      <c r="F40" s="155">
        <v>0</v>
      </c>
      <c r="G40" s="155">
        <v>0</v>
      </c>
      <c r="H40" s="155">
        <v>0</v>
      </c>
      <c r="I40" s="155">
        <v>0</v>
      </c>
      <c r="J40" s="155">
        <v>0</v>
      </c>
      <c r="K40" s="155">
        <v>0</v>
      </c>
      <c r="L40" s="155">
        <v>0</v>
      </c>
      <c r="M40" s="155">
        <v>0</v>
      </c>
      <c r="N40" s="155">
        <v>0</v>
      </c>
      <c r="O40" s="155">
        <v>0</v>
      </c>
      <c r="P40" s="155">
        <v>0</v>
      </c>
      <c r="Q40" s="155">
        <v>0</v>
      </c>
      <c r="R40" s="155">
        <v>0</v>
      </c>
      <c r="S40" s="155">
        <v>0</v>
      </c>
      <c r="T40" s="155">
        <v>0</v>
      </c>
      <c r="U40" s="155">
        <v>0</v>
      </c>
      <c r="V40" s="155">
        <v>0</v>
      </c>
      <c r="W40" s="155">
        <v>0</v>
      </c>
      <c r="X40" s="155">
        <v>0</v>
      </c>
      <c r="Y40" s="155">
        <v>0</v>
      </c>
      <c r="Z40" s="155">
        <v>0</v>
      </c>
      <c r="AA40" s="155">
        <v>0</v>
      </c>
      <c r="AB40" s="155">
        <v>0</v>
      </c>
      <c r="AC40" s="155">
        <v>0</v>
      </c>
      <c r="AD40" s="155">
        <v>0</v>
      </c>
      <c r="AE40" s="155">
        <v>0</v>
      </c>
      <c r="AF40" s="155">
        <v>0</v>
      </c>
      <c r="AG40" s="155">
        <v>0</v>
      </c>
      <c r="AH40" s="155">
        <v>0</v>
      </c>
      <c r="AI40" s="155">
        <v>0</v>
      </c>
      <c r="AJ40" s="155">
        <v>0</v>
      </c>
      <c r="AK40" s="155">
        <v>0</v>
      </c>
      <c r="AL40" s="155">
        <v>0</v>
      </c>
      <c r="AM40" s="155">
        <v>0</v>
      </c>
      <c r="AN40" s="155">
        <v>0</v>
      </c>
      <c r="AO40" s="155">
        <v>0</v>
      </c>
      <c r="AP40" s="155">
        <v>0</v>
      </c>
      <c r="AQ40" s="155">
        <v>0</v>
      </c>
      <c r="AR40" s="155">
        <v>0</v>
      </c>
      <c r="AS40" s="155">
        <v>0</v>
      </c>
      <c r="AT40" s="155">
        <v>0</v>
      </c>
      <c r="AU40" s="155">
        <v>0</v>
      </c>
      <c r="AV40" s="155">
        <v>0</v>
      </c>
      <c r="AW40" s="155">
        <v>0</v>
      </c>
      <c r="AX40" s="155">
        <v>0</v>
      </c>
      <c r="AY40" s="155">
        <v>0</v>
      </c>
      <c r="AZ40" s="155">
        <v>3114.8079866983117</v>
      </c>
      <c r="BA40" s="155">
        <v>5832.9513686253567</v>
      </c>
      <c r="BB40" s="155">
        <v>5143.8383051332648</v>
      </c>
      <c r="BC40" s="155">
        <v>4638.0990969883687</v>
      </c>
      <c r="BD40" s="155">
        <v>3960.9025772808995</v>
      </c>
      <c r="BE40" s="155">
        <v>3402.8040671178837</v>
      </c>
      <c r="BF40" s="155">
        <v>3284.8429973470497</v>
      </c>
      <c r="BG40" s="155">
        <v>3121.9987538726391</v>
      </c>
      <c r="BH40" s="155">
        <v>2599.4542014255771</v>
      </c>
      <c r="BI40" s="155">
        <v>2618.9280319079926</v>
      </c>
      <c r="BJ40" s="155">
        <v>2734.3092411382081</v>
      </c>
      <c r="BK40" s="155">
        <v>2464.1586095533235</v>
      </c>
      <c r="BL40" s="155">
        <v>2803.67402804017</v>
      </c>
      <c r="BM40" s="155">
        <v>4661.1484038044773</v>
      </c>
      <c r="BN40" s="155">
        <v>4682.8826301653653</v>
      </c>
      <c r="BO40" s="155">
        <v>5256.1053531056432</v>
      </c>
      <c r="BP40" s="155">
        <v>5550.3984464481709</v>
      </c>
      <c r="BQ40" s="155">
        <v>4588.08021680397</v>
      </c>
      <c r="BR40" s="155">
        <v>3208.2880389354073</v>
      </c>
      <c r="BS40" s="155">
        <v>2369.7892430347915</v>
      </c>
      <c r="BT40" s="155">
        <v>1863.9801000268574</v>
      </c>
      <c r="BU40" s="155">
        <v>1640.7998368766489</v>
      </c>
      <c r="BV40" s="155">
        <v>1276.0575497573407</v>
      </c>
      <c r="BW40" s="155">
        <v>657.26662775022248</v>
      </c>
      <c r="BX40" s="155">
        <v>448.38605561182698</v>
      </c>
      <c r="BY40" s="155">
        <v>314.38681434110043</v>
      </c>
      <c r="BZ40" s="155">
        <v>194.50972260312582</v>
      </c>
      <c r="CA40" s="155">
        <v>25.150150557082579</v>
      </c>
      <c r="CB40" s="155">
        <v>0</v>
      </c>
      <c r="CC40" s="155">
        <v>0</v>
      </c>
      <c r="CD40" s="156">
        <v>0</v>
      </c>
    </row>
    <row r="41" spans="1:82" s="1" customFormat="1" ht="25.5" customHeight="1" x14ac:dyDescent="0.4">
      <c r="A41" s="149"/>
      <c r="B41" s="56" t="s">
        <v>253</v>
      </c>
      <c r="C41" s="154" t="s">
        <v>224</v>
      </c>
      <c r="D41" s="155">
        <v>0</v>
      </c>
      <c r="E41" s="155">
        <v>0</v>
      </c>
      <c r="F41" s="155">
        <v>0</v>
      </c>
      <c r="G41" s="155">
        <v>0</v>
      </c>
      <c r="H41" s="155">
        <v>0</v>
      </c>
      <c r="I41" s="155">
        <v>0</v>
      </c>
      <c r="J41" s="155">
        <v>0</v>
      </c>
      <c r="K41" s="155">
        <v>0</v>
      </c>
      <c r="L41" s="155">
        <v>0</v>
      </c>
      <c r="M41" s="155">
        <v>0</v>
      </c>
      <c r="N41" s="155">
        <v>0</v>
      </c>
      <c r="O41" s="155">
        <v>0</v>
      </c>
      <c r="P41" s="155">
        <v>0</v>
      </c>
      <c r="Q41" s="155">
        <v>0</v>
      </c>
      <c r="R41" s="155">
        <v>0</v>
      </c>
      <c r="S41" s="155">
        <v>0</v>
      </c>
      <c r="T41" s="155">
        <v>0</v>
      </c>
      <c r="U41" s="155">
        <v>0</v>
      </c>
      <c r="V41" s="155">
        <v>0</v>
      </c>
      <c r="W41" s="155">
        <v>0</v>
      </c>
      <c r="X41" s="155">
        <v>0</v>
      </c>
      <c r="Y41" s="155">
        <v>0</v>
      </c>
      <c r="Z41" s="155">
        <v>597.94908455827499</v>
      </c>
      <c r="AA41" s="155">
        <v>583.73522976230583</v>
      </c>
      <c r="AB41" s="155">
        <v>538.03919438232242</v>
      </c>
      <c r="AC41" s="155">
        <v>494.54519489655678</v>
      </c>
      <c r="AD41" s="155">
        <v>460.05594332946998</v>
      </c>
      <c r="AE41" s="155">
        <v>432.41474622979041</v>
      </c>
      <c r="AF41" s="155">
        <v>559.01617807015521</v>
      </c>
      <c r="AG41" s="155">
        <v>558.12376355346419</v>
      </c>
      <c r="AH41" s="155">
        <v>572.53157742311532</v>
      </c>
      <c r="AI41" s="155">
        <v>583.24061309329181</v>
      </c>
      <c r="AJ41" s="155">
        <v>583.63521393209385</v>
      </c>
      <c r="AK41" s="155">
        <v>559.90963223147605</v>
      </c>
      <c r="AL41" s="155">
        <v>501.73713778765079</v>
      </c>
      <c r="AM41" s="155">
        <v>444.214828940708</v>
      </c>
      <c r="AN41" s="155">
        <v>479.90931602555526</v>
      </c>
      <c r="AO41" s="155">
        <v>463.07521089977575</v>
      </c>
      <c r="AP41" s="155">
        <v>456.24908753436983</v>
      </c>
      <c r="AQ41" s="155">
        <v>130.13652795595175</v>
      </c>
      <c r="AR41" s="155">
        <v>64.571283965948055</v>
      </c>
      <c r="AS41" s="155">
        <v>67.494077470992124</v>
      </c>
      <c r="AT41" s="155">
        <v>69.169558261159906</v>
      </c>
      <c r="AU41" s="155">
        <v>60.025626969025673</v>
      </c>
      <c r="AV41" s="155">
        <v>59.460588739460604</v>
      </c>
      <c r="AW41" s="155">
        <v>60.707233834598561</v>
      </c>
      <c r="AX41" s="155">
        <v>48.977549372226342</v>
      </c>
      <c r="AY41" s="155">
        <v>50.253117035293016</v>
      </c>
      <c r="AZ41" s="155">
        <v>55.602911477760252</v>
      </c>
      <c r="BA41" s="155">
        <v>61.02278857781743</v>
      </c>
      <c r="BB41" s="155">
        <v>63.832360745262612</v>
      </c>
      <c r="BC41" s="155">
        <v>63.478727885830665</v>
      </c>
      <c r="BD41" s="155">
        <v>72.724637447392141</v>
      </c>
      <c r="BE41" s="155">
        <v>88.89299286680064</v>
      </c>
      <c r="BF41" s="155">
        <v>107.23820655387134</v>
      </c>
      <c r="BG41" s="155">
        <v>194.16810727330602</v>
      </c>
      <c r="BH41" s="155">
        <v>221.29198371604525</v>
      </c>
      <c r="BI41" s="155">
        <v>234.81224790433345</v>
      </c>
      <c r="BJ41" s="155">
        <v>244.44489808154108</v>
      </c>
      <c r="BK41" s="155">
        <v>334.46441400297499</v>
      </c>
      <c r="BL41" s="155">
        <v>422.56240333710667</v>
      </c>
      <c r="BM41" s="155">
        <v>446.6486806121107</v>
      </c>
      <c r="BN41" s="155">
        <v>437.71245866269049</v>
      </c>
      <c r="BO41" s="155">
        <v>459.1896085625894</v>
      </c>
      <c r="BP41" s="155">
        <v>487.34540011225494</v>
      </c>
      <c r="BQ41" s="155">
        <v>481.51177001230053</v>
      </c>
      <c r="BR41" s="155">
        <v>495.74030751125247</v>
      </c>
      <c r="BS41" s="155">
        <v>521.52529664158214</v>
      </c>
      <c r="BT41" s="155">
        <v>504.93026479432689</v>
      </c>
      <c r="BU41" s="155">
        <v>486.1065993920605</v>
      </c>
      <c r="BV41" s="155">
        <v>477.04786968227637</v>
      </c>
      <c r="BW41" s="155">
        <v>457.0759424621827</v>
      </c>
      <c r="BX41" s="155">
        <v>395.2281649413377</v>
      </c>
      <c r="BY41" s="155">
        <v>364.88372913239488</v>
      </c>
      <c r="BZ41" s="155">
        <v>351.74553686236953</v>
      </c>
      <c r="CA41" s="155">
        <v>373.12350886337089</v>
      </c>
      <c r="CB41" s="155">
        <v>383.8612466364238</v>
      </c>
      <c r="CC41" s="155">
        <v>385.09643287483999</v>
      </c>
      <c r="CD41" s="156">
        <v>404.29569949305619</v>
      </c>
    </row>
    <row r="42" spans="1:82" s="1" customFormat="1" x14ac:dyDescent="0.4">
      <c r="A42" s="149"/>
      <c r="B42" s="56" t="s">
        <v>254</v>
      </c>
      <c r="C42" s="154" t="s">
        <v>224</v>
      </c>
      <c r="D42" s="155">
        <v>0</v>
      </c>
      <c r="E42" s="155">
        <v>0</v>
      </c>
      <c r="F42" s="155">
        <v>0</v>
      </c>
      <c r="G42" s="155">
        <v>0</v>
      </c>
      <c r="H42" s="155">
        <v>0</v>
      </c>
      <c r="I42" s="155">
        <v>0</v>
      </c>
      <c r="J42" s="155">
        <v>0</v>
      </c>
      <c r="K42" s="155">
        <v>0</v>
      </c>
      <c r="L42" s="155">
        <v>0</v>
      </c>
      <c r="M42" s="155">
        <v>0</v>
      </c>
      <c r="N42" s="155">
        <v>0</v>
      </c>
      <c r="O42" s="155">
        <v>0</v>
      </c>
      <c r="P42" s="155">
        <v>0</v>
      </c>
      <c r="Q42" s="155">
        <v>0</v>
      </c>
      <c r="R42" s="155">
        <v>0</v>
      </c>
      <c r="S42" s="155">
        <v>0</v>
      </c>
      <c r="T42" s="155">
        <v>0</v>
      </c>
      <c r="U42" s="155">
        <v>0</v>
      </c>
      <c r="V42" s="155">
        <v>0</v>
      </c>
      <c r="W42" s="155">
        <v>0</v>
      </c>
      <c r="X42" s="155">
        <v>0</v>
      </c>
      <c r="Y42" s="155">
        <v>0</v>
      </c>
      <c r="Z42" s="155">
        <v>0</v>
      </c>
      <c r="AA42" s="155">
        <v>0</v>
      </c>
      <c r="AB42" s="155">
        <v>0</v>
      </c>
      <c r="AC42" s="155">
        <v>0</v>
      </c>
      <c r="AD42" s="155">
        <v>0</v>
      </c>
      <c r="AE42" s="155">
        <v>0</v>
      </c>
      <c r="AF42" s="155">
        <v>0</v>
      </c>
      <c r="AG42" s="155">
        <v>0</v>
      </c>
      <c r="AH42" s="155">
        <v>87.242907035903286</v>
      </c>
      <c r="AI42" s="155">
        <v>74.654798475941348</v>
      </c>
      <c r="AJ42" s="155">
        <v>62.6722377376745</v>
      </c>
      <c r="AK42" s="155">
        <v>56.699709593060867</v>
      </c>
      <c r="AL42" s="155">
        <v>52.814435556594823</v>
      </c>
      <c r="AM42" s="155">
        <v>53.557816255262665</v>
      </c>
      <c r="AN42" s="155">
        <v>53.654457692298102</v>
      </c>
      <c r="AO42" s="155">
        <v>48.001698690830416</v>
      </c>
      <c r="AP42" s="155">
        <v>37.951405618786971</v>
      </c>
      <c r="AQ42" s="155">
        <v>1.1129794098625123</v>
      </c>
      <c r="AR42" s="155">
        <v>0</v>
      </c>
      <c r="AS42" s="155">
        <v>0</v>
      </c>
      <c r="AT42" s="155">
        <v>0</v>
      </c>
      <c r="AU42" s="155">
        <v>0</v>
      </c>
      <c r="AV42" s="155">
        <v>0</v>
      </c>
      <c r="AW42" s="155">
        <v>0</v>
      </c>
      <c r="AX42" s="155">
        <v>0</v>
      </c>
      <c r="AY42" s="155">
        <v>0</v>
      </c>
      <c r="AZ42" s="155">
        <v>0</v>
      </c>
      <c r="BA42" s="155">
        <v>0</v>
      </c>
      <c r="BB42" s="155">
        <v>0</v>
      </c>
      <c r="BC42" s="155">
        <v>0</v>
      </c>
      <c r="BD42" s="155">
        <v>0</v>
      </c>
      <c r="BE42" s="155">
        <v>0</v>
      </c>
      <c r="BF42" s="155">
        <v>0</v>
      </c>
      <c r="BG42" s="155">
        <v>0</v>
      </c>
      <c r="BH42" s="155">
        <v>0</v>
      </c>
      <c r="BI42" s="155">
        <v>0</v>
      </c>
      <c r="BJ42" s="155">
        <v>0</v>
      </c>
      <c r="BK42" s="155">
        <v>0</v>
      </c>
      <c r="BL42" s="155">
        <v>0</v>
      </c>
      <c r="BM42" s="155">
        <v>0</v>
      </c>
      <c r="BN42" s="155">
        <v>0</v>
      </c>
      <c r="BO42" s="155">
        <v>0</v>
      </c>
      <c r="BP42" s="155">
        <v>0</v>
      </c>
      <c r="BQ42" s="155">
        <v>0</v>
      </c>
      <c r="BR42" s="155">
        <v>0</v>
      </c>
      <c r="BS42" s="155">
        <v>0</v>
      </c>
      <c r="BT42" s="155">
        <v>0</v>
      </c>
      <c r="BU42" s="155">
        <v>0</v>
      </c>
      <c r="BV42" s="155">
        <v>0</v>
      </c>
      <c r="BW42" s="155">
        <v>0</v>
      </c>
      <c r="BX42" s="155">
        <v>0</v>
      </c>
      <c r="BY42" s="155">
        <v>0</v>
      </c>
      <c r="BZ42" s="155">
        <v>0</v>
      </c>
      <c r="CA42" s="155">
        <v>0</v>
      </c>
      <c r="CB42" s="155">
        <v>0</v>
      </c>
      <c r="CC42" s="155">
        <v>0</v>
      </c>
      <c r="CD42" s="156">
        <v>0</v>
      </c>
    </row>
    <row r="43" spans="1:82" s="1" customFormat="1" x14ac:dyDescent="0.4">
      <c r="A43" s="149"/>
      <c r="B43" s="56" t="s">
        <v>255</v>
      </c>
      <c r="C43" s="154" t="s">
        <v>221</v>
      </c>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5"/>
      <c r="BA43" s="155"/>
      <c r="BB43" s="155"/>
      <c r="BC43" s="155"/>
      <c r="BD43" s="155"/>
      <c r="BE43" s="155"/>
      <c r="BF43" s="155"/>
      <c r="BG43" s="155"/>
      <c r="BH43" s="155"/>
      <c r="BI43" s="155"/>
      <c r="BJ43" s="155"/>
      <c r="BK43" s="155"/>
      <c r="BL43" s="155">
        <v>7.2568972879722589</v>
      </c>
      <c r="BM43" s="155">
        <v>9.1280295523587736</v>
      </c>
      <c r="BN43" s="155">
        <v>11.79315621276357</v>
      </c>
      <c r="BO43" s="155">
        <v>11.950699108254858</v>
      </c>
      <c r="BP43" s="155">
        <v>11.584224800667279</v>
      </c>
      <c r="BQ43" s="155">
        <v>11.095225480792948</v>
      </c>
      <c r="BR43" s="155">
        <v>44.666783032572098</v>
      </c>
      <c r="BS43" s="155">
        <v>51.798199077762355</v>
      </c>
      <c r="BT43" s="155">
        <v>47.75669957763656</v>
      </c>
      <c r="BU43" s="155">
        <v>55.305874807673391</v>
      </c>
      <c r="BV43" s="155">
        <v>45.772584287649877</v>
      </c>
      <c r="BW43" s="155">
        <v>47.836236562807514</v>
      </c>
      <c r="BX43" s="155">
        <v>43.140041428294367</v>
      </c>
      <c r="BY43" s="155">
        <v>43.903509274522484</v>
      </c>
      <c r="BZ43" s="155">
        <v>42.410289937474964</v>
      </c>
      <c r="CA43" s="155">
        <v>41.812167685350957</v>
      </c>
      <c r="CB43" s="155">
        <v>41.072792239285477</v>
      </c>
      <c r="CC43" s="155">
        <v>40.116065874788212</v>
      </c>
      <c r="CD43" s="156">
        <v>39.160152294446242</v>
      </c>
    </row>
    <row r="44" spans="1:82" s="1" customFormat="1" x14ac:dyDescent="0.4">
      <c r="A44" s="149"/>
      <c r="B44" s="56" t="s">
        <v>256</v>
      </c>
      <c r="C44" s="154" t="s">
        <v>221</v>
      </c>
      <c r="D44" s="155">
        <v>0</v>
      </c>
      <c r="E44" s="155">
        <v>0</v>
      </c>
      <c r="F44" s="155">
        <v>0</v>
      </c>
      <c r="G44" s="155">
        <v>0</v>
      </c>
      <c r="H44" s="155">
        <v>0</v>
      </c>
      <c r="I44" s="155">
        <v>0</v>
      </c>
      <c r="J44" s="155">
        <v>0</v>
      </c>
      <c r="K44" s="155">
        <v>0</v>
      </c>
      <c r="L44" s="155">
        <v>0</v>
      </c>
      <c r="M44" s="155">
        <v>0</v>
      </c>
      <c r="N44" s="155">
        <v>0</v>
      </c>
      <c r="O44" s="155">
        <v>0</v>
      </c>
      <c r="P44" s="155">
        <v>0</v>
      </c>
      <c r="Q44" s="155">
        <v>0</v>
      </c>
      <c r="R44" s="155">
        <v>0</v>
      </c>
      <c r="S44" s="155">
        <v>0</v>
      </c>
      <c r="T44" s="155">
        <v>0</v>
      </c>
      <c r="U44" s="155">
        <v>0</v>
      </c>
      <c r="V44" s="155">
        <v>0</v>
      </c>
      <c r="W44" s="155">
        <v>0</v>
      </c>
      <c r="X44" s="155">
        <v>0</v>
      </c>
      <c r="Y44" s="155">
        <v>0</v>
      </c>
      <c r="Z44" s="155">
        <v>0</v>
      </c>
      <c r="AA44" s="155">
        <v>0</v>
      </c>
      <c r="AB44" s="155">
        <v>0</v>
      </c>
      <c r="AC44" s="155">
        <v>0</v>
      </c>
      <c r="AD44" s="155">
        <v>0</v>
      </c>
      <c r="AE44" s="155">
        <v>1.5724172590174199</v>
      </c>
      <c r="AF44" s="155">
        <v>56.591761236731749</v>
      </c>
      <c r="AG44" s="155">
        <v>120.11794041694121</v>
      </c>
      <c r="AH44" s="155">
        <v>256.27603941796593</v>
      </c>
      <c r="AI44" s="155">
        <v>368.60806747496042</v>
      </c>
      <c r="AJ44" s="155">
        <v>489.62685732558208</v>
      </c>
      <c r="AK44" s="155">
        <v>613.06560997497058</v>
      </c>
      <c r="AL44" s="155">
        <v>779.01292445977356</v>
      </c>
      <c r="AM44" s="155">
        <v>957.73977303528534</v>
      </c>
      <c r="AN44" s="155">
        <v>1061.1659410254515</v>
      </c>
      <c r="AO44" s="155">
        <v>1191.5715792664962</v>
      </c>
      <c r="AP44" s="155">
        <v>1393.3587491468929</v>
      </c>
      <c r="AQ44" s="155">
        <v>1528.9926490945779</v>
      </c>
      <c r="AR44" s="155">
        <v>1622.9092264072706</v>
      </c>
      <c r="AS44" s="155">
        <v>1713.5710554571569</v>
      </c>
      <c r="AT44" s="155">
        <v>1814.7799106085129</v>
      </c>
      <c r="AU44" s="155">
        <v>2059.3807216120654</v>
      </c>
      <c r="AV44" s="155">
        <v>128.9294327645282</v>
      </c>
      <c r="AW44" s="155">
        <v>0</v>
      </c>
      <c r="AX44" s="155">
        <v>0</v>
      </c>
      <c r="AY44" s="155">
        <v>0</v>
      </c>
      <c r="AZ44" s="155">
        <v>0</v>
      </c>
      <c r="BA44" s="155">
        <v>0</v>
      </c>
      <c r="BB44" s="155">
        <v>0</v>
      </c>
      <c r="BC44" s="155">
        <v>0</v>
      </c>
      <c r="BD44" s="155">
        <v>0</v>
      </c>
      <c r="BE44" s="155">
        <v>0</v>
      </c>
      <c r="BF44" s="155">
        <v>0</v>
      </c>
      <c r="BG44" s="155">
        <v>0</v>
      </c>
      <c r="BH44" s="155">
        <v>0</v>
      </c>
      <c r="BI44" s="155">
        <v>0</v>
      </c>
      <c r="BJ44" s="155">
        <v>0</v>
      </c>
      <c r="BK44" s="155">
        <v>0</v>
      </c>
      <c r="BL44" s="155">
        <v>0</v>
      </c>
      <c r="BM44" s="155">
        <v>0</v>
      </c>
      <c r="BN44" s="155">
        <v>0</v>
      </c>
      <c r="BO44" s="155">
        <v>0</v>
      </c>
      <c r="BP44" s="155">
        <v>0</v>
      </c>
      <c r="BQ44" s="155">
        <v>0</v>
      </c>
      <c r="BR44" s="155">
        <v>0</v>
      </c>
      <c r="BS44" s="155">
        <v>0</v>
      </c>
      <c r="BT44" s="155">
        <v>0</v>
      </c>
      <c r="BU44" s="155">
        <v>0</v>
      </c>
      <c r="BV44" s="155">
        <v>0</v>
      </c>
      <c r="BW44" s="155">
        <v>0</v>
      </c>
      <c r="BX44" s="155">
        <v>0</v>
      </c>
      <c r="BY44" s="155">
        <v>0</v>
      </c>
      <c r="BZ44" s="155">
        <v>0</v>
      </c>
      <c r="CA44" s="155">
        <v>0</v>
      </c>
      <c r="CB44" s="155">
        <v>0</v>
      </c>
      <c r="CC44" s="155">
        <v>0</v>
      </c>
      <c r="CD44" s="156">
        <v>0</v>
      </c>
    </row>
    <row r="45" spans="1:82" s="1" customFormat="1" x14ac:dyDescent="0.4">
      <c r="A45" s="149"/>
      <c r="B45" s="56" t="s">
        <v>30</v>
      </c>
      <c r="C45" s="154" t="s">
        <v>221</v>
      </c>
      <c r="D45" s="155">
        <v>0</v>
      </c>
      <c r="E45" s="155">
        <v>0</v>
      </c>
      <c r="F45" s="155">
        <v>0</v>
      </c>
      <c r="G45" s="155">
        <v>0</v>
      </c>
      <c r="H45" s="155">
        <v>0</v>
      </c>
      <c r="I45" s="155">
        <v>0</v>
      </c>
      <c r="J45" s="155">
        <v>0</v>
      </c>
      <c r="K45" s="155">
        <v>0</v>
      </c>
      <c r="L45" s="155">
        <v>0</v>
      </c>
      <c r="M45" s="155">
        <v>0</v>
      </c>
      <c r="N45" s="155">
        <v>0</v>
      </c>
      <c r="O45" s="155">
        <v>0</v>
      </c>
      <c r="P45" s="155">
        <v>0</v>
      </c>
      <c r="Q45" s="155">
        <v>0</v>
      </c>
      <c r="R45" s="155">
        <v>0</v>
      </c>
      <c r="S45" s="155">
        <v>0</v>
      </c>
      <c r="T45" s="155">
        <v>0</v>
      </c>
      <c r="U45" s="155">
        <v>0</v>
      </c>
      <c r="V45" s="155">
        <v>0</v>
      </c>
      <c r="W45" s="155">
        <v>0</v>
      </c>
      <c r="X45" s="155">
        <v>0</v>
      </c>
      <c r="Y45" s="155">
        <v>0</v>
      </c>
      <c r="Z45" s="155">
        <v>0</v>
      </c>
      <c r="AA45" s="155">
        <v>0</v>
      </c>
      <c r="AB45" s="155">
        <v>0</v>
      </c>
      <c r="AC45" s="155">
        <v>0</v>
      </c>
      <c r="AD45" s="155">
        <v>0</v>
      </c>
      <c r="AE45" s="155">
        <v>0</v>
      </c>
      <c r="AF45" s="155">
        <v>0</v>
      </c>
      <c r="AG45" s="155">
        <v>0</v>
      </c>
      <c r="AH45" s="155">
        <v>0</v>
      </c>
      <c r="AI45" s="155">
        <v>0</v>
      </c>
      <c r="AJ45" s="155">
        <v>0</v>
      </c>
      <c r="AK45" s="155">
        <v>0</v>
      </c>
      <c r="AL45" s="155">
        <v>0</v>
      </c>
      <c r="AM45" s="155">
        <v>0</v>
      </c>
      <c r="AN45" s="155">
        <v>0</v>
      </c>
      <c r="AO45" s="155">
        <v>0</v>
      </c>
      <c r="AP45" s="155">
        <v>0</v>
      </c>
      <c r="AQ45" s="155">
        <v>0</v>
      </c>
      <c r="AR45" s="155">
        <v>0</v>
      </c>
      <c r="AS45" s="155">
        <v>0</v>
      </c>
      <c r="AT45" s="155">
        <v>0</v>
      </c>
      <c r="AU45" s="155">
        <v>0</v>
      </c>
      <c r="AV45" s="155">
        <v>0</v>
      </c>
      <c r="AW45" s="155">
        <v>0</v>
      </c>
      <c r="AX45" s="155">
        <v>0</v>
      </c>
      <c r="AY45" s="155">
        <v>0</v>
      </c>
      <c r="AZ45" s="155">
        <v>0</v>
      </c>
      <c r="BA45" s="155">
        <v>0</v>
      </c>
      <c r="BB45" s="155">
        <v>0</v>
      </c>
      <c r="BC45" s="155">
        <v>0.94053618457369037</v>
      </c>
      <c r="BD45" s="155">
        <v>69.533490830708317</v>
      </c>
      <c r="BE45" s="155">
        <v>130.64367342944357</v>
      </c>
      <c r="BF45" s="155">
        <v>281.02985403518153</v>
      </c>
      <c r="BG45" s="155">
        <v>212.01106237174577</v>
      </c>
      <c r="BH45" s="155">
        <v>128.98515959341941</v>
      </c>
      <c r="BI45" s="155">
        <v>102.96348320553791</v>
      </c>
      <c r="BJ45" s="155">
        <v>120.43981645874898</v>
      </c>
      <c r="BK45" s="155">
        <v>149.10492361822358</v>
      </c>
      <c r="BL45" s="155">
        <v>147.79191398407627</v>
      </c>
      <c r="BM45" s="155">
        <v>149.22616668578897</v>
      </c>
      <c r="BN45" s="155">
        <v>176.15338924898549</v>
      </c>
      <c r="BO45" s="155">
        <v>59.066465544953537</v>
      </c>
      <c r="BP45" s="155">
        <v>1.7160088838213683</v>
      </c>
      <c r="BQ45" s="155">
        <v>1.0464662815005612</v>
      </c>
      <c r="BR45" s="155">
        <v>0.49079104311980637</v>
      </c>
      <c r="BS45" s="155">
        <v>0.11067608442501811</v>
      </c>
      <c r="BT45" s="155">
        <v>3.2389904202239576E-2</v>
      </c>
      <c r="BU45" s="155">
        <v>3.6795785409995937E-2</v>
      </c>
      <c r="BV45" s="155">
        <v>0</v>
      </c>
      <c r="BW45" s="155">
        <v>0</v>
      </c>
      <c r="BX45" s="155">
        <v>0</v>
      </c>
      <c r="BY45" s="155">
        <v>0</v>
      </c>
      <c r="BZ45" s="155">
        <v>0</v>
      </c>
      <c r="CA45" s="155">
        <v>0</v>
      </c>
      <c r="CB45" s="155">
        <v>0</v>
      </c>
      <c r="CC45" s="155">
        <v>0</v>
      </c>
      <c r="CD45" s="156">
        <v>0</v>
      </c>
    </row>
    <row r="46" spans="1:82" s="1" customFormat="1" ht="27" customHeight="1" x14ac:dyDescent="0.4">
      <c r="A46" s="149"/>
      <c r="B46" s="56" t="s">
        <v>257</v>
      </c>
      <c r="C46" s="154" t="s">
        <v>221</v>
      </c>
      <c r="D46" s="155">
        <v>0</v>
      </c>
      <c r="E46" s="155">
        <v>0</v>
      </c>
      <c r="F46" s="155">
        <v>0</v>
      </c>
      <c r="G46" s="155">
        <v>0</v>
      </c>
      <c r="H46" s="155">
        <v>0</v>
      </c>
      <c r="I46" s="155">
        <v>0</v>
      </c>
      <c r="J46" s="155">
        <v>0</v>
      </c>
      <c r="K46" s="155">
        <v>0</v>
      </c>
      <c r="L46" s="155">
        <v>0</v>
      </c>
      <c r="M46" s="155">
        <v>0</v>
      </c>
      <c r="N46" s="155">
        <v>0</v>
      </c>
      <c r="O46" s="155">
        <v>0</v>
      </c>
      <c r="P46" s="155">
        <v>0</v>
      </c>
      <c r="Q46" s="155">
        <v>0</v>
      </c>
      <c r="R46" s="155">
        <v>0</v>
      </c>
      <c r="S46" s="155">
        <v>0</v>
      </c>
      <c r="T46" s="155">
        <v>0</v>
      </c>
      <c r="U46" s="155">
        <v>0</v>
      </c>
      <c r="V46" s="155">
        <v>0</v>
      </c>
      <c r="W46" s="155">
        <v>0</v>
      </c>
      <c r="X46" s="155">
        <v>0</v>
      </c>
      <c r="Y46" s="155">
        <v>0</v>
      </c>
      <c r="Z46" s="155">
        <v>0</v>
      </c>
      <c r="AA46" s="155">
        <v>0</v>
      </c>
      <c r="AB46" s="155">
        <v>0</v>
      </c>
      <c r="AC46" s="155">
        <v>0</v>
      </c>
      <c r="AD46" s="155">
        <v>0</v>
      </c>
      <c r="AE46" s="155">
        <v>0</v>
      </c>
      <c r="AF46" s="155">
        <v>0</v>
      </c>
      <c r="AG46" s="155">
        <v>0</v>
      </c>
      <c r="AH46" s="155">
        <v>0</v>
      </c>
      <c r="AI46" s="155">
        <v>0</v>
      </c>
      <c r="AJ46" s="155">
        <v>0</v>
      </c>
      <c r="AK46" s="155">
        <v>0</v>
      </c>
      <c r="AL46" s="155">
        <v>0</v>
      </c>
      <c r="AM46" s="155">
        <v>0</v>
      </c>
      <c r="AN46" s="155">
        <v>0</v>
      </c>
      <c r="AO46" s="155">
        <v>0</v>
      </c>
      <c r="AP46" s="155">
        <v>0</v>
      </c>
      <c r="AQ46" s="155">
        <v>0</v>
      </c>
      <c r="AR46" s="155">
        <v>0</v>
      </c>
      <c r="AS46" s="155">
        <v>0</v>
      </c>
      <c r="AT46" s="155">
        <v>0</v>
      </c>
      <c r="AU46" s="155">
        <v>0</v>
      </c>
      <c r="AV46" s="155">
        <v>0</v>
      </c>
      <c r="AW46" s="155">
        <v>0</v>
      </c>
      <c r="AX46" s="155">
        <v>0</v>
      </c>
      <c r="AY46" s="155">
        <v>0</v>
      </c>
      <c r="AZ46" s="155">
        <v>0</v>
      </c>
      <c r="BA46" s="155">
        <v>0</v>
      </c>
      <c r="BB46" s="155">
        <v>0</v>
      </c>
      <c r="BC46" s="155">
        <v>0</v>
      </c>
      <c r="BD46" s="155">
        <v>0</v>
      </c>
      <c r="BE46" s="155">
        <v>0</v>
      </c>
      <c r="BF46" s="155">
        <v>0</v>
      </c>
      <c r="BG46" s="155">
        <v>0</v>
      </c>
      <c r="BH46" s="155">
        <v>0</v>
      </c>
      <c r="BI46" s="155">
        <v>0</v>
      </c>
      <c r="BJ46" s="155">
        <v>0</v>
      </c>
      <c r="BK46" s="155">
        <v>0</v>
      </c>
      <c r="BL46" s="155">
        <v>0</v>
      </c>
      <c r="BM46" s="155">
        <v>0</v>
      </c>
      <c r="BN46" s="155">
        <v>0</v>
      </c>
      <c r="BO46" s="155">
        <v>6.4141855351588646</v>
      </c>
      <c r="BP46" s="155">
        <v>22.511339361545726</v>
      </c>
      <c r="BQ46" s="155">
        <v>39.476617381347623</v>
      </c>
      <c r="BR46" s="155">
        <v>37.043704437247271</v>
      </c>
      <c r="BS46" s="155">
        <v>26.205313943530214</v>
      </c>
      <c r="BT46" s="155">
        <v>23.52361072935382</v>
      </c>
      <c r="BU46" s="155">
        <v>16.256214218884256</v>
      </c>
      <c r="BV46" s="155">
        <v>14.184925916394786</v>
      </c>
      <c r="BW46" s="155">
        <v>15.111465980754449</v>
      </c>
      <c r="BX46" s="155">
        <v>11.566711621351846</v>
      </c>
      <c r="BY46" s="155">
        <v>18.808348228270319</v>
      </c>
      <c r="BZ46" s="155">
        <v>7.0800179999999999</v>
      </c>
      <c r="CA46" s="155">
        <v>0</v>
      </c>
      <c r="CB46" s="155">
        <v>0</v>
      </c>
      <c r="CC46" s="155">
        <v>0</v>
      </c>
      <c r="CD46" s="156">
        <v>0</v>
      </c>
    </row>
    <row r="47" spans="1:82" s="1" customFormat="1" x14ac:dyDescent="0.4">
      <c r="A47" s="149"/>
      <c r="B47" s="56" t="s">
        <v>258</v>
      </c>
      <c r="C47" s="154" t="s">
        <v>221</v>
      </c>
      <c r="D47" s="155">
        <v>0</v>
      </c>
      <c r="E47" s="155">
        <v>0</v>
      </c>
      <c r="F47" s="155">
        <v>0</v>
      </c>
      <c r="G47" s="155">
        <v>0</v>
      </c>
      <c r="H47" s="155">
        <v>0</v>
      </c>
      <c r="I47" s="155">
        <v>0</v>
      </c>
      <c r="J47" s="155">
        <v>0</v>
      </c>
      <c r="K47" s="155">
        <v>0</v>
      </c>
      <c r="L47" s="155">
        <v>0</v>
      </c>
      <c r="M47" s="155">
        <v>0</v>
      </c>
      <c r="N47" s="155">
        <v>0</v>
      </c>
      <c r="O47" s="155">
        <v>0</v>
      </c>
      <c r="P47" s="155">
        <v>0</v>
      </c>
      <c r="Q47" s="155">
        <v>0</v>
      </c>
      <c r="R47" s="155">
        <v>0</v>
      </c>
      <c r="S47" s="155">
        <v>0</v>
      </c>
      <c r="T47" s="155">
        <v>0</v>
      </c>
      <c r="U47" s="155">
        <v>0</v>
      </c>
      <c r="V47" s="155">
        <v>0</v>
      </c>
      <c r="W47" s="155">
        <v>0</v>
      </c>
      <c r="X47" s="155">
        <v>0</v>
      </c>
      <c r="Y47" s="155">
        <v>0</v>
      </c>
      <c r="Z47" s="155">
        <v>0</v>
      </c>
      <c r="AA47" s="155">
        <v>0</v>
      </c>
      <c r="AB47" s="155">
        <v>0</v>
      </c>
      <c r="AC47" s="155">
        <v>0</v>
      </c>
      <c r="AD47" s="155">
        <v>0</v>
      </c>
      <c r="AE47" s="155">
        <v>0</v>
      </c>
      <c r="AF47" s="155">
        <v>122.8455304894909</v>
      </c>
      <c r="AG47" s="155">
        <v>36.399375883921579</v>
      </c>
      <c r="AH47" s="155">
        <v>119.95899717436703</v>
      </c>
      <c r="AI47" s="155">
        <v>200.63477090409239</v>
      </c>
      <c r="AJ47" s="155">
        <v>238.93790637488405</v>
      </c>
      <c r="AK47" s="155">
        <v>269.32362056703909</v>
      </c>
      <c r="AL47" s="155">
        <v>300.38210222813302</v>
      </c>
      <c r="AM47" s="155">
        <v>337.09919643018264</v>
      </c>
      <c r="AN47" s="155">
        <v>357.69638461532071</v>
      </c>
      <c r="AO47" s="155">
        <v>378.36633085713385</v>
      </c>
      <c r="AP47" s="155">
        <v>401.20057368431941</v>
      </c>
      <c r="AQ47" s="155">
        <v>417.221103983322</v>
      </c>
      <c r="AR47" s="155">
        <v>430.49845640163124</v>
      </c>
      <c r="AS47" s="155">
        <v>444.17957269042114</v>
      </c>
      <c r="AT47" s="155">
        <v>470.22355366376939</v>
      </c>
      <c r="AU47" s="155">
        <v>482.18235465682187</v>
      </c>
      <c r="AV47" s="155">
        <v>0</v>
      </c>
      <c r="AW47" s="155">
        <v>0</v>
      </c>
      <c r="AX47" s="155">
        <v>0</v>
      </c>
      <c r="AY47" s="155">
        <v>0</v>
      </c>
      <c r="AZ47" s="155">
        <v>0</v>
      </c>
      <c r="BA47" s="155">
        <v>0</v>
      </c>
      <c r="BB47" s="155">
        <v>0</v>
      </c>
      <c r="BC47" s="155">
        <v>0</v>
      </c>
      <c r="BD47" s="155">
        <v>0</v>
      </c>
      <c r="BE47" s="155">
        <v>0</v>
      </c>
      <c r="BF47" s="155">
        <v>0</v>
      </c>
      <c r="BG47" s="155">
        <v>0</v>
      </c>
      <c r="BH47" s="155">
        <v>0</v>
      </c>
      <c r="BI47" s="155">
        <v>0</v>
      </c>
      <c r="BJ47" s="155">
        <v>0</v>
      </c>
      <c r="BK47" s="155">
        <v>0</v>
      </c>
      <c r="BL47" s="155">
        <v>0</v>
      </c>
      <c r="BM47" s="155">
        <v>0</v>
      </c>
      <c r="BN47" s="155">
        <v>0</v>
      </c>
      <c r="BO47" s="155">
        <v>0</v>
      </c>
      <c r="BP47" s="155">
        <v>0</v>
      </c>
      <c r="BQ47" s="155">
        <v>0</v>
      </c>
      <c r="BR47" s="155">
        <v>0</v>
      </c>
      <c r="BS47" s="155">
        <v>0</v>
      </c>
      <c r="BT47" s="155">
        <v>0</v>
      </c>
      <c r="BU47" s="155">
        <v>0</v>
      </c>
      <c r="BV47" s="155">
        <v>0</v>
      </c>
      <c r="BW47" s="155">
        <v>0</v>
      </c>
      <c r="BX47" s="155">
        <v>0</v>
      </c>
      <c r="BY47" s="155">
        <v>0</v>
      </c>
      <c r="BZ47" s="155">
        <v>0</v>
      </c>
      <c r="CA47" s="155">
        <v>0</v>
      </c>
      <c r="CB47" s="155">
        <v>0</v>
      </c>
      <c r="CC47" s="155">
        <v>0</v>
      </c>
      <c r="CD47" s="156">
        <v>0</v>
      </c>
    </row>
    <row r="48" spans="1:82" s="1" customFormat="1" x14ac:dyDescent="0.4">
      <c r="A48" s="149"/>
      <c r="B48" s="56" t="s">
        <v>259</v>
      </c>
      <c r="C48" s="154" t="s">
        <v>221</v>
      </c>
      <c r="D48" s="155">
        <v>0</v>
      </c>
      <c r="E48" s="155">
        <v>0</v>
      </c>
      <c r="F48" s="155">
        <v>0</v>
      </c>
      <c r="G48" s="155">
        <v>0</v>
      </c>
      <c r="H48" s="155">
        <v>0</v>
      </c>
      <c r="I48" s="155">
        <v>0</v>
      </c>
      <c r="J48" s="155">
        <v>0</v>
      </c>
      <c r="K48" s="155">
        <v>0</v>
      </c>
      <c r="L48" s="155">
        <v>0</v>
      </c>
      <c r="M48" s="155">
        <v>0</v>
      </c>
      <c r="N48" s="155">
        <v>0</v>
      </c>
      <c r="O48" s="155">
        <v>0</v>
      </c>
      <c r="P48" s="155">
        <v>0</v>
      </c>
      <c r="Q48" s="155">
        <v>0</v>
      </c>
      <c r="R48" s="155">
        <v>0</v>
      </c>
      <c r="S48" s="155">
        <v>0</v>
      </c>
      <c r="T48" s="155">
        <v>0</v>
      </c>
      <c r="U48" s="155">
        <v>0</v>
      </c>
      <c r="V48" s="155">
        <v>0</v>
      </c>
      <c r="W48" s="155">
        <v>0</v>
      </c>
      <c r="X48" s="155">
        <v>0</v>
      </c>
      <c r="Y48" s="155">
        <v>0</v>
      </c>
      <c r="Z48" s="155">
        <v>0</v>
      </c>
      <c r="AA48" s="155">
        <v>0</v>
      </c>
      <c r="AB48" s="155">
        <v>0</v>
      </c>
      <c r="AC48" s="155">
        <v>0</v>
      </c>
      <c r="AD48" s="155">
        <v>0</v>
      </c>
      <c r="AE48" s="155">
        <v>0</v>
      </c>
      <c r="AF48" s="155">
        <v>0</v>
      </c>
      <c r="AG48" s="155">
        <v>0</v>
      </c>
      <c r="AH48" s="155">
        <v>0</v>
      </c>
      <c r="AI48" s="155">
        <v>0</v>
      </c>
      <c r="AJ48" s="155">
        <v>0</v>
      </c>
      <c r="AK48" s="155">
        <v>0</v>
      </c>
      <c r="AL48" s="155">
        <v>0</v>
      </c>
      <c r="AM48" s="155">
        <v>0</v>
      </c>
      <c r="AN48" s="155">
        <v>0</v>
      </c>
      <c r="AO48" s="155">
        <v>0</v>
      </c>
      <c r="AP48" s="155">
        <v>0</v>
      </c>
      <c r="AQ48" s="155">
        <v>0</v>
      </c>
      <c r="AR48" s="155">
        <v>0</v>
      </c>
      <c r="AS48" s="155">
        <v>0</v>
      </c>
      <c r="AT48" s="155">
        <v>0</v>
      </c>
      <c r="AU48" s="155">
        <v>0</v>
      </c>
      <c r="AV48" s="155">
        <v>0</v>
      </c>
      <c r="AW48" s="155">
        <v>0</v>
      </c>
      <c r="AX48" s="155">
        <v>0</v>
      </c>
      <c r="AY48" s="155">
        <v>0</v>
      </c>
      <c r="AZ48" s="155">
        <v>0</v>
      </c>
      <c r="BA48" s="155">
        <v>0</v>
      </c>
      <c r="BB48" s="155">
        <v>0</v>
      </c>
      <c r="BC48" s="155">
        <v>0</v>
      </c>
      <c r="BD48" s="155">
        <v>0</v>
      </c>
      <c r="BE48" s="155">
        <v>0</v>
      </c>
      <c r="BF48" s="155">
        <v>0</v>
      </c>
      <c r="BG48" s="155">
        <v>0</v>
      </c>
      <c r="BH48" s="155">
        <v>0</v>
      </c>
      <c r="BI48" s="155">
        <v>1260.0665951098315</v>
      </c>
      <c r="BJ48" s="155">
        <v>0</v>
      </c>
      <c r="BK48" s="155">
        <v>0</v>
      </c>
      <c r="BL48" s="155">
        <v>0</v>
      </c>
      <c r="BM48" s="155">
        <v>0</v>
      </c>
      <c r="BN48" s="155">
        <v>0</v>
      </c>
      <c r="BO48" s="155">
        <v>0</v>
      </c>
      <c r="BP48" s="155">
        <v>0</v>
      </c>
      <c r="BQ48" s="155">
        <v>0</v>
      </c>
      <c r="BR48" s="155">
        <v>0</v>
      </c>
      <c r="BS48" s="155">
        <v>0</v>
      </c>
      <c r="BT48" s="155">
        <v>0</v>
      </c>
      <c r="BU48" s="155">
        <v>0</v>
      </c>
      <c r="BV48" s="155">
        <v>0</v>
      </c>
      <c r="BW48" s="155">
        <v>0</v>
      </c>
      <c r="BX48" s="155">
        <v>0</v>
      </c>
      <c r="BY48" s="155">
        <v>0</v>
      </c>
      <c r="BZ48" s="155">
        <v>0</v>
      </c>
      <c r="CA48" s="155">
        <v>0</v>
      </c>
      <c r="CB48" s="155">
        <v>0</v>
      </c>
      <c r="CC48" s="155">
        <v>0</v>
      </c>
      <c r="CD48" s="156">
        <v>0</v>
      </c>
    </row>
    <row r="49" spans="1:82" s="1" customFormat="1" x14ac:dyDescent="0.4">
      <c r="A49" s="149"/>
      <c r="B49" s="56" t="s">
        <v>260</v>
      </c>
      <c r="C49" s="154" t="s">
        <v>221</v>
      </c>
      <c r="D49" s="155">
        <v>0</v>
      </c>
      <c r="E49" s="155">
        <v>0</v>
      </c>
      <c r="F49" s="155">
        <v>0</v>
      </c>
      <c r="G49" s="155">
        <v>0</v>
      </c>
      <c r="H49" s="155">
        <v>0</v>
      </c>
      <c r="I49" s="155">
        <v>0</v>
      </c>
      <c r="J49" s="155">
        <v>0</v>
      </c>
      <c r="K49" s="155">
        <v>0</v>
      </c>
      <c r="L49" s="155">
        <v>0</v>
      </c>
      <c r="M49" s="155">
        <v>0</v>
      </c>
      <c r="N49" s="155">
        <v>0</v>
      </c>
      <c r="O49" s="155">
        <v>0</v>
      </c>
      <c r="P49" s="155">
        <v>0</v>
      </c>
      <c r="Q49" s="155">
        <v>0</v>
      </c>
      <c r="R49" s="155">
        <v>0</v>
      </c>
      <c r="S49" s="155">
        <v>0</v>
      </c>
      <c r="T49" s="155">
        <v>0</v>
      </c>
      <c r="U49" s="155">
        <v>0</v>
      </c>
      <c r="V49" s="155">
        <v>0</v>
      </c>
      <c r="W49" s="155">
        <v>0</v>
      </c>
      <c r="X49" s="155">
        <v>0</v>
      </c>
      <c r="Y49" s="155">
        <v>0</v>
      </c>
      <c r="Z49" s="155">
        <v>0</v>
      </c>
      <c r="AA49" s="155">
        <v>0</v>
      </c>
      <c r="AB49" s="155">
        <v>0</v>
      </c>
      <c r="AC49" s="155">
        <v>0</v>
      </c>
      <c r="AD49" s="155">
        <v>0</v>
      </c>
      <c r="AE49" s="155">
        <v>0</v>
      </c>
      <c r="AF49" s="155">
        <v>0</v>
      </c>
      <c r="AG49" s="155">
        <v>0</v>
      </c>
      <c r="AH49" s="155">
        <v>0</v>
      </c>
      <c r="AI49" s="155">
        <v>0</v>
      </c>
      <c r="AJ49" s="155">
        <v>0</v>
      </c>
      <c r="AK49" s="155">
        <v>0</v>
      </c>
      <c r="AL49" s="155">
        <v>0</v>
      </c>
      <c r="AM49" s="155">
        <v>0</v>
      </c>
      <c r="AN49" s="155">
        <v>0</v>
      </c>
      <c r="AO49" s="155">
        <v>0</v>
      </c>
      <c r="AP49" s="155">
        <v>0</v>
      </c>
      <c r="AQ49" s="155">
        <v>0</v>
      </c>
      <c r="AR49" s="155">
        <v>0</v>
      </c>
      <c r="AS49" s="155">
        <v>0</v>
      </c>
      <c r="AT49" s="155">
        <v>0</v>
      </c>
      <c r="AU49" s="155">
        <v>0</v>
      </c>
      <c r="AV49" s="155">
        <v>0</v>
      </c>
      <c r="AW49" s="155">
        <v>0</v>
      </c>
      <c r="AX49" s="155">
        <v>0</v>
      </c>
      <c r="AY49" s="155">
        <v>0</v>
      </c>
      <c r="AZ49" s="155">
        <v>0</v>
      </c>
      <c r="BA49" s="155">
        <v>0</v>
      </c>
      <c r="BB49" s="155">
        <v>0</v>
      </c>
      <c r="BC49" s="155">
        <v>0</v>
      </c>
      <c r="BD49" s="155">
        <v>0</v>
      </c>
      <c r="BE49" s="155">
        <v>0</v>
      </c>
      <c r="BF49" s="155">
        <v>0</v>
      </c>
      <c r="BG49" s="155">
        <v>0</v>
      </c>
      <c r="BH49" s="155">
        <v>757.33677680170842</v>
      </c>
      <c r="BI49" s="155">
        <v>364.44827223975773</v>
      </c>
      <c r="BJ49" s="155">
        <v>0</v>
      </c>
      <c r="BK49" s="155">
        <v>0</v>
      </c>
      <c r="BL49" s="155">
        <v>0</v>
      </c>
      <c r="BM49" s="155">
        <v>0</v>
      </c>
      <c r="BN49" s="155">
        <v>0</v>
      </c>
      <c r="BO49" s="155">
        <v>0</v>
      </c>
      <c r="BP49" s="155">
        <v>0</v>
      </c>
      <c r="BQ49" s="155">
        <v>0</v>
      </c>
      <c r="BR49" s="155">
        <v>0</v>
      </c>
      <c r="BS49" s="155">
        <v>0</v>
      </c>
      <c r="BT49" s="155">
        <v>0</v>
      </c>
      <c r="BU49" s="155">
        <v>0</v>
      </c>
      <c r="BV49" s="155">
        <v>0</v>
      </c>
      <c r="BW49" s="155">
        <v>0</v>
      </c>
      <c r="BX49" s="155">
        <v>0</v>
      </c>
      <c r="BY49" s="155">
        <v>0</v>
      </c>
      <c r="BZ49" s="155">
        <v>0</v>
      </c>
      <c r="CA49" s="155">
        <v>0</v>
      </c>
      <c r="CB49" s="155">
        <v>0</v>
      </c>
      <c r="CC49" s="155">
        <v>0</v>
      </c>
      <c r="CD49" s="156">
        <v>0</v>
      </c>
    </row>
    <row r="50" spans="1:82" s="1" customFormat="1" x14ac:dyDescent="0.4">
      <c r="A50" s="149"/>
      <c r="B50" s="56" t="s">
        <v>261</v>
      </c>
      <c r="C50" s="154" t="s">
        <v>221</v>
      </c>
      <c r="D50" s="155">
        <v>0</v>
      </c>
      <c r="E50" s="155">
        <v>0</v>
      </c>
      <c r="F50" s="155">
        <v>0</v>
      </c>
      <c r="G50" s="155">
        <v>0</v>
      </c>
      <c r="H50" s="155">
        <v>0</v>
      </c>
      <c r="I50" s="155">
        <v>0</v>
      </c>
      <c r="J50" s="155">
        <v>0</v>
      </c>
      <c r="K50" s="155">
        <v>0</v>
      </c>
      <c r="L50" s="155">
        <v>0</v>
      </c>
      <c r="M50" s="155">
        <v>0</v>
      </c>
      <c r="N50" s="155">
        <v>0</v>
      </c>
      <c r="O50" s="155">
        <v>0</v>
      </c>
      <c r="P50" s="155">
        <v>0</v>
      </c>
      <c r="Q50" s="155">
        <v>0</v>
      </c>
      <c r="R50" s="155">
        <v>0</v>
      </c>
      <c r="S50" s="155">
        <v>0</v>
      </c>
      <c r="T50" s="155">
        <v>0</v>
      </c>
      <c r="U50" s="155">
        <v>0</v>
      </c>
      <c r="V50" s="155">
        <v>0</v>
      </c>
      <c r="W50" s="155">
        <v>0</v>
      </c>
      <c r="X50" s="155">
        <v>0</v>
      </c>
      <c r="Y50" s="155">
        <v>0</v>
      </c>
      <c r="Z50" s="155">
        <v>0</v>
      </c>
      <c r="AA50" s="155">
        <v>0</v>
      </c>
      <c r="AB50" s="155">
        <v>0</v>
      </c>
      <c r="AC50" s="155">
        <v>0</v>
      </c>
      <c r="AD50" s="155">
        <v>0</v>
      </c>
      <c r="AE50" s="155">
        <v>0</v>
      </c>
      <c r="AF50" s="155">
        <v>0</v>
      </c>
      <c r="AG50" s="155">
        <v>0</v>
      </c>
      <c r="AH50" s="155">
        <v>0</v>
      </c>
      <c r="AI50" s="155">
        <v>0</v>
      </c>
      <c r="AJ50" s="155">
        <v>0</v>
      </c>
      <c r="AK50" s="155">
        <v>0</v>
      </c>
      <c r="AL50" s="155">
        <v>0</v>
      </c>
      <c r="AM50" s="155">
        <v>0</v>
      </c>
      <c r="AN50" s="155">
        <v>0</v>
      </c>
      <c r="AO50" s="155">
        <v>0</v>
      </c>
      <c r="AP50" s="155">
        <v>0</v>
      </c>
      <c r="AQ50" s="155">
        <v>0</v>
      </c>
      <c r="AR50" s="155">
        <v>0</v>
      </c>
      <c r="AS50" s="155">
        <v>0</v>
      </c>
      <c r="AT50" s="155">
        <v>0</v>
      </c>
      <c r="AU50" s="155">
        <v>0</v>
      </c>
      <c r="AV50" s="155">
        <v>0</v>
      </c>
      <c r="AW50" s="155">
        <v>0</v>
      </c>
      <c r="AX50" s="155">
        <v>0</v>
      </c>
      <c r="AY50" s="155">
        <v>0</v>
      </c>
      <c r="AZ50" s="155">
        <v>0</v>
      </c>
      <c r="BA50" s="155">
        <v>0</v>
      </c>
      <c r="BB50" s="155">
        <v>0</v>
      </c>
      <c r="BC50" s="155">
        <v>0</v>
      </c>
      <c r="BD50" s="155">
        <v>496.89340715430944</v>
      </c>
      <c r="BE50" s="155">
        <v>581.46552550644833</v>
      </c>
      <c r="BF50" s="155">
        <v>584.27250009305601</v>
      </c>
      <c r="BG50" s="155">
        <v>626.61971266232467</v>
      </c>
      <c r="BH50" s="155">
        <v>643.48218785732115</v>
      </c>
      <c r="BI50" s="155">
        <v>660.9499052353483</v>
      </c>
      <c r="BJ50" s="155">
        <v>679.9170813347057</v>
      </c>
      <c r="BK50" s="155">
        <v>691.11475480153763</v>
      </c>
      <c r="BL50" s="155">
        <v>694.83037679749191</v>
      </c>
      <c r="BM50" s="155">
        <v>711.55390728085285</v>
      </c>
      <c r="BN50" s="155">
        <v>737.2247227707204</v>
      </c>
      <c r="BO50" s="155">
        <v>737.6263135749972</v>
      </c>
      <c r="BP50" s="155">
        <v>733.89844320892826</v>
      </c>
      <c r="BQ50" s="155">
        <v>729.98074632076714</v>
      </c>
      <c r="BR50" s="155">
        <v>728.26449478534687</v>
      </c>
      <c r="BS50" s="155">
        <v>735.37788611932865</v>
      </c>
      <c r="BT50" s="155">
        <v>726.00263208533215</v>
      </c>
      <c r="BU50" s="155">
        <v>744.64821182145647</v>
      </c>
      <c r="BV50" s="155">
        <v>522.0653853134545</v>
      </c>
      <c r="BW50" s="155">
        <v>275.82905464683557</v>
      </c>
      <c r="BX50" s="155">
        <v>0</v>
      </c>
      <c r="BY50" s="155">
        <v>0.3114433769343361</v>
      </c>
      <c r="BZ50" s="155">
        <v>0</v>
      </c>
      <c r="CA50" s="155">
        <v>0</v>
      </c>
      <c r="CB50" s="155">
        <v>0</v>
      </c>
      <c r="CC50" s="155">
        <v>0</v>
      </c>
      <c r="CD50" s="156">
        <v>0</v>
      </c>
    </row>
    <row r="51" spans="1:82" s="1" customFormat="1" ht="27" customHeight="1" x14ac:dyDescent="0.4">
      <c r="A51" s="149"/>
      <c r="B51" s="56" t="s">
        <v>31</v>
      </c>
      <c r="C51" s="154" t="s">
        <v>230</v>
      </c>
      <c r="D51" s="155">
        <v>0</v>
      </c>
      <c r="E51" s="155">
        <v>0</v>
      </c>
      <c r="F51" s="155">
        <v>0</v>
      </c>
      <c r="G51" s="155">
        <v>0</v>
      </c>
      <c r="H51" s="155">
        <v>0</v>
      </c>
      <c r="I51" s="155">
        <v>0</v>
      </c>
      <c r="J51" s="155">
        <v>0</v>
      </c>
      <c r="K51" s="155">
        <v>0</v>
      </c>
      <c r="L51" s="155">
        <v>0</v>
      </c>
      <c r="M51" s="155">
        <v>0</v>
      </c>
      <c r="N51" s="155">
        <v>0</v>
      </c>
      <c r="O51" s="155">
        <v>0</v>
      </c>
      <c r="P51" s="155">
        <v>0</v>
      </c>
      <c r="Q51" s="155">
        <v>0</v>
      </c>
      <c r="R51" s="155">
        <v>0</v>
      </c>
      <c r="S51" s="155">
        <v>0</v>
      </c>
      <c r="T51" s="155">
        <v>0</v>
      </c>
      <c r="U51" s="155">
        <v>0</v>
      </c>
      <c r="V51" s="155">
        <v>0</v>
      </c>
      <c r="W51" s="155">
        <v>0</v>
      </c>
      <c r="X51" s="155">
        <v>0</v>
      </c>
      <c r="Y51" s="155">
        <v>0</v>
      </c>
      <c r="Z51" s="155">
        <v>0</v>
      </c>
      <c r="AA51" s="155">
        <v>0</v>
      </c>
      <c r="AB51" s="155">
        <v>0</v>
      </c>
      <c r="AC51" s="155">
        <v>0</v>
      </c>
      <c r="AD51" s="155">
        <v>0</v>
      </c>
      <c r="AE51" s="155">
        <v>0</v>
      </c>
      <c r="AF51" s="155">
        <v>0</v>
      </c>
      <c r="AG51" s="155">
        <v>0</v>
      </c>
      <c r="AH51" s="155">
        <v>0</v>
      </c>
      <c r="AI51" s="155">
        <v>0</v>
      </c>
      <c r="AJ51" s="155">
        <v>0</v>
      </c>
      <c r="AK51" s="155">
        <v>0</v>
      </c>
      <c r="AL51" s="155">
        <v>0</v>
      </c>
      <c r="AM51" s="155">
        <v>0</v>
      </c>
      <c r="AN51" s="155">
        <v>0</v>
      </c>
      <c r="AO51" s="155">
        <v>0</v>
      </c>
      <c r="AP51" s="155">
        <v>0</v>
      </c>
      <c r="AQ51" s="155">
        <v>0</v>
      </c>
      <c r="AR51" s="155">
        <v>0</v>
      </c>
      <c r="AS51" s="155">
        <v>0</v>
      </c>
      <c r="AT51" s="155">
        <v>0</v>
      </c>
      <c r="AU51" s="155">
        <v>0</v>
      </c>
      <c r="AV51" s="155">
        <v>0</v>
      </c>
      <c r="AW51" s="155">
        <v>0</v>
      </c>
      <c r="AX51" s="155">
        <v>0</v>
      </c>
      <c r="AY51" s="155">
        <v>0</v>
      </c>
      <c r="AZ51" s="155">
        <v>0</v>
      </c>
      <c r="BA51" s="155">
        <v>0</v>
      </c>
      <c r="BB51" s="155">
        <v>0</v>
      </c>
      <c r="BC51" s="155">
        <v>0</v>
      </c>
      <c r="BD51" s="155">
        <v>0</v>
      </c>
      <c r="BE51" s="155">
        <v>0</v>
      </c>
      <c r="BF51" s="155">
        <v>0</v>
      </c>
      <c r="BG51" s="155">
        <v>3554.2806763458916</v>
      </c>
      <c r="BH51" s="155">
        <v>8822.1510943595586</v>
      </c>
      <c r="BI51" s="155">
        <v>9222.0907378654138</v>
      </c>
      <c r="BJ51" s="155">
        <v>9572.8538298367694</v>
      </c>
      <c r="BK51" s="155">
        <v>9988.5480740621242</v>
      </c>
      <c r="BL51" s="155">
        <v>10143.870557415494</v>
      </c>
      <c r="BM51" s="155">
        <v>10538.667646946678</v>
      </c>
      <c r="BN51" s="155">
        <v>10510.250214958707</v>
      </c>
      <c r="BO51" s="155">
        <v>10115.169979333463</v>
      </c>
      <c r="BP51" s="155">
        <v>9248.7215645084816</v>
      </c>
      <c r="BQ51" s="155">
        <v>8476.6097874587485</v>
      </c>
      <c r="BR51" s="155">
        <v>7826.1447777658859</v>
      </c>
      <c r="BS51" s="155">
        <v>7189.6221629880911</v>
      </c>
      <c r="BT51" s="155">
        <v>6554.4155380431212</v>
      </c>
      <c r="BU51" s="155">
        <v>6104.6075563945478</v>
      </c>
      <c r="BV51" s="155">
        <v>5733.6580872466384</v>
      </c>
      <c r="BW51" s="155">
        <v>5516.5175232042884</v>
      </c>
      <c r="BX51" s="155">
        <v>5222.8012321323768</v>
      </c>
      <c r="BY51" s="155">
        <v>5033.2410283931149</v>
      </c>
      <c r="BZ51" s="155">
        <v>4737.2300277527547</v>
      </c>
      <c r="CA51" s="155">
        <v>4557.1283644136383</v>
      </c>
      <c r="CB51" s="155">
        <v>4347.198298485564</v>
      </c>
      <c r="CC51" s="155">
        <v>4248.0509429749536</v>
      </c>
      <c r="CD51" s="156">
        <v>4178.8271575263798</v>
      </c>
    </row>
    <row r="52" spans="1:82" s="1" customFormat="1" x14ac:dyDescent="0.4">
      <c r="A52" s="149"/>
      <c r="B52" s="13" t="s">
        <v>262</v>
      </c>
      <c r="C52" s="154" t="s">
        <v>221</v>
      </c>
      <c r="D52" s="155">
        <v>0</v>
      </c>
      <c r="E52" s="155">
        <v>0</v>
      </c>
      <c r="F52" s="155">
        <v>0</v>
      </c>
      <c r="G52" s="155">
        <v>0</v>
      </c>
      <c r="H52" s="155">
        <v>0</v>
      </c>
      <c r="I52" s="155">
        <v>0</v>
      </c>
      <c r="J52" s="155">
        <v>0</v>
      </c>
      <c r="K52" s="155">
        <v>0</v>
      </c>
      <c r="L52" s="155">
        <v>0</v>
      </c>
      <c r="M52" s="155">
        <v>0</v>
      </c>
      <c r="N52" s="155">
        <v>0</v>
      </c>
      <c r="O52" s="155">
        <v>0</v>
      </c>
      <c r="P52" s="155">
        <v>0</v>
      </c>
      <c r="Q52" s="155">
        <v>0</v>
      </c>
      <c r="R52" s="155">
        <v>0</v>
      </c>
      <c r="S52" s="155">
        <v>0</v>
      </c>
      <c r="T52" s="155">
        <v>0</v>
      </c>
      <c r="U52" s="155">
        <v>0</v>
      </c>
      <c r="V52" s="155">
        <v>0</v>
      </c>
      <c r="W52" s="155">
        <v>0</v>
      </c>
      <c r="X52" s="155">
        <v>0</v>
      </c>
      <c r="Y52" s="155">
        <v>0</v>
      </c>
      <c r="Z52" s="155">
        <v>0</v>
      </c>
      <c r="AA52" s="155">
        <v>0</v>
      </c>
      <c r="AB52" s="155">
        <v>0</v>
      </c>
      <c r="AC52" s="155">
        <v>0</v>
      </c>
      <c r="AD52" s="155">
        <v>0</v>
      </c>
      <c r="AE52" s="155">
        <v>0</v>
      </c>
      <c r="AF52" s="155">
        <v>0</v>
      </c>
      <c r="AG52" s="155">
        <v>0</v>
      </c>
      <c r="AH52" s="155">
        <v>0</v>
      </c>
      <c r="AI52" s="155">
        <v>0</v>
      </c>
      <c r="AJ52" s="155">
        <v>0</v>
      </c>
      <c r="AK52" s="155">
        <v>0</v>
      </c>
      <c r="AL52" s="155">
        <v>0</v>
      </c>
      <c r="AM52" s="155">
        <v>0</v>
      </c>
      <c r="AN52" s="155">
        <v>0</v>
      </c>
      <c r="AO52" s="155">
        <v>0</v>
      </c>
      <c r="AP52" s="155">
        <v>0</v>
      </c>
      <c r="AQ52" s="155">
        <v>0</v>
      </c>
      <c r="AR52" s="155">
        <v>0</v>
      </c>
      <c r="AS52" s="155">
        <v>0</v>
      </c>
      <c r="AT52" s="155">
        <v>0</v>
      </c>
      <c r="AU52" s="155">
        <v>0</v>
      </c>
      <c r="AV52" s="155">
        <v>0</v>
      </c>
      <c r="AW52" s="155">
        <v>0</v>
      </c>
      <c r="AX52" s="155">
        <v>0</v>
      </c>
      <c r="AY52" s="155">
        <v>0</v>
      </c>
      <c r="AZ52" s="155">
        <v>0</v>
      </c>
      <c r="BA52" s="155">
        <v>0</v>
      </c>
      <c r="BB52" s="155">
        <v>0</v>
      </c>
      <c r="BC52" s="155">
        <v>0</v>
      </c>
      <c r="BD52" s="155">
        <v>0</v>
      </c>
      <c r="BE52" s="155">
        <v>0</v>
      </c>
      <c r="BF52" s="155">
        <v>0</v>
      </c>
      <c r="BG52" s="155">
        <v>0</v>
      </c>
      <c r="BH52" s="155">
        <v>0</v>
      </c>
      <c r="BI52" s="155">
        <v>0</v>
      </c>
      <c r="BJ52" s="155">
        <v>0</v>
      </c>
      <c r="BK52" s="155">
        <v>0</v>
      </c>
      <c r="BL52" s="155">
        <v>0</v>
      </c>
      <c r="BM52" s="155">
        <v>0</v>
      </c>
      <c r="BN52" s="155">
        <v>0</v>
      </c>
      <c r="BO52" s="155">
        <v>0</v>
      </c>
      <c r="BP52" s="155">
        <v>0</v>
      </c>
      <c r="BQ52" s="155">
        <v>193.25265739604129</v>
      </c>
      <c r="BR52" s="155">
        <v>1862.0077222152886</v>
      </c>
      <c r="BS52" s="155">
        <v>3553.6881633658381</v>
      </c>
      <c r="BT52" s="155">
        <v>5969.9510305712283</v>
      </c>
      <c r="BU52" s="155">
        <v>9823.3556213053562</v>
      </c>
      <c r="BV52" s="155">
        <v>11852.903508927659</v>
      </c>
      <c r="BW52" s="155">
        <v>13625.187415446964</v>
      </c>
      <c r="BX52" s="155">
        <v>14098.188023963634</v>
      </c>
      <c r="BY52" s="155">
        <v>15694.401501534085</v>
      </c>
      <c r="BZ52" s="155">
        <v>16992.043139056939</v>
      </c>
      <c r="CA52" s="155">
        <v>19603.830390006013</v>
      </c>
      <c r="CB52" s="155">
        <v>21580.98215863332</v>
      </c>
      <c r="CC52" s="155">
        <v>23189.294498468455</v>
      </c>
      <c r="CD52" s="156">
        <v>24582.678703249621</v>
      </c>
    </row>
    <row r="53" spans="1:82" s="1" customFormat="1" x14ac:dyDescent="0.4">
      <c r="A53" s="149"/>
      <c r="B53" s="13" t="s">
        <v>263</v>
      </c>
      <c r="C53" s="154" t="s">
        <v>221</v>
      </c>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c r="AM53" s="155"/>
      <c r="AN53" s="155"/>
      <c r="AO53" s="155"/>
      <c r="AP53" s="155"/>
      <c r="AQ53" s="155"/>
      <c r="AR53" s="155"/>
      <c r="AS53" s="155"/>
      <c r="AT53" s="155"/>
      <c r="AU53" s="155"/>
      <c r="AV53" s="155"/>
      <c r="AW53" s="155"/>
      <c r="AX53" s="155">
        <v>6.2709403029550543</v>
      </c>
      <c r="AY53" s="155">
        <v>7.2652859124873297</v>
      </c>
      <c r="AZ53" s="155">
        <v>9.273665113693367</v>
      </c>
      <c r="BA53" s="155">
        <v>8.4752451099186068</v>
      </c>
      <c r="BB53" s="155">
        <v>13.840673888133976</v>
      </c>
      <c r="BC53" s="155">
        <v>17.521840771872828</v>
      </c>
      <c r="BD53" s="155">
        <v>19.310622555774501</v>
      </c>
      <c r="BE53" s="155">
        <v>22.940864953010738</v>
      </c>
      <c r="BF53" s="155">
        <v>30.750051465486081</v>
      </c>
      <c r="BG53" s="155">
        <v>29.425742203897777</v>
      </c>
      <c r="BH53" s="155">
        <v>30.502120754761616</v>
      </c>
      <c r="BI53" s="155">
        <v>66.784823882083046</v>
      </c>
      <c r="BJ53" s="155">
        <v>45.532961588393043</v>
      </c>
      <c r="BK53" s="155">
        <v>37.203897832926891</v>
      </c>
      <c r="BL53" s="155">
        <v>41.549656581998782</v>
      </c>
      <c r="BM53" s="155">
        <v>45.644742369474884</v>
      </c>
      <c r="BN53" s="155">
        <v>48.736068142963376</v>
      </c>
      <c r="BO53" s="155">
        <v>47.350079579732416</v>
      </c>
      <c r="BP53" s="155">
        <v>51.742365076902622</v>
      </c>
      <c r="BQ53" s="155">
        <v>54.7233268130678</v>
      </c>
      <c r="BR53" s="155">
        <v>53.303927473101325</v>
      </c>
      <c r="BS53" s="155">
        <v>54.470238046367555</v>
      </c>
      <c r="BT53" s="155">
        <v>48.765414391542571</v>
      </c>
      <c r="BU53" s="155">
        <v>46.729730468489031</v>
      </c>
      <c r="BV53" s="155">
        <v>49.967572070197242</v>
      </c>
      <c r="BW53" s="155">
        <v>45.542612168192257</v>
      </c>
      <c r="BX53" s="155">
        <v>35.546085281658918</v>
      </c>
      <c r="BY53" s="155">
        <v>39.534541434005703</v>
      </c>
      <c r="BZ53" s="155">
        <v>42.044225070751686</v>
      </c>
      <c r="CA53" s="155">
        <v>39.60151887288734</v>
      </c>
      <c r="CB53" s="155">
        <v>38.975598730084535</v>
      </c>
      <c r="CC53" s="155">
        <v>37.489591165083816</v>
      </c>
      <c r="CD53" s="156">
        <v>36.018400863191609</v>
      </c>
    </row>
    <row r="54" spans="1:82" s="1" customFormat="1" x14ac:dyDescent="0.4">
      <c r="A54" s="149"/>
      <c r="B54" s="56" t="s">
        <v>264</v>
      </c>
      <c r="C54" s="154" t="s">
        <v>221</v>
      </c>
      <c r="D54" s="155">
        <v>0</v>
      </c>
      <c r="E54" s="155">
        <v>0</v>
      </c>
      <c r="F54" s="155">
        <v>0</v>
      </c>
      <c r="G54" s="155">
        <v>0</v>
      </c>
      <c r="H54" s="155">
        <v>0</v>
      </c>
      <c r="I54" s="155">
        <v>0</v>
      </c>
      <c r="J54" s="155">
        <v>0</v>
      </c>
      <c r="K54" s="155">
        <v>0</v>
      </c>
      <c r="L54" s="155">
        <v>0</v>
      </c>
      <c r="M54" s="155">
        <v>0</v>
      </c>
      <c r="N54" s="155">
        <v>0</v>
      </c>
      <c r="O54" s="155">
        <v>0</v>
      </c>
      <c r="P54" s="155">
        <v>0</v>
      </c>
      <c r="Q54" s="155">
        <v>0</v>
      </c>
      <c r="R54" s="155">
        <v>0</v>
      </c>
      <c r="S54" s="155">
        <v>0</v>
      </c>
      <c r="T54" s="155">
        <v>0</v>
      </c>
      <c r="U54" s="155">
        <v>0</v>
      </c>
      <c r="V54" s="155">
        <v>0</v>
      </c>
      <c r="W54" s="155">
        <v>0</v>
      </c>
      <c r="X54" s="155">
        <v>0</v>
      </c>
      <c r="Y54" s="155">
        <v>0</v>
      </c>
      <c r="Z54" s="155">
        <v>0</v>
      </c>
      <c r="AA54" s="155">
        <v>0</v>
      </c>
      <c r="AB54" s="155">
        <v>0</v>
      </c>
      <c r="AC54" s="155">
        <v>0</v>
      </c>
      <c r="AD54" s="155">
        <v>0</v>
      </c>
      <c r="AE54" s="155">
        <v>0</v>
      </c>
      <c r="AF54" s="155">
        <v>0</v>
      </c>
      <c r="AG54" s="155">
        <v>0</v>
      </c>
      <c r="AH54" s="155">
        <v>0</v>
      </c>
      <c r="AI54" s="155">
        <v>0</v>
      </c>
      <c r="AJ54" s="155">
        <v>0</v>
      </c>
      <c r="AK54" s="155">
        <v>0</v>
      </c>
      <c r="AL54" s="155">
        <v>0</v>
      </c>
      <c r="AM54" s="155">
        <v>0</v>
      </c>
      <c r="AN54" s="155">
        <v>0</v>
      </c>
      <c r="AO54" s="155">
        <v>0</v>
      </c>
      <c r="AP54" s="155">
        <v>0</v>
      </c>
      <c r="AQ54" s="155">
        <v>0</v>
      </c>
      <c r="AR54" s="155">
        <v>0</v>
      </c>
      <c r="AS54" s="155">
        <v>0</v>
      </c>
      <c r="AT54" s="155">
        <v>0</v>
      </c>
      <c r="AU54" s="155">
        <v>0</v>
      </c>
      <c r="AV54" s="155">
        <v>0</v>
      </c>
      <c r="AW54" s="155">
        <v>0</v>
      </c>
      <c r="AX54" s="155">
        <v>0</v>
      </c>
      <c r="AY54" s="155">
        <v>0</v>
      </c>
      <c r="AZ54" s="155">
        <v>0</v>
      </c>
      <c r="BA54" s="155">
        <v>0</v>
      </c>
      <c r="BB54" s="155">
        <v>0</v>
      </c>
      <c r="BC54" s="155">
        <v>0</v>
      </c>
      <c r="BD54" s="155">
        <v>0</v>
      </c>
      <c r="BE54" s="155">
        <v>0</v>
      </c>
      <c r="BF54" s="155">
        <v>0</v>
      </c>
      <c r="BG54" s="155">
        <v>0</v>
      </c>
      <c r="BH54" s="155">
        <v>0</v>
      </c>
      <c r="BI54" s="155">
        <v>0</v>
      </c>
      <c r="BJ54" s="155">
        <v>0</v>
      </c>
      <c r="BK54" s="155">
        <v>0</v>
      </c>
      <c r="BL54" s="155">
        <v>72.535901726158414</v>
      </c>
      <c r="BM54" s="155">
        <v>81.774548303986194</v>
      </c>
      <c r="BN54" s="155">
        <v>78.929773646062131</v>
      </c>
      <c r="BO54" s="155">
        <v>49.036682005254413</v>
      </c>
      <c r="BP54" s="155">
        <v>34.329694351718842</v>
      </c>
      <c r="BQ54" s="155">
        <v>30.354010061853039</v>
      </c>
      <c r="BR54" s="155">
        <v>4.8785351348805834</v>
      </c>
      <c r="BS54" s="155">
        <v>0</v>
      </c>
      <c r="BT54" s="155">
        <v>0</v>
      </c>
      <c r="BU54" s="155">
        <v>0</v>
      </c>
      <c r="BV54" s="155">
        <v>0</v>
      </c>
      <c r="BW54" s="155">
        <v>0</v>
      </c>
      <c r="BX54" s="155">
        <v>0</v>
      </c>
      <c r="BY54" s="155">
        <v>0</v>
      </c>
      <c r="BZ54" s="155">
        <v>0</v>
      </c>
      <c r="CA54" s="155">
        <v>0</v>
      </c>
      <c r="CB54" s="155">
        <v>0</v>
      </c>
      <c r="CC54" s="155">
        <v>0</v>
      </c>
      <c r="CD54" s="156">
        <v>0</v>
      </c>
    </row>
    <row r="55" spans="1:82" s="1" customFormat="1" x14ac:dyDescent="0.4">
      <c r="A55" s="149"/>
      <c r="B55" s="56" t="s">
        <v>265</v>
      </c>
      <c r="C55" s="154" t="s">
        <v>224</v>
      </c>
      <c r="D55" s="155">
        <v>0</v>
      </c>
      <c r="E55" s="155">
        <v>0</v>
      </c>
      <c r="F55" s="155">
        <v>0</v>
      </c>
      <c r="G55" s="155">
        <v>0</v>
      </c>
      <c r="H55" s="155">
        <v>0</v>
      </c>
      <c r="I55" s="155">
        <v>0</v>
      </c>
      <c r="J55" s="155">
        <v>0</v>
      </c>
      <c r="K55" s="155">
        <v>0</v>
      </c>
      <c r="L55" s="155">
        <v>0</v>
      </c>
      <c r="M55" s="155">
        <v>0</v>
      </c>
      <c r="N55" s="155">
        <v>0</v>
      </c>
      <c r="O55" s="155">
        <v>0</v>
      </c>
      <c r="P55" s="155">
        <v>0</v>
      </c>
      <c r="Q55" s="155">
        <v>0</v>
      </c>
      <c r="R55" s="155">
        <v>0</v>
      </c>
      <c r="S55" s="155">
        <v>0</v>
      </c>
      <c r="T55" s="155">
        <v>0</v>
      </c>
      <c r="U55" s="155">
        <v>0</v>
      </c>
      <c r="V55" s="155">
        <v>0</v>
      </c>
      <c r="W55" s="155">
        <v>0</v>
      </c>
      <c r="X55" s="155">
        <v>0</v>
      </c>
      <c r="Y55" s="155">
        <v>0</v>
      </c>
      <c r="Z55" s="155">
        <v>0</v>
      </c>
      <c r="AA55" s="155">
        <v>0</v>
      </c>
      <c r="AB55" s="155">
        <v>0</v>
      </c>
      <c r="AC55" s="155">
        <v>0</v>
      </c>
      <c r="AD55" s="155">
        <v>0</v>
      </c>
      <c r="AE55" s="155">
        <v>0</v>
      </c>
      <c r="AF55" s="155">
        <v>0</v>
      </c>
      <c r="AG55" s="155">
        <v>0</v>
      </c>
      <c r="AH55" s="155">
        <v>0</v>
      </c>
      <c r="AI55" s="155">
        <v>0</v>
      </c>
      <c r="AJ55" s="155">
        <v>0</v>
      </c>
      <c r="AK55" s="155">
        <v>0</v>
      </c>
      <c r="AL55" s="155">
        <v>0</v>
      </c>
      <c r="AM55" s="155">
        <v>0</v>
      </c>
      <c r="AN55" s="155">
        <v>0</v>
      </c>
      <c r="AO55" s="155">
        <v>0</v>
      </c>
      <c r="AP55" s="155">
        <v>0</v>
      </c>
      <c r="AQ55" s="155">
        <v>241.80118796434661</v>
      </c>
      <c r="AR55" s="155">
        <v>7.6034068652124915</v>
      </c>
      <c r="AS55" s="155">
        <v>0</v>
      </c>
      <c r="AT55" s="155">
        <v>0</v>
      </c>
      <c r="AU55" s="155">
        <v>0</v>
      </c>
      <c r="AV55" s="155">
        <v>0</v>
      </c>
      <c r="AW55" s="155">
        <v>0</v>
      </c>
      <c r="AX55" s="155">
        <v>0</v>
      </c>
      <c r="AY55" s="155">
        <v>0</v>
      </c>
      <c r="AZ55" s="155">
        <v>0</v>
      </c>
      <c r="BA55" s="155">
        <v>0</v>
      </c>
      <c r="BB55" s="155">
        <v>0</v>
      </c>
      <c r="BC55" s="155">
        <v>0</v>
      </c>
      <c r="BD55" s="155">
        <v>0</v>
      </c>
      <c r="BE55" s="155">
        <v>0</v>
      </c>
      <c r="BF55" s="155">
        <v>0</v>
      </c>
      <c r="BG55" s="155">
        <v>0</v>
      </c>
      <c r="BH55" s="155">
        <v>0</v>
      </c>
      <c r="BI55" s="155">
        <v>0</v>
      </c>
      <c r="BJ55" s="155">
        <v>0</v>
      </c>
      <c r="BK55" s="155">
        <v>0</v>
      </c>
      <c r="BL55" s="155">
        <v>0</v>
      </c>
      <c r="BM55" s="155">
        <v>0</v>
      </c>
      <c r="BN55" s="155">
        <v>0</v>
      </c>
      <c r="BO55" s="155">
        <v>0</v>
      </c>
      <c r="BP55" s="155">
        <v>0</v>
      </c>
      <c r="BQ55" s="155">
        <v>0</v>
      </c>
      <c r="BR55" s="155">
        <v>0</v>
      </c>
      <c r="BS55" s="155">
        <v>0</v>
      </c>
      <c r="BT55" s="155">
        <v>0</v>
      </c>
      <c r="BU55" s="155">
        <v>0</v>
      </c>
      <c r="BV55" s="155">
        <v>0</v>
      </c>
      <c r="BW55" s="155">
        <v>0</v>
      </c>
      <c r="BX55" s="155">
        <v>0</v>
      </c>
      <c r="BY55" s="155">
        <v>0</v>
      </c>
      <c r="BZ55" s="155">
        <v>0</v>
      </c>
      <c r="CA55" s="155">
        <v>0</v>
      </c>
      <c r="CB55" s="155">
        <v>0</v>
      </c>
      <c r="CC55" s="155">
        <v>0</v>
      </c>
      <c r="CD55" s="156">
        <v>0</v>
      </c>
    </row>
    <row r="56" spans="1:82" s="1" customFormat="1" ht="27" customHeight="1" x14ac:dyDescent="0.4">
      <c r="A56" s="149"/>
      <c r="B56" s="56" t="s">
        <v>266</v>
      </c>
      <c r="C56" s="154" t="s">
        <v>221</v>
      </c>
      <c r="D56" s="155">
        <v>0</v>
      </c>
      <c r="E56" s="155">
        <v>0</v>
      </c>
      <c r="F56" s="155">
        <v>0</v>
      </c>
      <c r="G56" s="155">
        <v>0</v>
      </c>
      <c r="H56" s="155">
        <v>0</v>
      </c>
      <c r="I56" s="155">
        <v>0</v>
      </c>
      <c r="J56" s="155">
        <v>0</v>
      </c>
      <c r="K56" s="155">
        <v>0</v>
      </c>
      <c r="L56" s="155">
        <v>0</v>
      </c>
      <c r="M56" s="155">
        <v>0</v>
      </c>
      <c r="N56" s="155">
        <v>0</v>
      </c>
      <c r="O56" s="155">
        <v>0</v>
      </c>
      <c r="P56" s="155">
        <v>0</v>
      </c>
      <c r="Q56" s="155">
        <v>0</v>
      </c>
      <c r="R56" s="155">
        <v>0</v>
      </c>
      <c r="S56" s="155">
        <v>0</v>
      </c>
      <c r="T56" s="155">
        <v>0</v>
      </c>
      <c r="U56" s="155">
        <v>0</v>
      </c>
      <c r="V56" s="155">
        <v>0</v>
      </c>
      <c r="W56" s="155">
        <v>0</v>
      </c>
      <c r="X56" s="155">
        <v>0</v>
      </c>
      <c r="Y56" s="155">
        <v>0</v>
      </c>
      <c r="Z56" s="155">
        <v>0</v>
      </c>
      <c r="AA56" s="155">
        <v>0</v>
      </c>
      <c r="AB56" s="155">
        <v>0</v>
      </c>
      <c r="AC56" s="155">
        <v>0</v>
      </c>
      <c r="AD56" s="155">
        <v>0</v>
      </c>
      <c r="AE56" s="155">
        <v>91.200201023010337</v>
      </c>
      <c r="AF56" s="155">
        <v>233.95862267380568</v>
      </c>
      <c r="AG56" s="155">
        <v>269.96203780575166</v>
      </c>
      <c r="AH56" s="155">
        <v>376.23503659233296</v>
      </c>
      <c r="AI56" s="155">
        <v>396.60361690343842</v>
      </c>
      <c r="AJ56" s="155">
        <v>423.03760472930287</v>
      </c>
      <c r="AK56" s="155">
        <v>460.68514044361956</v>
      </c>
      <c r="AL56" s="155">
        <v>508.33894223222518</v>
      </c>
      <c r="AM56" s="155">
        <v>573.38367990928259</v>
      </c>
      <c r="AN56" s="155">
        <v>703.46955641013074</v>
      </c>
      <c r="AO56" s="155">
        <v>751.08540304475821</v>
      </c>
      <c r="AP56" s="155">
        <v>772.58218581102039</v>
      </c>
      <c r="AQ56" s="155">
        <v>756.95422214082441</v>
      </c>
      <c r="AR56" s="155">
        <v>759.9177410066228</v>
      </c>
      <c r="AS56" s="155">
        <v>770.48222773758459</v>
      </c>
      <c r="AT56" s="155">
        <v>880.90355175325055</v>
      </c>
      <c r="AU56" s="155">
        <v>1156.2734331548518</v>
      </c>
      <c r="AV56" s="155">
        <v>1208.3052305066612</v>
      </c>
      <c r="AW56" s="155">
        <v>1293.6877095336138</v>
      </c>
      <c r="AX56" s="155">
        <v>1406.8347561344497</v>
      </c>
      <c r="AY56" s="155">
        <v>1443.7181865447637</v>
      </c>
      <c r="AZ56" s="155">
        <v>1539.0087321997601</v>
      </c>
      <c r="BA56" s="155">
        <v>1704.3074636922818</v>
      </c>
      <c r="BB56" s="155">
        <v>1641.8882959811795</v>
      </c>
      <c r="BC56" s="155">
        <v>1669.1431919387051</v>
      </c>
      <c r="BD56" s="155">
        <v>1649.5853352770935</v>
      </c>
      <c r="BE56" s="155">
        <v>1656.4040284988509</v>
      </c>
      <c r="BF56" s="155">
        <v>1494.0675547636506</v>
      </c>
      <c r="BG56" s="155">
        <v>1424.1540093980461</v>
      </c>
      <c r="BH56" s="155">
        <v>1357.0289654642329</v>
      </c>
      <c r="BI56" s="155">
        <v>1291.8577987649376</v>
      </c>
      <c r="BJ56" s="155">
        <v>1259.231423071021</v>
      </c>
      <c r="BK56" s="155">
        <v>1217.9827568873716</v>
      </c>
      <c r="BL56" s="155">
        <v>1168.5849212012565</v>
      </c>
      <c r="BM56" s="155">
        <v>1175.2929383875241</v>
      </c>
      <c r="BN56" s="155">
        <v>1132.6986958773557</v>
      </c>
      <c r="BO56" s="155">
        <v>1106.3241580408567</v>
      </c>
      <c r="BP56" s="155">
        <v>1092.0653730539184</v>
      </c>
      <c r="BQ56" s="155">
        <v>1034.9431552754563</v>
      </c>
      <c r="BR56" s="155">
        <v>874.91695705838254</v>
      </c>
      <c r="BS56" s="155">
        <v>555.41328959433247</v>
      </c>
      <c r="BT56" s="155">
        <v>271.04523004978967</v>
      </c>
      <c r="BU56" s="155">
        <v>136.00471830784838</v>
      </c>
      <c r="BV56" s="155">
        <v>108.38345207494734</v>
      </c>
      <c r="BW56" s="155">
        <v>97.025909642257943</v>
      </c>
      <c r="BX56" s="155">
        <v>74.206377404349354</v>
      </c>
      <c r="BY56" s="155">
        <v>66.417110977296588</v>
      </c>
      <c r="BZ56" s="155">
        <v>58.915089415501896</v>
      </c>
      <c r="CA56" s="155">
        <v>55.255003346934359</v>
      </c>
      <c r="CB56" s="155">
        <v>49.050313009227771</v>
      </c>
      <c r="CC56" s="155">
        <v>41.825789305377377</v>
      </c>
      <c r="CD56" s="156">
        <v>34.589813366729665</v>
      </c>
    </row>
    <row r="57" spans="1:82" s="1" customFormat="1" x14ac:dyDescent="0.4">
      <c r="A57" s="149"/>
      <c r="B57" s="56" t="s">
        <v>267</v>
      </c>
      <c r="C57" s="154" t="s">
        <v>224</v>
      </c>
      <c r="D57" s="155">
        <v>1620.0289856743811</v>
      </c>
      <c r="E57" s="155">
        <v>2378.3701401754051</v>
      </c>
      <c r="F57" s="155">
        <v>2430.1797298980873</v>
      </c>
      <c r="G57" s="155">
        <v>2089.5326838737424</v>
      </c>
      <c r="H57" s="155">
        <v>2396.5256374286528</v>
      </c>
      <c r="I57" s="155">
        <v>2516.5742315113494</v>
      </c>
      <c r="J57" s="155">
        <v>2454.6232286390441</v>
      </c>
      <c r="K57" s="155">
        <v>2781.9808098822118</v>
      </c>
      <c r="L57" s="155">
        <v>2541.803125825551</v>
      </c>
      <c r="M57" s="155">
        <v>2799.2283956243368</v>
      </c>
      <c r="N57" s="155">
        <v>3275.3526238612612</v>
      </c>
      <c r="O57" s="155">
        <v>3188.5330135707104</v>
      </c>
      <c r="P57" s="155">
        <v>3230.103952254542</v>
      </c>
      <c r="Q57" s="155">
        <v>3568.610895893853</v>
      </c>
      <c r="R57" s="155">
        <v>3614.2588674899171</v>
      </c>
      <c r="S57" s="155">
        <v>4213.6218790742078</v>
      </c>
      <c r="T57" s="155">
        <v>4223.6602060819205</v>
      </c>
      <c r="U57" s="155">
        <v>4957.3012774987328</v>
      </c>
      <c r="V57" s="155">
        <v>4969.0202344977588</v>
      </c>
      <c r="W57" s="155">
        <v>5965.7763965394242</v>
      </c>
      <c r="X57" s="155">
        <v>6116.8180954173249</v>
      </c>
      <c r="Y57" s="155">
        <v>6285.3174290394418</v>
      </c>
      <c r="Z57" s="155">
        <v>5586.3393224856836</v>
      </c>
      <c r="AA57" s="155">
        <v>4485.0323486737161</v>
      </c>
      <c r="AB57" s="155">
        <v>3722.7188068453074</v>
      </c>
      <c r="AC57" s="155">
        <v>3606.2706607280629</v>
      </c>
      <c r="AD57" s="155">
        <v>3380.1386883092036</v>
      </c>
      <c r="AE57" s="155">
        <v>3342.6131608740507</v>
      </c>
      <c r="AF57" s="155">
        <v>3424.0914150627523</v>
      </c>
      <c r="AG57" s="155">
        <v>3551.2141096750988</v>
      </c>
      <c r="AH57" s="155">
        <v>3795.0664560617929</v>
      </c>
      <c r="AI57" s="155">
        <v>3056.180812608849</v>
      </c>
      <c r="AJ57" s="155">
        <v>2561.7277175274453</v>
      </c>
      <c r="AK57" s="155">
        <v>2409.7376577050868</v>
      </c>
      <c r="AL57" s="155">
        <v>1828.6998311470957</v>
      </c>
      <c r="AM57" s="155">
        <v>834.87184162615324</v>
      </c>
      <c r="AN57" s="155">
        <v>831.64409423062057</v>
      </c>
      <c r="AO57" s="155">
        <v>779.32169639230551</v>
      </c>
      <c r="AP57" s="155">
        <v>485.23582898306194</v>
      </c>
      <c r="AQ57" s="155">
        <v>494.94502092828287</v>
      </c>
      <c r="AR57" s="155">
        <v>461.29898288438363</v>
      </c>
      <c r="AS57" s="155">
        <v>453.59476156327588</v>
      </c>
      <c r="AT57" s="155">
        <v>444.40285446079906</v>
      </c>
      <c r="AU57" s="155">
        <v>530.44261198514266</v>
      </c>
      <c r="AV57" s="155">
        <v>687.10013654487807</v>
      </c>
      <c r="AW57" s="155">
        <v>671.45879847359015</v>
      </c>
      <c r="AX57" s="155">
        <v>620.09205471858706</v>
      </c>
      <c r="AY57" s="155">
        <v>21.116973226302349</v>
      </c>
      <c r="AZ57" s="155">
        <v>0</v>
      </c>
      <c r="BA57" s="155">
        <v>0</v>
      </c>
      <c r="BB57" s="155">
        <v>0</v>
      </c>
      <c r="BC57" s="155">
        <v>0</v>
      </c>
      <c r="BD57" s="155">
        <v>0</v>
      </c>
      <c r="BE57" s="155">
        <v>0</v>
      </c>
      <c r="BF57" s="155">
        <v>0</v>
      </c>
      <c r="BG57" s="155">
        <v>0</v>
      </c>
      <c r="BH57" s="155">
        <v>0</v>
      </c>
      <c r="BI57" s="155">
        <v>0</v>
      </c>
      <c r="BJ57" s="155">
        <v>0</v>
      </c>
      <c r="BK57" s="155">
        <v>0</v>
      </c>
      <c r="BL57" s="155">
        <v>0</v>
      </c>
      <c r="BM57" s="155">
        <v>0</v>
      </c>
      <c r="BN57" s="155">
        <v>0</v>
      </c>
      <c r="BO57" s="155">
        <v>0</v>
      </c>
      <c r="BP57" s="155">
        <v>0</v>
      </c>
      <c r="BQ57" s="155">
        <v>0</v>
      </c>
      <c r="BR57" s="155">
        <v>0</v>
      </c>
      <c r="BS57" s="155">
        <v>0</v>
      </c>
      <c r="BT57" s="155">
        <v>0</v>
      </c>
      <c r="BU57" s="155">
        <v>0</v>
      </c>
      <c r="BV57" s="155">
        <v>0</v>
      </c>
      <c r="BW57" s="155">
        <v>0</v>
      </c>
      <c r="BX57" s="155">
        <v>0</v>
      </c>
      <c r="BY57" s="155">
        <v>0</v>
      </c>
      <c r="BZ57" s="155">
        <v>0</v>
      </c>
      <c r="CA57" s="155">
        <v>0</v>
      </c>
      <c r="CB57" s="155">
        <v>0</v>
      </c>
      <c r="CC57" s="155">
        <v>0</v>
      </c>
      <c r="CD57" s="156">
        <v>0</v>
      </c>
    </row>
    <row r="58" spans="1:82" s="1" customFormat="1" x14ac:dyDescent="0.4">
      <c r="A58" s="149"/>
      <c r="B58" s="56" t="s">
        <v>268</v>
      </c>
      <c r="C58" s="154" t="s">
        <v>230</v>
      </c>
      <c r="D58" s="155">
        <v>0</v>
      </c>
      <c r="E58" s="155">
        <v>0</v>
      </c>
      <c r="F58" s="155">
        <v>0</v>
      </c>
      <c r="G58" s="155">
        <v>0</v>
      </c>
      <c r="H58" s="155">
        <v>0</v>
      </c>
      <c r="I58" s="155">
        <v>0</v>
      </c>
      <c r="J58" s="155">
        <v>0</v>
      </c>
      <c r="K58" s="155">
        <v>0</v>
      </c>
      <c r="L58" s="155">
        <v>0</v>
      </c>
      <c r="M58" s="155">
        <v>0</v>
      </c>
      <c r="N58" s="155">
        <v>0</v>
      </c>
      <c r="O58" s="155">
        <v>0</v>
      </c>
      <c r="P58" s="155">
        <v>0</v>
      </c>
      <c r="Q58" s="155">
        <v>0</v>
      </c>
      <c r="R58" s="155">
        <v>0</v>
      </c>
      <c r="S58" s="155">
        <v>0</v>
      </c>
      <c r="T58" s="155">
        <v>0</v>
      </c>
      <c r="U58" s="155">
        <v>0</v>
      </c>
      <c r="V58" s="155">
        <v>0</v>
      </c>
      <c r="W58" s="155">
        <v>0</v>
      </c>
      <c r="X58" s="155">
        <v>0</v>
      </c>
      <c r="Y58" s="155">
        <v>0</v>
      </c>
      <c r="Z58" s="155">
        <v>0</v>
      </c>
      <c r="AA58" s="155">
        <v>0</v>
      </c>
      <c r="AB58" s="155">
        <v>0</v>
      </c>
      <c r="AC58" s="155">
        <v>0</v>
      </c>
      <c r="AD58" s="155">
        <v>0</v>
      </c>
      <c r="AE58" s="155">
        <v>0</v>
      </c>
      <c r="AF58" s="155">
        <v>0</v>
      </c>
      <c r="AG58" s="155">
        <v>0</v>
      </c>
      <c r="AH58" s="155">
        <v>0</v>
      </c>
      <c r="AI58" s="155">
        <v>0</v>
      </c>
      <c r="AJ58" s="155">
        <v>0</v>
      </c>
      <c r="AK58" s="155">
        <v>0</v>
      </c>
      <c r="AL58" s="155">
        <v>0</v>
      </c>
      <c r="AM58" s="155">
        <v>0</v>
      </c>
      <c r="AN58" s="155">
        <v>0</v>
      </c>
      <c r="AO58" s="155">
        <v>0</v>
      </c>
      <c r="AP58" s="155">
        <v>0</v>
      </c>
      <c r="AQ58" s="155">
        <v>0</v>
      </c>
      <c r="AR58" s="155">
        <v>283.56574276076924</v>
      </c>
      <c r="AS58" s="155">
        <v>207.0985253489811</v>
      </c>
      <c r="AT58" s="155">
        <v>202.17687607004711</v>
      </c>
      <c r="AU58" s="155">
        <v>245.65688077647067</v>
      </c>
      <c r="AV58" s="155">
        <v>240.53790164736463</v>
      </c>
      <c r="AW58" s="155">
        <v>256.99947540590676</v>
      </c>
      <c r="AX58" s="155">
        <v>243.90275392375693</v>
      </c>
      <c r="AY58" s="155">
        <v>242.11489677840075</v>
      </c>
      <c r="AZ58" s="155">
        <v>228.53688642677287</v>
      </c>
      <c r="BA58" s="155">
        <v>219.32234859039625</v>
      </c>
      <c r="BB58" s="155">
        <v>237.77154007377752</v>
      </c>
      <c r="BC58" s="155">
        <v>214.71760988287062</v>
      </c>
      <c r="BD58" s="155">
        <v>205.29547253029952</v>
      </c>
      <c r="BE58" s="155">
        <v>216.67731202932103</v>
      </c>
      <c r="BF58" s="155">
        <v>211.4484889374896</v>
      </c>
      <c r="BG58" s="155">
        <v>235.62501768969392</v>
      </c>
      <c r="BH58" s="155">
        <v>237.61497336056271</v>
      </c>
      <c r="BI58" s="155">
        <v>273.69751988565571</v>
      </c>
      <c r="BJ58" s="155">
        <v>379.75632818362357</v>
      </c>
      <c r="BK58" s="155">
        <v>318.02282345813887</v>
      </c>
      <c r="BL58" s="155">
        <v>286.48039986782726</v>
      </c>
      <c r="BM58" s="155">
        <v>350.04324579305546</v>
      </c>
      <c r="BN58" s="155">
        <v>348.49001183572312</v>
      </c>
      <c r="BO58" s="155">
        <v>159.13879752737679</v>
      </c>
      <c r="BP58" s="155">
        <v>119.29460716250351</v>
      </c>
      <c r="BQ58" s="155">
        <v>10.573005119543804</v>
      </c>
      <c r="BR58" s="155">
        <v>0</v>
      </c>
      <c r="BS58" s="155">
        <v>0</v>
      </c>
      <c r="BT58" s="155">
        <v>0</v>
      </c>
      <c r="BU58" s="155">
        <v>0</v>
      </c>
      <c r="BV58" s="155">
        <v>0</v>
      </c>
      <c r="BW58" s="155">
        <v>0</v>
      </c>
      <c r="BX58" s="155">
        <v>0</v>
      </c>
      <c r="BY58" s="155">
        <v>0</v>
      </c>
      <c r="BZ58" s="155">
        <v>0</v>
      </c>
      <c r="CA58" s="155">
        <v>0</v>
      </c>
      <c r="CB58" s="155">
        <v>0</v>
      </c>
      <c r="CC58" s="155">
        <v>0</v>
      </c>
      <c r="CD58" s="156">
        <v>0</v>
      </c>
    </row>
    <row r="59" spans="1:82" s="1" customFormat="1" x14ac:dyDescent="0.4">
      <c r="A59" s="149"/>
      <c r="B59" s="56" t="s">
        <v>269</v>
      </c>
      <c r="C59" s="154" t="s">
        <v>221</v>
      </c>
      <c r="D59" s="155">
        <v>0</v>
      </c>
      <c r="E59" s="155">
        <v>0</v>
      </c>
      <c r="F59" s="155">
        <v>0</v>
      </c>
      <c r="G59" s="155">
        <v>0</v>
      </c>
      <c r="H59" s="155">
        <v>0</v>
      </c>
      <c r="I59" s="155">
        <v>0</v>
      </c>
      <c r="J59" s="155">
        <v>0</v>
      </c>
      <c r="K59" s="155">
        <v>0</v>
      </c>
      <c r="L59" s="155">
        <v>0</v>
      </c>
      <c r="M59" s="155">
        <v>0</v>
      </c>
      <c r="N59" s="155">
        <v>0</v>
      </c>
      <c r="O59" s="155">
        <v>0</v>
      </c>
      <c r="P59" s="155">
        <v>0</v>
      </c>
      <c r="Q59" s="155">
        <v>0</v>
      </c>
      <c r="R59" s="155">
        <v>0</v>
      </c>
      <c r="S59" s="155">
        <v>0</v>
      </c>
      <c r="T59" s="155">
        <v>0</v>
      </c>
      <c r="U59" s="155">
        <v>0</v>
      </c>
      <c r="V59" s="155">
        <v>0</v>
      </c>
      <c r="W59" s="155">
        <v>0</v>
      </c>
      <c r="X59" s="155">
        <v>0</v>
      </c>
      <c r="Y59" s="155">
        <v>0</v>
      </c>
      <c r="Z59" s="155">
        <v>0</v>
      </c>
      <c r="AA59" s="155">
        <v>0</v>
      </c>
      <c r="AB59" s="155">
        <v>0</v>
      </c>
      <c r="AC59" s="155">
        <v>0</v>
      </c>
      <c r="AD59" s="155">
        <v>0</v>
      </c>
      <c r="AE59" s="155">
        <v>0</v>
      </c>
      <c r="AF59" s="155">
        <v>0</v>
      </c>
      <c r="AG59" s="155">
        <v>0</v>
      </c>
      <c r="AH59" s="155">
        <v>0</v>
      </c>
      <c r="AI59" s="155">
        <v>0</v>
      </c>
      <c r="AJ59" s="155">
        <v>0</v>
      </c>
      <c r="AK59" s="155">
        <v>0</v>
      </c>
      <c r="AL59" s="155">
        <v>0</v>
      </c>
      <c r="AM59" s="155">
        <v>0</v>
      </c>
      <c r="AN59" s="155">
        <v>0</v>
      </c>
      <c r="AO59" s="155">
        <v>0</v>
      </c>
      <c r="AP59" s="155">
        <v>2.710814687056212</v>
      </c>
      <c r="AQ59" s="155">
        <v>1.7489676440696624</v>
      </c>
      <c r="AR59" s="155">
        <v>1.7086037551093809</v>
      </c>
      <c r="AS59" s="155">
        <v>0.11134329319837694</v>
      </c>
      <c r="AT59" s="155">
        <v>9.0404294177663325E-2</v>
      </c>
      <c r="AU59" s="155">
        <v>2.04216294137133</v>
      </c>
      <c r="AV59" s="155">
        <v>2.0159971039283788</v>
      </c>
      <c r="AW59" s="155">
        <v>3.7196977822290385</v>
      </c>
      <c r="AX59" s="155">
        <v>3.448382272466751</v>
      </c>
      <c r="AY59" s="155">
        <v>5.2387691078918408</v>
      </c>
      <c r="AZ59" s="155">
        <v>4.4074546179773897</v>
      </c>
      <c r="BA59" s="155">
        <v>5.4055922102319611</v>
      </c>
      <c r="BB59" s="155">
        <v>7.2967474884951553</v>
      </c>
      <c r="BC59" s="155">
        <v>11.072449791938949</v>
      </c>
      <c r="BD59" s="155">
        <v>3.1976525221204781</v>
      </c>
      <c r="BE59" s="155">
        <v>13.854602245639526</v>
      </c>
      <c r="BF59" s="155">
        <v>11.176903990586474</v>
      </c>
      <c r="BG59" s="155">
        <v>8.9872470716547124</v>
      </c>
      <c r="BH59" s="155">
        <v>11.402598994002078</v>
      </c>
      <c r="BI59" s="155">
        <v>11.66703807987742</v>
      </c>
      <c r="BJ59" s="155">
        <v>13.385324857512298</v>
      </c>
      <c r="BK59" s="155">
        <v>16.271959906773763</v>
      </c>
      <c r="BL59" s="155">
        <v>21.199483749305454</v>
      </c>
      <c r="BM59" s="155">
        <v>20.871523969775463</v>
      </c>
      <c r="BN59" s="155">
        <v>20.529180848583842</v>
      </c>
      <c r="BO59" s="155">
        <v>20.223592596986151</v>
      </c>
      <c r="BP59" s="155">
        <v>19.823944102531446</v>
      </c>
      <c r="BQ59" s="155">
        <v>19.380054751182751</v>
      </c>
      <c r="BR59" s="155">
        <v>19.159326299711758</v>
      </c>
      <c r="BS59" s="155">
        <v>15.577438071266323</v>
      </c>
      <c r="BT59" s="155">
        <v>0</v>
      </c>
      <c r="BU59" s="155">
        <v>0</v>
      </c>
      <c r="BV59" s="155">
        <v>0</v>
      </c>
      <c r="BW59" s="155">
        <v>0</v>
      </c>
      <c r="BX59" s="155">
        <v>0</v>
      </c>
      <c r="BY59" s="155">
        <v>0</v>
      </c>
      <c r="BZ59" s="155">
        <v>0</v>
      </c>
      <c r="CA59" s="155">
        <v>0</v>
      </c>
      <c r="CB59" s="155">
        <v>0</v>
      </c>
      <c r="CC59" s="155">
        <v>0</v>
      </c>
      <c r="CD59" s="156">
        <v>0</v>
      </c>
    </row>
    <row r="60" spans="1:82" s="1" customFormat="1" x14ac:dyDescent="0.4">
      <c r="A60" s="149"/>
      <c r="B60" s="56" t="s">
        <v>33</v>
      </c>
      <c r="C60" s="159"/>
      <c r="D60" s="155">
        <f t="shared" ref="D60:AI60" si="10">SUM(D61:D62)</f>
        <v>6569.496852251973</v>
      </c>
      <c r="E60" s="155">
        <f t="shared" si="10"/>
        <v>9037.8065326665401</v>
      </c>
      <c r="F60" s="155">
        <f t="shared" si="10"/>
        <v>8806.744618843506</v>
      </c>
      <c r="G60" s="155">
        <f t="shared" si="10"/>
        <v>9084.3506256248638</v>
      </c>
      <c r="H60" s="155">
        <f t="shared" si="10"/>
        <v>9546.7656389992408</v>
      </c>
      <c r="I60" s="155">
        <f t="shared" si="10"/>
        <v>9903.2679711182791</v>
      </c>
      <c r="J60" s="155">
        <f t="shared" si="10"/>
        <v>10111.885750168654</v>
      </c>
      <c r="K60" s="155">
        <f t="shared" si="10"/>
        <v>12080.388556968441</v>
      </c>
      <c r="L60" s="155">
        <f t="shared" si="10"/>
        <v>11773.253568327447</v>
      </c>
      <c r="M60" s="155">
        <f t="shared" si="10"/>
        <v>12114.075489501731</v>
      </c>
      <c r="N60" s="155">
        <f t="shared" si="10"/>
        <v>15147.585842486462</v>
      </c>
      <c r="O60" s="155">
        <f t="shared" si="10"/>
        <v>16040.323046829684</v>
      </c>
      <c r="P60" s="155">
        <f t="shared" si="10"/>
        <v>16195.980483563701</v>
      </c>
      <c r="Q60" s="155">
        <f t="shared" si="10"/>
        <v>18094.657705635131</v>
      </c>
      <c r="R60" s="155">
        <f t="shared" si="10"/>
        <v>18062.342612700384</v>
      </c>
      <c r="S60" s="155">
        <f t="shared" si="10"/>
        <v>21107.735933418757</v>
      </c>
      <c r="T60" s="155">
        <f t="shared" si="10"/>
        <v>21332.742713346564</v>
      </c>
      <c r="U60" s="155">
        <f t="shared" si="10"/>
        <v>24692.746564538957</v>
      </c>
      <c r="V60" s="155">
        <f t="shared" si="10"/>
        <v>24135.241138989109</v>
      </c>
      <c r="W60" s="155">
        <f t="shared" si="10"/>
        <v>25581.337871317708</v>
      </c>
      <c r="X60" s="155">
        <f t="shared" si="10"/>
        <v>27095.537791784034</v>
      </c>
      <c r="Y60" s="155">
        <f t="shared" si="10"/>
        <v>26719.579109757695</v>
      </c>
      <c r="Z60" s="155">
        <f t="shared" si="10"/>
        <v>26686.467643835811</v>
      </c>
      <c r="AA60" s="155">
        <f t="shared" si="10"/>
        <v>28744.79052843812</v>
      </c>
      <c r="AB60" s="155">
        <f t="shared" si="10"/>
        <v>30688.730811006943</v>
      </c>
      <c r="AC60" s="155">
        <f t="shared" si="10"/>
        <v>32731.826970796392</v>
      </c>
      <c r="AD60" s="155">
        <f t="shared" si="10"/>
        <v>35326.423393107601</v>
      </c>
      <c r="AE60" s="155">
        <f t="shared" si="10"/>
        <v>37933.780165165743</v>
      </c>
      <c r="AF60" s="155">
        <f t="shared" si="10"/>
        <v>39249.146991392336</v>
      </c>
      <c r="AG60" s="155">
        <f t="shared" si="10"/>
        <v>40206.143945115044</v>
      </c>
      <c r="AH60" s="155">
        <f t="shared" si="10"/>
        <v>41380.401343466881</v>
      </c>
      <c r="AI60" s="155">
        <f t="shared" si="10"/>
        <v>41302.767256814557</v>
      </c>
      <c r="AJ60" s="155">
        <f t="shared" ref="AJ60:BO60" si="11">SUM(AJ61:AJ62)</f>
        <v>41379.344966299592</v>
      </c>
      <c r="AK60" s="155">
        <f t="shared" si="11"/>
        <v>43109.497949974095</v>
      </c>
      <c r="AL60" s="155">
        <f t="shared" si="11"/>
        <v>44855.960298660437</v>
      </c>
      <c r="AM60" s="155">
        <f t="shared" si="11"/>
        <v>46166.837612036419</v>
      </c>
      <c r="AN60" s="155">
        <f t="shared" si="11"/>
        <v>45627.154660889275</v>
      </c>
      <c r="AO60" s="155">
        <f t="shared" si="11"/>
        <v>46942.837690297391</v>
      </c>
      <c r="AP60" s="155">
        <f t="shared" si="11"/>
        <v>48297.102463646719</v>
      </c>
      <c r="AQ60" s="155">
        <f t="shared" si="11"/>
        <v>47918.49503930741</v>
      </c>
      <c r="AR60" s="155">
        <f t="shared" si="11"/>
        <v>46316.667182738085</v>
      </c>
      <c r="AS60" s="155">
        <f t="shared" si="11"/>
        <v>46167.240572359718</v>
      </c>
      <c r="AT60" s="155">
        <f t="shared" si="11"/>
        <v>46712.028244110763</v>
      </c>
      <c r="AU60" s="155">
        <f t="shared" si="11"/>
        <v>49607.035273672584</v>
      </c>
      <c r="AV60" s="155">
        <f t="shared" si="11"/>
        <v>50478.243800311422</v>
      </c>
      <c r="AW60" s="155">
        <f t="shared" si="11"/>
        <v>51912.558472848803</v>
      </c>
      <c r="AX60" s="155">
        <f t="shared" si="11"/>
        <v>52205.543556417935</v>
      </c>
      <c r="AY60" s="155">
        <f t="shared" si="11"/>
        <v>52789.518923450647</v>
      </c>
      <c r="AZ60" s="155">
        <f t="shared" si="11"/>
        <v>54412.331232894627</v>
      </c>
      <c r="BA60" s="155">
        <f t="shared" si="11"/>
        <v>57308.150243955381</v>
      </c>
      <c r="BB60" s="155">
        <f t="shared" si="11"/>
        <v>59393.741240606345</v>
      </c>
      <c r="BC60" s="155">
        <f t="shared" si="11"/>
        <v>62706.456444626965</v>
      </c>
      <c r="BD60" s="155">
        <f t="shared" si="11"/>
        <v>63018.151831160911</v>
      </c>
      <c r="BE60" s="155">
        <f t="shared" si="11"/>
        <v>66790.149142273993</v>
      </c>
      <c r="BF60" s="155">
        <f t="shared" si="11"/>
        <v>69219.512746012697</v>
      </c>
      <c r="BG60" s="155">
        <f t="shared" si="11"/>
        <v>70757.419885775205</v>
      </c>
      <c r="BH60" s="155">
        <f t="shared" si="11"/>
        <v>72109.292807889797</v>
      </c>
      <c r="BI60" s="155">
        <f t="shared" si="11"/>
        <v>73794.321071986968</v>
      </c>
      <c r="BJ60" s="155">
        <f t="shared" si="11"/>
        <v>74792.045141043753</v>
      </c>
      <c r="BK60" s="155">
        <f t="shared" si="11"/>
        <v>78087.161307885035</v>
      </c>
      <c r="BL60" s="155">
        <f t="shared" si="11"/>
        <v>81095.3970994751</v>
      </c>
      <c r="BM60" s="155">
        <f t="shared" si="11"/>
        <v>86726.904468674256</v>
      </c>
      <c r="BN60" s="155">
        <f t="shared" si="11"/>
        <v>89052.516613620348</v>
      </c>
      <c r="BO60" s="155">
        <f t="shared" si="11"/>
        <v>93148.391820758538</v>
      </c>
      <c r="BP60" s="155">
        <f t="shared" ref="BP60:CD60" si="12">SUM(BP61:BP62)</f>
        <v>98275.003572988528</v>
      </c>
      <c r="BQ60" s="155">
        <f t="shared" si="12"/>
        <v>100048.50909146642</v>
      </c>
      <c r="BR60" s="155">
        <f t="shared" si="12"/>
        <v>102961.8594065042</v>
      </c>
      <c r="BS60" s="155">
        <f t="shared" si="12"/>
        <v>105700.31716201213</v>
      </c>
      <c r="BT60" s="155">
        <f t="shared" si="12"/>
        <v>105947.61505993293</v>
      </c>
      <c r="BU60" s="155">
        <f t="shared" si="12"/>
        <v>106678.92444748947</v>
      </c>
      <c r="BV60" s="155">
        <f t="shared" si="12"/>
        <v>107919.58230487184</v>
      </c>
      <c r="BW60" s="155">
        <f t="shared" si="12"/>
        <v>107692.13279071219</v>
      </c>
      <c r="BX60" s="155">
        <f t="shared" si="12"/>
        <v>105087.70361666792</v>
      </c>
      <c r="BY60" s="155">
        <f t="shared" si="12"/>
        <v>108759.18218518764</v>
      </c>
      <c r="BZ60" s="155">
        <f t="shared" si="12"/>
        <v>110620.43107233844</v>
      </c>
      <c r="CA60" s="155">
        <f t="shared" si="12"/>
        <v>118453.13291300014</v>
      </c>
      <c r="CB60" s="155">
        <f t="shared" si="12"/>
        <v>122770.8730681727</v>
      </c>
      <c r="CC60" s="155">
        <f t="shared" si="12"/>
        <v>126078.21069962338</v>
      </c>
      <c r="CD60" s="156">
        <f t="shared" si="12"/>
        <v>127979.21520401479</v>
      </c>
    </row>
    <row r="61" spans="1:82" s="1" customFormat="1" x14ac:dyDescent="0.4">
      <c r="A61" s="149"/>
      <c r="B61" s="71" t="s">
        <v>227</v>
      </c>
      <c r="C61" s="154" t="s">
        <v>224</v>
      </c>
      <c r="D61" s="155">
        <v>6569.496852251973</v>
      </c>
      <c r="E61" s="155">
        <v>9037.8065326665401</v>
      </c>
      <c r="F61" s="155">
        <v>8806.744618843506</v>
      </c>
      <c r="G61" s="155">
        <v>9084.3506256248638</v>
      </c>
      <c r="H61" s="155">
        <v>9546.7656389992408</v>
      </c>
      <c r="I61" s="155">
        <v>9903.2679711182791</v>
      </c>
      <c r="J61" s="155">
        <v>10111.885750168654</v>
      </c>
      <c r="K61" s="155">
        <v>12080.388556968441</v>
      </c>
      <c r="L61" s="155">
        <v>11773.253568327447</v>
      </c>
      <c r="M61" s="155">
        <v>12114.075489501731</v>
      </c>
      <c r="N61" s="155">
        <v>15147.585842486462</v>
      </c>
      <c r="O61" s="155">
        <v>16040.323046829684</v>
      </c>
      <c r="P61" s="155">
        <v>16195.980483563701</v>
      </c>
      <c r="Q61" s="155">
        <v>18094.657705635131</v>
      </c>
      <c r="R61" s="155">
        <v>18062.342612700384</v>
      </c>
      <c r="S61" s="155">
        <v>21107.735933418757</v>
      </c>
      <c r="T61" s="155">
        <v>21332.742713346564</v>
      </c>
      <c r="U61" s="155">
        <v>24692.746564538957</v>
      </c>
      <c r="V61" s="155">
        <v>24135.241138989109</v>
      </c>
      <c r="W61" s="155">
        <v>25581.337871317708</v>
      </c>
      <c r="X61" s="155">
        <v>27095.537791784034</v>
      </c>
      <c r="Y61" s="155">
        <v>26719.579109757695</v>
      </c>
      <c r="Z61" s="155">
        <v>26575.84706319253</v>
      </c>
      <c r="AA61" s="155">
        <v>28426.515843639147</v>
      </c>
      <c r="AB61" s="155">
        <v>30342.848471761165</v>
      </c>
      <c r="AC61" s="155">
        <v>32404.485151317243</v>
      </c>
      <c r="AD61" s="155">
        <v>35026.897608727137</v>
      </c>
      <c r="AE61" s="155">
        <v>37667.255439762288</v>
      </c>
      <c r="AF61" s="155">
        <v>39002.075643553922</v>
      </c>
      <c r="AG61" s="155">
        <v>39988.354346076245</v>
      </c>
      <c r="AH61" s="155">
        <v>41178.652120946354</v>
      </c>
      <c r="AI61" s="155">
        <v>41134.793960243689</v>
      </c>
      <c r="AJ61" s="155">
        <v>41230.498401672616</v>
      </c>
      <c r="AK61" s="155">
        <v>42971.292407841007</v>
      </c>
      <c r="AL61" s="155">
        <v>44723.924209768949</v>
      </c>
      <c r="AM61" s="155">
        <v>46037.668761067842</v>
      </c>
      <c r="AN61" s="155">
        <v>45510.903335889299</v>
      </c>
      <c r="AO61" s="155">
        <v>46827.068887572445</v>
      </c>
      <c r="AP61" s="155">
        <v>48196.802320225637</v>
      </c>
      <c r="AQ61" s="155">
        <v>47823.214769735911</v>
      </c>
      <c r="AR61" s="155">
        <v>46229.850406562509</v>
      </c>
      <c r="AS61" s="155">
        <v>46090.251138844767</v>
      </c>
      <c r="AT61" s="155">
        <v>46638.412438290499</v>
      </c>
      <c r="AU61" s="155">
        <v>49537.528037377473</v>
      </c>
      <c r="AV61" s="155">
        <v>50411.115627081177</v>
      </c>
      <c r="AW61" s="155">
        <v>51846.027023792376</v>
      </c>
      <c r="AX61" s="155">
        <v>52142.605591491316</v>
      </c>
      <c r="AY61" s="155">
        <v>52726.563947019735</v>
      </c>
      <c r="AZ61" s="155">
        <v>54361.825608947292</v>
      </c>
      <c r="BA61" s="155">
        <v>57258.25260096175</v>
      </c>
      <c r="BB61" s="155">
        <v>59345.730176884608</v>
      </c>
      <c r="BC61" s="155">
        <v>62660.546003744341</v>
      </c>
      <c r="BD61" s="155">
        <v>62973.353792800401</v>
      </c>
      <c r="BE61" s="155">
        <v>66744.581136181965</v>
      </c>
      <c r="BF61" s="155">
        <v>69174.490613813032</v>
      </c>
      <c r="BG61" s="155">
        <v>70712.235922329754</v>
      </c>
      <c r="BH61" s="155">
        <v>72064.540894486752</v>
      </c>
      <c r="BI61" s="155">
        <v>73750.519081252365</v>
      </c>
      <c r="BJ61" s="155">
        <v>74744.534207506455</v>
      </c>
      <c r="BK61" s="155">
        <v>78033.478403037516</v>
      </c>
      <c r="BL61" s="155">
        <v>81036.120805561237</v>
      </c>
      <c r="BM61" s="155">
        <v>86665.087875080993</v>
      </c>
      <c r="BN61" s="155">
        <v>88978.430341411571</v>
      </c>
      <c r="BO61" s="155">
        <v>93069.795520542815</v>
      </c>
      <c r="BP61" s="155">
        <v>98182.620293588116</v>
      </c>
      <c r="BQ61" s="155">
        <v>99933.3616572678</v>
      </c>
      <c r="BR61" s="155">
        <v>102856.99658892213</v>
      </c>
      <c r="BS61" s="155">
        <v>105590.44474262142</v>
      </c>
      <c r="BT61" s="155">
        <v>105832.76292756248</v>
      </c>
      <c r="BU61" s="155">
        <v>106559.93842940399</v>
      </c>
      <c r="BV61" s="155">
        <v>107793.38966398386</v>
      </c>
      <c r="BW61" s="155">
        <v>107562.7861342587</v>
      </c>
      <c r="BX61" s="155">
        <v>104804.36690618822</v>
      </c>
      <c r="BY61" s="155">
        <v>108604.25885935733</v>
      </c>
      <c r="BZ61" s="155">
        <v>110349.17569414474</v>
      </c>
      <c r="CA61" s="155">
        <v>118270.80643898195</v>
      </c>
      <c r="CB61" s="155">
        <v>122603.74656769085</v>
      </c>
      <c r="CC61" s="155">
        <v>125908.89954331465</v>
      </c>
      <c r="CD61" s="156">
        <v>127805.97596625831</v>
      </c>
    </row>
    <row r="62" spans="1:82" s="1" customFormat="1" x14ac:dyDescent="0.4">
      <c r="A62" s="149"/>
      <c r="B62" s="71" t="s">
        <v>228</v>
      </c>
      <c r="C62" s="154" t="s">
        <v>221</v>
      </c>
      <c r="D62" s="155">
        <v>0</v>
      </c>
      <c r="E62" s="155">
        <v>0</v>
      </c>
      <c r="F62" s="155">
        <v>0</v>
      </c>
      <c r="G62" s="155">
        <v>0</v>
      </c>
      <c r="H62" s="155">
        <v>0</v>
      </c>
      <c r="I62" s="155">
        <v>0</v>
      </c>
      <c r="J62" s="155">
        <v>0</v>
      </c>
      <c r="K62" s="155">
        <v>0</v>
      </c>
      <c r="L62" s="155">
        <v>0</v>
      </c>
      <c r="M62" s="155">
        <v>0</v>
      </c>
      <c r="N62" s="155">
        <v>0</v>
      </c>
      <c r="O62" s="155">
        <v>0</v>
      </c>
      <c r="P62" s="155">
        <v>0</v>
      </c>
      <c r="Q62" s="155">
        <v>0</v>
      </c>
      <c r="R62" s="155">
        <v>0</v>
      </c>
      <c r="S62" s="155">
        <v>0</v>
      </c>
      <c r="T62" s="155">
        <v>0</v>
      </c>
      <c r="U62" s="155">
        <v>0</v>
      </c>
      <c r="V62" s="155">
        <v>0</v>
      </c>
      <c r="W62" s="155">
        <v>0</v>
      </c>
      <c r="X62" s="155">
        <v>0</v>
      </c>
      <c r="Y62" s="155">
        <v>0</v>
      </c>
      <c r="Z62" s="155">
        <v>110.62058064328087</v>
      </c>
      <c r="AA62" s="155">
        <v>318.27468479897152</v>
      </c>
      <c r="AB62" s="155">
        <v>345.88233924577872</v>
      </c>
      <c r="AC62" s="155">
        <v>327.34181947914948</v>
      </c>
      <c r="AD62" s="155">
        <v>299.52578438046345</v>
      </c>
      <c r="AE62" s="155">
        <v>266.52472540345263</v>
      </c>
      <c r="AF62" s="155">
        <v>247.07134783841423</v>
      </c>
      <c r="AG62" s="155">
        <v>217.78959903879743</v>
      </c>
      <c r="AH62" s="155">
        <v>201.74922252052636</v>
      </c>
      <c r="AI62" s="155">
        <v>167.97329657086806</v>
      </c>
      <c r="AJ62" s="155">
        <v>148.84656462697694</v>
      </c>
      <c r="AK62" s="155">
        <v>138.20554213308586</v>
      </c>
      <c r="AL62" s="155">
        <v>132.03608889148705</v>
      </c>
      <c r="AM62" s="155">
        <v>129.16885096857467</v>
      </c>
      <c r="AN62" s="155">
        <v>116.25132499997923</v>
      </c>
      <c r="AO62" s="155">
        <v>115.76880272494394</v>
      </c>
      <c r="AP62" s="155">
        <v>100.30014342107985</v>
      </c>
      <c r="AQ62" s="155">
        <v>95.280269571501819</v>
      </c>
      <c r="AR62" s="155">
        <v>86.816776175578909</v>
      </c>
      <c r="AS62" s="155">
        <v>76.98943351494971</v>
      </c>
      <c r="AT62" s="155">
        <v>73.615805820261357</v>
      </c>
      <c r="AU62" s="155">
        <v>69.507236295107759</v>
      </c>
      <c r="AV62" s="155">
        <v>67.128173230244386</v>
      </c>
      <c r="AW62" s="155">
        <v>66.531449056427007</v>
      </c>
      <c r="AX62" s="155">
        <v>62.937964926620928</v>
      </c>
      <c r="AY62" s="155">
        <v>62.954976430913881</v>
      </c>
      <c r="AZ62" s="155">
        <v>50.5056239473315</v>
      </c>
      <c r="BA62" s="155">
        <v>49.897642993627912</v>
      </c>
      <c r="BB62" s="155">
        <v>48.011063721739959</v>
      </c>
      <c r="BC62" s="155">
        <v>45.910440882620868</v>
      </c>
      <c r="BD62" s="155">
        <v>44.798038360510844</v>
      </c>
      <c r="BE62" s="155">
        <v>45.56800609202606</v>
      </c>
      <c r="BF62" s="155">
        <v>45.022132199665748</v>
      </c>
      <c r="BG62" s="155">
        <v>45.183963445452889</v>
      </c>
      <c r="BH62" s="155">
        <v>44.751913403050537</v>
      </c>
      <c r="BI62" s="155">
        <v>43.801990734608694</v>
      </c>
      <c r="BJ62" s="155">
        <v>47.51093353729226</v>
      </c>
      <c r="BK62" s="155">
        <v>53.682904847515573</v>
      </c>
      <c r="BL62" s="155">
        <v>59.276293913856229</v>
      </c>
      <c r="BM62" s="155">
        <v>61.816593593258162</v>
      </c>
      <c r="BN62" s="155">
        <v>74.086272208776819</v>
      </c>
      <c r="BO62" s="155">
        <v>78.596300215724725</v>
      </c>
      <c r="BP62" s="155">
        <v>92.383279400405755</v>
      </c>
      <c r="BQ62" s="155">
        <v>115.14743419861642</v>
      </c>
      <c r="BR62" s="155">
        <v>104.86281758206738</v>
      </c>
      <c r="BS62" s="155">
        <v>109.87241939070442</v>
      </c>
      <c r="BT62" s="155">
        <v>114.85213237044759</v>
      </c>
      <c r="BU62" s="155">
        <v>118.98601808547268</v>
      </c>
      <c r="BV62" s="155">
        <v>126.19264088798664</v>
      </c>
      <c r="BW62" s="155">
        <v>129.34665645349682</v>
      </c>
      <c r="BX62" s="155">
        <v>283.33671047969557</v>
      </c>
      <c r="BY62" s="155">
        <v>154.92332583030989</v>
      </c>
      <c r="BZ62" s="155">
        <v>271.25537819370743</v>
      </c>
      <c r="CA62" s="155">
        <v>182.32647401818807</v>
      </c>
      <c r="CB62" s="155">
        <v>167.12650048186185</v>
      </c>
      <c r="CC62" s="155">
        <v>169.31115630873555</v>
      </c>
      <c r="CD62" s="156">
        <v>173.23923775648652</v>
      </c>
    </row>
    <row r="63" spans="1:82" s="1" customFormat="1" ht="25.5" customHeight="1" x14ac:dyDescent="0.4">
      <c r="A63" s="149"/>
      <c r="B63" s="56" t="s">
        <v>270</v>
      </c>
      <c r="C63" s="154" t="s">
        <v>224</v>
      </c>
      <c r="D63" s="155">
        <v>0</v>
      </c>
      <c r="E63" s="155">
        <v>0</v>
      </c>
      <c r="F63" s="155">
        <v>0</v>
      </c>
      <c r="G63" s="155">
        <v>0</v>
      </c>
      <c r="H63" s="155">
        <v>0</v>
      </c>
      <c r="I63" s="155">
        <v>0</v>
      </c>
      <c r="J63" s="155">
        <v>0</v>
      </c>
      <c r="K63" s="155">
        <v>0</v>
      </c>
      <c r="L63" s="155">
        <v>0</v>
      </c>
      <c r="M63" s="155">
        <v>0</v>
      </c>
      <c r="N63" s="155">
        <v>0</v>
      </c>
      <c r="O63" s="155">
        <v>0</v>
      </c>
      <c r="P63" s="155">
        <v>0</v>
      </c>
      <c r="Q63" s="155">
        <v>0</v>
      </c>
      <c r="R63" s="155">
        <v>0</v>
      </c>
      <c r="S63" s="155">
        <v>0</v>
      </c>
      <c r="T63" s="155">
        <v>0</v>
      </c>
      <c r="U63" s="155">
        <v>0</v>
      </c>
      <c r="V63" s="155">
        <v>0</v>
      </c>
      <c r="W63" s="155">
        <v>0</v>
      </c>
      <c r="X63" s="155">
        <v>0</v>
      </c>
      <c r="Y63" s="155">
        <v>0</v>
      </c>
      <c r="Z63" s="155">
        <v>0</v>
      </c>
      <c r="AA63" s="155">
        <v>0</v>
      </c>
      <c r="AB63" s="155">
        <v>0</v>
      </c>
      <c r="AC63" s="155">
        <v>0</v>
      </c>
      <c r="AD63" s="155">
        <v>0</v>
      </c>
      <c r="AE63" s="155">
        <v>0</v>
      </c>
      <c r="AF63" s="155">
        <v>0</v>
      </c>
      <c r="AG63" s="155">
        <v>0</v>
      </c>
      <c r="AH63" s="155">
        <v>0</v>
      </c>
      <c r="AI63" s="155">
        <v>0</v>
      </c>
      <c r="AJ63" s="155">
        <v>0</v>
      </c>
      <c r="AK63" s="155">
        <v>0</v>
      </c>
      <c r="AL63" s="155">
        <v>0</v>
      </c>
      <c r="AM63" s="155">
        <v>0</v>
      </c>
      <c r="AN63" s="155">
        <v>0</v>
      </c>
      <c r="AO63" s="155">
        <v>0</v>
      </c>
      <c r="AP63" s="155">
        <v>0</v>
      </c>
      <c r="AQ63" s="155">
        <v>0</v>
      </c>
      <c r="AR63" s="155">
        <v>0</v>
      </c>
      <c r="AS63" s="155">
        <v>0</v>
      </c>
      <c r="AT63" s="155">
        <v>0</v>
      </c>
      <c r="AU63" s="155">
        <v>0</v>
      </c>
      <c r="AV63" s="155">
        <v>0</v>
      </c>
      <c r="AW63" s="155">
        <v>0</v>
      </c>
      <c r="AX63" s="155">
        <v>0</v>
      </c>
      <c r="AY63" s="155">
        <v>0</v>
      </c>
      <c r="AZ63" s="155">
        <v>0</v>
      </c>
      <c r="BA63" s="155">
        <v>0</v>
      </c>
      <c r="BB63" s="155">
        <v>0</v>
      </c>
      <c r="BC63" s="155">
        <v>0</v>
      </c>
      <c r="BD63" s="155">
        <v>0</v>
      </c>
      <c r="BE63" s="155">
        <v>0</v>
      </c>
      <c r="BF63" s="155">
        <v>0</v>
      </c>
      <c r="BG63" s="155">
        <v>0</v>
      </c>
      <c r="BH63" s="155">
        <v>0</v>
      </c>
      <c r="BI63" s="155">
        <v>0</v>
      </c>
      <c r="BJ63" s="155">
        <v>0</v>
      </c>
      <c r="BK63" s="155">
        <v>0</v>
      </c>
      <c r="BL63" s="155">
        <v>12.957891824989929</v>
      </c>
      <c r="BM63" s="155">
        <v>0.32597693967767366</v>
      </c>
      <c r="BN63" s="155">
        <v>-2.2611856198513531</v>
      </c>
      <c r="BO63" s="155">
        <v>6.4852265832314551</v>
      </c>
      <c r="BP63" s="155">
        <v>2.5135570380103718</v>
      </c>
      <c r="BQ63" s="155">
        <v>3.064445832517086</v>
      </c>
      <c r="BR63" s="155">
        <v>2.1441441411072519</v>
      </c>
      <c r="BS63" s="155">
        <v>3.2525976186292747</v>
      </c>
      <c r="BT63" s="155">
        <v>2.2495078718650778</v>
      </c>
      <c r="BU63" s="155">
        <v>3.712520051157902</v>
      </c>
      <c r="BV63" s="155">
        <v>3.2008698770990982</v>
      </c>
      <c r="BW63" s="155">
        <v>3.5989575356374615</v>
      </c>
      <c r="BX63" s="155">
        <v>1.784457636095401</v>
      </c>
      <c r="BY63" s="155">
        <v>2.4848026655220661</v>
      </c>
      <c r="BZ63" s="155">
        <v>3.3017055800000001</v>
      </c>
      <c r="CA63" s="155">
        <v>3.2240000247869545</v>
      </c>
      <c r="CB63" s="155">
        <v>3.1653049192591718</v>
      </c>
      <c r="CC63" s="155">
        <v>3.1046682698876578</v>
      </c>
      <c r="CD63" s="156">
        <v>3.0437761295014201</v>
      </c>
    </row>
    <row r="64" spans="1:82" s="1" customFormat="1" x14ac:dyDescent="0.4">
      <c r="A64" s="149"/>
      <c r="B64" s="56" t="s">
        <v>271</v>
      </c>
      <c r="C64" s="154" t="s">
        <v>224</v>
      </c>
      <c r="D64" s="155">
        <v>0</v>
      </c>
      <c r="E64" s="155">
        <v>0</v>
      </c>
      <c r="F64" s="155">
        <v>0</v>
      </c>
      <c r="G64" s="155">
        <v>0</v>
      </c>
      <c r="H64" s="155">
        <v>0</v>
      </c>
      <c r="I64" s="155">
        <v>0</v>
      </c>
      <c r="J64" s="155">
        <v>0</v>
      </c>
      <c r="K64" s="155">
        <v>0</v>
      </c>
      <c r="L64" s="155">
        <v>0</v>
      </c>
      <c r="M64" s="155">
        <v>0</v>
      </c>
      <c r="N64" s="155">
        <v>0</v>
      </c>
      <c r="O64" s="155">
        <v>0</v>
      </c>
      <c r="P64" s="155">
        <v>0</v>
      </c>
      <c r="Q64" s="155">
        <v>0</v>
      </c>
      <c r="R64" s="155">
        <v>0</v>
      </c>
      <c r="S64" s="155">
        <v>0</v>
      </c>
      <c r="T64" s="155">
        <v>0</v>
      </c>
      <c r="U64" s="155">
        <v>0</v>
      </c>
      <c r="V64" s="155">
        <v>0</v>
      </c>
      <c r="W64" s="155">
        <v>0</v>
      </c>
      <c r="X64" s="155">
        <v>0</v>
      </c>
      <c r="Y64" s="155">
        <v>0</v>
      </c>
      <c r="Z64" s="155">
        <v>0</v>
      </c>
      <c r="AA64" s="155">
        <v>0</v>
      </c>
      <c r="AB64" s="155">
        <v>0</v>
      </c>
      <c r="AC64" s="155">
        <v>0</v>
      </c>
      <c r="AD64" s="155">
        <v>0</v>
      </c>
      <c r="AE64" s="155">
        <v>0</v>
      </c>
      <c r="AF64" s="155">
        <v>0</v>
      </c>
      <c r="AG64" s="155">
        <v>0</v>
      </c>
      <c r="AH64" s="155">
        <v>0</v>
      </c>
      <c r="AI64" s="155">
        <v>0</v>
      </c>
      <c r="AJ64" s="155">
        <v>0</v>
      </c>
      <c r="AK64" s="155">
        <v>0</v>
      </c>
      <c r="AL64" s="155">
        <v>0</v>
      </c>
      <c r="AM64" s="155">
        <v>0</v>
      </c>
      <c r="AN64" s="155">
        <v>0</v>
      </c>
      <c r="AO64" s="155">
        <v>0</v>
      </c>
      <c r="AP64" s="155">
        <v>0</v>
      </c>
      <c r="AQ64" s="155">
        <v>494.94245645959654</v>
      </c>
      <c r="AR64" s="155">
        <v>600.77487873044333</v>
      </c>
      <c r="AS64" s="155">
        <v>636.88363709471605</v>
      </c>
      <c r="AT64" s="155">
        <v>645.1579175405974</v>
      </c>
      <c r="AU64" s="155">
        <v>791.26541318091415</v>
      </c>
      <c r="AV64" s="155">
        <v>819.23477818812387</v>
      </c>
      <c r="AW64" s="155">
        <v>765.27906894524244</v>
      </c>
      <c r="AX64" s="155">
        <v>870.71198883957948</v>
      </c>
      <c r="AY64" s="155">
        <v>922.63575521252676</v>
      </c>
      <c r="AZ64" s="155">
        <v>579.05186345670563</v>
      </c>
      <c r="BA64" s="155">
        <v>856.56795755569578</v>
      </c>
      <c r="BB64" s="155">
        <v>922.51974420160525</v>
      </c>
      <c r="BC64" s="155">
        <v>1053.3341749634806</v>
      </c>
      <c r="BD64" s="155">
        <v>1053.9566807396081</v>
      </c>
      <c r="BE64" s="155">
        <v>1013.1912021726238</v>
      </c>
      <c r="BF64" s="155">
        <v>1129.1671941492107</v>
      </c>
      <c r="BG64" s="155">
        <v>1574.7080953381796</v>
      </c>
      <c r="BH64" s="155">
        <v>1907.8260649327026</v>
      </c>
      <c r="BI64" s="155">
        <v>1698.615905118631</v>
      </c>
      <c r="BJ64" s="155">
        <v>1829.8957362134174</v>
      </c>
      <c r="BK64" s="155">
        <v>2200.7627878477965</v>
      </c>
      <c r="BL64" s="155">
        <v>2567.0344054544717</v>
      </c>
      <c r="BM64" s="155">
        <v>2626.8637039081705</v>
      </c>
      <c r="BN64" s="155">
        <v>2721.8437406532212</v>
      </c>
      <c r="BO64" s="155">
        <v>2757.2076238136115</v>
      </c>
      <c r="BP64" s="155">
        <v>2763.8755849507102</v>
      </c>
      <c r="BQ64" s="155">
        <v>2691.7043660821982</v>
      </c>
      <c r="BR64" s="155">
        <v>2689.6095189240377</v>
      </c>
      <c r="BS64" s="155">
        <v>2780.6578511500547</v>
      </c>
      <c r="BT64" s="155">
        <v>2651.5741871809323</v>
      </c>
      <c r="BU64" s="155">
        <v>2622.6058372697867</v>
      </c>
      <c r="BV64" s="155">
        <v>2683.9515321884005</v>
      </c>
      <c r="BW64" s="155">
        <v>2756.6854121581428</v>
      </c>
      <c r="BX64" s="155">
        <v>2574.8075553613517</v>
      </c>
      <c r="BY64" s="155">
        <v>2711.65969600171</v>
      </c>
      <c r="BZ64" s="155">
        <v>2653.4343687180663</v>
      </c>
      <c r="CA64" s="155">
        <v>2759.6332736073318</v>
      </c>
      <c r="CB64" s="155">
        <v>2810.0918571921279</v>
      </c>
      <c r="CC64" s="155">
        <v>2811.9948842470931</v>
      </c>
      <c r="CD64" s="156">
        <v>2830.7966333956551</v>
      </c>
    </row>
    <row r="65" spans="1:82" s="1" customFormat="1" x14ac:dyDescent="0.4">
      <c r="A65" s="149"/>
      <c r="B65" s="56" t="s">
        <v>272</v>
      </c>
      <c r="C65" s="154" t="s">
        <v>224</v>
      </c>
      <c r="D65" s="155">
        <v>0</v>
      </c>
      <c r="E65" s="155">
        <v>0</v>
      </c>
      <c r="F65" s="155">
        <v>0</v>
      </c>
      <c r="G65" s="155">
        <v>0</v>
      </c>
      <c r="H65" s="155">
        <v>0</v>
      </c>
      <c r="I65" s="155">
        <v>0</v>
      </c>
      <c r="J65" s="155">
        <v>0</v>
      </c>
      <c r="K65" s="155">
        <v>0</v>
      </c>
      <c r="L65" s="155">
        <v>0</v>
      </c>
      <c r="M65" s="155">
        <v>0</v>
      </c>
      <c r="N65" s="155">
        <v>0</v>
      </c>
      <c r="O65" s="155">
        <v>0</v>
      </c>
      <c r="P65" s="155">
        <v>0</v>
      </c>
      <c r="Q65" s="155">
        <v>0</v>
      </c>
      <c r="R65" s="155">
        <v>0</v>
      </c>
      <c r="S65" s="155">
        <v>0</v>
      </c>
      <c r="T65" s="155">
        <v>0</v>
      </c>
      <c r="U65" s="155">
        <v>0</v>
      </c>
      <c r="V65" s="155">
        <v>0</v>
      </c>
      <c r="W65" s="155">
        <v>0</v>
      </c>
      <c r="X65" s="155">
        <v>0</v>
      </c>
      <c r="Y65" s="155">
        <v>0</v>
      </c>
      <c r="Z65" s="155">
        <v>0</v>
      </c>
      <c r="AA65" s="155">
        <v>0</v>
      </c>
      <c r="AB65" s="155">
        <v>0</v>
      </c>
      <c r="AC65" s="155">
        <v>0</v>
      </c>
      <c r="AD65" s="155">
        <v>0</v>
      </c>
      <c r="AE65" s="155">
        <v>0</v>
      </c>
      <c r="AF65" s="155">
        <v>0</v>
      </c>
      <c r="AG65" s="155">
        <v>0</v>
      </c>
      <c r="AH65" s="155">
        <v>0</v>
      </c>
      <c r="AI65" s="155">
        <v>0</v>
      </c>
      <c r="AJ65" s="155">
        <v>0</v>
      </c>
      <c r="AK65" s="155">
        <v>0</v>
      </c>
      <c r="AL65" s="155">
        <v>0</v>
      </c>
      <c r="AM65" s="155">
        <v>1575.2298898606666</v>
      </c>
      <c r="AN65" s="155">
        <v>1514.2480282048575</v>
      </c>
      <c r="AO65" s="155">
        <v>1538.8779874413281</v>
      </c>
      <c r="AP65" s="155">
        <v>2052.0867181015524</v>
      </c>
      <c r="AQ65" s="155">
        <v>2154.1536965080886</v>
      </c>
      <c r="AR65" s="155">
        <v>2157.9833643997526</v>
      </c>
      <c r="AS65" s="155">
        <v>2113.2957049051943</v>
      </c>
      <c r="AT65" s="155">
        <v>1933.4191095722999</v>
      </c>
      <c r="AU65" s="155">
        <v>1514.6526659173871</v>
      </c>
      <c r="AV65" s="155">
        <v>1298.6947635793301</v>
      </c>
      <c r="AW65" s="155">
        <v>1212.3050635454681</v>
      </c>
      <c r="AX65" s="155">
        <v>145.11866480659657</v>
      </c>
      <c r="AY65" s="155">
        <v>63.878844009564602</v>
      </c>
      <c r="AZ65" s="155">
        <v>165.8317543232819</v>
      </c>
      <c r="BA65" s="155">
        <v>44.364077482964326</v>
      </c>
      <c r="BB65" s="155">
        <v>45.041651163550341</v>
      </c>
      <c r="BC65" s="155">
        <v>109.48040243714915</v>
      </c>
      <c r="BD65" s="155">
        <v>108.97391606412616</v>
      </c>
      <c r="BE65" s="155">
        <v>109.93187154428787</v>
      </c>
      <c r="BF65" s="155">
        <v>109.21039633459704</v>
      </c>
      <c r="BG65" s="155">
        <v>121.30365359028892</v>
      </c>
      <c r="BH65" s="155">
        <v>63.536575967615576</v>
      </c>
      <c r="BI65" s="155">
        <v>58.837461411435932</v>
      </c>
      <c r="BJ65" s="155">
        <v>62.717577945444958</v>
      </c>
      <c r="BK65" s="155">
        <v>58.943550454689721</v>
      </c>
      <c r="BL65" s="155">
        <v>60.841432072606544</v>
      </c>
      <c r="BM65" s="155">
        <v>60.698886363287784</v>
      </c>
      <c r="BN65" s="155">
        <v>56.637594706444894</v>
      </c>
      <c r="BO65" s="155">
        <v>59.518388221034193</v>
      </c>
      <c r="BP65" s="155">
        <v>68.957132103966771</v>
      </c>
      <c r="BQ65" s="155">
        <v>60.190169187884571</v>
      </c>
      <c r="BR65" s="155">
        <v>5.9504635374425616</v>
      </c>
      <c r="BS65" s="155">
        <v>0</v>
      </c>
      <c r="BT65" s="155">
        <v>0</v>
      </c>
      <c r="BU65" s="155">
        <v>0</v>
      </c>
      <c r="BV65" s="155">
        <v>0</v>
      </c>
      <c r="BW65" s="155">
        <v>0</v>
      </c>
      <c r="BX65" s="155">
        <v>51.496151107227035</v>
      </c>
      <c r="BY65" s="155">
        <v>68.675955462821506</v>
      </c>
      <c r="BZ65" s="155">
        <v>0</v>
      </c>
      <c r="CA65" s="155">
        <v>0</v>
      </c>
      <c r="CB65" s="155">
        <v>0</v>
      </c>
      <c r="CC65" s="155">
        <v>0</v>
      </c>
      <c r="CD65" s="156">
        <v>0</v>
      </c>
    </row>
    <row r="66" spans="1:82" s="1" customFormat="1" x14ac:dyDescent="0.4">
      <c r="A66" s="149"/>
      <c r="B66" s="56" t="s">
        <v>273</v>
      </c>
      <c r="C66" s="154" t="s">
        <v>230</v>
      </c>
      <c r="D66" s="155">
        <v>0</v>
      </c>
      <c r="E66" s="155">
        <v>0</v>
      </c>
      <c r="F66" s="155">
        <v>0</v>
      </c>
      <c r="G66" s="155">
        <v>0</v>
      </c>
      <c r="H66" s="155">
        <v>0</v>
      </c>
      <c r="I66" s="155">
        <v>0</v>
      </c>
      <c r="J66" s="155">
        <v>0</v>
      </c>
      <c r="K66" s="155">
        <v>0</v>
      </c>
      <c r="L66" s="155">
        <v>0</v>
      </c>
      <c r="M66" s="155">
        <v>0</v>
      </c>
      <c r="N66" s="155">
        <v>0</v>
      </c>
      <c r="O66" s="155">
        <v>0</v>
      </c>
      <c r="P66" s="155">
        <v>0</v>
      </c>
      <c r="Q66" s="155">
        <v>0</v>
      </c>
      <c r="R66" s="155">
        <v>0</v>
      </c>
      <c r="S66" s="155">
        <v>0</v>
      </c>
      <c r="T66" s="155">
        <v>0</v>
      </c>
      <c r="U66" s="155">
        <v>0</v>
      </c>
      <c r="V66" s="155">
        <v>0</v>
      </c>
      <c r="W66" s="155">
        <v>0</v>
      </c>
      <c r="X66" s="155">
        <v>0</v>
      </c>
      <c r="Y66" s="155">
        <v>0</v>
      </c>
      <c r="Z66" s="155">
        <v>0</v>
      </c>
      <c r="AA66" s="155">
        <v>0</v>
      </c>
      <c r="AB66" s="155">
        <v>0</v>
      </c>
      <c r="AC66" s="155">
        <v>0</v>
      </c>
      <c r="AD66" s="155">
        <v>0</v>
      </c>
      <c r="AE66" s="155">
        <v>0</v>
      </c>
      <c r="AF66" s="155">
        <v>0</v>
      </c>
      <c r="AG66" s="155">
        <v>0</v>
      </c>
      <c r="AH66" s="155">
        <v>0</v>
      </c>
      <c r="AI66" s="155">
        <v>0</v>
      </c>
      <c r="AJ66" s="155">
        <v>0</v>
      </c>
      <c r="AK66" s="155">
        <v>0</v>
      </c>
      <c r="AL66" s="155">
        <v>0</v>
      </c>
      <c r="AM66" s="155">
        <v>0</v>
      </c>
      <c r="AN66" s="155">
        <v>0</v>
      </c>
      <c r="AO66" s="155">
        <v>0</v>
      </c>
      <c r="AP66" s="155">
        <v>0</v>
      </c>
      <c r="AQ66" s="155">
        <v>0</v>
      </c>
      <c r="AR66" s="155">
        <v>0</v>
      </c>
      <c r="AS66" s="155">
        <v>0</v>
      </c>
      <c r="AT66" s="155">
        <v>0</v>
      </c>
      <c r="AU66" s="155">
        <v>0</v>
      </c>
      <c r="AV66" s="155">
        <v>0</v>
      </c>
      <c r="AW66" s="155">
        <v>0</v>
      </c>
      <c r="AX66" s="155">
        <v>0</v>
      </c>
      <c r="AY66" s="155">
        <v>0</v>
      </c>
      <c r="AZ66" s="155">
        <v>0</v>
      </c>
      <c r="BA66" s="155">
        <v>0</v>
      </c>
      <c r="BB66" s="155">
        <v>0</v>
      </c>
      <c r="BC66" s="155">
        <v>0</v>
      </c>
      <c r="BD66" s="155">
        <v>0</v>
      </c>
      <c r="BE66" s="155">
        <v>0</v>
      </c>
      <c r="BF66" s="155">
        <v>0</v>
      </c>
      <c r="BG66" s="155">
        <v>0</v>
      </c>
      <c r="BH66" s="155">
        <v>0</v>
      </c>
      <c r="BI66" s="155">
        <v>0</v>
      </c>
      <c r="BJ66" s="155">
        <v>0</v>
      </c>
      <c r="BK66" s="155">
        <v>0</v>
      </c>
      <c r="BL66" s="155">
        <v>0</v>
      </c>
      <c r="BM66" s="155">
        <v>0</v>
      </c>
      <c r="BN66" s="155">
        <v>0</v>
      </c>
      <c r="BO66" s="155">
        <v>0</v>
      </c>
      <c r="BP66" s="155">
        <v>0</v>
      </c>
      <c r="BQ66" s="155">
        <v>0</v>
      </c>
      <c r="BR66" s="155">
        <v>0</v>
      </c>
      <c r="BS66" s="155">
        <v>0</v>
      </c>
      <c r="BT66" s="155">
        <v>0</v>
      </c>
      <c r="BU66" s="155">
        <v>0</v>
      </c>
      <c r="BV66" s="155">
        <v>7.0552847393078135</v>
      </c>
      <c r="BW66" s="155">
        <v>7.9143117611244209</v>
      </c>
      <c r="BX66" s="155">
        <v>0.23177299974240695</v>
      </c>
      <c r="BY66" s="155">
        <v>0.33830170700277312</v>
      </c>
      <c r="BZ66" s="155">
        <v>0.41702251226338527</v>
      </c>
      <c r="CA66" s="155">
        <v>0.50937151044518703</v>
      </c>
      <c r="CB66" s="155">
        <v>0.6159834197319185</v>
      </c>
      <c r="CC66" s="155">
        <v>0.71865915223173804</v>
      </c>
      <c r="CD66" s="156">
        <v>0.80745283010579472</v>
      </c>
    </row>
    <row r="67" spans="1:82" s="1" customFormat="1" x14ac:dyDescent="0.4">
      <c r="A67" s="149"/>
      <c r="B67" s="56" t="s">
        <v>274</v>
      </c>
      <c r="C67" s="154" t="s">
        <v>230</v>
      </c>
      <c r="D67" s="155">
        <v>0</v>
      </c>
      <c r="E67" s="155">
        <v>0</v>
      </c>
      <c r="F67" s="155">
        <v>0</v>
      </c>
      <c r="G67" s="155">
        <v>0</v>
      </c>
      <c r="H67" s="155">
        <v>0</v>
      </c>
      <c r="I67" s="155">
        <v>0</v>
      </c>
      <c r="J67" s="155">
        <v>0</v>
      </c>
      <c r="K67" s="155">
        <v>0</v>
      </c>
      <c r="L67" s="155">
        <v>0</v>
      </c>
      <c r="M67" s="155">
        <v>0</v>
      </c>
      <c r="N67" s="155">
        <v>0</v>
      </c>
      <c r="O67" s="155">
        <v>0</v>
      </c>
      <c r="P67" s="155">
        <v>0</v>
      </c>
      <c r="Q67" s="155">
        <v>0</v>
      </c>
      <c r="R67" s="155">
        <v>0</v>
      </c>
      <c r="S67" s="155">
        <v>0</v>
      </c>
      <c r="T67" s="155">
        <v>0</v>
      </c>
      <c r="U67" s="155">
        <v>0</v>
      </c>
      <c r="V67" s="155">
        <v>0</v>
      </c>
      <c r="W67" s="155">
        <v>0</v>
      </c>
      <c r="X67" s="155">
        <v>0</v>
      </c>
      <c r="Y67" s="155">
        <v>0</v>
      </c>
      <c r="Z67" s="155">
        <v>0</v>
      </c>
      <c r="AA67" s="155">
        <v>0</v>
      </c>
      <c r="AB67" s="155">
        <v>0</v>
      </c>
      <c r="AC67" s="155">
        <v>0</v>
      </c>
      <c r="AD67" s="155">
        <v>0</v>
      </c>
      <c r="AE67" s="155">
        <v>0</v>
      </c>
      <c r="AF67" s="155">
        <v>0</v>
      </c>
      <c r="AG67" s="155">
        <v>0</v>
      </c>
      <c r="AH67" s="155">
        <v>0</v>
      </c>
      <c r="AI67" s="155">
        <v>0</v>
      </c>
      <c r="AJ67" s="155">
        <v>0</v>
      </c>
      <c r="AK67" s="155">
        <v>0</v>
      </c>
      <c r="AL67" s="155">
        <v>0</v>
      </c>
      <c r="AM67" s="155">
        <v>0</v>
      </c>
      <c r="AN67" s="155">
        <v>0</v>
      </c>
      <c r="AO67" s="155">
        <v>0</v>
      </c>
      <c r="AP67" s="155">
        <v>0</v>
      </c>
      <c r="AQ67" s="155">
        <v>35.90256160846814</v>
      </c>
      <c r="AR67" s="155">
        <v>36.046492723826603</v>
      </c>
      <c r="AS67" s="155">
        <v>33.402987959513077</v>
      </c>
      <c r="AT67" s="155">
        <v>39.03821794035462</v>
      </c>
      <c r="AU67" s="155">
        <v>44.019956736226447</v>
      </c>
      <c r="AV67" s="155">
        <v>42.615309567684527</v>
      </c>
      <c r="AW67" s="155">
        <v>43.126050993469519</v>
      </c>
      <c r="AX67" s="155">
        <v>40.694901578389846</v>
      </c>
      <c r="AY67" s="155">
        <v>38.536716390232932</v>
      </c>
      <c r="AZ67" s="155">
        <v>37.390303131538332</v>
      </c>
      <c r="BA67" s="155">
        <v>34.115975584399564</v>
      </c>
      <c r="BB67" s="155">
        <v>30.656682349354245</v>
      </c>
      <c r="BC67" s="155">
        <v>28.914437801241622</v>
      </c>
      <c r="BD67" s="155">
        <v>72.186273772508159</v>
      </c>
      <c r="BE67" s="155">
        <v>97.186147307268996</v>
      </c>
      <c r="BF67" s="155">
        <v>172.61171185238783</v>
      </c>
      <c r="BG67" s="155">
        <v>183.40556720834417</v>
      </c>
      <c r="BH67" s="155">
        <v>176.58292056190314</v>
      </c>
      <c r="BI67" s="155">
        <v>173.03666883092981</v>
      </c>
      <c r="BJ67" s="155">
        <v>167.40157788011865</v>
      </c>
      <c r="BK67" s="155">
        <v>166.8630069313464</v>
      </c>
      <c r="BL67" s="155">
        <v>175.52002472378277</v>
      </c>
      <c r="BM67" s="155">
        <v>179.96497478358381</v>
      </c>
      <c r="BN67" s="155">
        <v>166.91966438611215</v>
      </c>
      <c r="BO67" s="155">
        <v>57.835763866693206</v>
      </c>
      <c r="BP67" s="155">
        <v>48.070509340618827</v>
      </c>
      <c r="BQ67" s="155">
        <v>44.681570194934231</v>
      </c>
      <c r="BR67" s="155">
        <v>40.287018333901116</v>
      </c>
      <c r="BS67" s="155">
        <v>35.617494908350807</v>
      </c>
      <c r="BT67" s="155">
        <v>32.263133041929251</v>
      </c>
      <c r="BU67" s="155">
        <v>29.130713753611545</v>
      </c>
      <c r="BV67" s="155">
        <v>27.699584578458094</v>
      </c>
      <c r="BW67" s="155">
        <v>28.252482877709333</v>
      </c>
      <c r="BX67" s="155">
        <v>28.740359872390496</v>
      </c>
      <c r="BY67" s="155">
        <v>26.931240941218007</v>
      </c>
      <c r="BZ67" s="155">
        <v>25.335143886925074</v>
      </c>
      <c r="CA67" s="155">
        <v>25.601512078499507</v>
      </c>
      <c r="CB67" s="155">
        <v>25.752379229128636</v>
      </c>
      <c r="CC67" s="155">
        <v>25.373255618697304</v>
      </c>
      <c r="CD67" s="156">
        <v>24.306607609604054</v>
      </c>
    </row>
    <row r="68" spans="1:82" s="1" customFormat="1" x14ac:dyDescent="0.4">
      <c r="A68" s="149"/>
      <c r="B68" s="56" t="s">
        <v>275</v>
      </c>
      <c r="C68" s="154" t="s">
        <v>224</v>
      </c>
      <c r="D68" s="155">
        <v>566.07909384484117</v>
      </c>
      <c r="E68" s="155">
        <v>697.1710945246989</v>
      </c>
      <c r="F68" s="155">
        <v>602.23112840040062</v>
      </c>
      <c r="G68" s="155">
        <v>488.54792608738376</v>
      </c>
      <c r="H68" s="155">
        <v>810.94554397838249</v>
      </c>
      <c r="I68" s="155">
        <v>658.04414534219029</v>
      </c>
      <c r="J68" s="155">
        <v>456.06609100157385</v>
      </c>
      <c r="K68" s="155">
        <v>438.52508750151327</v>
      </c>
      <c r="L68" s="155">
        <v>549.36592895298872</v>
      </c>
      <c r="M68" s="155">
        <v>638.24417638113232</v>
      </c>
      <c r="N68" s="155">
        <v>1212.0031432115827</v>
      </c>
      <c r="O68" s="155">
        <v>1022.9673297749829</v>
      </c>
      <c r="P68" s="155">
        <v>722.58621746731239</v>
      </c>
      <c r="Q68" s="155">
        <v>837.90799172669381</v>
      </c>
      <c r="R68" s="155">
        <v>1443.4656158086666</v>
      </c>
      <c r="S68" s="155">
        <v>1422.1524210459445</v>
      </c>
      <c r="T68" s="155">
        <v>943.9638788107427</v>
      </c>
      <c r="U68" s="155">
        <v>981.48580624924614</v>
      </c>
      <c r="V68" s="155">
        <v>1486.150818797458</v>
      </c>
      <c r="W68" s="155">
        <v>2248.48246348358</v>
      </c>
      <c r="X68" s="155">
        <v>2164.7636945033187</v>
      </c>
      <c r="Y68" s="155">
        <v>2087.4414560515106</v>
      </c>
      <c r="Z68" s="155">
        <v>2248.2885579391141</v>
      </c>
      <c r="AA68" s="155">
        <v>3327.2908096451433</v>
      </c>
      <c r="AB68" s="155">
        <v>2678.6665606034194</v>
      </c>
      <c r="AC68" s="155">
        <v>2049.8898328462278</v>
      </c>
      <c r="AD68" s="155">
        <v>2095.9169935658038</v>
      </c>
      <c r="AE68" s="155">
        <v>3572.4140811931511</v>
      </c>
      <c r="AF68" s="155">
        <v>3856.8389512320236</v>
      </c>
      <c r="AG68" s="155">
        <v>3814.8123232638118</v>
      </c>
      <c r="AH68" s="155">
        <v>3446.0948279181798</v>
      </c>
      <c r="AI68" s="155">
        <v>3046.8489627993567</v>
      </c>
      <c r="AJ68" s="155">
        <v>5013.7790190139604</v>
      </c>
      <c r="AK68" s="155">
        <v>6031.4316079618493</v>
      </c>
      <c r="AL68" s="155">
        <v>4951.3533334307649</v>
      </c>
      <c r="AM68" s="155">
        <v>4716.2382902428353</v>
      </c>
      <c r="AN68" s="155">
        <v>4703.7074576914674</v>
      </c>
      <c r="AO68" s="155">
        <v>4486.7470129252661</v>
      </c>
      <c r="AP68" s="155">
        <v>4700.5526673554714</v>
      </c>
      <c r="AQ68" s="155">
        <v>3764.4553897711016</v>
      </c>
      <c r="AR68" s="155">
        <v>2659.6183726420977</v>
      </c>
      <c r="AS68" s="155">
        <v>1633.2056932924324</v>
      </c>
      <c r="AT68" s="155">
        <v>1787.2107101704246</v>
      </c>
      <c r="AU68" s="155">
        <v>3110.4003398057548</v>
      </c>
      <c r="AV68" s="155">
        <v>3322.5406652213173</v>
      </c>
      <c r="AW68" s="155">
        <v>3038.606769320359</v>
      </c>
      <c r="AX68" s="155">
        <v>2357.2404737358816</v>
      </c>
      <c r="AY68" s="155">
        <v>1938.9376049180867</v>
      </c>
      <c r="AZ68" s="155">
        <v>997.8755906819141</v>
      </c>
      <c r="BA68" s="155">
        <v>0</v>
      </c>
      <c r="BB68" s="155">
        <v>0</v>
      </c>
      <c r="BC68" s="155">
        <v>0</v>
      </c>
      <c r="BD68" s="155">
        <v>0</v>
      </c>
      <c r="BE68" s="155">
        <v>0</v>
      </c>
      <c r="BF68" s="155">
        <v>0</v>
      </c>
      <c r="BG68" s="155">
        <v>0</v>
      </c>
      <c r="BH68" s="155">
        <v>0</v>
      </c>
      <c r="BI68" s="155">
        <v>0</v>
      </c>
      <c r="BJ68" s="155">
        <v>0</v>
      </c>
      <c r="BK68" s="155">
        <v>0</v>
      </c>
      <c r="BL68" s="155">
        <v>0</v>
      </c>
      <c r="BM68" s="155">
        <v>0</v>
      </c>
      <c r="BN68" s="155">
        <v>0</v>
      </c>
      <c r="BO68" s="155">
        <v>0</v>
      </c>
      <c r="BP68" s="155">
        <v>0</v>
      </c>
      <c r="BQ68" s="155">
        <v>0</v>
      </c>
      <c r="BR68" s="155">
        <v>0</v>
      </c>
      <c r="BS68" s="155">
        <v>0</v>
      </c>
      <c r="BT68" s="155">
        <v>0</v>
      </c>
      <c r="BU68" s="155">
        <v>0</v>
      </c>
      <c r="BV68" s="155">
        <v>0</v>
      </c>
      <c r="BW68" s="155">
        <v>0</v>
      </c>
      <c r="BX68" s="155">
        <v>0</v>
      </c>
      <c r="BY68" s="155">
        <v>0</v>
      </c>
      <c r="BZ68" s="155">
        <v>0</v>
      </c>
      <c r="CA68" s="155">
        <v>0</v>
      </c>
      <c r="CB68" s="155">
        <v>0</v>
      </c>
      <c r="CC68" s="155">
        <v>0</v>
      </c>
      <c r="CD68" s="156">
        <v>0</v>
      </c>
    </row>
    <row r="69" spans="1:82" s="1" customFormat="1" x14ac:dyDescent="0.4">
      <c r="A69" s="149"/>
      <c r="B69" s="13" t="s">
        <v>276</v>
      </c>
      <c r="C69" s="154"/>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f t="shared" ref="BQ69:CD69" si="13">SUM(BQ70:BQ71)</f>
        <v>7.0512417969660186</v>
      </c>
      <c r="BR69" s="155">
        <f t="shared" si="13"/>
        <v>66.824097815739137</v>
      </c>
      <c r="BS69" s="155">
        <f t="shared" si="13"/>
        <v>580.5942586246731</v>
      </c>
      <c r="BT69" s="155">
        <f t="shared" si="13"/>
        <v>1834.5408525637802</v>
      </c>
      <c r="BU69" s="155">
        <f t="shared" si="13"/>
        <v>3778.716269819146</v>
      </c>
      <c r="BV69" s="155">
        <f t="shared" si="13"/>
        <v>9074.6394920289003</v>
      </c>
      <c r="BW69" s="155">
        <f t="shared" si="13"/>
        <v>20043.747543065452</v>
      </c>
      <c r="BX69" s="155">
        <f t="shared" si="13"/>
        <v>39485.664423472335</v>
      </c>
      <c r="BY69" s="155">
        <f t="shared" si="13"/>
        <v>42004.049579238032</v>
      </c>
      <c r="BZ69" s="155">
        <f t="shared" si="13"/>
        <v>40468.749949602148</v>
      </c>
      <c r="CA69" s="155">
        <f t="shared" si="13"/>
        <v>46130.739541511139</v>
      </c>
      <c r="CB69" s="155">
        <f t="shared" si="13"/>
        <v>53587.97573580411</v>
      </c>
      <c r="CC69" s="155">
        <f t="shared" si="13"/>
        <v>62194.660455988553</v>
      </c>
      <c r="CD69" s="156">
        <f t="shared" si="13"/>
        <v>69725.69610220741</v>
      </c>
    </row>
    <row r="70" spans="1:82" s="1" customFormat="1" x14ac:dyDescent="0.4">
      <c r="A70" s="149"/>
      <c r="B70" s="165" t="s">
        <v>277</v>
      </c>
      <c r="C70" s="154" t="s">
        <v>230</v>
      </c>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5"/>
      <c r="BA70" s="155"/>
      <c r="BB70" s="155"/>
      <c r="BC70" s="155"/>
      <c r="BD70" s="155"/>
      <c r="BE70" s="155"/>
      <c r="BF70" s="155"/>
      <c r="BG70" s="155"/>
      <c r="BH70" s="155"/>
      <c r="BI70" s="155"/>
      <c r="BJ70" s="155"/>
      <c r="BK70" s="155"/>
      <c r="BL70" s="155"/>
      <c r="BM70" s="155"/>
      <c r="BN70" s="155"/>
      <c r="BO70" s="155"/>
      <c r="BP70" s="155"/>
      <c r="BQ70" s="155">
        <v>0.94344850236806166</v>
      </c>
      <c r="BR70" s="155">
        <v>6.5566456404133264</v>
      </c>
      <c r="BS70" s="155">
        <v>39.945741591203614</v>
      </c>
      <c r="BT70" s="155">
        <v>801.02017278065523</v>
      </c>
      <c r="BU70" s="155">
        <v>2271.0113754816598</v>
      </c>
      <c r="BV70" s="155">
        <v>6882.8840375204263</v>
      </c>
      <c r="BW70" s="155">
        <v>12684.901331408899</v>
      </c>
      <c r="BX70" s="155">
        <v>22389.608006388957</v>
      </c>
      <c r="BY70" s="155">
        <v>28730.823411151061</v>
      </c>
      <c r="BZ70" s="155">
        <v>29222.290137915596</v>
      </c>
      <c r="CA70" s="155">
        <v>33317.177438882311</v>
      </c>
      <c r="CB70" s="155">
        <v>39015.843205283752</v>
      </c>
      <c r="CC70" s="155">
        <v>45713.85423158401</v>
      </c>
      <c r="CD70" s="156">
        <v>51498.832747027409</v>
      </c>
    </row>
    <row r="71" spans="1:82" s="1" customFormat="1" x14ac:dyDescent="0.4">
      <c r="A71" s="149"/>
      <c r="B71" s="165" t="s">
        <v>278</v>
      </c>
      <c r="C71" s="154" t="s">
        <v>230</v>
      </c>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c r="BJ71" s="155"/>
      <c r="BK71" s="155"/>
      <c r="BL71" s="155"/>
      <c r="BM71" s="155"/>
      <c r="BN71" s="155"/>
      <c r="BO71" s="155"/>
      <c r="BP71" s="155"/>
      <c r="BQ71" s="155">
        <v>6.1077932945979567</v>
      </c>
      <c r="BR71" s="155">
        <v>60.267452175325815</v>
      </c>
      <c r="BS71" s="155">
        <v>540.64851703346949</v>
      </c>
      <c r="BT71" s="155">
        <v>1033.5206797831249</v>
      </c>
      <c r="BU71" s="155">
        <v>1507.7048943374864</v>
      </c>
      <c r="BV71" s="155">
        <v>2191.7554545084745</v>
      </c>
      <c r="BW71" s="155">
        <v>7358.8462116565515</v>
      </c>
      <c r="BX71" s="155">
        <v>17096.056417083382</v>
      </c>
      <c r="BY71" s="155">
        <v>13273.226168086969</v>
      </c>
      <c r="BZ71" s="155">
        <v>11246.459811686553</v>
      </c>
      <c r="CA71" s="155">
        <v>12813.56210262883</v>
      </c>
      <c r="CB71" s="155">
        <v>14572.132530520355</v>
      </c>
      <c r="CC71" s="155">
        <v>16480.806224404543</v>
      </c>
      <c r="CD71" s="156">
        <v>18226.863355180001</v>
      </c>
    </row>
    <row r="72" spans="1:82" s="1" customFormat="1" x14ac:dyDescent="0.4">
      <c r="A72" s="149"/>
      <c r="B72" s="56" t="s">
        <v>279</v>
      </c>
      <c r="C72" s="154" t="s">
        <v>221</v>
      </c>
      <c r="D72" s="155">
        <v>0</v>
      </c>
      <c r="E72" s="155">
        <v>0</v>
      </c>
      <c r="F72" s="155">
        <v>0</v>
      </c>
      <c r="G72" s="155">
        <v>0</v>
      </c>
      <c r="H72" s="155">
        <v>0</v>
      </c>
      <c r="I72" s="155">
        <v>0</v>
      </c>
      <c r="J72" s="155">
        <v>0</v>
      </c>
      <c r="K72" s="155">
        <v>0</v>
      </c>
      <c r="L72" s="155">
        <v>0</v>
      </c>
      <c r="M72" s="155">
        <v>0</v>
      </c>
      <c r="N72" s="155">
        <v>0</v>
      </c>
      <c r="O72" s="155">
        <v>0</v>
      </c>
      <c r="P72" s="155">
        <v>0</v>
      </c>
      <c r="Q72" s="155">
        <v>0</v>
      </c>
      <c r="R72" s="155">
        <v>0</v>
      </c>
      <c r="S72" s="155">
        <v>0</v>
      </c>
      <c r="T72" s="155">
        <v>0</v>
      </c>
      <c r="U72" s="155">
        <v>0</v>
      </c>
      <c r="V72" s="155">
        <v>0</v>
      </c>
      <c r="W72" s="155">
        <v>0</v>
      </c>
      <c r="X72" s="155">
        <v>0</v>
      </c>
      <c r="Y72" s="155">
        <v>0</v>
      </c>
      <c r="Z72" s="155">
        <v>0</v>
      </c>
      <c r="AA72" s="155">
        <v>0</v>
      </c>
      <c r="AB72" s="155">
        <v>0</v>
      </c>
      <c r="AC72" s="155">
        <v>0</v>
      </c>
      <c r="AD72" s="155">
        <v>0</v>
      </c>
      <c r="AE72" s="155">
        <v>0</v>
      </c>
      <c r="AF72" s="155">
        <v>0</v>
      </c>
      <c r="AG72" s="155">
        <v>0</v>
      </c>
      <c r="AH72" s="155">
        <v>0</v>
      </c>
      <c r="AI72" s="155">
        <v>0</v>
      </c>
      <c r="AJ72" s="155">
        <v>0</v>
      </c>
      <c r="AK72" s="155">
        <v>0</v>
      </c>
      <c r="AL72" s="155">
        <v>0</v>
      </c>
      <c r="AM72" s="155">
        <v>0</v>
      </c>
      <c r="AN72" s="155">
        <v>0</v>
      </c>
      <c r="AO72" s="155">
        <v>0</v>
      </c>
      <c r="AP72" s="155">
        <v>0</v>
      </c>
      <c r="AQ72" s="155">
        <v>0</v>
      </c>
      <c r="AR72" s="155">
        <v>0</v>
      </c>
      <c r="AS72" s="155">
        <v>0</v>
      </c>
      <c r="AT72" s="155">
        <v>0</v>
      </c>
      <c r="AU72" s="155">
        <v>0</v>
      </c>
      <c r="AV72" s="155">
        <v>0</v>
      </c>
      <c r="AW72" s="155">
        <v>4.7829941809077653E-2</v>
      </c>
      <c r="AX72" s="155">
        <v>3.0837716271401774E-2</v>
      </c>
      <c r="AY72" s="155">
        <v>0</v>
      </c>
      <c r="AZ72" s="155">
        <v>1.529186259128624E-2</v>
      </c>
      <c r="BA72" s="155">
        <v>2.0475728069060457E-2</v>
      </c>
      <c r="BB72" s="155">
        <v>0</v>
      </c>
      <c r="BC72" s="155">
        <v>9.9527638579226502E-2</v>
      </c>
      <c r="BD72" s="155">
        <v>98.782415197591618</v>
      </c>
      <c r="BE72" s="155">
        <v>10.394934723053714</v>
      </c>
      <c r="BF72" s="155">
        <v>0.88616435882930167</v>
      </c>
      <c r="BG72" s="155">
        <v>0.72725649233975831</v>
      </c>
      <c r="BH72" s="155">
        <v>0.63388816488621125</v>
      </c>
      <c r="BI72" s="155">
        <v>0.71753001721263332</v>
      </c>
      <c r="BJ72" s="155">
        <v>0.54215861823951306</v>
      </c>
      <c r="BK72" s="155">
        <v>0.27116543610005023</v>
      </c>
      <c r="BL72" s="155">
        <v>0</v>
      </c>
      <c r="BM72" s="155">
        <v>0.37791426044501764</v>
      </c>
      <c r="BN72" s="155">
        <v>0.11667915485821009</v>
      </c>
      <c r="BO72" s="155">
        <v>0</v>
      </c>
      <c r="BP72" s="155">
        <v>0</v>
      </c>
      <c r="BQ72" s="155">
        <v>2.5412289431127224E-4</v>
      </c>
      <c r="BR72" s="155">
        <v>0.1190092707488512</v>
      </c>
      <c r="BS72" s="155">
        <v>0.28386128637856789</v>
      </c>
      <c r="BT72" s="155">
        <v>0.27765174734878872</v>
      </c>
      <c r="BU72" s="155">
        <v>0.40942675690248187</v>
      </c>
      <c r="BV72" s="155">
        <v>0.22310486551857026</v>
      </c>
      <c r="BW72" s="155">
        <v>0.32700894568898492</v>
      </c>
      <c r="BX72" s="155">
        <v>0.24718152531468976</v>
      </c>
      <c r="BY72" s="155">
        <v>1.3839245570538277</v>
      </c>
      <c r="BZ72" s="155">
        <v>0</v>
      </c>
      <c r="CA72" s="155">
        <v>0</v>
      </c>
      <c r="CB72" s="155">
        <v>0</v>
      </c>
      <c r="CC72" s="155">
        <v>0</v>
      </c>
      <c r="CD72" s="156">
        <v>0</v>
      </c>
    </row>
    <row r="73" spans="1:82" s="1" customFormat="1" ht="26.25" customHeight="1" x14ac:dyDescent="0.4">
      <c r="A73" s="149"/>
      <c r="B73" s="56" t="s">
        <v>280</v>
      </c>
      <c r="C73" s="154" t="s">
        <v>221</v>
      </c>
      <c r="D73" s="155">
        <v>3202.8159257010752</v>
      </c>
      <c r="E73" s="155">
        <v>3042.8613396442588</v>
      </c>
      <c r="F73" s="155">
        <v>2880.0818081736807</v>
      </c>
      <c r="G73" s="155">
        <v>2620.9936034688021</v>
      </c>
      <c r="H73" s="155">
        <v>2626.4952693031191</v>
      </c>
      <c r="I73" s="155">
        <v>2451.3626495405015</v>
      </c>
      <c r="J73" s="155">
        <v>2518.5305789704748</v>
      </c>
      <c r="K73" s="155">
        <v>2469.1476264416419</v>
      </c>
      <c r="L73" s="155">
        <v>2339.4051520007656</v>
      </c>
      <c r="M73" s="155">
        <v>2281.5972919451506</v>
      </c>
      <c r="N73" s="155">
        <v>2465.7148966146574</v>
      </c>
      <c r="O73" s="155">
        <v>2421.9178786080743</v>
      </c>
      <c r="P73" s="155">
        <v>2292.1774713035934</v>
      </c>
      <c r="Q73" s="155">
        <v>2391.3847918150268</v>
      </c>
      <c r="R73" s="155">
        <v>2280.4518798589634</v>
      </c>
      <c r="S73" s="155">
        <v>2419.4202952468936</v>
      </c>
      <c r="T73" s="155">
        <v>2321.0158623765255</v>
      </c>
      <c r="U73" s="155">
        <v>2411.8218287710133</v>
      </c>
      <c r="V73" s="155">
        <v>2247.2574322556711</v>
      </c>
      <c r="W73" s="155">
        <v>2231.8544091110639</v>
      </c>
      <c r="X73" s="155">
        <v>2189.3433309372576</v>
      </c>
      <c r="Y73" s="155">
        <v>2046.3824187570276</v>
      </c>
      <c r="Z73" s="155">
        <v>1913.4370705864801</v>
      </c>
      <c r="AA73" s="155">
        <v>1899.9191882977905</v>
      </c>
      <c r="AB73" s="155">
        <v>1917.7254142627062</v>
      </c>
      <c r="AC73" s="155">
        <v>1931.0812372151265</v>
      </c>
      <c r="AD73" s="155">
        <v>1995.8597201038071</v>
      </c>
      <c r="AE73" s="155">
        <v>2029.2044727619805</v>
      </c>
      <c r="AF73" s="155">
        <v>1952.4157626672454</v>
      </c>
      <c r="AG73" s="155">
        <v>1878.2077956103535</v>
      </c>
      <c r="AH73" s="155">
        <v>1853.9117745129449</v>
      </c>
      <c r="AI73" s="155">
        <v>1749.7218392798754</v>
      </c>
      <c r="AJ73" s="155">
        <v>1660.8143000483744</v>
      </c>
      <c r="AK73" s="155">
        <v>1697.4475559422597</v>
      </c>
      <c r="AL73" s="155">
        <v>1663.6547200327368</v>
      </c>
      <c r="AM73" s="155">
        <v>1650.8409245739786</v>
      </c>
      <c r="AN73" s="155">
        <v>1621.5569435894538</v>
      </c>
      <c r="AO73" s="155">
        <v>1640.5286434924983</v>
      </c>
      <c r="AP73" s="155">
        <v>1599.3806653631652</v>
      </c>
      <c r="AQ73" s="155">
        <v>1536.1167431051726</v>
      </c>
      <c r="AR73" s="155">
        <v>1466.7173703354149</v>
      </c>
      <c r="AS73" s="155">
        <v>1427.091442655325</v>
      </c>
      <c r="AT73" s="155">
        <v>1688.0222327904248</v>
      </c>
      <c r="AU73" s="155">
        <v>1874.659035154576</v>
      </c>
      <c r="AV73" s="155">
        <v>2185.5466131717781</v>
      </c>
      <c r="AW73" s="155">
        <v>2366.3091072519637</v>
      </c>
      <c r="AX73" s="155">
        <v>2080.3613172181358</v>
      </c>
      <c r="AY73" s="155">
        <v>2213.6271926458276</v>
      </c>
      <c r="AZ73" s="155">
        <v>2296.2209894200114</v>
      </c>
      <c r="BA73" s="155">
        <v>2198.0352820001917</v>
      </c>
      <c r="BB73" s="155">
        <v>2107.8758732448528</v>
      </c>
      <c r="BC73" s="155">
        <v>2082.6539895317696</v>
      </c>
      <c r="BD73" s="155">
        <v>2270.359314327286</v>
      </c>
      <c r="BE73" s="155">
        <v>1972.4008256786724</v>
      </c>
      <c r="BF73" s="155">
        <v>0</v>
      </c>
      <c r="BG73" s="155">
        <v>0</v>
      </c>
      <c r="BH73" s="155">
        <v>0</v>
      </c>
      <c r="BI73" s="155">
        <v>0</v>
      </c>
      <c r="BJ73" s="155">
        <v>0</v>
      </c>
      <c r="BK73" s="155">
        <v>0</v>
      </c>
      <c r="BL73" s="155">
        <v>0</v>
      </c>
      <c r="BM73" s="155">
        <v>0</v>
      </c>
      <c r="BN73" s="155">
        <v>0</v>
      </c>
      <c r="BO73" s="155">
        <v>0</v>
      </c>
      <c r="BP73" s="155">
        <v>0</v>
      </c>
      <c r="BQ73" s="155">
        <v>0</v>
      </c>
      <c r="BR73" s="155">
        <v>0</v>
      </c>
      <c r="BS73" s="155">
        <v>0</v>
      </c>
      <c r="BT73" s="155">
        <v>0</v>
      </c>
      <c r="BU73" s="155">
        <v>0</v>
      </c>
      <c r="BV73" s="155">
        <v>0</v>
      </c>
      <c r="BW73" s="155">
        <v>0</v>
      </c>
      <c r="BX73" s="155">
        <v>0</v>
      </c>
      <c r="BY73" s="155">
        <v>0</v>
      </c>
      <c r="BZ73" s="155">
        <v>0</v>
      </c>
      <c r="CA73" s="155">
        <v>0</v>
      </c>
      <c r="CB73" s="155">
        <v>0</v>
      </c>
      <c r="CC73" s="155">
        <v>0</v>
      </c>
      <c r="CD73" s="156">
        <v>0</v>
      </c>
    </row>
    <row r="74" spans="1:82" s="1" customFormat="1" x14ac:dyDescent="0.4">
      <c r="A74" s="149"/>
      <c r="B74" s="56" t="s">
        <v>281</v>
      </c>
      <c r="C74" s="154" t="s">
        <v>221</v>
      </c>
      <c r="D74" s="155">
        <v>0</v>
      </c>
      <c r="E74" s="155">
        <v>0</v>
      </c>
      <c r="F74" s="155">
        <v>0</v>
      </c>
      <c r="G74" s="155">
        <v>0</v>
      </c>
      <c r="H74" s="155">
        <v>0</v>
      </c>
      <c r="I74" s="155">
        <v>0</v>
      </c>
      <c r="J74" s="155">
        <v>0</v>
      </c>
      <c r="K74" s="155">
        <v>0</v>
      </c>
      <c r="L74" s="155">
        <v>0</v>
      </c>
      <c r="M74" s="155">
        <v>0</v>
      </c>
      <c r="N74" s="155">
        <v>0</v>
      </c>
      <c r="O74" s="155">
        <v>0</v>
      </c>
      <c r="P74" s="155">
        <v>0</v>
      </c>
      <c r="Q74" s="155">
        <v>0</v>
      </c>
      <c r="R74" s="155">
        <v>0</v>
      </c>
      <c r="S74" s="155">
        <v>0</v>
      </c>
      <c r="T74" s="155">
        <v>0</v>
      </c>
      <c r="U74" s="155">
        <v>0</v>
      </c>
      <c r="V74" s="155">
        <v>0</v>
      </c>
      <c r="W74" s="155">
        <v>0</v>
      </c>
      <c r="X74" s="155">
        <v>0</v>
      </c>
      <c r="Y74" s="155">
        <v>0</v>
      </c>
      <c r="Z74" s="155">
        <v>0</v>
      </c>
      <c r="AA74" s="155">
        <v>0</v>
      </c>
      <c r="AB74" s="155">
        <v>0</v>
      </c>
      <c r="AC74" s="155">
        <v>0</v>
      </c>
      <c r="AD74" s="155">
        <v>0</v>
      </c>
      <c r="AE74" s="155">
        <v>0</v>
      </c>
      <c r="AF74" s="155">
        <v>0</v>
      </c>
      <c r="AG74" s="155">
        <v>0</v>
      </c>
      <c r="AH74" s="155">
        <v>0</v>
      </c>
      <c r="AI74" s="155">
        <v>0</v>
      </c>
      <c r="AJ74" s="155">
        <v>0</v>
      </c>
      <c r="AK74" s="155">
        <v>0</v>
      </c>
      <c r="AL74" s="155">
        <v>0</v>
      </c>
      <c r="AM74" s="155">
        <v>0</v>
      </c>
      <c r="AN74" s="155">
        <v>0</v>
      </c>
      <c r="AO74" s="155">
        <v>0</v>
      </c>
      <c r="AP74" s="155">
        <v>0</v>
      </c>
      <c r="AQ74" s="155">
        <v>0</v>
      </c>
      <c r="AR74" s="155">
        <v>0</v>
      </c>
      <c r="AS74" s="155">
        <v>0</v>
      </c>
      <c r="AT74" s="155">
        <v>0</v>
      </c>
      <c r="AU74" s="155">
        <v>0</v>
      </c>
      <c r="AV74" s="155">
        <v>0</v>
      </c>
      <c r="AW74" s="155">
        <v>0</v>
      </c>
      <c r="AX74" s="155">
        <v>0</v>
      </c>
      <c r="AY74" s="155">
        <v>0</v>
      </c>
      <c r="AZ74" s="155">
        <v>0</v>
      </c>
      <c r="BA74" s="155">
        <v>325.2910665904738</v>
      </c>
      <c r="BB74" s="155">
        <v>324.33658898221427</v>
      </c>
      <c r="BC74" s="155">
        <v>1259.8142139599438</v>
      </c>
      <c r="BD74" s="155">
        <v>2845.1430478456991</v>
      </c>
      <c r="BE74" s="155">
        <v>2677.4990701171459</v>
      </c>
      <c r="BF74" s="155">
        <v>2660.7334497612833</v>
      </c>
      <c r="BG74" s="155">
        <v>2914.4971290796479</v>
      </c>
      <c r="BH74" s="155">
        <v>2899.5433600997849</v>
      </c>
      <c r="BI74" s="155">
        <v>2843.9259180421691</v>
      </c>
      <c r="BJ74" s="155">
        <v>2808.3858236525407</v>
      </c>
      <c r="BK74" s="155">
        <v>2806.9043907206656</v>
      </c>
      <c r="BL74" s="155">
        <v>3556.324279614124</v>
      </c>
      <c r="BM74" s="155">
        <v>3545.5400598844685</v>
      </c>
      <c r="BN74" s="155">
        <v>3518.8417079952414</v>
      </c>
      <c r="BO74" s="155">
        <v>2699.8888087309024</v>
      </c>
      <c r="BP74" s="155">
        <v>2640.1838816570371</v>
      </c>
      <c r="BQ74" s="155">
        <v>2576.2367481117417</v>
      </c>
      <c r="BR74" s="155">
        <v>2519.3143930386773</v>
      </c>
      <c r="BS74" s="155">
        <v>2452.044517797256</v>
      </c>
      <c r="BT74" s="155">
        <v>2370.2418589538911</v>
      </c>
      <c r="BU74" s="155">
        <v>2300.212626010587</v>
      </c>
      <c r="BV74" s="155">
        <v>2225.8980528691473</v>
      </c>
      <c r="BW74" s="155">
        <v>2151.2306217091541</v>
      </c>
      <c r="BX74" s="155">
        <v>2016.2461567121172</v>
      </c>
      <c r="BY74" s="155">
        <v>2054.1840705422319</v>
      </c>
      <c r="BZ74" s="155">
        <v>2004.5377073869947</v>
      </c>
      <c r="CA74" s="155">
        <v>1994.1066337540155</v>
      </c>
      <c r="CB74" s="155">
        <v>1997.1418283372934</v>
      </c>
      <c r="CC74" s="155">
        <v>1997.393719327127</v>
      </c>
      <c r="CD74" s="156">
        <v>1975.3312757577912</v>
      </c>
    </row>
    <row r="75" spans="1:82" s="1" customFormat="1" x14ac:dyDescent="0.4">
      <c r="A75" s="149"/>
      <c r="B75" s="56" t="s">
        <v>282</v>
      </c>
      <c r="C75" s="154" t="s">
        <v>230</v>
      </c>
      <c r="D75" s="155">
        <v>0</v>
      </c>
      <c r="E75" s="155">
        <v>0</v>
      </c>
      <c r="F75" s="155">
        <v>0</v>
      </c>
      <c r="G75" s="155">
        <v>0</v>
      </c>
      <c r="H75" s="155">
        <v>0</v>
      </c>
      <c r="I75" s="155">
        <v>0</v>
      </c>
      <c r="J75" s="155">
        <v>0</v>
      </c>
      <c r="K75" s="155">
        <v>0</v>
      </c>
      <c r="L75" s="155">
        <v>0</v>
      </c>
      <c r="M75" s="155">
        <v>0</v>
      </c>
      <c r="N75" s="155">
        <v>0</v>
      </c>
      <c r="O75" s="155">
        <v>0</v>
      </c>
      <c r="P75" s="155">
        <v>0</v>
      </c>
      <c r="Q75" s="155">
        <v>0</v>
      </c>
      <c r="R75" s="155">
        <v>0</v>
      </c>
      <c r="S75" s="155">
        <v>0</v>
      </c>
      <c r="T75" s="155">
        <v>0</v>
      </c>
      <c r="U75" s="155">
        <v>0</v>
      </c>
      <c r="V75" s="155">
        <v>0</v>
      </c>
      <c r="W75" s="155">
        <v>0</v>
      </c>
      <c r="X75" s="155">
        <v>0</v>
      </c>
      <c r="Y75" s="155">
        <v>0</v>
      </c>
      <c r="Z75" s="155">
        <v>0</v>
      </c>
      <c r="AA75" s="155">
        <v>0</v>
      </c>
      <c r="AB75" s="155">
        <v>0</v>
      </c>
      <c r="AC75" s="155">
        <v>0</v>
      </c>
      <c r="AD75" s="155">
        <v>0</v>
      </c>
      <c r="AE75" s="155">
        <v>0</v>
      </c>
      <c r="AF75" s="155">
        <v>0</v>
      </c>
      <c r="AG75" s="155">
        <v>0</v>
      </c>
      <c r="AH75" s="155">
        <v>0</v>
      </c>
      <c r="AI75" s="155">
        <v>0</v>
      </c>
      <c r="AJ75" s="155">
        <v>0</v>
      </c>
      <c r="AK75" s="155">
        <v>0</v>
      </c>
      <c r="AL75" s="155">
        <v>0</v>
      </c>
      <c r="AM75" s="155">
        <v>0</v>
      </c>
      <c r="AN75" s="155">
        <v>0</v>
      </c>
      <c r="AO75" s="155">
        <v>0</v>
      </c>
      <c r="AP75" s="155">
        <v>0</v>
      </c>
      <c r="AQ75" s="155">
        <v>0</v>
      </c>
      <c r="AR75" s="155">
        <v>81.392980570400454</v>
      </c>
      <c r="AS75" s="155">
        <v>57.036715373800568</v>
      </c>
      <c r="AT75" s="155">
        <v>22.048374564102392</v>
      </c>
      <c r="AU75" s="155">
        <v>8.2636811901075369</v>
      </c>
      <c r="AV75" s="155">
        <v>4.1924434155664132</v>
      </c>
      <c r="AW75" s="155">
        <v>2.3933367036003856</v>
      </c>
      <c r="AX75" s="155">
        <v>1.5273739470894288</v>
      </c>
      <c r="AY75" s="155">
        <v>2.7909599614096274</v>
      </c>
      <c r="AZ75" s="155">
        <v>0</v>
      </c>
      <c r="BA75" s="155">
        <v>0.38391990129488363</v>
      </c>
      <c r="BB75" s="155">
        <v>0.89416018606159209</v>
      </c>
      <c r="BC75" s="155">
        <v>0.35995829286153591</v>
      </c>
      <c r="BD75" s="155">
        <v>7.1564959803306724E-2</v>
      </c>
      <c r="BE75" s="155">
        <v>0.54487971113255729</v>
      </c>
      <c r="BF75" s="155">
        <v>0.53357079352045977</v>
      </c>
      <c r="BG75" s="155">
        <v>0.19322505131202786</v>
      </c>
      <c r="BH75" s="155">
        <v>0.12855074672517569</v>
      </c>
      <c r="BI75" s="155">
        <v>0</v>
      </c>
      <c r="BJ75" s="155">
        <v>0</v>
      </c>
      <c r="BK75" s="155">
        <v>0</v>
      </c>
      <c r="BL75" s="155">
        <v>0</v>
      </c>
      <c r="BM75" s="155">
        <v>0</v>
      </c>
      <c r="BN75" s="155">
        <v>0</v>
      </c>
      <c r="BO75" s="155">
        <v>0</v>
      </c>
      <c r="BP75" s="155">
        <v>0</v>
      </c>
      <c r="BQ75" s="155">
        <v>0</v>
      </c>
      <c r="BR75" s="155">
        <v>0</v>
      </c>
      <c r="BS75" s="155">
        <v>0</v>
      </c>
      <c r="BT75" s="155">
        <v>0</v>
      </c>
      <c r="BU75" s="155">
        <v>0</v>
      </c>
      <c r="BV75" s="155">
        <v>0</v>
      </c>
      <c r="BW75" s="155">
        <v>0</v>
      </c>
      <c r="BX75" s="155">
        <v>0</v>
      </c>
      <c r="BY75" s="155">
        <v>0</v>
      </c>
      <c r="BZ75" s="155">
        <v>0</v>
      </c>
      <c r="CA75" s="155">
        <v>0</v>
      </c>
      <c r="CB75" s="155">
        <v>0</v>
      </c>
      <c r="CC75" s="155">
        <v>0</v>
      </c>
      <c r="CD75" s="156">
        <v>0</v>
      </c>
    </row>
    <row r="76" spans="1:82" s="1" customFormat="1" x14ac:dyDescent="0.4">
      <c r="A76" s="149"/>
      <c r="B76" s="56" t="s">
        <v>283</v>
      </c>
      <c r="C76" s="154" t="s">
        <v>221</v>
      </c>
      <c r="D76" s="155">
        <v>450.62875233701175</v>
      </c>
      <c r="E76" s="155">
        <v>835.15287364937899</v>
      </c>
      <c r="F76" s="155">
        <v>952.94219729239865</v>
      </c>
      <c r="G76" s="155">
        <v>914.37686166354922</v>
      </c>
      <c r="H76" s="155">
        <v>1001.5782651374799</v>
      </c>
      <c r="I76" s="155">
        <v>1141.2026844898344</v>
      </c>
      <c r="J76" s="155">
        <v>1214.239656297184</v>
      </c>
      <c r="K76" s="155">
        <v>1388.1972515175294</v>
      </c>
      <c r="L76" s="155">
        <v>1393.1289107420289</v>
      </c>
      <c r="M76" s="155">
        <v>1402.1269701601254</v>
      </c>
      <c r="N76" s="155">
        <v>1741.9478374093599</v>
      </c>
      <c r="O76" s="155">
        <v>1813.9969594816523</v>
      </c>
      <c r="P76" s="155">
        <v>1816.0362220453317</v>
      </c>
      <c r="Q76" s="155">
        <v>2068.2246848129962</v>
      </c>
      <c r="R76" s="155">
        <v>2052.1828987543367</v>
      </c>
      <c r="S76" s="155">
        <v>2415.0173465749249</v>
      </c>
      <c r="T76" s="155">
        <v>2455.5675065722662</v>
      </c>
      <c r="U76" s="155">
        <v>2748.9582134379293</v>
      </c>
      <c r="V76" s="155">
        <v>2632.5557926846413</v>
      </c>
      <c r="W76" s="155">
        <v>2691.8972467506787</v>
      </c>
      <c r="X76" s="155">
        <v>2677.4246829826125</v>
      </c>
      <c r="Y76" s="155">
        <v>2609.7124104373333</v>
      </c>
      <c r="Z76" s="155">
        <v>0</v>
      </c>
      <c r="AA76" s="155">
        <v>0</v>
      </c>
      <c r="AB76" s="155">
        <v>0</v>
      </c>
      <c r="AC76" s="155">
        <v>0</v>
      </c>
      <c r="AD76" s="155">
        <v>0</v>
      </c>
      <c r="AE76" s="155">
        <v>0</v>
      </c>
      <c r="AF76" s="155">
        <v>0</v>
      </c>
      <c r="AG76" s="155">
        <v>0</v>
      </c>
      <c r="AH76" s="155">
        <v>0</v>
      </c>
      <c r="AI76" s="155">
        <v>0.27995549428478006</v>
      </c>
      <c r="AJ76" s="155">
        <v>0.23502089151627939</v>
      </c>
      <c r="AK76" s="155">
        <v>0.21262391097397823</v>
      </c>
      <c r="AL76" s="155">
        <v>0.19805413333723057</v>
      </c>
      <c r="AM76" s="155">
        <v>0.18902758678327999</v>
      </c>
      <c r="AN76" s="155">
        <v>0.17884819230766033</v>
      </c>
      <c r="AO76" s="155">
        <v>0.16941776008528381</v>
      </c>
      <c r="AP76" s="155">
        <v>0.16264888122337273</v>
      </c>
      <c r="AQ76" s="155">
        <v>0.15386812117914916</v>
      </c>
      <c r="AR76" s="155">
        <v>0.14418597089530641</v>
      </c>
      <c r="AS76" s="155">
        <v>0.1336119518380523</v>
      </c>
      <c r="AT76" s="155">
        <v>2.0546430494923485E-2</v>
      </c>
      <c r="AU76" s="155">
        <v>0</v>
      </c>
      <c r="AV76" s="155">
        <v>4.71720670666783</v>
      </c>
      <c r="AW76" s="155">
        <v>0</v>
      </c>
      <c r="AX76" s="155">
        <v>0</v>
      </c>
      <c r="AY76" s="155">
        <v>-1.1966286297998567E-4</v>
      </c>
      <c r="AZ76" s="155">
        <v>0</v>
      </c>
      <c r="BA76" s="155">
        <v>1.1005857405197059</v>
      </c>
      <c r="BB76" s="155">
        <v>0.14346600005330137</v>
      </c>
      <c r="BC76" s="155">
        <v>1.5527970412607552</v>
      </c>
      <c r="BD76" s="155">
        <v>0.3881714764069823</v>
      </c>
      <c r="BE76" s="155">
        <v>0.28204694520993201</v>
      </c>
      <c r="BF76" s="155">
        <v>0.30890940677500317</v>
      </c>
      <c r="BG76" s="155">
        <v>0.2308689428046436</v>
      </c>
      <c r="BH76" s="155">
        <v>0</v>
      </c>
      <c r="BI76" s="155">
        <v>0</v>
      </c>
      <c r="BJ76" s="155">
        <v>-0.20714765823768325</v>
      </c>
      <c r="BK76" s="155">
        <v>0</v>
      </c>
      <c r="BL76" s="155">
        <v>0</v>
      </c>
      <c r="BM76" s="155">
        <v>0</v>
      </c>
      <c r="BN76" s="155">
        <v>0</v>
      </c>
      <c r="BO76" s="155">
        <v>0</v>
      </c>
      <c r="BP76" s="155">
        <v>0</v>
      </c>
      <c r="BQ76" s="155">
        <v>0</v>
      </c>
      <c r="BR76" s="155">
        <v>0</v>
      </c>
      <c r="BS76" s="155">
        <v>0</v>
      </c>
      <c r="BT76" s="155">
        <v>0</v>
      </c>
      <c r="BU76" s="155">
        <v>0</v>
      </c>
      <c r="BV76" s="155">
        <v>0</v>
      </c>
      <c r="BW76" s="155">
        <v>0</v>
      </c>
      <c r="BX76" s="155">
        <v>0</v>
      </c>
      <c r="BY76" s="155">
        <v>0</v>
      </c>
      <c r="BZ76" s="155">
        <v>0</v>
      </c>
      <c r="CA76" s="155">
        <v>0</v>
      </c>
      <c r="CB76" s="155">
        <v>0</v>
      </c>
      <c r="CC76" s="155">
        <v>0</v>
      </c>
      <c r="CD76" s="156">
        <v>0</v>
      </c>
    </row>
    <row r="77" spans="1:82" s="106" customFormat="1" ht="25.5" customHeight="1" x14ac:dyDescent="0.4">
      <c r="A77" s="166"/>
      <c r="B77" s="106" t="s">
        <v>284</v>
      </c>
      <c r="C77" s="167"/>
      <c r="D77" s="53">
        <v>17552.176113754846</v>
      </c>
      <c r="E77" s="53">
        <v>21706.712515982552</v>
      </c>
      <c r="F77" s="53">
        <v>21627.182581673209</v>
      </c>
      <c r="G77" s="53">
        <v>21195.717793291155</v>
      </c>
      <c r="H77" s="53">
        <v>23456.902451195598</v>
      </c>
      <c r="I77" s="53">
        <v>24208.317725268778</v>
      </c>
      <c r="J77" s="53">
        <v>24377.749271880308</v>
      </c>
      <c r="K77" s="53">
        <v>26319.88471036153</v>
      </c>
      <c r="L77" s="53">
        <v>25780.770484071356</v>
      </c>
      <c r="M77" s="53">
        <v>26411.750149378277</v>
      </c>
      <c r="N77" s="53">
        <v>31575.871362617552</v>
      </c>
      <c r="O77" s="53">
        <v>32969.33370234217</v>
      </c>
      <c r="P77" s="53">
        <v>33253.322021061947</v>
      </c>
      <c r="Q77" s="53">
        <v>35849.997298918126</v>
      </c>
      <c r="R77" s="53">
        <v>36831.871480587652</v>
      </c>
      <c r="S77" s="53">
        <v>41621.073796121724</v>
      </c>
      <c r="T77" s="53">
        <v>41250.590793197291</v>
      </c>
      <c r="U77" s="53">
        <v>46329.321878724571</v>
      </c>
      <c r="V77" s="53">
        <v>46624.89765486533</v>
      </c>
      <c r="W77" s="53">
        <v>51539.578308412441</v>
      </c>
      <c r="X77" s="53">
        <v>55693.944782671751</v>
      </c>
      <c r="Y77" s="53">
        <v>55710.544162646176</v>
      </c>
      <c r="Z77" s="53">
        <v>54361.046149904185</v>
      </c>
      <c r="AA77" s="53">
        <v>58787.697020204796</v>
      </c>
      <c r="AB77" s="53">
        <v>62741.775293483348</v>
      </c>
      <c r="AC77" s="53">
        <v>64820.733413341673</v>
      </c>
      <c r="AD77" s="53">
        <v>67557.032459307928</v>
      </c>
      <c r="AE77" s="53">
        <v>73412.8518851931</v>
      </c>
      <c r="AF77" s="53">
        <v>76703.893459785264</v>
      </c>
      <c r="AG77" s="53">
        <v>81092.470894247628</v>
      </c>
      <c r="AH77" s="53">
        <v>86550.416461305809</v>
      </c>
      <c r="AI77" s="53">
        <v>87612.351891916216</v>
      </c>
      <c r="AJ77" s="53">
        <v>88751.957687155824</v>
      </c>
      <c r="AK77" s="53">
        <v>98155.383326160867</v>
      </c>
      <c r="AL77" s="53">
        <v>104401.13354063216</v>
      </c>
      <c r="AM77" s="53">
        <v>111312.23396470092</v>
      </c>
      <c r="AN77" s="53">
        <v>114018.8822475309</v>
      </c>
      <c r="AO77" s="53">
        <v>117937.51947179565</v>
      </c>
      <c r="AP77" s="53">
        <v>121763.44701456795</v>
      </c>
      <c r="AQ77" s="53">
        <v>119762.59561580705</v>
      </c>
      <c r="AR77" s="53">
        <v>113709.26329777049</v>
      </c>
      <c r="AS77" s="53">
        <v>112043.08464038532</v>
      </c>
      <c r="AT77" s="53">
        <v>116043.77327950271</v>
      </c>
      <c r="AU77" s="53">
        <v>128586.23146831096</v>
      </c>
      <c r="AV77" s="53">
        <v>142058.80644291101</v>
      </c>
      <c r="AW77" s="53">
        <v>151653.23017930763</v>
      </c>
      <c r="AX77" s="53">
        <v>153939.46197527769</v>
      </c>
      <c r="AY77" s="53">
        <v>156108.66607817696</v>
      </c>
      <c r="AZ77" s="53">
        <v>156687.13512602026</v>
      </c>
      <c r="BA77" s="53">
        <v>159279.65421032035</v>
      </c>
      <c r="BB77" s="53">
        <v>159422.95173604306</v>
      </c>
      <c r="BC77" s="53">
        <v>164301.19656326727</v>
      </c>
      <c r="BD77" s="53">
        <v>164882.1554748537</v>
      </c>
      <c r="BE77" s="53">
        <v>170007.01355656245</v>
      </c>
      <c r="BF77" s="53">
        <v>172087.96840324451</v>
      </c>
      <c r="BG77" s="53">
        <v>160955.89428294342</v>
      </c>
      <c r="BH77" s="53">
        <v>164149.77771757895</v>
      </c>
      <c r="BI77" s="53">
        <v>166184.25651614217</v>
      </c>
      <c r="BJ77" s="53">
        <v>166151.26331712463</v>
      </c>
      <c r="BK77" s="53">
        <v>171162.61403517018</v>
      </c>
      <c r="BL77" s="53">
        <v>178767.51642444555</v>
      </c>
      <c r="BM77" s="53">
        <v>191879.33401403399</v>
      </c>
      <c r="BN77" s="53">
        <v>195563.89775905391</v>
      </c>
      <c r="BO77" s="53">
        <v>199687.20394901812</v>
      </c>
      <c r="BP77" s="53">
        <v>205089.19791825427</v>
      </c>
      <c r="BQ77" s="53">
        <v>197582.88087682414</v>
      </c>
      <c r="BR77" s="53">
        <v>200277.3980909606</v>
      </c>
      <c r="BS77" s="53">
        <v>203196.78670635802</v>
      </c>
      <c r="BT77" s="53">
        <v>201097.81227754368</v>
      </c>
      <c r="BU77" s="53">
        <v>202487.3974796801</v>
      </c>
      <c r="BV77" s="53">
        <v>204952.37690074841</v>
      </c>
      <c r="BW77" s="53">
        <v>209762.79030799973</v>
      </c>
      <c r="BX77" s="53">
        <v>219618.51905275305</v>
      </c>
      <c r="BY77" s="53">
        <v>224895.45278892072</v>
      </c>
      <c r="BZ77" s="53">
        <v>223336.82601362769</v>
      </c>
      <c r="CA77" s="53">
        <v>238324.29565083224</v>
      </c>
      <c r="CB77" s="53">
        <v>248642.52156346521</v>
      </c>
      <c r="CC77" s="53">
        <v>256438.00220242824</v>
      </c>
      <c r="CD77" s="54">
        <v>262492.85267010482</v>
      </c>
    </row>
    <row r="78" spans="1:82" s="1" customFormat="1" ht="26.25" customHeight="1" x14ac:dyDescent="0.4">
      <c r="A78" s="149"/>
      <c r="B78" s="13" t="s">
        <v>285</v>
      </c>
      <c r="C78" s="159"/>
      <c r="D78" s="59">
        <v>9340.3050484398809</v>
      </c>
      <c r="E78" s="59">
        <v>12886.771950354982</v>
      </c>
      <c r="F78" s="59">
        <v>12607.885799864858</v>
      </c>
      <c r="G78" s="59">
        <v>12454.671115727695</v>
      </c>
      <c r="H78" s="59">
        <v>13601.493358891154</v>
      </c>
      <c r="I78" s="59">
        <v>13981.956007113115</v>
      </c>
      <c r="J78" s="59">
        <v>13952.136529175537</v>
      </c>
      <c r="K78" s="59">
        <v>16298.050226568981</v>
      </c>
      <c r="L78" s="59">
        <v>15868.526856886088</v>
      </c>
      <c r="M78" s="59">
        <v>16652.142349912458</v>
      </c>
      <c r="N78" s="59">
        <v>21045.674013095053</v>
      </c>
      <c r="O78" s="59">
        <v>21753.314816933409</v>
      </c>
      <c r="P78" s="59">
        <v>21715.869237527575</v>
      </c>
      <c r="Q78" s="59">
        <v>24347.805776124424</v>
      </c>
      <c r="R78" s="59">
        <v>24999.929293331181</v>
      </c>
      <c r="S78" s="59">
        <v>28922.969826163495</v>
      </c>
      <c r="T78" s="59">
        <v>28770.925794042349</v>
      </c>
      <c r="U78" s="59">
        <v>33344.583844423061</v>
      </c>
      <c r="V78" s="59">
        <v>33266.622479007718</v>
      </c>
      <c r="W78" s="59">
        <v>36529.987894821155</v>
      </c>
      <c r="X78" s="59">
        <v>38080.879589437944</v>
      </c>
      <c r="Y78" s="59">
        <v>37752.963611531144</v>
      </c>
      <c r="Z78" s="59">
        <v>37694.710290553652</v>
      </c>
      <c r="AA78" s="59">
        <v>41008.789736587132</v>
      </c>
      <c r="AB78" s="59">
        <v>42790.769547506461</v>
      </c>
      <c r="AC78" s="59">
        <v>45363.912459839994</v>
      </c>
      <c r="AD78" s="59">
        <v>48142.671650804303</v>
      </c>
      <c r="AE78" s="59">
        <v>51763.811063041263</v>
      </c>
      <c r="AF78" s="59">
        <v>53840.13177671592</v>
      </c>
      <c r="AG78" s="59">
        <v>55098.463263009769</v>
      </c>
      <c r="AH78" s="59">
        <v>57035.050474721778</v>
      </c>
      <c r="AI78" s="59">
        <v>55697.145587956998</v>
      </c>
      <c r="AJ78" s="59">
        <v>56910.308880667057</v>
      </c>
      <c r="AK78" s="59">
        <v>59757.950179236585</v>
      </c>
      <c r="AL78" s="59">
        <v>60109.429467849484</v>
      </c>
      <c r="AM78" s="59">
        <v>62372.802718922954</v>
      </c>
      <c r="AN78" s="59">
        <v>62188.497268578627</v>
      </c>
      <c r="AO78" s="59">
        <v>63384.831306574182</v>
      </c>
      <c r="AP78" s="59">
        <v>65757.852931105401</v>
      </c>
      <c r="AQ78" s="59">
        <v>65154.137776405951</v>
      </c>
      <c r="AR78" s="59">
        <v>62562.787809973517</v>
      </c>
      <c r="AS78" s="59">
        <v>61688.789590507513</v>
      </c>
      <c r="AT78" s="59">
        <v>62683.350131797793</v>
      </c>
      <c r="AU78" s="59">
        <v>68367.104288506598</v>
      </c>
      <c r="AV78" s="59">
        <v>70447.201001635724</v>
      </c>
      <c r="AW78" s="59">
        <v>72736.087078886572</v>
      </c>
      <c r="AX78" s="59">
        <v>72241.108939177138</v>
      </c>
      <c r="AY78" s="59">
        <v>71624.863024075181</v>
      </c>
      <c r="AZ78" s="59">
        <v>71631.61586619931</v>
      </c>
      <c r="BA78" s="59">
        <v>73575.617952107568</v>
      </c>
      <c r="BB78" s="59">
        <v>75099.7950291038</v>
      </c>
      <c r="BC78" s="59">
        <v>77771.424282292064</v>
      </c>
      <c r="BD78" s="59">
        <v>77740.318075974021</v>
      </c>
      <c r="BE78" s="59">
        <v>81403.110610000585</v>
      </c>
      <c r="BF78" s="59">
        <v>83758.958260082058</v>
      </c>
      <c r="BG78" s="59">
        <v>85322.306092875719</v>
      </c>
      <c r="BH78" s="59">
        <v>86304.152914672959</v>
      </c>
      <c r="BI78" s="59">
        <v>87416.406024469688</v>
      </c>
      <c r="BJ78" s="59">
        <v>87984.700622016724</v>
      </c>
      <c r="BK78" s="59">
        <v>91398.992555800287</v>
      </c>
      <c r="BL78" s="59">
        <v>95694.744249551863</v>
      </c>
      <c r="BM78" s="59">
        <v>100882.77971658614</v>
      </c>
      <c r="BN78" s="59">
        <v>102454.96804162032</v>
      </c>
      <c r="BO78" s="59">
        <v>106151.84618243978</v>
      </c>
      <c r="BP78" s="59">
        <v>110074.39340656673</v>
      </c>
      <c r="BQ78" s="59">
        <v>110341.06214175322</v>
      </c>
      <c r="BR78" s="59">
        <v>112488.74457360253</v>
      </c>
      <c r="BS78" s="59">
        <v>115430.58105002565</v>
      </c>
      <c r="BT78" s="59">
        <v>115527.82148554813</v>
      </c>
      <c r="BU78" s="59">
        <v>116010.65406615046</v>
      </c>
      <c r="BV78" s="59">
        <v>116875.91750008761</v>
      </c>
      <c r="BW78" s="59">
        <v>116511.42704257094</v>
      </c>
      <c r="BX78" s="59">
        <v>113804.78350431588</v>
      </c>
      <c r="BY78" s="59">
        <v>117019.27329376969</v>
      </c>
      <c r="BZ78" s="59">
        <v>118893.07714430291</v>
      </c>
      <c r="CA78" s="59">
        <v>127133.87753081179</v>
      </c>
      <c r="CB78" s="59">
        <v>131495.43937481873</v>
      </c>
      <c r="CC78" s="59">
        <v>134575.0445602801</v>
      </c>
      <c r="CD78" s="60">
        <v>136269.39650286789</v>
      </c>
    </row>
    <row r="79" spans="1:82" s="1" customFormat="1" x14ac:dyDescent="0.4">
      <c r="A79" s="149"/>
      <c r="B79" s="13" t="s">
        <v>286</v>
      </c>
      <c r="C79" s="159"/>
      <c r="D79" s="59">
        <v>2327.6278529804326</v>
      </c>
      <c r="E79" s="59">
        <v>2730.5867868884043</v>
      </c>
      <c r="F79" s="59">
        <v>2993.4429617549326</v>
      </c>
      <c r="G79" s="59">
        <v>3122.7455275585471</v>
      </c>
      <c r="H79" s="59">
        <v>3588.7366237252299</v>
      </c>
      <c r="I79" s="59">
        <v>3565.8878686786256</v>
      </c>
      <c r="J79" s="59">
        <v>3642.7189688915519</v>
      </c>
      <c r="K79" s="59">
        <v>3186.9880563008069</v>
      </c>
      <c r="L79" s="59">
        <v>3188.4252240190208</v>
      </c>
      <c r="M79" s="59">
        <v>3005.2757281568279</v>
      </c>
      <c r="N79" s="59">
        <v>3233.6440136697697</v>
      </c>
      <c r="O79" s="59">
        <v>3869.6974169292316</v>
      </c>
      <c r="P79" s="59">
        <v>4294.8419217014098</v>
      </c>
      <c r="Q79" s="59">
        <v>3949.4781648605322</v>
      </c>
      <c r="R79" s="59">
        <v>4471.3865122259158</v>
      </c>
      <c r="S79" s="59">
        <v>4786.0052064301608</v>
      </c>
      <c r="T79" s="59">
        <v>4694.5909607670128</v>
      </c>
      <c r="U79" s="59">
        <v>4905.4341413961301</v>
      </c>
      <c r="V79" s="59">
        <v>5646.6139028383623</v>
      </c>
      <c r="W79" s="59">
        <v>7126.0450794216667</v>
      </c>
      <c r="X79" s="59">
        <v>7530.1471903688025</v>
      </c>
      <c r="Y79" s="59">
        <v>7730.5955418052399</v>
      </c>
      <c r="Z79" s="59">
        <v>8428.0923468488854</v>
      </c>
      <c r="AA79" s="59">
        <v>9535.7319319028102</v>
      </c>
      <c r="AB79" s="59">
        <v>10828.679309794694</v>
      </c>
      <c r="AC79" s="59">
        <v>11472.271033040841</v>
      </c>
      <c r="AD79" s="59">
        <v>11826.374270865226</v>
      </c>
      <c r="AE79" s="59">
        <v>12981.090681818308</v>
      </c>
      <c r="AF79" s="59">
        <v>14368.096063262421</v>
      </c>
      <c r="AG79" s="59">
        <v>15222.825650920737</v>
      </c>
      <c r="AH79" s="59">
        <v>14678.619108790728</v>
      </c>
      <c r="AI79" s="59">
        <v>13717.819219954225</v>
      </c>
      <c r="AJ79" s="59">
        <v>15002.166908455834</v>
      </c>
      <c r="AK79" s="59">
        <v>20756.523375872235</v>
      </c>
      <c r="AL79" s="59">
        <v>26133.242893847575</v>
      </c>
      <c r="AM79" s="59">
        <v>29768.694458586877</v>
      </c>
      <c r="AN79" s="59">
        <v>32142.000960891692</v>
      </c>
      <c r="AO79" s="59">
        <v>34538.63402271986</v>
      </c>
      <c r="AP79" s="59">
        <v>35717.694316652647</v>
      </c>
      <c r="AQ79" s="59">
        <v>34368.214348756534</v>
      </c>
      <c r="AR79" s="59">
        <v>31845.859175627491</v>
      </c>
      <c r="AS79" s="59">
        <v>31622.102046976524</v>
      </c>
      <c r="AT79" s="59">
        <v>34513.55903855541</v>
      </c>
      <c r="AU79" s="59">
        <v>39360.466035761288</v>
      </c>
      <c r="AV79" s="59">
        <v>48184.739409641639</v>
      </c>
      <c r="AW79" s="59">
        <v>53035.951353797485</v>
      </c>
      <c r="AX79" s="59">
        <v>55034.811899362656</v>
      </c>
      <c r="AY79" s="59">
        <v>56112.537964628988</v>
      </c>
      <c r="AZ79" s="59">
        <v>55114.279984925532</v>
      </c>
      <c r="BA79" s="59">
        <v>53988.375658050834</v>
      </c>
      <c r="BB79" s="59">
        <v>52069.756623577137</v>
      </c>
      <c r="BC79" s="59">
        <v>50969.072688428605</v>
      </c>
      <c r="BD79" s="59">
        <v>48251.977127146005</v>
      </c>
      <c r="BE79" s="59">
        <v>49259.175825870225</v>
      </c>
      <c r="BF79" s="59">
        <v>50385.548262527896</v>
      </c>
      <c r="BG79" s="59">
        <v>50745.232887559643</v>
      </c>
      <c r="BH79" s="59">
        <v>51757.224358492211</v>
      </c>
      <c r="BI79" s="59">
        <v>51255.725731487793</v>
      </c>
      <c r="BJ79" s="59">
        <v>51807.836492352886</v>
      </c>
      <c r="BK79" s="59">
        <v>52465.199634588476</v>
      </c>
      <c r="BL79" s="59">
        <v>53945.887015090484</v>
      </c>
      <c r="BM79" s="59">
        <v>60538.652991999152</v>
      </c>
      <c r="BN79" s="59">
        <v>62184.076581328183</v>
      </c>
      <c r="BO79" s="59">
        <v>62734.995043687886</v>
      </c>
      <c r="BP79" s="59">
        <v>63300.131919732557</v>
      </c>
      <c r="BQ79" s="59">
        <v>55580.716738910363</v>
      </c>
      <c r="BR79" s="59">
        <v>54554.706786039089</v>
      </c>
      <c r="BS79" s="59">
        <v>53703.783293184897</v>
      </c>
      <c r="BT79" s="59">
        <v>51981.075663994292</v>
      </c>
      <c r="BU79" s="59">
        <v>51809.851357942782</v>
      </c>
      <c r="BV79" s="59">
        <v>53298.938982611704</v>
      </c>
      <c r="BW79" s="59">
        <v>58147.780708507315</v>
      </c>
      <c r="BX79" s="59">
        <v>73619.159624688415</v>
      </c>
      <c r="BY79" s="59">
        <v>74180.180535762091</v>
      </c>
      <c r="BZ79" s="59">
        <v>69457.386156668334</v>
      </c>
      <c r="CA79" s="59">
        <v>72700.77914479078</v>
      </c>
      <c r="CB79" s="59">
        <v>76446.151709809274</v>
      </c>
      <c r="CC79" s="59">
        <v>79563.443586050489</v>
      </c>
      <c r="CD79" s="60">
        <v>82208.211072258666</v>
      </c>
    </row>
    <row r="80" spans="1:82" s="1" customFormat="1" x14ac:dyDescent="0.4">
      <c r="A80" s="149"/>
      <c r="B80" s="13" t="s">
        <v>287</v>
      </c>
      <c r="C80" s="159"/>
      <c r="D80" s="59">
        <v>5884.2432123345334</v>
      </c>
      <c r="E80" s="59">
        <v>6089.353778739167</v>
      </c>
      <c r="F80" s="59">
        <v>6025.8538200534203</v>
      </c>
      <c r="G80" s="59">
        <v>5618.3011500049124</v>
      </c>
      <c r="H80" s="59">
        <v>6266.6724685792169</v>
      </c>
      <c r="I80" s="59">
        <v>6660.4738494770336</v>
      </c>
      <c r="J80" s="59">
        <v>6782.8937738132163</v>
      </c>
      <c r="K80" s="59">
        <v>6834.8464274917387</v>
      </c>
      <c r="L80" s="59">
        <v>6723.8184031662449</v>
      </c>
      <c r="M80" s="59">
        <v>6754.3320713089925</v>
      </c>
      <c r="N80" s="59">
        <v>7296.5533358527264</v>
      </c>
      <c r="O80" s="59">
        <v>7346.3214684795321</v>
      </c>
      <c r="P80" s="59">
        <v>7242.6108618329636</v>
      </c>
      <c r="Q80" s="59">
        <v>7552.7133579331739</v>
      </c>
      <c r="R80" s="59">
        <v>7360.5556750305495</v>
      </c>
      <c r="S80" s="59">
        <v>7912.098763528059</v>
      </c>
      <c r="T80" s="59">
        <v>7785.0740383879292</v>
      </c>
      <c r="U80" s="59">
        <v>8079.3038929053801</v>
      </c>
      <c r="V80" s="59">
        <v>7711.6612730192492</v>
      </c>
      <c r="W80" s="59">
        <v>7883.5453341696275</v>
      </c>
      <c r="X80" s="59">
        <v>10082.91800286501</v>
      </c>
      <c r="Y80" s="59">
        <v>10226.985009309799</v>
      </c>
      <c r="Z80" s="59">
        <v>8238.2435125016327</v>
      </c>
      <c r="AA80" s="59">
        <v>8243.1753517148463</v>
      </c>
      <c r="AB80" s="59">
        <v>9122.3264361821839</v>
      </c>
      <c r="AC80" s="59">
        <v>7984.5499204608377</v>
      </c>
      <c r="AD80" s="59">
        <v>7587.9865376384068</v>
      </c>
      <c r="AE80" s="59">
        <v>8667.9501403335271</v>
      </c>
      <c r="AF80" s="59">
        <v>8495.6656198069268</v>
      </c>
      <c r="AG80" s="59">
        <v>10771.181980317126</v>
      </c>
      <c r="AH80" s="59">
        <v>14836.746877793303</v>
      </c>
      <c r="AI80" s="59">
        <v>18197.387084004989</v>
      </c>
      <c r="AJ80" s="59">
        <v>16839.481898032936</v>
      </c>
      <c r="AK80" s="59">
        <v>17640.909771052036</v>
      </c>
      <c r="AL80" s="59">
        <v>18158.461178935097</v>
      </c>
      <c r="AM80" s="59">
        <v>19170.736787191097</v>
      </c>
      <c r="AN80" s="59">
        <v>19688.384018060584</v>
      </c>
      <c r="AO80" s="59">
        <v>20014.054142501616</v>
      </c>
      <c r="AP80" s="59">
        <v>20287.899766809915</v>
      </c>
      <c r="AQ80" s="59">
        <v>20240.243490644585</v>
      </c>
      <c r="AR80" s="59">
        <v>19300.616312169488</v>
      </c>
      <c r="AS80" s="59">
        <v>18732.193002901313</v>
      </c>
      <c r="AT80" s="59">
        <v>18846.864109149501</v>
      </c>
      <c r="AU80" s="59">
        <v>20858.661144043068</v>
      </c>
      <c r="AV80" s="59">
        <v>23426.866031633661</v>
      </c>
      <c r="AW80" s="59">
        <v>25881.19174662359</v>
      </c>
      <c r="AX80" s="59">
        <v>26663.541136737927</v>
      </c>
      <c r="AY80" s="59">
        <v>28371.265089472781</v>
      </c>
      <c r="AZ80" s="59">
        <v>29941.239274895437</v>
      </c>
      <c r="BA80" s="59">
        <v>31715.660600161929</v>
      </c>
      <c r="BB80" s="59">
        <v>32253.400083362154</v>
      </c>
      <c r="BC80" s="59">
        <v>35560.69959254656</v>
      </c>
      <c r="BD80" s="59">
        <v>38889.860271733742</v>
      </c>
      <c r="BE80" s="59">
        <v>39344.727120691619</v>
      </c>
      <c r="BF80" s="59">
        <v>37943.461880634524</v>
      </c>
      <c r="BG80" s="59">
        <v>24888.355302508062</v>
      </c>
      <c r="BH80" s="59">
        <v>26088.400444413772</v>
      </c>
      <c r="BI80" s="59">
        <v>27512.124760184695</v>
      </c>
      <c r="BJ80" s="59">
        <v>26358.726202755046</v>
      </c>
      <c r="BK80" s="59">
        <v>27298.421844781453</v>
      </c>
      <c r="BL80" s="59">
        <v>29126.885159803198</v>
      </c>
      <c r="BM80" s="59">
        <v>30457.901305448671</v>
      </c>
      <c r="BN80" s="59">
        <v>30924.853136105445</v>
      </c>
      <c r="BO80" s="59">
        <v>30800.36272289035</v>
      </c>
      <c r="BP80" s="59">
        <v>31714.672591954935</v>
      </c>
      <c r="BQ80" s="59">
        <v>31661.101996160578</v>
      </c>
      <c r="BR80" s="59">
        <v>33233.946731318974</v>
      </c>
      <c r="BS80" s="59">
        <v>34062.422363147489</v>
      </c>
      <c r="BT80" s="59">
        <v>33588.915128001223</v>
      </c>
      <c r="BU80" s="59">
        <v>34666.892055586883</v>
      </c>
      <c r="BV80" s="59">
        <v>34777.520418049055</v>
      </c>
      <c r="BW80" s="59">
        <v>35103.582556921479</v>
      </c>
      <c r="BX80" s="59">
        <v>32194.575923748725</v>
      </c>
      <c r="BY80" s="59">
        <v>33695.998959388962</v>
      </c>
      <c r="BZ80" s="59">
        <v>34986.362712656446</v>
      </c>
      <c r="CA80" s="59">
        <v>38489.638975229682</v>
      </c>
      <c r="CB80" s="59">
        <v>40700.930478837203</v>
      </c>
      <c r="CC80" s="59">
        <v>42299.514056097658</v>
      </c>
      <c r="CD80" s="60">
        <v>44015.245094978229</v>
      </c>
    </row>
    <row r="81" spans="1:82" s="1" customFormat="1" x14ac:dyDescent="0.4">
      <c r="A81" s="149"/>
      <c r="B81" s="56"/>
      <c r="C81" s="1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c r="CA81" s="59"/>
      <c r="CB81" s="59"/>
      <c r="CC81" s="59"/>
      <c r="CD81" s="60"/>
    </row>
    <row r="82" spans="1:82" s="106" customFormat="1" ht="26.25" customHeight="1" x14ac:dyDescent="0.4">
      <c r="A82" s="187"/>
      <c r="B82" s="172" t="s">
        <v>288</v>
      </c>
      <c r="C82" s="173"/>
      <c r="D82" s="188"/>
      <c r="E82" s="188"/>
      <c r="F82" s="188"/>
      <c r="G82" s="188"/>
      <c r="H82" s="188"/>
      <c r="I82" s="188"/>
      <c r="J82" s="188"/>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188"/>
      <c r="AP82" s="188"/>
      <c r="AQ82" s="188"/>
      <c r="AR82" s="188"/>
      <c r="AS82" s="188"/>
      <c r="AT82" s="188"/>
      <c r="AU82" s="189">
        <v>120867.20657698563</v>
      </c>
      <c r="AV82" s="189">
        <v>133559.85343856076</v>
      </c>
      <c r="AW82" s="189">
        <v>142563.37969013574</v>
      </c>
      <c r="AX82" s="189">
        <v>144551.27769551575</v>
      </c>
      <c r="AY82" s="189">
        <v>146579.06722796476</v>
      </c>
      <c r="AZ82" s="189">
        <v>147261.68500800579</v>
      </c>
      <c r="BA82" s="189">
        <v>150022.08834563542</v>
      </c>
      <c r="BB82" s="189">
        <v>150539.63617239328</v>
      </c>
      <c r="BC82" s="189">
        <v>155488.52206027563</v>
      </c>
      <c r="BD82" s="189">
        <v>156310.58027945302</v>
      </c>
      <c r="BE82" s="189">
        <v>161588.32264141686</v>
      </c>
      <c r="BF82" s="189">
        <v>163830.25885929586</v>
      </c>
      <c r="BG82" s="189">
        <v>153222.88646668883</v>
      </c>
      <c r="BH82" s="189">
        <v>163436.31837964276</v>
      </c>
      <c r="BI82" s="189">
        <v>165389.2227538662</v>
      </c>
      <c r="BJ82" s="189">
        <v>165435.65583917798</v>
      </c>
      <c r="BK82" s="189">
        <v>191405.36960171908</v>
      </c>
      <c r="BL82" s="189">
        <v>177638.68684843025</v>
      </c>
      <c r="BM82" s="189">
        <v>190684.41218308188</v>
      </c>
      <c r="BN82" s="189">
        <v>194325.52716128918</v>
      </c>
      <c r="BO82" s="189">
        <v>198461.25893944039</v>
      </c>
      <c r="BP82" s="189">
        <v>203845.11833453787</v>
      </c>
      <c r="BQ82" s="189">
        <v>196393.89406597798</v>
      </c>
      <c r="BR82" s="189">
        <v>198797.58000510966</v>
      </c>
      <c r="BS82" s="189">
        <v>202032.09156818816</v>
      </c>
      <c r="BT82" s="189">
        <v>200056.00976435828</v>
      </c>
      <c r="BU82" s="189">
        <v>201400.3892659806</v>
      </c>
      <c r="BV82" s="189">
        <v>203998.70166210798</v>
      </c>
      <c r="BW82" s="189">
        <v>208895.66982078398</v>
      </c>
      <c r="BX82" s="189">
        <v>218789.15784486328</v>
      </c>
      <c r="BY82" s="189">
        <v>224066.89206016928</v>
      </c>
      <c r="BZ82" s="189">
        <v>222595.53654347235</v>
      </c>
      <c r="CA82" s="189">
        <v>237614.10994930984</v>
      </c>
      <c r="CB82" s="189">
        <v>247952.58703787683</v>
      </c>
      <c r="CC82" s="189">
        <v>255791.70503177267</v>
      </c>
      <c r="CD82" s="190">
        <v>261869.52053853724</v>
      </c>
    </row>
    <row r="83" spans="1:82" s="1" customFormat="1" ht="15" customHeight="1" x14ac:dyDescent="0.4">
      <c r="A83" s="149"/>
      <c r="B83" s="71" t="s">
        <v>289</v>
      </c>
      <c r="C83" s="191"/>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3">
        <v>0</v>
      </c>
      <c r="AV83" s="193">
        <v>0</v>
      </c>
      <c r="AW83" s="193">
        <v>0</v>
      </c>
      <c r="AX83" s="193">
        <v>0</v>
      </c>
      <c r="AY83" s="193">
        <v>0</v>
      </c>
      <c r="AZ83" s="193">
        <v>0</v>
      </c>
      <c r="BA83" s="193">
        <v>0</v>
      </c>
      <c r="BB83" s="193">
        <v>0</v>
      </c>
      <c r="BC83" s="193">
        <v>0</v>
      </c>
      <c r="BD83" s="193">
        <v>0</v>
      </c>
      <c r="BE83" s="193">
        <v>0</v>
      </c>
      <c r="BF83" s="193">
        <v>0</v>
      </c>
      <c r="BG83" s="193">
        <v>0</v>
      </c>
      <c r="BH83" s="193">
        <v>0</v>
      </c>
      <c r="BI83" s="193">
        <v>0</v>
      </c>
      <c r="BJ83" s="193">
        <v>0</v>
      </c>
      <c r="BK83" s="193">
        <v>0</v>
      </c>
      <c r="BL83" s="193">
        <v>0</v>
      </c>
      <c r="BM83" s="193">
        <v>0</v>
      </c>
      <c r="BN83" s="193">
        <v>0</v>
      </c>
      <c r="BO83" s="193">
        <v>0</v>
      </c>
      <c r="BP83" s="193">
        <v>0</v>
      </c>
      <c r="BQ83" s="193">
        <v>86550.04539521414</v>
      </c>
      <c r="BR83" s="193">
        <v>88596.091386164087</v>
      </c>
      <c r="BS83" s="193">
        <v>90110.165075427809</v>
      </c>
      <c r="BT83" s="193">
        <v>88329.971843982537</v>
      </c>
      <c r="BU83" s="193">
        <v>88968.304726603237</v>
      </c>
      <c r="BV83" s="193">
        <v>90713.914311313798</v>
      </c>
      <c r="BW83" s="193">
        <v>92226.131421265993</v>
      </c>
      <c r="BX83" s="193">
        <v>95084.284296649872</v>
      </c>
      <c r="BY83" s="193">
        <v>101294.81431246515</v>
      </c>
      <c r="BZ83" s="193">
        <v>100298.9126952729</v>
      </c>
      <c r="CA83" s="193">
        <v>106238.61643165213</v>
      </c>
      <c r="CB83" s="193">
        <v>110542.11217896525</v>
      </c>
      <c r="CC83" s="193">
        <v>113165.17928790086</v>
      </c>
      <c r="CD83" s="194">
        <v>115595.56916254833</v>
      </c>
    </row>
    <row r="84" spans="1:82" s="1" customFormat="1" x14ac:dyDescent="0.4">
      <c r="A84" s="149"/>
      <c r="B84" s="71" t="s">
        <v>290</v>
      </c>
      <c r="C84" s="159"/>
      <c r="D84" s="59"/>
      <c r="E84" s="59"/>
      <c r="F84" s="59"/>
      <c r="G84" s="59"/>
      <c r="H84" s="59"/>
      <c r="I84" s="59"/>
      <c r="J84" s="59"/>
      <c r="K84" s="195"/>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195"/>
      <c r="AN84" s="195"/>
      <c r="AO84" s="195"/>
      <c r="AP84" s="195"/>
      <c r="AQ84" s="195"/>
      <c r="AR84" s="195"/>
      <c r="AS84" s="195"/>
      <c r="AT84" s="195"/>
      <c r="AU84" s="193">
        <v>0</v>
      </c>
      <c r="AV84" s="193">
        <v>0</v>
      </c>
      <c r="AW84" s="193">
        <v>0</v>
      </c>
      <c r="AX84" s="193">
        <v>0</v>
      </c>
      <c r="AY84" s="193">
        <v>0</v>
      </c>
      <c r="AZ84" s="193">
        <v>0</v>
      </c>
      <c r="BA84" s="193">
        <v>0</v>
      </c>
      <c r="BB84" s="193">
        <v>0</v>
      </c>
      <c r="BC84" s="193">
        <v>0</v>
      </c>
      <c r="BD84" s="193">
        <v>0</v>
      </c>
      <c r="BE84" s="193">
        <v>0</v>
      </c>
      <c r="BF84" s="193">
        <v>0</v>
      </c>
      <c r="BG84" s="193">
        <v>0</v>
      </c>
      <c r="BH84" s="193">
        <v>0</v>
      </c>
      <c r="BI84" s="193">
        <v>0</v>
      </c>
      <c r="BJ84" s="193">
        <v>0</v>
      </c>
      <c r="BK84" s="193">
        <v>0</v>
      </c>
      <c r="BL84" s="193">
        <v>0</v>
      </c>
      <c r="BM84" s="193">
        <v>0</v>
      </c>
      <c r="BN84" s="193">
        <v>0</v>
      </c>
      <c r="BO84" s="193">
        <v>0</v>
      </c>
      <c r="BP84" s="193">
        <v>0</v>
      </c>
      <c r="BQ84" s="193">
        <v>109843.84867076384</v>
      </c>
      <c r="BR84" s="193">
        <v>110201.48861894556</v>
      </c>
      <c r="BS84" s="193">
        <v>111921.92649276041</v>
      </c>
      <c r="BT84" s="193">
        <v>111726.03792037573</v>
      </c>
      <c r="BU84" s="193">
        <v>112432.08453937736</v>
      </c>
      <c r="BV84" s="193">
        <v>113284.78735079415</v>
      </c>
      <c r="BW84" s="193">
        <v>116669.53839951799</v>
      </c>
      <c r="BX84" s="193">
        <v>123704.87354821339</v>
      </c>
      <c r="BY84" s="193">
        <v>122772.07774770414</v>
      </c>
      <c r="BZ84" s="193">
        <v>122296.62384819945</v>
      </c>
      <c r="CA84" s="193">
        <v>131375.4935176578</v>
      </c>
      <c r="CB84" s="193">
        <v>137410.47485891156</v>
      </c>
      <c r="CC84" s="193">
        <v>142626.52574387178</v>
      </c>
      <c r="CD84" s="194">
        <v>146273.95137598887</v>
      </c>
    </row>
    <row r="85" spans="1:82" s="1" customFormat="1" ht="26.25" customHeight="1" x14ac:dyDescent="0.4">
      <c r="A85" s="149"/>
      <c r="B85" s="71" t="s">
        <v>291</v>
      </c>
      <c r="C85" s="159"/>
      <c r="D85" s="193">
        <v>0</v>
      </c>
      <c r="E85" s="193">
        <v>0</v>
      </c>
      <c r="F85" s="193">
        <v>0</v>
      </c>
      <c r="G85" s="193">
        <v>0</v>
      </c>
      <c r="H85" s="193">
        <v>0</v>
      </c>
      <c r="I85" s="193">
        <v>0</v>
      </c>
      <c r="J85" s="193">
        <v>0</v>
      </c>
      <c r="K85" s="193">
        <v>0</v>
      </c>
      <c r="L85" s="193">
        <v>0</v>
      </c>
      <c r="M85" s="193">
        <v>0</v>
      </c>
      <c r="N85" s="193">
        <v>0</v>
      </c>
      <c r="O85" s="193">
        <v>0</v>
      </c>
      <c r="P85" s="193">
        <v>0</v>
      </c>
      <c r="Q85" s="193">
        <v>0</v>
      </c>
      <c r="R85" s="193">
        <v>0</v>
      </c>
      <c r="S85" s="193">
        <v>0</v>
      </c>
      <c r="T85" s="193">
        <v>0</v>
      </c>
      <c r="U85" s="193">
        <v>0</v>
      </c>
      <c r="V85" s="193">
        <v>0</v>
      </c>
      <c r="W85" s="193">
        <v>0</v>
      </c>
      <c r="X85" s="193">
        <v>0</v>
      </c>
      <c r="Y85" s="193">
        <v>0</v>
      </c>
      <c r="Z85" s="193">
        <v>0</v>
      </c>
      <c r="AA85" s="193">
        <v>0</v>
      </c>
      <c r="AB85" s="193">
        <v>0</v>
      </c>
      <c r="AC85" s="193">
        <v>0</v>
      </c>
      <c r="AD85" s="193">
        <v>0</v>
      </c>
      <c r="AE85" s="193">
        <v>0</v>
      </c>
      <c r="AF85" s="193">
        <v>0</v>
      </c>
      <c r="AG85" s="193">
        <v>0</v>
      </c>
      <c r="AH85" s="193">
        <v>0</v>
      </c>
      <c r="AI85" s="193">
        <v>0</v>
      </c>
      <c r="AJ85" s="193">
        <v>0</v>
      </c>
      <c r="AK85" s="193">
        <v>0</v>
      </c>
      <c r="AL85" s="193">
        <v>0</v>
      </c>
      <c r="AM85" s="193">
        <v>0</v>
      </c>
      <c r="AN85" s="193">
        <v>0</v>
      </c>
      <c r="AO85" s="193">
        <v>0</v>
      </c>
      <c r="AP85" s="193">
        <v>0</v>
      </c>
      <c r="AQ85" s="193">
        <v>0</v>
      </c>
      <c r="AR85" s="193">
        <v>0</v>
      </c>
      <c r="AS85" s="193">
        <v>0</v>
      </c>
      <c r="AT85" s="193">
        <v>0</v>
      </c>
      <c r="AU85" s="193">
        <v>0</v>
      </c>
      <c r="AV85" s="193">
        <v>0</v>
      </c>
      <c r="AW85" s="193">
        <v>0</v>
      </c>
      <c r="AX85" s="193">
        <v>0</v>
      </c>
      <c r="AY85" s="193">
        <v>0</v>
      </c>
      <c r="AZ85" s="193">
        <v>0</v>
      </c>
      <c r="BA85" s="193">
        <v>0</v>
      </c>
      <c r="BB85" s="193">
        <v>0</v>
      </c>
      <c r="BC85" s="193">
        <v>0</v>
      </c>
      <c r="BD85" s="193">
        <v>0</v>
      </c>
      <c r="BE85" s="193">
        <v>0</v>
      </c>
      <c r="BF85" s="193">
        <v>0</v>
      </c>
      <c r="BG85" s="193">
        <v>0</v>
      </c>
      <c r="BH85" s="193">
        <v>0</v>
      </c>
      <c r="BI85" s="193">
        <v>0</v>
      </c>
      <c r="BJ85" s="193">
        <v>0</v>
      </c>
      <c r="BK85" s="193">
        <v>0</v>
      </c>
      <c r="BL85" s="193">
        <v>6557.3035762219679</v>
      </c>
      <c r="BM85" s="193">
        <v>7151.8873493330439</v>
      </c>
      <c r="BN85" s="193">
        <v>7365.6971327404017</v>
      </c>
      <c r="BO85" s="193">
        <v>7075.2664225304252</v>
      </c>
      <c r="BP85" s="193">
        <v>6901.6547169778096</v>
      </c>
      <c r="BQ85" s="193">
        <v>740.55375144031098</v>
      </c>
      <c r="BR85" s="193">
        <v>728.26449478534687</v>
      </c>
      <c r="BS85" s="193">
        <v>735.37788611932865</v>
      </c>
      <c r="BT85" s="193">
        <v>726.00263208533215</v>
      </c>
      <c r="BU85" s="193">
        <v>744.64821182145647</v>
      </c>
      <c r="BV85" s="193">
        <v>522.0653853134545</v>
      </c>
      <c r="BW85" s="193">
        <v>275.82905464683557</v>
      </c>
      <c r="BX85" s="193">
        <v>0</v>
      </c>
      <c r="BY85" s="193">
        <v>0.3114433769343361</v>
      </c>
      <c r="BZ85" s="193">
        <v>0</v>
      </c>
      <c r="CA85" s="193">
        <v>0</v>
      </c>
      <c r="CB85" s="193">
        <v>0</v>
      </c>
      <c r="CC85" s="193">
        <v>0</v>
      </c>
      <c r="CD85" s="194">
        <v>0</v>
      </c>
    </row>
    <row r="86" spans="1:82" s="1" customFormat="1" x14ac:dyDescent="0.4">
      <c r="A86" s="149"/>
      <c r="B86" s="71" t="s">
        <v>292</v>
      </c>
      <c r="C86" s="159"/>
      <c r="D86" s="193">
        <v>0</v>
      </c>
      <c r="E86" s="193">
        <v>0</v>
      </c>
      <c r="F86" s="193">
        <v>0</v>
      </c>
      <c r="G86" s="193">
        <v>0</v>
      </c>
      <c r="H86" s="193">
        <v>0</v>
      </c>
      <c r="I86" s="193">
        <v>0</v>
      </c>
      <c r="J86" s="193">
        <v>0</v>
      </c>
      <c r="K86" s="193">
        <v>0</v>
      </c>
      <c r="L86" s="193">
        <v>0</v>
      </c>
      <c r="M86" s="193">
        <v>0</v>
      </c>
      <c r="N86" s="193">
        <v>0</v>
      </c>
      <c r="O86" s="193">
        <v>0</v>
      </c>
      <c r="P86" s="193">
        <v>0</v>
      </c>
      <c r="Q86" s="193">
        <v>0</v>
      </c>
      <c r="R86" s="193">
        <v>0</v>
      </c>
      <c r="S86" s="193">
        <v>0</v>
      </c>
      <c r="T86" s="193">
        <v>0</v>
      </c>
      <c r="U86" s="193">
        <v>0</v>
      </c>
      <c r="V86" s="193">
        <v>0</v>
      </c>
      <c r="W86" s="193">
        <v>0</v>
      </c>
      <c r="X86" s="193">
        <v>0</v>
      </c>
      <c r="Y86" s="193">
        <v>0</v>
      </c>
      <c r="Z86" s="193">
        <v>0</v>
      </c>
      <c r="AA86" s="193">
        <v>0</v>
      </c>
      <c r="AB86" s="193">
        <v>0</v>
      </c>
      <c r="AC86" s="193">
        <v>0</v>
      </c>
      <c r="AD86" s="193">
        <v>0</v>
      </c>
      <c r="AE86" s="193">
        <v>0</v>
      </c>
      <c r="AF86" s="193">
        <v>0</v>
      </c>
      <c r="AG86" s="193">
        <v>0</v>
      </c>
      <c r="AH86" s="193">
        <v>0</v>
      </c>
      <c r="AI86" s="193">
        <v>0</v>
      </c>
      <c r="AJ86" s="193">
        <v>0</v>
      </c>
      <c r="AK86" s="193">
        <v>0</v>
      </c>
      <c r="AL86" s="193">
        <v>0</v>
      </c>
      <c r="AM86" s="193">
        <v>0</v>
      </c>
      <c r="AN86" s="193">
        <v>0</v>
      </c>
      <c r="AO86" s="193">
        <v>0</v>
      </c>
      <c r="AP86" s="193">
        <v>0</v>
      </c>
      <c r="AQ86" s="193">
        <v>0</v>
      </c>
      <c r="AR86" s="193">
        <v>0</v>
      </c>
      <c r="AS86" s="193">
        <v>0</v>
      </c>
      <c r="AT86" s="193">
        <v>0</v>
      </c>
      <c r="AU86" s="193">
        <v>0</v>
      </c>
      <c r="AV86" s="193">
        <v>0</v>
      </c>
      <c r="AW86" s="193">
        <v>0</v>
      </c>
      <c r="AX86" s="193">
        <v>6.2709403029550543</v>
      </c>
      <c r="AY86" s="193">
        <v>7.2652859124873297</v>
      </c>
      <c r="AZ86" s="193">
        <v>9.273665113693367</v>
      </c>
      <c r="BA86" s="193">
        <v>8.4752451099186068</v>
      </c>
      <c r="BB86" s="193">
        <v>13.840673888133976</v>
      </c>
      <c r="BC86" s="193">
        <v>17.521840771872828</v>
      </c>
      <c r="BD86" s="193">
        <v>19.310622555774501</v>
      </c>
      <c r="BE86" s="193">
        <v>22.940864953010738</v>
      </c>
      <c r="BF86" s="193">
        <v>30.750051465486081</v>
      </c>
      <c r="BG86" s="193">
        <v>29.425742203897777</v>
      </c>
      <c r="BH86" s="193">
        <v>30.502120754761616</v>
      </c>
      <c r="BI86" s="193">
        <v>71.090003985358848</v>
      </c>
      <c r="BJ86" s="193">
        <v>55.289029268795595</v>
      </c>
      <c r="BK86" s="193">
        <v>55.503531387192361</v>
      </c>
      <c r="BL86" s="193">
        <v>527.46412776512113</v>
      </c>
      <c r="BM86" s="193">
        <v>541.27026998757094</v>
      </c>
      <c r="BN86" s="193">
        <v>564.9970670904064</v>
      </c>
      <c r="BO86" s="193">
        <v>561.92789007985448</v>
      </c>
      <c r="BP86" s="193">
        <v>574.26063050750122</v>
      </c>
      <c r="BQ86" s="193">
        <v>601.91116866448988</v>
      </c>
      <c r="BR86" s="193">
        <v>758.93167315364315</v>
      </c>
      <c r="BS86" s="193">
        <v>415.69639661371201</v>
      </c>
      <c r="BT86" s="193">
        <v>362.59187644225403</v>
      </c>
      <c r="BU86" s="193">
        <v>369.63475866720006</v>
      </c>
      <c r="BV86" s="193">
        <v>352.38764144953092</v>
      </c>
      <c r="BW86" s="193">
        <v>310.67303831229077</v>
      </c>
      <c r="BX86" s="193">
        <v>351.78724872343162</v>
      </c>
      <c r="BY86" s="193">
        <v>326.61036139568802</v>
      </c>
      <c r="BZ86" s="193">
        <v>268.80212441172893</v>
      </c>
      <c r="CA86" s="193">
        <v>261.46170068030654</v>
      </c>
      <c r="CB86" s="193">
        <v>263.00983778495868</v>
      </c>
      <c r="CC86" s="193">
        <v>262.33531996234916</v>
      </c>
      <c r="CD86" s="194">
        <v>262.90889166970163</v>
      </c>
    </row>
    <row r="87" spans="1:82" s="1" customFormat="1" x14ac:dyDescent="0.4">
      <c r="A87" s="149"/>
      <c r="B87" s="71" t="s">
        <v>305</v>
      </c>
      <c r="C87" s="159"/>
      <c r="D87" s="193">
        <v>0</v>
      </c>
      <c r="E87" s="193">
        <v>0</v>
      </c>
      <c r="F87" s="193">
        <v>0</v>
      </c>
      <c r="G87" s="193">
        <v>0</v>
      </c>
      <c r="H87" s="193">
        <v>0</v>
      </c>
      <c r="I87" s="193">
        <v>0</v>
      </c>
      <c r="J87" s="193">
        <v>0</v>
      </c>
      <c r="K87" s="193">
        <v>0</v>
      </c>
      <c r="L87" s="193">
        <v>0</v>
      </c>
      <c r="M87" s="193">
        <v>0</v>
      </c>
      <c r="N87" s="193">
        <v>0</v>
      </c>
      <c r="O87" s="193">
        <v>0</v>
      </c>
      <c r="P87" s="193">
        <v>0</v>
      </c>
      <c r="Q87" s="193">
        <v>0</v>
      </c>
      <c r="R87" s="193">
        <v>0</v>
      </c>
      <c r="S87" s="193">
        <v>0</v>
      </c>
      <c r="T87" s="193">
        <v>0</v>
      </c>
      <c r="U87" s="193">
        <v>0</v>
      </c>
      <c r="V87" s="193">
        <v>0</v>
      </c>
      <c r="W87" s="193">
        <v>0</v>
      </c>
      <c r="X87" s="193">
        <v>0</v>
      </c>
      <c r="Y87" s="193">
        <v>0</v>
      </c>
      <c r="Z87" s="193">
        <v>0</v>
      </c>
      <c r="AA87" s="193">
        <v>0</v>
      </c>
      <c r="AB87" s="193">
        <v>0</v>
      </c>
      <c r="AC87" s="193">
        <v>0</v>
      </c>
      <c r="AD87" s="193">
        <v>0</v>
      </c>
      <c r="AE87" s="193">
        <v>0</v>
      </c>
      <c r="AF87" s="193">
        <v>0</v>
      </c>
      <c r="AG87" s="193">
        <v>0</v>
      </c>
      <c r="AH87" s="193">
        <v>0</v>
      </c>
      <c r="AI87" s="193">
        <v>0</v>
      </c>
      <c r="AJ87" s="193">
        <v>0</v>
      </c>
      <c r="AK87" s="193">
        <v>0</v>
      </c>
      <c r="AL87" s="193">
        <v>0</v>
      </c>
      <c r="AM87" s="193">
        <v>0</v>
      </c>
      <c r="AN87" s="193">
        <v>0</v>
      </c>
      <c r="AO87" s="193">
        <v>0</v>
      </c>
      <c r="AP87" s="193">
        <v>0</v>
      </c>
      <c r="AQ87" s="193">
        <v>0</v>
      </c>
      <c r="AR87" s="193">
        <v>0</v>
      </c>
      <c r="AS87" s="193">
        <v>0</v>
      </c>
      <c r="AT87" s="193">
        <v>0</v>
      </c>
      <c r="AU87" s="193">
        <v>7719.0248913253281</v>
      </c>
      <c r="AV87" s="193">
        <v>8498.9530043502255</v>
      </c>
      <c r="AW87" s="193">
        <v>9089.8504891718985</v>
      </c>
      <c r="AX87" s="193">
        <v>9381.913339459019</v>
      </c>
      <c r="AY87" s="193">
        <v>9522.3335642996881</v>
      </c>
      <c r="AZ87" s="193">
        <v>9416.1764529007687</v>
      </c>
      <c r="BA87" s="193">
        <v>9249.0906195750067</v>
      </c>
      <c r="BB87" s="193">
        <v>8869.4748897616428</v>
      </c>
      <c r="BC87" s="193">
        <v>8795.1526622197653</v>
      </c>
      <c r="BD87" s="193">
        <v>8552.2645728449043</v>
      </c>
      <c r="BE87" s="193">
        <v>8395.7500501925661</v>
      </c>
      <c r="BF87" s="193">
        <v>8226.9594924831745</v>
      </c>
      <c r="BG87" s="193">
        <v>7703.5820740506797</v>
      </c>
      <c r="BH87" s="193">
        <v>682.95721718143784</v>
      </c>
      <c r="BI87" s="193">
        <v>723.94375829062938</v>
      </c>
      <c r="BJ87" s="193">
        <v>660.31844867785185</v>
      </c>
      <c r="BK87" s="193">
        <v>595.23631175172375</v>
      </c>
      <c r="BL87" s="193">
        <v>601.36544825017779</v>
      </c>
      <c r="BM87" s="193">
        <v>653.65156096454723</v>
      </c>
      <c r="BN87" s="193">
        <v>673.37353067433423</v>
      </c>
      <c r="BO87" s="193">
        <v>664.01711949787114</v>
      </c>
      <c r="BP87" s="193">
        <v>669.81895320888418</v>
      </c>
      <c r="BQ87" s="193">
        <v>587.07564218166715</v>
      </c>
      <c r="BR87" s="193">
        <v>720.88641269729646</v>
      </c>
      <c r="BS87" s="193">
        <v>748.99874155614384</v>
      </c>
      <c r="BT87" s="193">
        <v>679.21063674313268</v>
      </c>
      <c r="BU87" s="193">
        <v>717.37345503232541</v>
      </c>
      <c r="BV87" s="193">
        <v>601.28759719087088</v>
      </c>
      <c r="BW87" s="193">
        <v>556.44744890346465</v>
      </c>
      <c r="BX87" s="193">
        <v>477.57395916634169</v>
      </c>
      <c r="BY87" s="193">
        <v>501.95036735576195</v>
      </c>
      <c r="BZ87" s="193">
        <v>472.48734574361333</v>
      </c>
      <c r="CA87" s="193">
        <v>448.72400084205754</v>
      </c>
      <c r="CB87" s="193">
        <v>426.92468780341187</v>
      </c>
      <c r="CC87" s="193">
        <v>383.96185069325742</v>
      </c>
      <c r="CD87" s="194">
        <v>360.42323989787394</v>
      </c>
    </row>
    <row r="88" spans="1:82" s="1" customFormat="1" x14ac:dyDescent="0.4">
      <c r="A88" s="149"/>
      <c r="B88" s="196" t="s">
        <v>293</v>
      </c>
      <c r="C88" s="159"/>
      <c r="D88" s="193">
        <v>0</v>
      </c>
      <c r="E88" s="193">
        <v>0</v>
      </c>
      <c r="F88" s="193">
        <v>0</v>
      </c>
      <c r="G88" s="193">
        <v>0</v>
      </c>
      <c r="H88" s="193">
        <v>0</v>
      </c>
      <c r="I88" s="193">
        <v>0</v>
      </c>
      <c r="J88" s="193">
        <v>0</v>
      </c>
      <c r="K88" s="193">
        <v>0</v>
      </c>
      <c r="L88" s="193">
        <v>0</v>
      </c>
      <c r="M88" s="193">
        <v>0</v>
      </c>
      <c r="N88" s="193">
        <v>0</v>
      </c>
      <c r="O88" s="193">
        <v>0</v>
      </c>
      <c r="P88" s="193">
        <v>0</v>
      </c>
      <c r="Q88" s="193">
        <v>0</v>
      </c>
      <c r="R88" s="193">
        <v>0</v>
      </c>
      <c r="S88" s="193">
        <v>0</v>
      </c>
      <c r="T88" s="193">
        <v>0</v>
      </c>
      <c r="U88" s="193">
        <v>0</v>
      </c>
      <c r="V88" s="193">
        <v>0</v>
      </c>
      <c r="W88" s="193">
        <v>0</v>
      </c>
      <c r="X88" s="193">
        <v>0</v>
      </c>
      <c r="Y88" s="193">
        <v>0</v>
      </c>
      <c r="Z88" s="193">
        <v>0</v>
      </c>
      <c r="AA88" s="193">
        <v>0</v>
      </c>
      <c r="AB88" s="193">
        <v>0</v>
      </c>
      <c r="AC88" s="193">
        <v>0</v>
      </c>
      <c r="AD88" s="193">
        <v>0</v>
      </c>
      <c r="AE88" s="193">
        <v>0</v>
      </c>
      <c r="AF88" s="193">
        <v>0</v>
      </c>
      <c r="AG88" s="193">
        <v>0</v>
      </c>
      <c r="AH88" s="193">
        <v>0</v>
      </c>
      <c r="AI88" s="193">
        <v>0</v>
      </c>
      <c r="AJ88" s="193">
        <v>0</v>
      </c>
      <c r="AK88" s="193">
        <v>0</v>
      </c>
      <c r="AL88" s="193">
        <v>0</v>
      </c>
      <c r="AM88" s="193">
        <v>0</v>
      </c>
      <c r="AN88" s="193">
        <v>0</v>
      </c>
      <c r="AO88" s="193">
        <v>0</v>
      </c>
      <c r="AP88" s="193">
        <v>0</v>
      </c>
      <c r="AQ88" s="193">
        <v>0</v>
      </c>
      <c r="AR88" s="193">
        <v>0</v>
      </c>
      <c r="AS88" s="193">
        <v>0</v>
      </c>
      <c r="AT88" s="193">
        <v>0</v>
      </c>
      <c r="AU88" s="193">
        <v>7078.7069313407619</v>
      </c>
      <c r="AV88" s="193">
        <v>8073.1472340171276</v>
      </c>
      <c r="AW88" s="193">
        <v>8761.3949203163756</v>
      </c>
      <c r="AX88" s="193">
        <v>9051.561293959121</v>
      </c>
      <c r="AY88" s="193">
        <v>9191.5545862872368</v>
      </c>
      <c r="AZ88" s="193">
        <v>9091.6478011128966</v>
      </c>
      <c r="BA88" s="193">
        <v>8911.5318191163224</v>
      </c>
      <c r="BB88" s="193">
        <v>8518.0872609930429</v>
      </c>
      <c r="BC88" s="193">
        <v>8388.5491673425913</v>
      </c>
      <c r="BD88" s="193">
        <v>8102.0143454208855</v>
      </c>
      <c r="BE88" s="193">
        <v>7905.0551754273047</v>
      </c>
      <c r="BF88" s="193">
        <v>7857.3796277916426</v>
      </c>
      <c r="BG88" s="193">
        <v>7290.1337172115736</v>
      </c>
      <c r="BH88" s="193">
        <v>521.29347565448836</v>
      </c>
      <c r="BI88" s="193">
        <v>532.21186782218524</v>
      </c>
      <c r="BJ88" s="193">
        <v>477.63800470137119</v>
      </c>
      <c r="BK88" s="193">
        <v>436.10743522321741</v>
      </c>
      <c r="BL88" s="193">
        <v>458.56748198172755</v>
      </c>
      <c r="BM88" s="193">
        <v>500.46836896172573</v>
      </c>
      <c r="BN88" s="193">
        <v>509.43411408072342</v>
      </c>
      <c r="BO88" s="193">
        <v>544.19465216156641</v>
      </c>
      <c r="BP88" s="193">
        <v>550.33420783700069</v>
      </c>
      <c r="BQ88" s="193">
        <v>566.86256511935119</v>
      </c>
      <c r="BR88" s="193">
        <v>671.17427070207043</v>
      </c>
      <c r="BS88" s="193">
        <v>743.08496475659035</v>
      </c>
      <c r="BT88" s="193">
        <v>631.77846323771462</v>
      </c>
      <c r="BU88" s="193">
        <v>710.54967575061744</v>
      </c>
      <c r="BV88" s="193">
        <v>594.59445122531372</v>
      </c>
      <c r="BW88" s="193">
        <v>549.07870890438608</v>
      </c>
      <c r="BX88" s="193">
        <v>469.68871926265803</v>
      </c>
      <c r="BY88" s="193">
        <v>501.95036735576195</v>
      </c>
      <c r="BZ88" s="193">
        <v>472.48734574361333</v>
      </c>
      <c r="CA88" s="193">
        <v>448.72400084205754</v>
      </c>
      <c r="CB88" s="193">
        <v>426.92468780341187</v>
      </c>
      <c r="CC88" s="193">
        <v>383.96185069325742</v>
      </c>
      <c r="CD88" s="194">
        <v>360.42323989787394</v>
      </c>
    </row>
    <row r="89" spans="1:82" s="1" customFormat="1" x14ac:dyDescent="0.4">
      <c r="A89" s="149"/>
      <c r="B89" s="196" t="s">
        <v>294</v>
      </c>
      <c r="C89" s="159"/>
      <c r="D89" s="193">
        <v>0</v>
      </c>
      <c r="E89" s="193">
        <v>0</v>
      </c>
      <c r="F89" s="193">
        <v>0</v>
      </c>
      <c r="G89" s="193">
        <v>0</v>
      </c>
      <c r="H89" s="193">
        <v>0</v>
      </c>
      <c r="I89" s="193">
        <v>0</v>
      </c>
      <c r="J89" s="193">
        <v>0</v>
      </c>
      <c r="K89" s="193">
        <v>0</v>
      </c>
      <c r="L89" s="193">
        <v>0</v>
      </c>
      <c r="M89" s="193">
        <v>0</v>
      </c>
      <c r="N89" s="193">
        <v>0</v>
      </c>
      <c r="O89" s="193">
        <v>0</v>
      </c>
      <c r="P89" s="193">
        <v>0</v>
      </c>
      <c r="Q89" s="193">
        <v>0</v>
      </c>
      <c r="R89" s="193">
        <v>0</v>
      </c>
      <c r="S89" s="193">
        <v>0</v>
      </c>
      <c r="T89" s="193">
        <v>0</v>
      </c>
      <c r="U89" s="193">
        <v>0</v>
      </c>
      <c r="V89" s="193">
        <v>0</v>
      </c>
      <c r="W89" s="193">
        <v>0</v>
      </c>
      <c r="X89" s="193">
        <v>0</v>
      </c>
      <c r="Y89" s="193">
        <v>0</v>
      </c>
      <c r="Z89" s="193">
        <v>0</v>
      </c>
      <c r="AA89" s="193">
        <v>0</v>
      </c>
      <c r="AB89" s="193">
        <v>0</v>
      </c>
      <c r="AC89" s="193">
        <v>0</v>
      </c>
      <c r="AD89" s="193">
        <v>0</v>
      </c>
      <c r="AE89" s="193">
        <v>0</v>
      </c>
      <c r="AF89" s="193">
        <v>0</v>
      </c>
      <c r="AG89" s="193">
        <v>0</v>
      </c>
      <c r="AH89" s="193">
        <v>0</v>
      </c>
      <c r="AI89" s="193">
        <v>0</v>
      </c>
      <c r="AJ89" s="193">
        <v>0</v>
      </c>
      <c r="AK89" s="193">
        <v>0</v>
      </c>
      <c r="AL89" s="193">
        <v>0</v>
      </c>
      <c r="AM89" s="193">
        <v>0</v>
      </c>
      <c r="AN89" s="193">
        <v>0</v>
      </c>
      <c r="AO89" s="193">
        <v>0</v>
      </c>
      <c r="AP89" s="193">
        <v>0</v>
      </c>
      <c r="AQ89" s="193">
        <v>0</v>
      </c>
      <c r="AR89" s="193">
        <v>0</v>
      </c>
      <c r="AS89" s="193">
        <v>0</v>
      </c>
      <c r="AT89" s="193">
        <v>0</v>
      </c>
      <c r="AU89" s="193">
        <v>640.31795998456573</v>
      </c>
      <c r="AV89" s="193">
        <v>425.80577033309737</v>
      </c>
      <c r="AW89" s="193">
        <v>328.45556885552236</v>
      </c>
      <c r="AX89" s="193">
        <v>330.35204549989743</v>
      </c>
      <c r="AY89" s="193">
        <v>330.77897801245297</v>
      </c>
      <c r="AZ89" s="193">
        <v>324.52865178787169</v>
      </c>
      <c r="BA89" s="193">
        <v>337.55880045868366</v>
      </c>
      <c r="BB89" s="193">
        <v>351.38762876860068</v>
      </c>
      <c r="BC89" s="193">
        <v>406.60349487717343</v>
      </c>
      <c r="BD89" s="193">
        <v>450.25022742401859</v>
      </c>
      <c r="BE89" s="193">
        <v>490.69487476526172</v>
      </c>
      <c r="BF89" s="193">
        <v>368.07036499000338</v>
      </c>
      <c r="BG89" s="193">
        <v>411.5965173875266</v>
      </c>
      <c r="BH89" s="193">
        <v>159.67670801502851</v>
      </c>
      <c r="BI89" s="193">
        <v>189.81144003315489</v>
      </c>
      <c r="BJ89" s="193">
        <v>180.48581376432611</v>
      </c>
      <c r="BK89" s="193">
        <v>156.30277408354556</v>
      </c>
      <c r="BL89" s="193">
        <v>139.5424636043293</v>
      </c>
      <c r="BM89" s="193">
        <v>149.48049827696454</v>
      </c>
      <c r="BN89" s="193">
        <v>160.93899491147468</v>
      </c>
      <c r="BO89" s="193">
        <v>118.73087507883649</v>
      </c>
      <c r="BP89" s="193">
        <v>118.10667772223842</v>
      </c>
      <c r="BQ89" s="193">
        <v>0</v>
      </c>
      <c r="BR89" s="193">
        <v>0</v>
      </c>
      <c r="BS89" s="193">
        <v>0</v>
      </c>
      <c r="BT89" s="193">
        <v>0</v>
      </c>
      <c r="BU89" s="193">
        <v>0</v>
      </c>
      <c r="BV89" s="193">
        <v>0</v>
      </c>
      <c r="BW89" s="193">
        <v>0</v>
      </c>
      <c r="BX89" s="193">
        <v>0</v>
      </c>
      <c r="BY89" s="193">
        <v>0</v>
      </c>
      <c r="BZ89" s="193">
        <v>0</v>
      </c>
      <c r="CA89" s="193">
        <v>0</v>
      </c>
      <c r="CB89" s="193">
        <v>0</v>
      </c>
      <c r="CC89" s="193">
        <v>0</v>
      </c>
      <c r="CD89" s="194">
        <v>0</v>
      </c>
    </row>
    <row r="90" spans="1:82" s="1" customFormat="1" x14ac:dyDescent="0.4">
      <c r="A90" s="149"/>
      <c r="B90" s="196" t="s">
        <v>295</v>
      </c>
      <c r="C90" s="159"/>
      <c r="D90" s="193">
        <v>0</v>
      </c>
      <c r="E90" s="193">
        <v>0</v>
      </c>
      <c r="F90" s="193">
        <v>0</v>
      </c>
      <c r="G90" s="193">
        <v>0</v>
      </c>
      <c r="H90" s="193">
        <v>0</v>
      </c>
      <c r="I90" s="193">
        <v>0</v>
      </c>
      <c r="J90" s="193">
        <v>0</v>
      </c>
      <c r="K90" s="193">
        <v>0</v>
      </c>
      <c r="L90" s="193">
        <v>0</v>
      </c>
      <c r="M90" s="193">
        <v>0</v>
      </c>
      <c r="N90" s="193">
        <v>0</v>
      </c>
      <c r="O90" s="193">
        <v>0</v>
      </c>
      <c r="P90" s="193">
        <v>0</v>
      </c>
      <c r="Q90" s="193">
        <v>0</v>
      </c>
      <c r="R90" s="193">
        <v>0</v>
      </c>
      <c r="S90" s="193">
        <v>0</v>
      </c>
      <c r="T90" s="193">
        <v>0</v>
      </c>
      <c r="U90" s="193">
        <v>0</v>
      </c>
      <c r="V90" s="193">
        <v>0</v>
      </c>
      <c r="W90" s="193">
        <v>0</v>
      </c>
      <c r="X90" s="193">
        <v>0</v>
      </c>
      <c r="Y90" s="193">
        <v>0</v>
      </c>
      <c r="Z90" s="193">
        <v>0</v>
      </c>
      <c r="AA90" s="193">
        <v>0</v>
      </c>
      <c r="AB90" s="193">
        <v>0</v>
      </c>
      <c r="AC90" s="193">
        <v>0</v>
      </c>
      <c r="AD90" s="193">
        <v>0</v>
      </c>
      <c r="AE90" s="193">
        <v>0</v>
      </c>
      <c r="AF90" s="193">
        <v>0</v>
      </c>
      <c r="AG90" s="193">
        <v>0</v>
      </c>
      <c r="AH90" s="193">
        <v>0</v>
      </c>
      <c r="AI90" s="193">
        <v>0</v>
      </c>
      <c r="AJ90" s="193">
        <v>0</v>
      </c>
      <c r="AK90" s="193">
        <v>0</v>
      </c>
      <c r="AL90" s="193">
        <v>0</v>
      </c>
      <c r="AM90" s="193">
        <v>0</v>
      </c>
      <c r="AN90" s="193">
        <v>0</v>
      </c>
      <c r="AO90" s="193">
        <v>0</v>
      </c>
      <c r="AP90" s="193">
        <v>0</v>
      </c>
      <c r="AQ90" s="193">
        <v>0</v>
      </c>
      <c r="AR90" s="193">
        <v>0</v>
      </c>
      <c r="AS90" s="193">
        <v>0</v>
      </c>
      <c r="AT90" s="193">
        <v>0</v>
      </c>
      <c r="AU90" s="193">
        <v>0</v>
      </c>
      <c r="AV90" s="193">
        <v>0</v>
      </c>
      <c r="AW90" s="193">
        <v>0</v>
      </c>
      <c r="AX90" s="193">
        <v>0</v>
      </c>
      <c r="AY90" s="193">
        <v>0</v>
      </c>
      <c r="AZ90" s="193">
        <v>0</v>
      </c>
      <c r="BA90" s="193">
        <v>0</v>
      </c>
      <c r="BB90" s="193">
        <v>0</v>
      </c>
      <c r="BC90" s="193">
        <v>0</v>
      </c>
      <c r="BD90" s="193">
        <v>0</v>
      </c>
      <c r="BE90" s="193">
        <v>0</v>
      </c>
      <c r="BF90" s="193">
        <v>1.509499701527877</v>
      </c>
      <c r="BG90" s="193">
        <v>1.8518394515796441</v>
      </c>
      <c r="BH90" s="193">
        <v>1.9870335119209741</v>
      </c>
      <c r="BI90" s="193">
        <v>1.9204504352891649</v>
      </c>
      <c r="BJ90" s="193">
        <v>2.1946302121544576</v>
      </c>
      <c r="BK90" s="193">
        <v>2.8261024449608896</v>
      </c>
      <c r="BL90" s="193">
        <v>3.2555026641209603</v>
      </c>
      <c r="BM90" s="193">
        <v>3.7026937258569661</v>
      </c>
      <c r="BN90" s="193">
        <v>3.0004216821361465</v>
      </c>
      <c r="BO90" s="193">
        <v>1.0915922574682377</v>
      </c>
      <c r="BP90" s="193">
        <v>1.3780676496449276</v>
      </c>
      <c r="BQ90" s="193">
        <v>20.213077062315996</v>
      </c>
      <c r="BR90" s="193">
        <v>49.712141995226062</v>
      </c>
      <c r="BS90" s="193">
        <v>5.9137767995534984</v>
      </c>
      <c r="BT90" s="193">
        <v>47.432173505418071</v>
      </c>
      <c r="BU90" s="193">
        <v>6.8237792817080312</v>
      </c>
      <c r="BV90" s="193">
        <v>6.6931459655571084</v>
      </c>
      <c r="BW90" s="193">
        <v>7.3687399990785227</v>
      </c>
      <c r="BX90" s="193">
        <v>7.8852399036836491</v>
      </c>
      <c r="BY90" s="193">
        <v>0</v>
      </c>
      <c r="BZ90" s="193">
        <v>0</v>
      </c>
      <c r="CA90" s="193">
        <v>0</v>
      </c>
      <c r="CB90" s="193">
        <v>0</v>
      </c>
      <c r="CC90" s="193">
        <v>0</v>
      </c>
      <c r="CD90" s="194">
        <v>0</v>
      </c>
    </row>
    <row r="91" spans="1:82" s="1" customFormat="1" x14ac:dyDescent="0.4">
      <c r="A91" s="149"/>
      <c r="B91" s="106" t="s">
        <v>306</v>
      </c>
      <c r="C91" s="1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6"/>
      <c r="BY91" s="56"/>
      <c r="BZ91" s="56"/>
      <c r="CA91" s="56"/>
      <c r="CB91" s="56"/>
      <c r="CC91" s="56"/>
      <c r="CD91" s="128"/>
    </row>
    <row r="92" spans="1:82" s="1" customFormat="1" ht="32.25" customHeight="1" x14ac:dyDescent="0.4">
      <c r="A92" s="149"/>
      <c r="B92" s="56" t="s">
        <v>307</v>
      </c>
      <c r="C92" s="1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6"/>
      <c r="BY92" s="56"/>
      <c r="BZ92" s="56"/>
      <c r="CA92" s="56"/>
      <c r="CB92" s="56"/>
      <c r="CC92" s="56"/>
      <c r="CD92" s="128"/>
    </row>
    <row r="93" spans="1:82" s="1" customFormat="1" x14ac:dyDescent="0.4">
      <c r="A93" s="149"/>
      <c r="B93" s="56" t="s">
        <v>308</v>
      </c>
      <c r="C93" s="1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6"/>
      <c r="BY93" s="56"/>
      <c r="BZ93" s="56"/>
      <c r="CA93" s="56"/>
      <c r="CB93" s="56"/>
      <c r="CC93" s="56"/>
      <c r="CD93" s="128"/>
    </row>
    <row r="94" spans="1:82" s="1" customFormat="1" ht="15.4" thickBot="1" x14ac:dyDescent="0.45">
      <c r="A94" s="197"/>
      <c r="B94" s="86" t="s">
        <v>309</v>
      </c>
      <c r="C94" s="170"/>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19"/>
      <c r="BY94" s="119"/>
      <c r="BZ94" s="119"/>
      <c r="CA94" s="119"/>
      <c r="CB94" s="119"/>
      <c r="CC94" s="119"/>
      <c r="CD94" s="132"/>
    </row>
  </sheetData>
  <hyperlinks>
    <hyperlink ref="A1" location="Contents!A1" display="Contents page" xr:uid="{00000000-0004-0000-0600-000000000000}"/>
    <hyperlink ref="B1" location="Notes!A1" display="Information relating to this table can be found in the 'Notes' tab" xr:uid="{00000000-0004-0000-06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9C9C9"/>
  </sheetPr>
  <dimension ref="A1:CD64"/>
  <sheetViews>
    <sheetView zoomScale="70" zoomScaleNormal="70" workbookViewId="0">
      <pane xSplit="3" ySplit="4" topLeftCell="BW5" activePane="bottomRight" state="frozen"/>
      <selection pane="topRight" activeCell="D1" sqref="D1"/>
      <selection pane="bottomLeft" activeCell="A5" sqref="A5"/>
      <selection pane="bottomRight" activeCell="A5" sqref="A5"/>
    </sheetView>
  </sheetViews>
  <sheetFormatPr defaultColWidth="11.86328125" defaultRowHeight="15" x14ac:dyDescent="0.4"/>
  <cols>
    <col min="1" max="1" width="23.1328125" style="209" bestFit="1" customWidth="1"/>
    <col min="2" max="2" width="75.86328125" style="213" customWidth="1"/>
    <col min="3" max="3" width="25.86328125" style="209" customWidth="1"/>
    <col min="4" max="75" width="12.86328125" style="224" customWidth="1"/>
    <col min="76" max="82" width="12.86328125" style="213" customWidth="1"/>
    <col min="83" max="83" width="11.86328125" style="213" customWidth="1"/>
    <col min="84" max="16384" width="11.86328125" style="213"/>
  </cols>
  <sheetData>
    <row r="1" spans="1:82" s="199" customFormat="1" ht="25.5" customHeight="1" thickBot="1" x14ac:dyDescent="0.4">
      <c r="A1" s="43" t="s">
        <v>44</v>
      </c>
      <c r="B1" s="44" t="s">
        <v>88</v>
      </c>
      <c r="C1" s="10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row>
    <row r="2" spans="1:82" s="1" customFormat="1" ht="33" customHeight="1" x14ac:dyDescent="0.4">
      <c r="A2" s="46" t="s">
        <v>45</v>
      </c>
      <c r="B2" s="200" t="s">
        <v>310</v>
      </c>
      <c r="C2" s="201"/>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204" customFormat="1" x14ac:dyDescent="0.4">
      <c r="A3" s="110">
        <v>2022</v>
      </c>
      <c r="B3" s="202" t="s">
        <v>311</v>
      </c>
      <c r="C3" s="203"/>
      <c r="D3" s="53" t="s">
        <v>123</v>
      </c>
      <c r="E3" s="53" t="s">
        <v>123</v>
      </c>
      <c r="F3" s="53" t="s">
        <v>123</v>
      </c>
      <c r="G3" s="53" t="s">
        <v>123</v>
      </c>
      <c r="H3" s="53" t="s">
        <v>123</v>
      </c>
      <c r="I3" s="53" t="s">
        <v>123</v>
      </c>
      <c r="J3" s="53" t="s">
        <v>123</v>
      </c>
      <c r="K3" s="53" t="s">
        <v>123</v>
      </c>
      <c r="L3" s="53" t="s">
        <v>123</v>
      </c>
      <c r="M3" s="53" t="s">
        <v>123</v>
      </c>
      <c r="N3" s="53" t="s">
        <v>123</v>
      </c>
      <c r="O3" s="53" t="s">
        <v>123</v>
      </c>
      <c r="P3" s="53" t="s">
        <v>123</v>
      </c>
      <c r="Q3" s="53" t="s">
        <v>123</v>
      </c>
      <c r="R3" s="53" t="s">
        <v>123</v>
      </c>
      <c r="S3" s="53" t="s">
        <v>123</v>
      </c>
      <c r="T3" s="53" t="s">
        <v>123</v>
      </c>
      <c r="U3" s="53" t="s">
        <v>123</v>
      </c>
      <c r="V3" s="53" t="s">
        <v>123</v>
      </c>
      <c r="W3" s="53" t="s">
        <v>123</v>
      </c>
      <c r="X3" s="53" t="s">
        <v>123</v>
      </c>
      <c r="Y3" s="53" t="s">
        <v>123</v>
      </c>
      <c r="Z3" s="53" t="s">
        <v>123</v>
      </c>
      <c r="AA3" s="53" t="s">
        <v>123</v>
      </c>
      <c r="AB3" s="53" t="s">
        <v>123</v>
      </c>
      <c r="AC3" s="53" t="s">
        <v>123</v>
      </c>
      <c r="AD3" s="53" t="s">
        <v>123</v>
      </c>
      <c r="AE3" s="53" t="s">
        <v>123</v>
      </c>
      <c r="AF3" s="53" t="s">
        <v>123</v>
      </c>
      <c r="AG3" s="53" t="s">
        <v>123</v>
      </c>
      <c r="AH3" s="53" t="s">
        <v>123</v>
      </c>
      <c r="AI3" s="53" t="s">
        <v>123</v>
      </c>
      <c r="AJ3" s="53" t="s">
        <v>123</v>
      </c>
      <c r="AK3" s="53" t="s">
        <v>123</v>
      </c>
      <c r="AL3" s="53" t="s">
        <v>123</v>
      </c>
      <c r="AM3" s="53" t="s">
        <v>123</v>
      </c>
      <c r="AN3" s="53" t="s">
        <v>123</v>
      </c>
      <c r="AO3" s="53" t="s">
        <v>123</v>
      </c>
      <c r="AP3" s="53" t="s">
        <v>123</v>
      </c>
      <c r="AQ3" s="53" t="s">
        <v>123</v>
      </c>
      <c r="AR3" s="53" t="s">
        <v>123</v>
      </c>
      <c r="AS3" s="53" t="s">
        <v>123</v>
      </c>
      <c r="AT3" s="53" t="s">
        <v>123</v>
      </c>
      <c r="AU3" s="53" t="s">
        <v>123</v>
      </c>
      <c r="AV3" s="53" t="s">
        <v>123</v>
      </c>
      <c r="AW3" s="53" t="s">
        <v>123</v>
      </c>
      <c r="AX3" s="53" t="s">
        <v>123</v>
      </c>
      <c r="AY3" s="53" t="s">
        <v>123</v>
      </c>
      <c r="AZ3" s="53" t="s">
        <v>123</v>
      </c>
      <c r="BA3" s="53" t="s">
        <v>123</v>
      </c>
      <c r="BB3" s="53" t="s">
        <v>123</v>
      </c>
      <c r="BC3" s="53" t="s">
        <v>123</v>
      </c>
      <c r="BD3" s="53" t="s">
        <v>123</v>
      </c>
      <c r="BE3" s="53" t="s">
        <v>123</v>
      </c>
      <c r="BF3" s="53" t="s">
        <v>123</v>
      </c>
      <c r="BG3" s="53" t="s">
        <v>123</v>
      </c>
      <c r="BH3" s="53" t="s">
        <v>123</v>
      </c>
      <c r="BI3" s="53" t="s">
        <v>123</v>
      </c>
      <c r="BJ3" s="53" t="s">
        <v>123</v>
      </c>
      <c r="BK3" s="53" t="s">
        <v>123</v>
      </c>
      <c r="BL3" s="53" t="s">
        <v>123</v>
      </c>
      <c r="BM3" s="53" t="s">
        <v>123</v>
      </c>
      <c r="BN3" s="53" t="s">
        <v>123</v>
      </c>
      <c r="BO3" s="53" t="s">
        <v>123</v>
      </c>
      <c r="BP3" s="53" t="s">
        <v>123</v>
      </c>
      <c r="BQ3" s="53" t="s">
        <v>123</v>
      </c>
      <c r="BR3" s="53" t="s">
        <v>123</v>
      </c>
      <c r="BS3" s="53" t="s">
        <v>123</v>
      </c>
      <c r="BT3" s="53" t="s">
        <v>123</v>
      </c>
      <c r="BU3" s="53" t="s">
        <v>123</v>
      </c>
      <c r="BV3" s="53" t="s">
        <v>123</v>
      </c>
      <c r="BW3" s="53" t="s">
        <v>123</v>
      </c>
      <c r="BX3" s="53" t="s">
        <v>123</v>
      </c>
      <c r="BY3" s="53" t="s">
        <v>124</v>
      </c>
      <c r="BZ3" s="53" t="s">
        <v>124</v>
      </c>
      <c r="CA3" s="53" t="s">
        <v>124</v>
      </c>
      <c r="CB3" s="53" t="s">
        <v>124</v>
      </c>
      <c r="CC3" s="53" t="s">
        <v>124</v>
      </c>
      <c r="CD3" s="54" t="s">
        <v>124</v>
      </c>
    </row>
    <row r="4" spans="1:82" s="1" customFormat="1" x14ac:dyDescent="0.4">
      <c r="A4" s="112"/>
      <c r="B4" s="205"/>
      <c r="C4" s="206"/>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8"/>
    </row>
    <row r="5" spans="1:82" s="1" customFormat="1" ht="27" customHeight="1" x14ac:dyDescent="0.4">
      <c r="A5" s="209"/>
      <c r="B5" s="56" t="s">
        <v>220</v>
      </c>
      <c r="C5" s="209"/>
      <c r="D5" s="210"/>
      <c r="E5" s="210"/>
      <c r="F5" s="210"/>
      <c r="G5" s="210"/>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1">
        <v>1</v>
      </c>
      <c r="BR5" s="211">
        <v>1</v>
      </c>
      <c r="BS5" s="211">
        <v>1</v>
      </c>
      <c r="BT5" s="211">
        <v>1</v>
      </c>
      <c r="BU5" s="211">
        <v>1</v>
      </c>
      <c r="BV5" s="211">
        <v>1</v>
      </c>
      <c r="BW5" s="211">
        <v>1</v>
      </c>
      <c r="BX5" s="211">
        <v>1</v>
      </c>
      <c r="BY5" s="211">
        <v>1</v>
      </c>
      <c r="BZ5" s="211">
        <v>1</v>
      </c>
      <c r="CA5" s="211">
        <v>1</v>
      </c>
      <c r="CB5" s="211">
        <v>2</v>
      </c>
      <c r="CC5" s="211">
        <v>2</v>
      </c>
      <c r="CD5" s="212">
        <v>2</v>
      </c>
    </row>
    <row r="6" spans="1:82" s="1" customFormat="1" x14ac:dyDescent="0.4">
      <c r="A6" s="209"/>
      <c r="B6" s="213" t="s">
        <v>222</v>
      </c>
      <c r="C6" s="209"/>
      <c r="D6" s="211">
        <v>0</v>
      </c>
      <c r="E6" s="211">
        <v>0</v>
      </c>
      <c r="F6" s="211">
        <v>0</v>
      </c>
      <c r="G6" s="211">
        <v>0</v>
      </c>
      <c r="H6" s="211">
        <v>0</v>
      </c>
      <c r="I6" s="211">
        <v>0</v>
      </c>
      <c r="J6" s="211">
        <v>0</v>
      </c>
      <c r="K6" s="211">
        <v>0</v>
      </c>
      <c r="L6" s="211">
        <v>0</v>
      </c>
      <c r="M6" s="211">
        <v>0</v>
      </c>
      <c r="N6" s="211">
        <v>0</v>
      </c>
      <c r="O6" s="211">
        <v>0</v>
      </c>
      <c r="P6" s="211">
        <v>0</v>
      </c>
      <c r="Q6" s="211">
        <v>0</v>
      </c>
      <c r="R6" s="211">
        <v>0</v>
      </c>
      <c r="S6" s="211">
        <v>0</v>
      </c>
      <c r="T6" s="211">
        <v>0</v>
      </c>
      <c r="U6" s="211">
        <v>0</v>
      </c>
      <c r="V6" s="211">
        <v>0</v>
      </c>
      <c r="W6" s="211">
        <v>0</v>
      </c>
      <c r="X6" s="211">
        <v>0</v>
      </c>
      <c r="Y6" s="211">
        <v>0</v>
      </c>
      <c r="Z6" s="211">
        <v>0</v>
      </c>
      <c r="AA6" s="211">
        <v>0</v>
      </c>
      <c r="AB6" s="211">
        <v>0</v>
      </c>
      <c r="AC6" s="211">
        <v>0</v>
      </c>
      <c r="AD6" s="211">
        <v>0</v>
      </c>
      <c r="AE6" s="211">
        <v>0</v>
      </c>
      <c r="AF6" s="211">
        <v>0</v>
      </c>
      <c r="AG6" s="211">
        <v>0</v>
      </c>
      <c r="AH6" s="211">
        <v>0</v>
      </c>
      <c r="AI6" s="211">
        <v>0</v>
      </c>
      <c r="AJ6" s="211">
        <v>0</v>
      </c>
      <c r="AK6" s="211">
        <v>0</v>
      </c>
      <c r="AL6" s="211">
        <v>0</v>
      </c>
      <c r="AM6" s="211">
        <v>0</v>
      </c>
      <c r="AN6" s="211">
        <v>0</v>
      </c>
      <c r="AO6" s="211">
        <v>0</v>
      </c>
      <c r="AP6" s="211">
        <v>0</v>
      </c>
      <c r="AQ6" s="211">
        <v>0</v>
      </c>
      <c r="AR6" s="211">
        <v>0</v>
      </c>
      <c r="AS6" s="211">
        <v>0</v>
      </c>
      <c r="AT6" s="211">
        <v>0</v>
      </c>
      <c r="AU6" s="211">
        <v>0</v>
      </c>
      <c r="AV6" s="211">
        <v>0</v>
      </c>
      <c r="AW6" s="211">
        <v>0</v>
      </c>
      <c r="AX6" s="211">
        <v>0</v>
      </c>
      <c r="AY6" s="211">
        <v>1268</v>
      </c>
      <c r="AZ6" s="211">
        <v>1298</v>
      </c>
      <c r="BA6" s="211">
        <v>1365</v>
      </c>
      <c r="BB6" s="211">
        <v>1404</v>
      </c>
      <c r="BC6" s="211">
        <v>1434</v>
      </c>
      <c r="BD6" s="211">
        <v>1464</v>
      </c>
      <c r="BE6" s="211">
        <v>1495</v>
      </c>
      <c r="BF6" s="211">
        <v>1510</v>
      </c>
      <c r="BG6" s="211">
        <v>1547</v>
      </c>
      <c r="BH6" s="211">
        <v>1589</v>
      </c>
      <c r="BI6" s="211">
        <v>1629</v>
      </c>
      <c r="BJ6" s="211">
        <v>1666</v>
      </c>
      <c r="BK6" s="211">
        <v>1700</v>
      </c>
      <c r="BL6" s="211">
        <v>1737</v>
      </c>
      <c r="BM6" s="211">
        <v>1776</v>
      </c>
      <c r="BN6" s="211">
        <v>1782</v>
      </c>
      <c r="BO6" s="211">
        <v>1756</v>
      </c>
      <c r="BP6" s="211">
        <v>1710</v>
      </c>
      <c r="BQ6" s="211">
        <v>1641</v>
      </c>
      <c r="BR6" s="211">
        <v>1617</v>
      </c>
      <c r="BS6" s="211">
        <v>1603</v>
      </c>
      <c r="BT6" s="211">
        <v>1594</v>
      </c>
      <c r="BU6" s="211">
        <v>1578</v>
      </c>
      <c r="BV6" s="211">
        <v>1425</v>
      </c>
      <c r="BW6" s="211">
        <v>1438</v>
      </c>
      <c r="BX6" s="211">
        <v>1382</v>
      </c>
      <c r="BY6" s="211">
        <v>1363</v>
      </c>
      <c r="BZ6" s="211">
        <v>1389</v>
      </c>
      <c r="CA6" s="211">
        <v>1421</v>
      </c>
      <c r="CB6" s="211">
        <v>1453</v>
      </c>
      <c r="CC6" s="211">
        <v>1485</v>
      </c>
      <c r="CD6" s="212">
        <v>1515</v>
      </c>
    </row>
    <row r="7" spans="1:82" s="1" customFormat="1" x14ac:dyDescent="0.4">
      <c r="A7" s="209"/>
      <c r="B7" s="214" t="s">
        <v>312</v>
      </c>
      <c r="C7" s="209"/>
      <c r="D7" s="192">
        <v>0</v>
      </c>
      <c r="E7" s="192">
        <v>0</v>
      </c>
      <c r="F7" s="192">
        <v>0</v>
      </c>
      <c r="G7" s="192">
        <v>0</v>
      </c>
      <c r="H7" s="192">
        <v>0</v>
      </c>
      <c r="I7" s="192">
        <v>0</v>
      </c>
      <c r="J7" s="192">
        <v>0</v>
      </c>
      <c r="K7" s="192">
        <v>0</v>
      </c>
      <c r="L7" s="192">
        <v>0</v>
      </c>
      <c r="M7" s="192">
        <v>0</v>
      </c>
      <c r="N7" s="192">
        <v>0</v>
      </c>
      <c r="O7" s="192">
        <v>0</v>
      </c>
      <c r="P7" s="192">
        <v>0</v>
      </c>
      <c r="Q7" s="192">
        <v>0</v>
      </c>
      <c r="R7" s="192">
        <v>0</v>
      </c>
      <c r="S7" s="192">
        <v>0</v>
      </c>
      <c r="T7" s="192">
        <v>0</v>
      </c>
      <c r="U7" s="192">
        <v>0</v>
      </c>
      <c r="V7" s="192">
        <v>0</v>
      </c>
      <c r="W7" s="192">
        <v>0</v>
      </c>
      <c r="X7" s="192">
        <v>0</v>
      </c>
      <c r="Y7" s="192">
        <v>0</v>
      </c>
      <c r="Z7" s="192">
        <v>0</v>
      </c>
      <c r="AA7" s="192">
        <v>0</v>
      </c>
      <c r="AB7" s="192">
        <v>0</v>
      </c>
      <c r="AC7" s="192">
        <v>143</v>
      </c>
      <c r="AD7" s="192">
        <v>170</v>
      </c>
      <c r="AE7" s="192">
        <v>193</v>
      </c>
      <c r="AF7" s="192">
        <v>217</v>
      </c>
      <c r="AG7" s="192">
        <v>243</v>
      </c>
      <c r="AH7" s="192">
        <v>264</v>
      </c>
      <c r="AI7" s="192">
        <v>278</v>
      </c>
      <c r="AJ7" s="192">
        <v>314</v>
      </c>
      <c r="AK7" s="192">
        <v>350</v>
      </c>
      <c r="AL7" s="192">
        <v>388</v>
      </c>
      <c r="AM7" s="192">
        <v>441</v>
      </c>
      <c r="AN7" s="192">
        <v>507</v>
      </c>
      <c r="AO7" s="192">
        <v>562</v>
      </c>
      <c r="AP7" s="192">
        <v>611</v>
      </c>
      <c r="AQ7" s="192">
        <v>677</v>
      </c>
      <c r="AR7" s="192">
        <v>737</v>
      </c>
      <c r="AS7" s="192">
        <v>798</v>
      </c>
      <c r="AT7" s="192">
        <v>875</v>
      </c>
      <c r="AU7" s="192">
        <v>988</v>
      </c>
      <c r="AV7" s="192">
        <v>890</v>
      </c>
      <c r="AW7" s="192">
        <v>962</v>
      </c>
      <c r="AX7" s="192">
        <v>1046</v>
      </c>
      <c r="AY7" s="192">
        <v>1115</v>
      </c>
      <c r="AZ7" s="192">
        <v>1152</v>
      </c>
      <c r="BA7" s="192">
        <v>1207</v>
      </c>
      <c r="BB7" s="192">
        <v>1238</v>
      </c>
      <c r="BC7" s="192">
        <v>1256</v>
      </c>
      <c r="BD7" s="192">
        <v>1276</v>
      </c>
      <c r="BE7" s="192">
        <v>1296</v>
      </c>
      <c r="BF7" s="192">
        <v>1304</v>
      </c>
      <c r="BG7" s="192">
        <v>1343</v>
      </c>
      <c r="BH7" s="192">
        <v>1400</v>
      </c>
      <c r="BI7" s="192">
        <v>1445</v>
      </c>
      <c r="BJ7" s="192">
        <v>1489</v>
      </c>
      <c r="BK7" s="192">
        <v>1528</v>
      </c>
      <c r="BL7" s="192">
        <v>1568</v>
      </c>
      <c r="BM7" s="192">
        <v>1607</v>
      </c>
      <c r="BN7" s="192">
        <v>1619</v>
      </c>
      <c r="BO7" s="192">
        <v>1597</v>
      </c>
      <c r="BP7" s="192">
        <v>1553</v>
      </c>
      <c r="BQ7" s="192">
        <v>1490</v>
      </c>
      <c r="BR7" s="192">
        <v>1462</v>
      </c>
      <c r="BS7" s="192">
        <v>1459</v>
      </c>
      <c r="BT7" s="192">
        <v>1445</v>
      </c>
      <c r="BU7" s="192">
        <v>1435</v>
      </c>
      <c r="BV7" s="192">
        <v>1304</v>
      </c>
      <c r="BW7" s="192">
        <v>1307</v>
      </c>
      <c r="BX7" s="192">
        <v>1289</v>
      </c>
      <c r="BY7" s="192">
        <v>1274</v>
      </c>
      <c r="BZ7" s="192">
        <v>1297</v>
      </c>
      <c r="CA7" s="192">
        <v>1326</v>
      </c>
      <c r="CB7" s="192">
        <v>1356</v>
      </c>
      <c r="CC7" s="192">
        <v>1385</v>
      </c>
      <c r="CD7" s="215">
        <v>1413</v>
      </c>
    </row>
    <row r="8" spans="1:82" s="1" customFormat="1" x14ac:dyDescent="0.4">
      <c r="A8" s="209"/>
      <c r="B8" s="214" t="s">
        <v>313</v>
      </c>
      <c r="C8" s="209"/>
      <c r="D8" s="192">
        <v>0</v>
      </c>
      <c r="E8" s="192">
        <v>0</v>
      </c>
      <c r="F8" s="192">
        <v>0</v>
      </c>
      <c r="G8" s="192">
        <v>0</v>
      </c>
      <c r="H8" s="192">
        <v>0</v>
      </c>
      <c r="I8" s="192">
        <v>0</v>
      </c>
      <c r="J8" s="192">
        <v>0</v>
      </c>
      <c r="K8" s="192">
        <v>0</v>
      </c>
      <c r="L8" s="192">
        <v>0</v>
      </c>
      <c r="M8" s="192">
        <v>0</v>
      </c>
      <c r="N8" s="192">
        <v>0</v>
      </c>
      <c r="O8" s="192">
        <v>0</v>
      </c>
      <c r="P8" s="192">
        <v>0</v>
      </c>
      <c r="Q8" s="192">
        <v>0</v>
      </c>
      <c r="R8" s="192">
        <v>0</v>
      </c>
      <c r="S8" s="192">
        <v>0</v>
      </c>
      <c r="T8" s="192">
        <v>0</v>
      </c>
      <c r="U8" s="192">
        <v>0</v>
      </c>
      <c r="V8" s="192">
        <v>0</v>
      </c>
      <c r="W8" s="192">
        <v>0</v>
      </c>
      <c r="X8" s="192">
        <v>0</v>
      </c>
      <c r="Y8" s="192">
        <v>0</v>
      </c>
      <c r="Z8" s="192">
        <v>0</v>
      </c>
      <c r="AA8" s="192">
        <v>0</v>
      </c>
      <c r="AB8" s="192">
        <v>0</v>
      </c>
      <c r="AC8" s="192">
        <v>0</v>
      </c>
      <c r="AD8" s="192">
        <v>0</v>
      </c>
      <c r="AE8" s="192">
        <v>0</v>
      </c>
      <c r="AF8" s="192">
        <v>0</v>
      </c>
      <c r="AG8" s="192">
        <v>0</v>
      </c>
      <c r="AH8" s="192">
        <v>0</v>
      </c>
      <c r="AI8" s="192">
        <v>0</v>
      </c>
      <c r="AJ8" s="192">
        <v>0</v>
      </c>
      <c r="AK8" s="192">
        <v>0</v>
      </c>
      <c r="AL8" s="192">
        <v>0</v>
      </c>
      <c r="AM8" s="192">
        <v>0</v>
      </c>
      <c r="AN8" s="192">
        <v>0</v>
      </c>
      <c r="AO8" s="192">
        <v>0</v>
      </c>
      <c r="AP8" s="192">
        <v>0</v>
      </c>
      <c r="AQ8" s="192">
        <v>0</v>
      </c>
      <c r="AR8" s="192">
        <v>0</v>
      </c>
      <c r="AS8" s="192">
        <v>0</v>
      </c>
      <c r="AT8" s="192">
        <v>0</v>
      </c>
      <c r="AU8" s="192">
        <v>0</v>
      </c>
      <c r="AV8" s="192">
        <v>0</v>
      </c>
      <c r="AW8" s="192">
        <v>0</v>
      </c>
      <c r="AX8" s="192">
        <v>0</v>
      </c>
      <c r="AY8" s="192">
        <v>153</v>
      </c>
      <c r="AZ8" s="192">
        <v>146</v>
      </c>
      <c r="BA8" s="192">
        <v>158</v>
      </c>
      <c r="BB8" s="192">
        <v>166</v>
      </c>
      <c r="BC8" s="192">
        <v>178</v>
      </c>
      <c r="BD8" s="192">
        <v>188</v>
      </c>
      <c r="BE8" s="192">
        <v>199</v>
      </c>
      <c r="BF8" s="192">
        <v>206</v>
      </c>
      <c r="BG8" s="192">
        <v>204</v>
      </c>
      <c r="BH8" s="192">
        <v>189</v>
      </c>
      <c r="BI8" s="192">
        <v>184</v>
      </c>
      <c r="BJ8" s="192">
        <v>177</v>
      </c>
      <c r="BK8" s="192">
        <v>172</v>
      </c>
      <c r="BL8" s="192">
        <v>169</v>
      </c>
      <c r="BM8" s="192">
        <v>169</v>
      </c>
      <c r="BN8" s="192">
        <v>163</v>
      </c>
      <c r="BO8" s="192">
        <v>160</v>
      </c>
      <c r="BP8" s="192">
        <v>158</v>
      </c>
      <c r="BQ8" s="192">
        <v>151</v>
      </c>
      <c r="BR8" s="192">
        <v>155</v>
      </c>
      <c r="BS8" s="192">
        <v>144</v>
      </c>
      <c r="BT8" s="192">
        <v>149</v>
      </c>
      <c r="BU8" s="192">
        <v>144</v>
      </c>
      <c r="BV8" s="192">
        <v>121</v>
      </c>
      <c r="BW8" s="192">
        <v>130</v>
      </c>
      <c r="BX8" s="192">
        <v>92</v>
      </c>
      <c r="BY8" s="192">
        <v>89</v>
      </c>
      <c r="BZ8" s="192">
        <v>92</v>
      </c>
      <c r="CA8" s="192">
        <v>95</v>
      </c>
      <c r="CB8" s="192">
        <v>98</v>
      </c>
      <c r="CC8" s="192">
        <v>100</v>
      </c>
      <c r="CD8" s="215">
        <v>102</v>
      </c>
    </row>
    <row r="9" spans="1:82" s="1" customFormat="1" x14ac:dyDescent="0.4">
      <c r="A9" s="209"/>
      <c r="B9" s="213" t="s">
        <v>223</v>
      </c>
      <c r="C9" s="209"/>
      <c r="D9" s="211">
        <v>0</v>
      </c>
      <c r="E9" s="211">
        <v>0</v>
      </c>
      <c r="F9" s="211">
        <v>0</v>
      </c>
      <c r="G9" s="211">
        <v>0</v>
      </c>
      <c r="H9" s="211">
        <v>0</v>
      </c>
      <c r="I9" s="211">
        <v>0</v>
      </c>
      <c r="J9" s="211">
        <v>0</v>
      </c>
      <c r="K9" s="211">
        <v>0</v>
      </c>
      <c r="L9" s="211">
        <v>0</v>
      </c>
      <c r="M9" s="211">
        <v>0</v>
      </c>
      <c r="N9" s="211">
        <v>0</v>
      </c>
      <c r="O9" s="211">
        <v>0</v>
      </c>
      <c r="P9" s="211">
        <v>0</v>
      </c>
      <c r="Q9" s="211">
        <v>0</v>
      </c>
      <c r="R9" s="211">
        <v>0</v>
      </c>
      <c r="S9" s="211">
        <v>0</v>
      </c>
      <c r="T9" s="211">
        <v>0</v>
      </c>
      <c r="U9" s="211">
        <v>0</v>
      </c>
      <c r="V9" s="211">
        <v>0</v>
      </c>
      <c r="W9" s="211">
        <v>0</v>
      </c>
      <c r="X9" s="211">
        <v>0</v>
      </c>
      <c r="Y9" s="211">
        <v>0</v>
      </c>
      <c r="Z9" s="211">
        <v>0</v>
      </c>
      <c r="AA9" s="211">
        <v>0</v>
      </c>
      <c r="AB9" s="211">
        <v>0</v>
      </c>
      <c r="AC9" s="211">
        <v>0</v>
      </c>
      <c r="AD9" s="211">
        <v>0</v>
      </c>
      <c r="AE9" s="211">
        <v>0</v>
      </c>
      <c r="AF9" s="211">
        <v>0</v>
      </c>
      <c r="AG9" s="211">
        <v>0</v>
      </c>
      <c r="AH9" s="211">
        <v>469</v>
      </c>
      <c r="AI9" s="211">
        <v>463</v>
      </c>
      <c r="AJ9" s="211">
        <v>446</v>
      </c>
      <c r="AK9" s="211">
        <v>429</v>
      </c>
      <c r="AL9" s="211">
        <v>422</v>
      </c>
      <c r="AM9" s="211">
        <v>416</v>
      </c>
      <c r="AN9" s="211">
        <v>410</v>
      </c>
      <c r="AO9" s="211">
        <v>394</v>
      </c>
      <c r="AP9" s="211">
        <v>385</v>
      </c>
      <c r="AQ9" s="211">
        <v>376</v>
      </c>
      <c r="AR9" s="211">
        <v>384</v>
      </c>
      <c r="AS9" s="211">
        <v>381</v>
      </c>
      <c r="AT9" s="211">
        <v>362</v>
      </c>
      <c r="AU9" s="211">
        <v>354</v>
      </c>
      <c r="AV9" s="211">
        <v>349</v>
      </c>
      <c r="AW9" s="211">
        <v>343</v>
      </c>
      <c r="AX9" s="211">
        <v>332</v>
      </c>
      <c r="AY9" s="211">
        <v>322</v>
      </c>
      <c r="AZ9" s="211">
        <v>309</v>
      </c>
      <c r="BA9" s="211">
        <v>291</v>
      </c>
      <c r="BB9" s="211">
        <v>280</v>
      </c>
      <c r="BC9" s="211">
        <v>270</v>
      </c>
      <c r="BD9" s="211">
        <v>263</v>
      </c>
      <c r="BE9" s="211">
        <v>243</v>
      </c>
      <c r="BF9" s="211">
        <v>256</v>
      </c>
      <c r="BG9" s="211">
        <v>230</v>
      </c>
      <c r="BH9" s="211">
        <v>206</v>
      </c>
      <c r="BI9" s="211">
        <v>186</v>
      </c>
      <c r="BJ9" s="211">
        <v>168</v>
      </c>
      <c r="BK9" s="211">
        <v>148</v>
      </c>
      <c r="BL9" s="211">
        <v>131</v>
      </c>
      <c r="BM9" s="211">
        <v>119</v>
      </c>
      <c r="BN9" s="211">
        <v>112</v>
      </c>
      <c r="BO9" s="211">
        <v>106</v>
      </c>
      <c r="BP9" s="211">
        <v>102</v>
      </c>
      <c r="BQ9" s="211">
        <v>98</v>
      </c>
      <c r="BR9" s="211">
        <v>94</v>
      </c>
      <c r="BS9" s="211">
        <v>93</v>
      </c>
      <c r="BT9" s="211">
        <v>91</v>
      </c>
      <c r="BU9" s="211">
        <v>87</v>
      </c>
      <c r="BV9" s="211">
        <v>101</v>
      </c>
      <c r="BW9" s="211">
        <v>101</v>
      </c>
      <c r="BX9" s="211">
        <v>100</v>
      </c>
      <c r="BY9" s="211">
        <v>96</v>
      </c>
      <c r="BZ9" s="211">
        <v>94</v>
      </c>
      <c r="CA9" s="211">
        <v>81</v>
      </c>
      <c r="CB9" s="211">
        <v>76</v>
      </c>
      <c r="CC9" s="211">
        <v>72</v>
      </c>
      <c r="CD9" s="212">
        <v>69</v>
      </c>
    </row>
    <row r="10" spans="1:82" s="1" customFormat="1" ht="27" customHeight="1" x14ac:dyDescent="0.4">
      <c r="A10" s="209"/>
      <c r="B10" s="213" t="s">
        <v>225</v>
      </c>
      <c r="C10" s="209"/>
      <c r="D10" s="211">
        <v>0</v>
      </c>
      <c r="E10" s="211">
        <v>0</v>
      </c>
      <c r="F10" s="211">
        <v>0</v>
      </c>
      <c r="G10" s="211">
        <v>0</v>
      </c>
      <c r="H10" s="211">
        <v>0</v>
      </c>
      <c r="I10" s="211">
        <v>0</v>
      </c>
      <c r="J10" s="211">
        <v>0</v>
      </c>
      <c r="K10" s="211">
        <v>0</v>
      </c>
      <c r="L10" s="211">
        <v>0</v>
      </c>
      <c r="M10" s="211">
        <v>0</v>
      </c>
      <c r="N10" s="211">
        <v>0</v>
      </c>
      <c r="O10" s="211">
        <v>0</v>
      </c>
      <c r="P10" s="211">
        <v>0</v>
      </c>
      <c r="Q10" s="211">
        <v>0</v>
      </c>
      <c r="R10" s="211">
        <v>0</v>
      </c>
      <c r="S10" s="211">
        <v>0</v>
      </c>
      <c r="T10" s="211">
        <v>0</v>
      </c>
      <c r="U10" s="211">
        <v>0</v>
      </c>
      <c r="V10" s="211">
        <v>0</v>
      </c>
      <c r="W10" s="211">
        <v>0</v>
      </c>
      <c r="X10" s="211">
        <v>0</v>
      </c>
      <c r="Y10" s="211">
        <v>0</v>
      </c>
      <c r="Z10" s="211">
        <v>0</v>
      </c>
      <c r="AA10" s="211">
        <v>0</v>
      </c>
      <c r="AB10" s="211">
        <v>0</v>
      </c>
      <c r="AC10" s="211">
        <v>0</v>
      </c>
      <c r="AD10" s="211">
        <v>0</v>
      </c>
      <c r="AE10" s="211">
        <v>0</v>
      </c>
      <c r="AF10" s="211">
        <v>0</v>
      </c>
      <c r="AG10" s="211">
        <v>0</v>
      </c>
      <c r="AH10" s="211">
        <v>0</v>
      </c>
      <c r="AI10" s="211">
        <v>0</v>
      </c>
      <c r="AJ10" s="211">
        <v>0</v>
      </c>
      <c r="AK10" s="211">
        <v>0</v>
      </c>
      <c r="AL10" s="211">
        <v>0</v>
      </c>
      <c r="AM10" s="211">
        <v>0</v>
      </c>
      <c r="AN10" s="211">
        <v>0</v>
      </c>
      <c r="AO10" s="211">
        <v>0</v>
      </c>
      <c r="AP10" s="211">
        <v>0</v>
      </c>
      <c r="AQ10" s="211">
        <v>0</v>
      </c>
      <c r="AR10" s="211">
        <v>0</v>
      </c>
      <c r="AS10" s="211">
        <v>0</v>
      </c>
      <c r="AT10" s="211">
        <v>0</v>
      </c>
      <c r="AU10" s="211">
        <v>0</v>
      </c>
      <c r="AV10" s="211">
        <v>0</v>
      </c>
      <c r="AW10" s="211">
        <v>0</v>
      </c>
      <c r="AX10" s="211">
        <v>0</v>
      </c>
      <c r="AY10" s="211">
        <v>0</v>
      </c>
      <c r="AZ10" s="211">
        <v>0</v>
      </c>
      <c r="BA10" s="211">
        <v>0</v>
      </c>
      <c r="BB10" s="211">
        <v>0</v>
      </c>
      <c r="BC10" s="211">
        <v>448</v>
      </c>
      <c r="BD10" s="211">
        <v>459</v>
      </c>
      <c r="BE10" s="211">
        <v>493</v>
      </c>
      <c r="BF10" s="211">
        <v>541</v>
      </c>
      <c r="BG10" s="211">
        <v>632</v>
      </c>
      <c r="BH10" s="211">
        <v>702</v>
      </c>
      <c r="BI10" s="211">
        <v>754</v>
      </c>
      <c r="BJ10" s="211">
        <v>803</v>
      </c>
      <c r="BK10" s="211">
        <v>852</v>
      </c>
      <c r="BL10" s="211">
        <v>907</v>
      </c>
      <c r="BM10" s="211">
        <v>961</v>
      </c>
      <c r="BN10" s="211">
        <v>1004</v>
      </c>
      <c r="BO10" s="211">
        <v>1032</v>
      </c>
      <c r="BP10" s="211">
        <v>1056</v>
      </c>
      <c r="BQ10" s="211">
        <v>1071</v>
      </c>
      <c r="BR10" s="211">
        <v>1108</v>
      </c>
      <c r="BS10" s="211">
        <v>1170</v>
      </c>
      <c r="BT10" s="211">
        <v>1210</v>
      </c>
      <c r="BU10" s="211">
        <v>1245</v>
      </c>
      <c r="BV10" s="211">
        <v>1219</v>
      </c>
      <c r="BW10" s="211">
        <v>1179</v>
      </c>
      <c r="BX10" s="211">
        <v>1181</v>
      </c>
      <c r="BY10" s="211">
        <v>1192</v>
      </c>
      <c r="BZ10" s="211">
        <v>1251</v>
      </c>
      <c r="CA10" s="211">
        <v>1321</v>
      </c>
      <c r="CB10" s="211">
        <v>1401</v>
      </c>
      <c r="CC10" s="211">
        <v>1492</v>
      </c>
      <c r="CD10" s="212">
        <v>1579</v>
      </c>
    </row>
    <row r="11" spans="1:82" s="1" customFormat="1" x14ac:dyDescent="0.4">
      <c r="A11" s="209"/>
      <c r="B11" s="214" t="s">
        <v>312</v>
      </c>
      <c r="C11" s="209"/>
      <c r="D11" s="192">
        <v>0</v>
      </c>
      <c r="E11" s="192">
        <v>0</v>
      </c>
      <c r="F11" s="192">
        <v>0</v>
      </c>
      <c r="G11" s="192">
        <v>0</v>
      </c>
      <c r="H11" s="192">
        <v>0</v>
      </c>
      <c r="I11" s="192">
        <v>0</v>
      </c>
      <c r="J11" s="192">
        <v>0</v>
      </c>
      <c r="K11" s="192">
        <v>0</v>
      </c>
      <c r="L11" s="192">
        <v>0</v>
      </c>
      <c r="M11" s="192">
        <v>0</v>
      </c>
      <c r="N11" s="192">
        <v>0</v>
      </c>
      <c r="O11" s="192">
        <v>0</v>
      </c>
      <c r="P11" s="192">
        <v>0</v>
      </c>
      <c r="Q11" s="192">
        <v>0</v>
      </c>
      <c r="R11" s="192">
        <v>0</v>
      </c>
      <c r="S11" s="192">
        <v>0</v>
      </c>
      <c r="T11" s="192">
        <v>0</v>
      </c>
      <c r="U11" s="192">
        <v>0</v>
      </c>
      <c r="V11" s="192">
        <v>0</v>
      </c>
      <c r="W11" s="192">
        <v>0</v>
      </c>
      <c r="X11" s="192">
        <v>0</v>
      </c>
      <c r="Y11" s="192">
        <v>0</v>
      </c>
      <c r="Z11" s="192">
        <v>0</v>
      </c>
      <c r="AA11" s="192">
        <v>0</v>
      </c>
      <c r="AB11" s="192">
        <v>0</v>
      </c>
      <c r="AC11" s="192">
        <v>0</v>
      </c>
      <c r="AD11" s="192">
        <v>0</v>
      </c>
      <c r="AE11" s="192">
        <v>0</v>
      </c>
      <c r="AF11" s="192">
        <v>0</v>
      </c>
      <c r="AG11" s="192">
        <v>0</v>
      </c>
      <c r="AH11" s="192">
        <v>6</v>
      </c>
      <c r="AI11" s="192">
        <v>6</v>
      </c>
      <c r="AJ11" s="192">
        <v>7</v>
      </c>
      <c r="AK11" s="192">
        <v>7</v>
      </c>
      <c r="AL11" s="192">
        <v>8</v>
      </c>
      <c r="AM11" s="192">
        <v>9</v>
      </c>
      <c r="AN11" s="192">
        <v>10</v>
      </c>
      <c r="AO11" s="192">
        <v>10</v>
      </c>
      <c r="AP11" s="192">
        <v>33</v>
      </c>
      <c r="AQ11" s="192">
        <v>76</v>
      </c>
      <c r="AR11" s="192">
        <v>104</v>
      </c>
      <c r="AS11" s="192">
        <v>118</v>
      </c>
      <c r="AT11" s="192">
        <v>130</v>
      </c>
      <c r="AU11" s="192">
        <v>152</v>
      </c>
      <c r="AV11" s="192">
        <v>182</v>
      </c>
      <c r="AW11" s="192">
        <v>220</v>
      </c>
      <c r="AX11" s="192">
        <v>263</v>
      </c>
      <c r="AY11" s="192">
        <v>326</v>
      </c>
      <c r="AZ11" s="192">
        <v>343</v>
      </c>
      <c r="BA11" s="192">
        <v>367</v>
      </c>
      <c r="BB11" s="192">
        <v>373</v>
      </c>
      <c r="BC11" s="192">
        <v>378</v>
      </c>
      <c r="BD11" s="192">
        <v>384</v>
      </c>
      <c r="BE11" s="192">
        <v>386</v>
      </c>
      <c r="BF11" s="192">
        <v>395</v>
      </c>
      <c r="BG11" s="192">
        <v>406</v>
      </c>
      <c r="BH11" s="192">
        <v>429</v>
      </c>
      <c r="BI11" s="192">
        <v>446</v>
      </c>
      <c r="BJ11" s="192">
        <v>458</v>
      </c>
      <c r="BK11" s="192">
        <v>471</v>
      </c>
      <c r="BL11" s="192">
        <v>492</v>
      </c>
      <c r="BM11" s="192">
        <v>521</v>
      </c>
      <c r="BN11" s="192">
        <v>553</v>
      </c>
      <c r="BO11" s="192">
        <v>584</v>
      </c>
      <c r="BP11" s="192">
        <v>618</v>
      </c>
      <c r="BQ11" s="192">
        <v>653</v>
      </c>
      <c r="BR11" s="192">
        <v>699</v>
      </c>
      <c r="BS11" s="192">
        <v>760</v>
      </c>
      <c r="BT11" s="192">
        <v>798</v>
      </c>
      <c r="BU11" s="192">
        <v>826</v>
      </c>
      <c r="BV11" s="192">
        <v>815</v>
      </c>
      <c r="BW11" s="192">
        <v>808</v>
      </c>
      <c r="BX11" s="192">
        <v>850</v>
      </c>
      <c r="BY11" s="192">
        <v>861</v>
      </c>
      <c r="BZ11" s="192">
        <v>910</v>
      </c>
      <c r="CA11" s="192">
        <v>965</v>
      </c>
      <c r="CB11" s="192">
        <v>1026</v>
      </c>
      <c r="CC11" s="192">
        <v>1095</v>
      </c>
      <c r="CD11" s="215">
        <v>1168</v>
      </c>
    </row>
    <row r="12" spans="1:82" s="1" customFormat="1" x14ac:dyDescent="0.4">
      <c r="A12" s="209"/>
      <c r="B12" s="214" t="s">
        <v>313</v>
      </c>
      <c r="C12" s="209"/>
      <c r="D12" s="192">
        <v>0</v>
      </c>
      <c r="E12" s="192">
        <v>0</v>
      </c>
      <c r="F12" s="192">
        <v>0</v>
      </c>
      <c r="G12" s="192">
        <v>0</v>
      </c>
      <c r="H12" s="192">
        <v>0</v>
      </c>
      <c r="I12" s="192">
        <v>0</v>
      </c>
      <c r="J12" s="192">
        <v>0</v>
      </c>
      <c r="K12" s="192">
        <v>0</v>
      </c>
      <c r="L12" s="192">
        <v>0</v>
      </c>
      <c r="M12" s="192">
        <v>0</v>
      </c>
      <c r="N12" s="192">
        <v>0</v>
      </c>
      <c r="O12" s="192">
        <v>0</v>
      </c>
      <c r="P12" s="192">
        <v>0</v>
      </c>
      <c r="Q12" s="192">
        <v>0</v>
      </c>
      <c r="R12" s="192">
        <v>0</v>
      </c>
      <c r="S12" s="192">
        <v>0</v>
      </c>
      <c r="T12" s="192">
        <v>0</v>
      </c>
      <c r="U12" s="192">
        <v>0</v>
      </c>
      <c r="V12" s="192">
        <v>0</v>
      </c>
      <c r="W12" s="192">
        <v>0</v>
      </c>
      <c r="X12" s="192">
        <v>0</v>
      </c>
      <c r="Y12" s="192">
        <v>0</v>
      </c>
      <c r="Z12" s="192">
        <v>0</v>
      </c>
      <c r="AA12" s="192">
        <v>0</v>
      </c>
      <c r="AB12" s="192">
        <v>0</v>
      </c>
      <c r="AC12" s="192">
        <v>0</v>
      </c>
      <c r="AD12" s="192">
        <v>0</v>
      </c>
      <c r="AE12" s="192">
        <v>0</v>
      </c>
      <c r="AF12" s="192">
        <v>0</v>
      </c>
      <c r="AG12" s="192">
        <v>0</v>
      </c>
      <c r="AH12" s="192">
        <v>0</v>
      </c>
      <c r="AI12" s="192">
        <v>0</v>
      </c>
      <c r="AJ12" s="192">
        <v>0</v>
      </c>
      <c r="AK12" s="192">
        <v>0</v>
      </c>
      <c r="AL12" s="192">
        <v>0</v>
      </c>
      <c r="AM12" s="192">
        <v>0</v>
      </c>
      <c r="AN12" s="192">
        <v>0</v>
      </c>
      <c r="AO12" s="192">
        <v>0</v>
      </c>
      <c r="AP12" s="192">
        <v>0</v>
      </c>
      <c r="AQ12" s="192">
        <v>0</v>
      </c>
      <c r="AR12" s="192">
        <v>0</v>
      </c>
      <c r="AS12" s="192">
        <v>0</v>
      </c>
      <c r="AT12" s="192">
        <v>0</v>
      </c>
      <c r="AU12" s="192">
        <v>0</v>
      </c>
      <c r="AV12" s="192">
        <v>0</v>
      </c>
      <c r="AW12" s="192">
        <v>0</v>
      </c>
      <c r="AX12" s="192">
        <v>0</v>
      </c>
      <c r="AY12" s="192">
        <v>0</v>
      </c>
      <c r="AZ12" s="192">
        <v>0</v>
      </c>
      <c r="BA12" s="192">
        <v>0</v>
      </c>
      <c r="BB12" s="192">
        <v>0</v>
      </c>
      <c r="BC12" s="192">
        <v>0</v>
      </c>
      <c r="BD12" s="192">
        <v>0</v>
      </c>
      <c r="BE12" s="192">
        <v>0</v>
      </c>
      <c r="BF12" s="192">
        <v>0</v>
      </c>
      <c r="BG12" s="192">
        <v>226</v>
      </c>
      <c r="BH12" s="192">
        <v>273</v>
      </c>
      <c r="BI12" s="192">
        <v>308</v>
      </c>
      <c r="BJ12" s="192">
        <v>345</v>
      </c>
      <c r="BK12" s="192">
        <v>381</v>
      </c>
      <c r="BL12" s="192">
        <v>414</v>
      </c>
      <c r="BM12" s="192">
        <v>439</v>
      </c>
      <c r="BN12" s="192">
        <v>451</v>
      </c>
      <c r="BO12" s="192">
        <v>448</v>
      </c>
      <c r="BP12" s="192">
        <v>438</v>
      </c>
      <c r="BQ12" s="192">
        <v>418</v>
      </c>
      <c r="BR12" s="192">
        <v>409</v>
      </c>
      <c r="BS12" s="192">
        <v>411</v>
      </c>
      <c r="BT12" s="192">
        <v>412</v>
      </c>
      <c r="BU12" s="192">
        <v>419</v>
      </c>
      <c r="BV12" s="192">
        <v>404</v>
      </c>
      <c r="BW12" s="192">
        <v>371</v>
      </c>
      <c r="BX12" s="192">
        <v>331</v>
      </c>
      <c r="BY12" s="192">
        <v>331</v>
      </c>
      <c r="BZ12" s="192">
        <v>341</v>
      </c>
      <c r="CA12" s="192">
        <v>356</v>
      </c>
      <c r="CB12" s="192">
        <v>374</v>
      </c>
      <c r="CC12" s="192">
        <v>397</v>
      </c>
      <c r="CD12" s="215">
        <v>411</v>
      </c>
    </row>
    <row r="13" spans="1:82" s="1" customFormat="1" ht="26.25" customHeight="1" x14ac:dyDescent="0.4">
      <c r="A13" s="209"/>
      <c r="B13" s="213" t="s">
        <v>130</v>
      </c>
      <c r="C13" s="209"/>
      <c r="D13" s="192">
        <v>0</v>
      </c>
      <c r="E13" s="192">
        <v>0</v>
      </c>
      <c r="F13" s="192">
        <v>0</v>
      </c>
      <c r="G13" s="192">
        <v>0</v>
      </c>
      <c r="H13" s="192">
        <v>0</v>
      </c>
      <c r="I13" s="192">
        <v>0</v>
      </c>
      <c r="J13" s="192">
        <v>0</v>
      </c>
      <c r="K13" s="192">
        <v>0</v>
      </c>
      <c r="L13" s="192">
        <v>0</v>
      </c>
      <c r="M13" s="192">
        <v>0</v>
      </c>
      <c r="N13" s="192">
        <v>0</v>
      </c>
      <c r="O13" s="192">
        <v>0</v>
      </c>
      <c r="P13" s="192">
        <v>0</v>
      </c>
      <c r="Q13" s="192">
        <v>0</v>
      </c>
      <c r="R13" s="192">
        <v>0</v>
      </c>
      <c r="S13" s="192">
        <v>0</v>
      </c>
      <c r="T13" s="192">
        <v>0</v>
      </c>
      <c r="U13" s="192">
        <v>0</v>
      </c>
      <c r="V13" s="192">
        <v>0</v>
      </c>
      <c r="W13" s="192">
        <v>0</v>
      </c>
      <c r="X13" s="192">
        <v>0</v>
      </c>
      <c r="Y13" s="192">
        <v>0</v>
      </c>
      <c r="Z13" s="192">
        <v>0</v>
      </c>
      <c r="AA13" s="192">
        <v>0</v>
      </c>
      <c r="AB13" s="192">
        <v>0</v>
      </c>
      <c r="AC13" s="192">
        <v>0</v>
      </c>
      <c r="AD13" s="192">
        <v>0</v>
      </c>
      <c r="AE13" s="192">
        <v>0</v>
      </c>
      <c r="AF13" s="192">
        <v>0</v>
      </c>
      <c r="AG13" s="192">
        <v>0</v>
      </c>
      <c r="AH13" s="192">
        <v>7244</v>
      </c>
      <c r="AI13" s="192">
        <v>7250</v>
      </c>
      <c r="AJ13" s="192">
        <v>7230</v>
      </c>
      <c r="AK13" s="192">
        <v>7174</v>
      </c>
      <c r="AL13" s="192">
        <v>7091</v>
      </c>
      <c r="AM13" s="192">
        <v>6983</v>
      </c>
      <c r="AN13" s="192">
        <v>6924</v>
      </c>
      <c r="AO13" s="192">
        <v>6868</v>
      </c>
      <c r="AP13" s="192">
        <v>6816</v>
      </c>
      <c r="AQ13" s="192">
        <v>6768</v>
      </c>
      <c r="AR13" s="192">
        <v>6752</v>
      </c>
      <c r="AS13" s="192">
        <v>6745</v>
      </c>
      <c r="AT13" s="192">
        <v>6780</v>
      </c>
      <c r="AU13" s="192">
        <v>6854</v>
      </c>
      <c r="AV13" s="192">
        <v>6795</v>
      </c>
      <c r="AW13" s="192">
        <v>6849</v>
      </c>
      <c r="AX13" s="192">
        <v>6905</v>
      </c>
      <c r="AY13" s="192">
        <v>6943</v>
      </c>
      <c r="AZ13" s="192">
        <v>6970</v>
      </c>
      <c r="BA13" s="192">
        <v>7008</v>
      </c>
      <c r="BB13" s="192">
        <v>7021</v>
      </c>
      <c r="BC13" s="192">
        <v>7025</v>
      </c>
      <c r="BD13" s="192">
        <v>7012</v>
      </c>
      <c r="BE13" s="192">
        <v>6991</v>
      </c>
      <c r="BF13" s="192">
        <v>7042</v>
      </c>
      <c r="BG13" s="192"/>
      <c r="BH13" s="192"/>
      <c r="BI13" s="192"/>
      <c r="BJ13" s="192"/>
      <c r="BK13" s="192"/>
      <c r="BL13" s="192"/>
      <c r="BM13" s="192"/>
      <c r="BN13" s="192"/>
      <c r="BO13" s="192"/>
      <c r="BP13" s="192"/>
      <c r="BQ13" s="192"/>
      <c r="BR13" s="192"/>
      <c r="BS13" s="192"/>
      <c r="BT13" s="192"/>
      <c r="BU13" s="192"/>
      <c r="BV13" s="192"/>
      <c r="BW13" s="192"/>
      <c r="BX13" s="192"/>
      <c r="BY13" s="192"/>
      <c r="BZ13" s="192"/>
      <c r="CA13" s="192"/>
      <c r="CB13" s="192"/>
      <c r="CC13" s="192"/>
      <c r="CD13" s="215"/>
    </row>
    <row r="14" spans="1:82" s="1" customFormat="1" x14ac:dyDescent="0.4">
      <c r="A14" s="209"/>
      <c r="B14" s="214" t="s">
        <v>314</v>
      </c>
      <c r="C14" s="209"/>
      <c r="D14" s="192">
        <v>0</v>
      </c>
      <c r="E14" s="192">
        <v>0</v>
      </c>
      <c r="F14" s="192">
        <v>0</v>
      </c>
      <c r="G14" s="192">
        <v>0</v>
      </c>
      <c r="H14" s="192">
        <v>0</v>
      </c>
      <c r="I14" s="192">
        <v>0</v>
      </c>
      <c r="J14" s="192">
        <v>0</v>
      </c>
      <c r="K14" s="192">
        <v>0</v>
      </c>
      <c r="L14" s="192">
        <v>0</v>
      </c>
      <c r="M14" s="192">
        <v>0</v>
      </c>
      <c r="N14" s="192">
        <v>0</v>
      </c>
      <c r="O14" s="192">
        <v>0</v>
      </c>
      <c r="P14" s="192">
        <v>0</v>
      </c>
      <c r="Q14" s="192">
        <v>0</v>
      </c>
      <c r="R14" s="192">
        <v>0</v>
      </c>
      <c r="S14" s="192">
        <v>0</v>
      </c>
      <c r="T14" s="192">
        <v>0</v>
      </c>
      <c r="U14" s="192">
        <v>0</v>
      </c>
      <c r="V14" s="192">
        <v>0</v>
      </c>
      <c r="W14" s="192">
        <v>0</v>
      </c>
      <c r="X14" s="192">
        <v>0</v>
      </c>
      <c r="Y14" s="192">
        <v>0</v>
      </c>
      <c r="Z14" s="192">
        <v>0</v>
      </c>
      <c r="AA14" s="192">
        <v>0</v>
      </c>
      <c r="AB14" s="192">
        <v>0</v>
      </c>
      <c r="AC14" s="192">
        <v>0</v>
      </c>
      <c r="AD14" s="192">
        <v>0</v>
      </c>
      <c r="AE14" s="192">
        <v>0</v>
      </c>
      <c r="AF14" s="192">
        <v>0</v>
      </c>
      <c r="AG14" s="192">
        <v>0</v>
      </c>
      <c r="AH14" s="192">
        <v>13589</v>
      </c>
      <c r="AI14" s="192">
        <v>13438</v>
      </c>
      <c r="AJ14" s="192">
        <v>13273</v>
      </c>
      <c r="AK14" s="192">
        <v>13079</v>
      </c>
      <c r="AL14" s="192">
        <v>12856</v>
      </c>
      <c r="AM14" s="192">
        <v>12584</v>
      </c>
      <c r="AN14" s="192">
        <v>12449</v>
      </c>
      <c r="AO14" s="192">
        <v>12325</v>
      </c>
      <c r="AP14" s="192">
        <v>12217</v>
      </c>
      <c r="AQ14" s="192">
        <v>12141</v>
      </c>
      <c r="AR14" s="192">
        <v>12124</v>
      </c>
      <c r="AS14" s="192">
        <v>12137</v>
      </c>
      <c r="AT14" s="192">
        <v>12227</v>
      </c>
      <c r="AU14" s="192">
        <v>12405</v>
      </c>
      <c r="AV14" s="192">
        <v>12285</v>
      </c>
      <c r="AW14" s="192">
        <v>12414</v>
      </c>
      <c r="AX14" s="192">
        <v>12543</v>
      </c>
      <c r="AY14" s="192">
        <v>12579</v>
      </c>
      <c r="AZ14" s="192">
        <v>12625</v>
      </c>
      <c r="BA14" s="192">
        <v>12729</v>
      </c>
      <c r="BB14" s="192">
        <v>12716</v>
      </c>
      <c r="BC14" s="192">
        <v>12689</v>
      </c>
      <c r="BD14" s="192">
        <v>12656</v>
      </c>
      <c r="BE14" s="192">
        <v>12600</v>
      </c>
      <c r="BF14" s="192">
        <v>12622</v>
      </c>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215"/>
    </row>
    <row r="15" spans="1:82" s="1" customFormat="1" x14ac:dyDescent="0.4">
      <c r="A15" s="209"/>
      <c r="B15" s="213" t="s">
        <v>226</v>
      </c>
      <c r="C15" s="209"/>
      <c r="D15" s="211">
        <v>0</v>
      </c>
      <c r="E15" s="211">
        <v>0</v>
      </c>
      <c r="F15" s="211">
        <v>0</v>
      </c>
      <c r="G15" s="211">
        <v>0</v>
      </c>
      <c r="H15" s="211">
        <v>0</v>
      </c>
      <c r="I15" s="211">
        <v>0</v>
      </c>
      <c r="J15" s="211">
        <v>0</v>
      </c>
      <c r="K15" s="211">
        <v>0</v>
      </c>
      <c r="L15" s="211">
        <v>0</v>
      </c>
      <c r="M15" s="211">
        <v>0</v>
      </c>
      <c r="N15" s="211">
        <v>0</v>
      </c>
      <c r="O15" s="211">
        <v>0</v>
      </c>
      <c r="P15" s="211">
        <v>0</v>
      </c>
      <c r="Q15" s="211">
        <v>0</v>
      </c>
      <c r="R15" s="211">
        <v>0</v>
      </c>
      <c r="S15" s="211">
        <v>0</v>
      </c>
      <c r="T15" s="211">
        <v>0</v>
      </c>
      <c r="U15" s="211">
        <v>0</v>
      </c>
      <c r="V15" s="211">
        <v>0</v>
      </c>
      <c r="W15" s="211">
        <v>0</v>
      </c>
      <c r="X15" s="211">
        <v>0</v>
      </c>
      <c r="Y15" s="211">
        <v>0</v>
      </c>
      <c r="Z15" s="211">
        <v>0</v>
      </c>
      <c r="AA15" s="211">
        <v>0</v>
      </c>
      <c r="AB15" s="211">
        <v>8050</v>
      </c>
      <c r="AC15" s="211">
        <v>7980</v>
      </c>
      <c r="AD15" s="211">
        <v>9190</v>
      </c>
      <c r="AE15" s="211">
        <v>10</v>
      </c>
      <c r="AF15" s="211">
        <v>0</v>
      </c>
      <c r="AG15" s="211">
        <v>9800</v>
      </c>
      <c r="AH15" s="211">
        <v>10100</v>
      </c>
      <c r="AI15" s="211">
        <v>10100</v>
      </c>
      <c r="AJ15" s="211">
        <v>10300</v>
      </c>
      <c r="AK15" s="211">
        <v>10700</v>
      </c>
      <c r="AL15" s="211">
        <v>10800</v>
      </c>
      <c r="AM15" s="211">
        <v>10900</v>
      </c>
      <c r="AN15" s="211">
        <v>11100</v>
      </c>
      <c r="AO15" s="211">
        <v>11200</v>
      </c>
      <c r="AP15" s="211">
        <v>11500</v>
      </c>
      <c r="AQ15" s="211">
        <v>11587</v>
      </c>
      <c r="AR15" s="211">
        <v>11761</v>
      </c>
      <c r="AS15" s="211">
        <v>12077</v>
      </c>
      <c r="AT15" s="211">
        <v>12170</v>
      </c>
      <c r="AU15" s="211">
        <v>12500</v>
      </c>
      <c r="AV15" s="211">
        <v>12776</v>
      </c>
      <c r="AW15" s="211">
        <v>13601</v>
      </c>
      <c r="AX15" s="211">
        <v>13591</v>
      </c>
      <c r="AY15" s="211">
        <v>13894</v>
      </c>
      <c r="AZ15" s="211">
        <v>14405</v>
      </c>
      <c r="BA15" s="211">
        <v>13904</v>
      </c>
      <c r="BB15" s="211">
        <v>14048</v>
      </c>
      <c r="BC15" s="211">
        <v>13430</v>
      </c>
      <c r="BD15" s="211">
        <v>13518</v>
      </c>
      <c r="BE15" s="211">
        <v>13649</v>
      </c>
      <c r="BF15" s="211">
        <v>13721</v>
      </c>
      <c r="BG15" s="211">
        <v>14086</v>
      </c>
      <c r="BH15" s="211">
        <v>14223</v>
      </c>
      <c r="BI15" s="211">
        <v>14299</v>
      </c>
      <c r="BJ15" s="211">
        <v>14507</v>
      </c>
      <c r="BK15" s="211">
        <v>14731</v>
      </c>
      <c r="BL15" s="211">
        <v>14918</v>
      </c>
      <c r="BM15" s="211">
        <v>15370</v>
      </c>
      <c r="BN15" s="211">
        <v>15466</v>
      </c>
      <c r="BO15" s="211">
        <v>15547</v>
      </c>
      <c r="BP15" s="211">
        <v>15586</v>
      </c>
      <c r="BQ15" s="211">
        <v>15460</v>
      </c>
      <c r="BR15" s="211">
        <v>15789</v>
      </c>
      <c r="BS15" s="211">
        <v>16322</v>
      </c>
      <c r="BT15" s="211">
        <v>15952</v>
      </c>
      <c r="BU15" s="211">
        <v>15922</v>
      </c>
      <c r="BV15" s="211">
        <v>15812</v>
      </c>
      <c r="BW15" s="211">
        <v>15885</v>
      </c>
      <c r="BX15" s="211">
        <v>15852</v>
      </c>
      <c r="BY15" s="211">
        <v>16129</v>
      </c>
      <c r="BZ15" s="211">
        <v>16443</v>
      </c>
      <c r="CA15" s="211">
        <v>16779</v>
      </c>
      <c r="CB15" s="211">
        <v>17084</v>
      </c>
      <c r="CC15" s="211">
        <v>17492</v>
      </c>
      <c r="CD15" s="212">
        <v>17952</v>
      </c>
    </row>
    <row r="16" spans="1:82" s="1" customFormat="1" x14ac:dyDescent="0.4">
      <c r="A16" s="209"/>
      <c r="B16" s="214" t="s">
        <v>227</v>
      </c>
      <c r="C16" s="209"/>
      <c r="D16" s="211">
        <v>0</v>
      </c>
      <c r="E16" s="211">
        <v>0</v>
      </c>
      <c r="F16" s="211">
        <v>0</v>
      </c>
      <c r="G16" s="211">
        <v>0</v>
      </c>
      <c r="H16" s="211">
        <v>0</v>
      </c>
      <c r="I16" s="211">
        <v>0</v>
      </c>
      <c r="J16" s="211">
        <v>0</v>
      </c>
      <c r="K16" s="211">
        <v>0</v>
      </c>
      <c r="L16" s="211">
        <v>0</v>
      </c>
      <c r="M16" s="211">
        <v>0</v>
      </c>
      <c r="N16" s="211">
        <v>0</v>
      </c>
      <c r="O16" s="211">
        <v>0</v>
      </c>
      <c r="P16" s="211">
        <v>0</v>
      </c>
      <c r="Q16" s="211">
        <v>0</v>
      </c>
      <c r="R16" s="211">
        <v>0</v>
      </c>
      <c r="S16" s="211">
        <v>0</v>
      </c>
      <c r="T16" s="211">
        <v>0</v>
      </c>
      <c r="U16" s="211">
        <v>0</v>
      </c>
      <c r="V16" s="211">
        <v>0</v>
      </c>
      <c r="W16" s="211">
        <v>0</v>
      </c>
      <c r="X16" s="211">
        <v>0</v>
      </c>
      <c r="Y16" s="211">
        <v>0</v>
      </c>
      <c r="Z16" s="211">
        <v>0</v>
      </c>
      <c r="AA16" s="211">
        <v>0</v>
      </c>
      <c r="AB16" s="211">
        <v>0</v>
      </c>
      <c r="AC16" s="211">
        <v>7720</v>
      </c>
      <c r="AD16" s="211">
        <v>8850</v>
      </c>
      <c r="AE16" s="211">
        <v>10</v>
      </c>
      <c r="AF16" s="211">
        <v>0</v>
      </c>
      <c r="AG16" s="211">
        <v>0</v>
      </c>
      <c r="AH16" s="211">
        <v>9600</v>
      </c>
      <c r="AI16" s="211">
        <v>9600</v>
      </c>
      <c r="AJ16" s="211">
        <v>9800</v>
      </c>
      <c r="AK16" s="211">
        <v>10100</v>
      </c>
      <c r="AL16" s="211">
        <v>10200</v>
      </c>
      <c r="AM16" s="211">
        <v>10300</v>
      </c>
      <c r="AN16" s="211">
        <v>10500</v>
      </c>
      <c r="AO16" s="211">
        <v>10500</v>
      </c>
      <c r="AP16" s="211">
        <v>10700</v>
      </c>
      <c r="AQ16" s="211">
        <v>10700</v>
      </c>
      <c r="AR16" s="211">
        <v>10900</v>
      </c>
      <c r="AS16" s="211">
        <v>11200</v>
      </c>
      <c r="AT16" s="211">
        <v>11236</v>
      </c>
      <c r="AU16" s="211">
        <v>11432</v>
      </c>
      <c r="AV16" s="211">
        <v>11511</v>
      </c>
      <c r="AW16" s="211">
        <v>12209</v>
      </c>
      <c r="AX16" s="211">
        <v>12331</v>
      </c>
      <c r="AY16" s="211">
        <v>12418</v>
      </c>
      <c r="AZ16" s="211">
        <v>12861</v>
      </c>
      <c r="BA16" s="211">
        <v>12326</v>
      </c>
      <c r="BB16" s="211">
        <v>12442</v>
      </c>
      <c r="BC16" s="211">
        <v>11818</v>
      </c>
      <c r="BD16" s="211">
        <v>11896</v>
      </c>
      <c r="BE16" s="211">
        <v>12014</v>
      </c>
      <c r="BF16" s="211">
        <v>12002</v>
      </c>
      <c r="BG16" s="211">
        <v>12232</v>
      </c>
      <c r="BH16" s="211">
        <v>12302</v>
      </c>
      <c r="BI16" s="211">
        <v>12387</v>
      </c>
      <c r="BJ16" s="211">
        <v>12586</v>
      </c>
      <c r="BK16" s="211">
        <v>12728</v>
      </c>
      <c r="BL16" s="211">
        <v>11754</v>
      </c>
      <c r="BM16" s="211">
        <v>12123</v>
      </c>
      <c r="BN16" s="211">
        <v>12239</v>
      </c>
      <c r="BO16" s="211">
        <v>12335</v>
      </c>
      <c r="BP16" s="211">
        <v>12346</v>
      </c>
      <c r="BQ16" s="211">
        <v>12245</v>
      </c>
      <c r="BR16" s="211">
        <v>12459</v>
      </c>
      <c r="BS16" s="211">
        <v>12757</v>
      </c>
      <c r="BT16" s="211">
        <v>12642</v>
      </c>
      <c r="BU16" s="211">
        <v>12605</v>
      </c>
      <c r="BV16" s="211">
        <v>12570</v>
      </c>
      <c r="BW16" s="211">
        <v>12405</v>
      </c>
      <c r="BX16" s="211">
        <v>12275</v>
      </c>
      <c r="BY16" s="211">
        <v>12397</v>
      </c>
      <c r="BZ16" s="211">
        <v>12525</v>
      </c>
      <c r="CA16" s="211">
        <v>12704</v>
      </c>
      <c r="CB16" s="211">
        <v>12845</v>
      </c>
      <c r="CC16" s="211">
        <v>13074</v>
      </c>
      <c r="CD16" s="212">
        <v>13343</v>
      </c>
    </row>
    <row r="17" spans="1:82" s="1" customFormat="1" x14ac:dyDescent="0.4">
      <c r="A17" s="209"/>
      <c r="B17" s="214" t="s">
        <v>228</v>
      </c>
      <c r="C17" s="209"/>
      <c r="D17" s="211">
        <v>0</v>
      </c>
      <c r="E17" s="211">
        <v>0</v>
      </c>
      <c r="F17" s="211">
        <v>0</v>
      </c>
      <c r="G17" s="211">
        <v>0</v>
      </c>
      <c r="H17" s="211">
        <v>0</v>
      </c>
      <c r="I17" s="211">
        <v>0</v>
      </c>
      <c r="J17" s="211">
        <v>0</v>
      </c>
      <c r="K17" s="211">
        <v>0</v>
      </c>
      <c r="L17" s="211">
        <v>0</v>
      </c>
      <c r="M17" s="211">
        <v>0</v>
      </c>
      <c r="N17" s="211">
        <v>0</v>
      </c>
      <c r="O17" s="211">
        <v>0</v>
      </c>
      <c r="P17" s="211">
        <v>0</v>
      </c>
      <c r="Q17" s="211">
        <v>0</v>
      </c>
      <c r="R17" s="211">
        <v>0</v>
      </c>
      <c r="S17" s="211">
        <v>0</v>
      </c>
      <c r="T17" s="211">
        <v>0</v>
      </c>
      <c r="U17" s="211">
        <v>0</v>
      </c>
      <c r="V17" s="211">
        <v>0</v>
      </c>
      <c r="W17" s="211">
        <v>0</v>
      </c>
      <c r="X17" s="211">
        <v>0</v>
      </c>
      <c r="Y17" s="211">
        <v>0</v>
      </c>
      <c r="Z17" s="211">
        <v>0</v>
      </c>
      <c r="AA17" s="211">
        <v>0</v>
      </c>
      <c r="AB17" s="211">
        <v>8050</v>
      </c>
      <c r="AC17" s="211">
        <v>260</v>
      </c>
      <c r="AD17" s="211">
        <v>340</v>
      </c>
      <c r="AE17" s="211">
        <v>0</v>
      </c>
      <c r="AF17" s="211">
        <v>0</v>
      </c>
      <c r="AG17" s="211">
        <v>9800</v>
      </c>
      <c r="AH17" s="211">
        <v>500</v>
      </c>
      <c r="AI17" s="211">
        <v>500</v>
      </c>
      <c r="AJ17" s="211">
        <v>500</v>
      </c>
      <c r="AK17" s="211">
        <v>600</v>
      </c>
      <c r="AL17" s="211">
        <v>600</v>
      </c>
      <c r="AM17" s="211">
        <v>600</v>
      </c>
      <c r="AN17" s="211">
        <v>600</v>
      </c>
      <c r="AO17" s="211">
        <v>700</v>
      </c>
      <c r="AP17" s="211">
        <v>800</v>
      </c>
      <c r="AQ17" s="211">
        <v>887</v>
      </c>
      <c r="AR17" s="211">
        <v>861</v>
      </c>
      <c r="AS17" s="211">
        <v>877</v>
      </c>
      <c r="AT17" s="211">
        <v>934</v>
      </c>
      <c r="AU17" s="211">
        <v>1067</v>
      </c>
      <c r="AV17" s="211">
        <v>1265</v>
      </c>
      <c r="AW17" s="211">
        <v>1392</v>
      </c>
      <c r="AX17" s="211">
        <v>1260</v>
      </c>
      <c r="AY17" s="211">
        <v>1476</v>
      </c>
      <c r="AZ17" s="211">
        <v>1544</v>
      </c>
      <c r="BA17" s="211">
        <v>1578</v>
      </c>
      <c r="BB17" s="211">
        <v>1607</v>
      </c>
      <c r="BC17" s="211">
        <v>1612</v>
      </c>
      <c r="BD17" s="211">
        <v>1622</v>
      </c>
      <c r="BE17" s="211">
        <v>1635</v>
      </c>
      <c r="BF17" s="211">
        <v>1719</v>
      </c>
      <c r="BG17" s="211">
        <v>1854</v>
      </c>
      <c r="BH17" s="211">
        <v>1921</v>
      </c>
      <c r="BI17" s="211">
        <v>1912</v>
      </c>
      <c r="BJ17" s="211">
        <v>1920</v>
      </c>
      <c r="BK17" s="211">
        <v>2003</v>
      </c>
      <c r="BL17" s="211">
        <v>3164</v>
      </c>
      <c r="BM17" s="211">
        <v>3246</v>
      </c>
      <c r="BN17" s="211">
        <v>3227</v>
      </c>
      <c r="BO17" s="211">
        <v>3212</v>
      </c>
      <c r="BP17" s="211">
        <v>3240</v>
      </c>
      <c r="BQ17" s="211">
        <v>3215</v>
      </c>
      <c r="BR17" s="211">
        <v>3329</v>
      </c>
      <c r="BS17" s="211">
        <v>3565</v>
      </c>
      <c r="BT17" s="211">
        <v>3310</v>
      </c>
      <c r="BU17" s="211">
        <v>3317</v>
      </c>
      <c r="BV17" s="211">
        <v>3241</v>
      </c>
      <c r="BW17" s="211">
        <v>3479</v>
      </c>
      <c r="BX17" s="211">
        <v>3577</v>
      </c>
      <c r="BY17" s="211">
        <v>3732</v>
      </c>
      <c r="BZ17" s="211">
        <v>3919</v>
      </c>
      <c r="CA17" s="211">
        <v>4075</v>
      </c>
      <c r="CB17" s="211">
        <v>4240</v>
      </c>
      <c r="CC17" s="211">
        <v>4419</v>
      </c>
      <c r="CD17" s="212">
        <v>4609</v>
      </c>
    </row>
    <row r="18" spans="1:82" s="1" customFormat="1" ht="26.25" customHeight="1" x14ac:dyDescent="0.4">
      <c r="A18" s="209"/>
      <c r="B18" s="213" t="s">
        <v>23</v>
      </c>
      <c r="C18" s="209"/>
      <c r="D18" s="211">
        <v>0</v>
      </c>
      <c r="E18" s="211">
        <v>0</v>
      </c>
      <c r="F18" s="211">
        <v>0</v>
      </c>
      <c r="G18" s="211">
        <v>0</v>
      </c>
      <c r="H18" s="211">
        <v>0</v>
      </c>
      <c r="I18" s="211">
        <v>0</v>
      </c>
      <c r="J18" s="211">
        <v>0</v>
      </c>
      <c r="K18" s="211">
        <v>0</v>
      </c>
      <c r="L18" s="211">
        <v>0</v>
      </c>
      <c r="M18" s="211">
        <v>0</v>
      </c>
      <c r="N18" s="211">
        <v>0</v>
      </c>
      <c r="O18" s="211">
        <v>0</v>
      </c>
      <c r="P18" s="211">
        <v>0</v>
      </c>
      <c r="Q18" s="211">
        <v>0</v>
      </c>
      <c r="R18" s="211">
        <v>0</v>
      </c>
      <c r="S18" s="211">
        <v>0</v>
      </c>
      <c r="T18" s="211">
        <v>0</v>
      </c>
      <c r="U18" s="211">
        <v>0</v>
      </c>
      <c r="V18" s="211">
        <v>0</v>
      </c>
      <c r="W18" s="211">
        <v>0</v>
      </c>
      <c r="X18" s="211">
        <v>0</v>
      </c>
      <c r="Y18" s="211">
        <v>0</v>
      </c>
      <c r="Z18" s="211">
        <v>0</v>
      </c>
      <c r="AA18" s="211">
        <v>0</v>
      </c>
      <c r="AB18" s="211">
        <v>0</v>
      </c>
      <c r="AC18" s="211">
        <v>0</v>
      </c>
      <c r="AD18" s="211">
        <v>0</v>
      </c>
      <c r="AE18" s="211">
        <v>0</v>
      </c>
      <c r="AF18" s="211">
        <v>0</v>
      </c>
      <c r="AG18" s="211">
        <v>0</v>
      </c>
      <c r="AH18" s="211">
        <v>5460</v>
      </c>
      <c r="AI18" s="211">
        <v>5396</v>
      </c>
      <c r="AJ18" s="211">
        <v>5800</v>
      </c>
      <c r="AK18" s="211">
        <v>6555</v>
      </c>
      <c r="AL18" s="211">
        <v>6950</v>
      </c>
      <c r="AM18" s="211">
        <v>7020</v>
      </c>
      <c r="AN18" s="211">
        <v>7230</v>
      </c>
      <c r="AO18" s="211">
        <v>7020</v>
      </c>
      <c r="AP18" s="211">
        <v>7050</v>
      </c>
      <c r="AQ18" s="211">
        <v>6875</v>
      </c>
      <c r="AR18" s="211">
        <v>5143</v>
      </c>
      <c r="AS18" s="211">
        <v>5201</v>
      </c>
      <c r="AT18" s="211">
        <v>6726</v>
      </c>
      <c r="AU18" s="211">
        <v>6367</v>
      </c>
      <c r="AV18" s="211">
        <v>6704</v>
      </c>
      <c r="AW18" s="211">
        <v>5466</v>
      </c>
      <c r="AX18" s="211">
        <v>5615</v>
      </c>
      <c r="AY18" s="211">
        <v>5690</v>
      </c>
      <c r="AZ18" s="211">
        <v>5618</v>
      </c>
      <c r="BA18" s="211">
        <v>5479</v>
      </c>
      <c r="BB18" s="211">
        <v>5306</v>
      </c>
      <c r="BC18" s="211">
        <v>5051</v>
      </c>
      <c r="BD18" s="211">
        <v>4761</v>
      </c>
      <c r="BE18" s="211">
        <v>4664</v>
      </c>
      <c r="BF18" s="211">
        <v>4625</v>
      </c>
      <c r="BG18" s="211">
        <v>4693</v>
      </c>
      <c r="BH18" s="211">
        <v>4915</v>
      </c>
      <c r="BI18" s="211">
        <v>5029</v>
      </c>
      <c r="BJ18" s="211">
        <v>5080</v>
      </c>
      <c r="BK18" s="211">
        <v>5068</v>
      </c>
      <c r="BL18" s="211">
        <v>5158</v>
      </c>
      <c r="BM18" s="211">
        <v>5571</v>
      </c>
      <c r="BN18" s="211">
        <v>5805</v>
      </c>
      <c r="BO18" s="211">
        <v>5874</v>
      </c>
      <c r="BP18" s="211">
        <v>5911</v>
      </c>
      <c r="BQ18" s="211"/>
      <c r="BR18" s="211"/>
      <c r="BS18" s="211"/>
      <c r="BT18" s="211"/>
      <c r="BU18" s="211"/>
      <c r="BV18" s="211"/>
      <c r="BW18" s="211"/>
      <c r="BX18" s="211"/>
      <c r="BY18" s="211"/>
      <c r="BZ18" s="211"/>
      <c r="CA18" s="211"/>
      <c r="CB18" s="211"/>
      <c r="CC18" s="211"/>
      <c r="CD18" s="212"/>
    </row>
    <row r="19" spans="1:82" s="1" customFormat="1" x14ac:dyDescent="0.4">
      <c r="A19" s="209"/>
      <c r="B19" s="213" t="s">
        <v>232</v>
      </c>
      <c r="C19" s="209"/>
      <c r="D19" s="211">
        <v>0</v>
      </c>
      <c r="E19" s="211">
        <v>0</v>
      </c>
      <c r="F19" s="211">
        <v>0</v>
      </c>
      <c r="G19" s="211">
        <v>0</v>
      </c>
      <c r="H19" s="211">
        <v>0</v>
      </c>
      <c r="I19" s="211">
        <v>0</v>
      </c>
      <c r="J19" s="211">
        <v>0</v>
      </c>
      <c r="K19" s="211">
        <v>0</v>
      </c>
      <c r="L19" s="211">
        <v>0</v>
      </c>
      <c r="M19" s="211">
        <v>0</v>
      </c>
      <c r="N19" s="211">
        <v>0</v>
      </c>
      <c r="O19" s="211">
        <v>0</v>
      </c>
      <c r="P19" s="211">
        <v>0</v>
      </c>
      <c r="Q19" s="211">
        <v>0</v>
      </c>
      <c r="R19" s="211">
        <v>0</v>
      </c>
      <c r="S19" s="211">
        <v>0</v>
      </c>
      <c r="T19" s="211">
        <v>0</v>
      </c>
      <c r="U19" s="211">
        <v>0</v>
      </c>
      <c r="V19" s="211">
        <v>0</v>
      </c>
      <c r="W19" s="211">
        <v>0</v>
      </c>
      <c r="X19" s="211">
        <v>0</v>
      </c>
      <c r="Y19" s="211">
        <v>0</v>
      </c>
      <c r="Z19" s="211">
        <v>0</v>
      </c>
      <c r="AA19" s="211">
        <v>0</v>
      </c>
      <c r="AB19" s="211">
        <v>0</v>
      </c>
      <c r="AC19" s="211">
        <v>0</v>
      </c>
      <c r="AD19" s="211">
        <v>0</v>
      </c>
      <c r="AE19" s="211">
        <v>0</v>
      </c>
      <c r="AF19" s="211">
        <v>0</v>
      </c>
      <c r="AG19" s="211">
        <v>0</v>
      </c>
      <c r="AH19" s="211">
        <v>0</v>
      </c>
      <c r="AI19" s="211">
        <v>0</v>
      </c>
      <c r="AJ19" s="211">
        <v>0</v>
      </c>
      <c r="AK19" s="211">
        <v>0</v>
      </c>
      <c r="AL19" s="211">
        <v>0</v>
      </c>
      <c r="AM19" s="211">
        <v>0</v>
      </c>
      <c r="AN19" s="211">
        <v>0</v>
      </c>
      <c r="AO19" s="211">
        <v>0</v>
      </c>
      <c r="AP19" s="211">
        <v>0</v>
      </c>
      <c r="AQ19" s="211">
        <v>0</v>
      </c>
      <c r="AR19" s="211">
        <v>0</v>
      </c>
      <c r="AS19" s="211">
        <v>0</v>
      </c>
      <c r="AT19" s="211">
        <v>0</v>
      </c>
      <c r="AU19" s="211">
        <v>0</v>
      </c>
      <c r="AV19" s="211">
        <v>1045</v>
      </c>
      <c r="AW19" s="211">
        <v>1286</v>
      </c>
      <c r="AX19" s="211">
        <v>1466</v>
      </c>
      <c r="AY19" s="211">
        <v>1669</v>
      </c>
      <c r="AZ19" s="211">
        <v>1846</v>
      </c>
      <c r="BA19" s="211">
        <v>2004</v>
      </c>
      <c r="BB19" s="211">
        <v>2092</v>
      </c>
      <c r="BC19" s="211">
        <v>2165</v>
      </c>
      <c r="BD19" s="211">
        <v>2255</v>
      </c>
      <c r="BE19" s="211">
        <v>2368</v>
      </c>
      <c r="BF19" s="211">
        <v>2490</v>
      </c>
      <c r="BG19" s="211">
        <v>2607</v>
      </c>
      <c r="BH19" s="211">
        <v>2701</v>
      </c>
      <c r="BI19" s="211">
        <v>2777</v>
      </c>
      <c r="BJ19" s="211">
        <v>2852</v>
      </c>
      <c r="BK19" s="211">
        <v>2941</v>
      </c>
      <c r="BL19" s="211">
        <v>3034</v>
      </c>
      <c r="BM19" s="211">
        <v>3133</v>
      </c>
      <c r="BN19" s="211">
        <v>3205</v>
      </c>
      <c r="BO19" s="211">
        <v>3253</v>
      </c>
      <c r="BP19" s="211">
        <v>3307</v>
      </c>
      <c r="BQ19" s="211">
        <v>3307</v>
      </c>
      <c r="BR19" s="211">
        <v>3214</v>
      </c>
      <c r="BS19" s="211">
        <v>3015</v>
      </c>
      <c r="BT19" s="211">
        <v>2628</v>
      </c>
      <c r="BU19" s="211">
        <v>2126</v>
      </c>
      <c r="BV19" s="211">
        <v>1789</v>
      </c>
      <c r="BW19" s="211">
        <v>1554</v>
      </c>
      <c r="BX19" s="211">
        <v>1232</v>
      </c>
      <c r="BY19" s="211">
        <v>1196</v>
      </c>
      <c r="BZ19" s="211">
        <v>1169</v>
      </c>
      <c r="CA19" s="211">
        <v>1148</v>
      </c>
      <c r="CB19" s="211">
        <v>1087</v>
      </c>
      <c r="CC19" s="211">
        <v>1017</v>
      </c>
      <c r="CD19" s="212">
        <v>1009</v>
      </c>
    </row>
    <row r="20" spans="1:82" s="1" customFormat="1" x14ac:dyDescent="0.4">
      <c r="A20" s="209"/>
      <c r="B20" s="214" t="s">
        <v>312</v>
      </c>
      <c r="C20" s="209"/>
      <c r="D20" s="192">
        <v>0</v>
      </c>
      <c r="E20" s="192">
        <v>0</v>
      </c>
      <c r="F20" s="192">
        <v>0</v>
      </c>
      <c r="G20" s="192">
        <v>0</v>
      </c>
      <c r="H20" s="192">
        <v>0</v>
      </c>
      <c r="I20" s="192">
        <v>0</v>
      </c>
      <c r="J20" s="192">
        <v>0</v>
      </c>
      <c r="K20" s="192">
        <v>0</v>
      </c>
      <c r="L20" s="192">
        <v>0</v>
      </c>
      <c r="M20" s="192">
        <v>0</v>
      </c>
      <c r="N20" s="192">
        <v>0</v>
      </c>
      <c r="O20" s="192">
        <v>0</v>
      </c>
      <c r="P20" s="192">
        <v>0</v>
      </c>
      <c r="Q20" s="192">
        <v>0</v>
      </c>
      <c r="R20" s="192">
        <v>0</v>
      </c>
      <c r="S20" s="192">
        <v>0</v>
      </c>
      <c r="T20" s="192">
        <v>0</v>
      </c>
      <c r="U20" s="192">
        <v>0</v>
      </c>
      <c r="V20" s="192">
        <v>0</v>
      </c>
      <c r="W20" s="192">
        <v>0</v>
      </c>
      <c r="X20" s="192">
        <v>0</v>
      </c>
      <c r="Y20" s="192">
        <v>0</v>
      </c>
      <c r="Z20" s="192">
        <v>0</v>
      </c>
      <c r="AA20" s="192">
        <v>0</v>
      </c>
      <c r="AB20" s="192">
        <v>0</v>
      </c>
      <c r="AC20" s="192">
        <v>0</v>
      </c>
      <c r="AD20" s="192">
        <v>0</v>
      </c>
      <c r="AE20" s="192">
        <v>0</v>
      </c>
      <c r="AF20" s="192">
        <v>0</v>
      </c>
      <c r="AG20" s="192">
        <v>0</v>
      </c>
      <c r="AH20" s="192">
        <v>0</v>
      </c>
      <c r="AI20" s="192">
        <v>0</v>
      </c>
      <c r="AJ20" s="192">
        <v>0</v>
      </c>
      <c r="AK20" s="192">
        <v>0</v>
      </c>
      <c r="AL20" s="192">
        <v>0</v>
      </c>
      <c r="AM20" s="192">
        <v>0</v>
      </c>
      <c r="AN20" s="192">
        <v>0</v>
      </c>
      <c r="AO20" s="192">
        <v>0</v>
      </c>
      <c r="AP20" s="192">
        <v>0</v>
      </c>
      <c r="AQ20" s="192">
        <v>0</v>
      </c>
      <c r="AR20" s="192">
        <v>0</v>
      </c>
      <c r="AS20" s="192">
        <v>0</v>
      </c>
      <c r="AT20" s="192">
        <v>0</v>
      </c>
      <c r="AU20" s="192">
        <v>0</v>
      </c>
      <c r="AV20" s="192">
        <v>983</v>
      </c>
      <c r="AW20" s="192">
        <v>1281</v>
      </c>
      <c r="AX20" s="192">
        <v>1455</v>
      </c>
      <c r="AY20" s="192">
        <v>1655</v>
      </c>
      <c r="AZ20" s="192">
        <v>1835</v>
      </c>
      <c r="BA20" s="192">
        <v>1995</v>
      </c>
      <c r="BB20" s="192">
        <v>2080</v>
      </c>
      <c r="BC20" s="192">
        <v>2150</v>
      </c>
      <c r="BD20" s="192">
        <v>2239</v>
      </c>
      <c r="BE20" s="192">
        <v>2350</v>
      </c>
      <c r="BF20" s="192">
        <v>2471</v>
      </c>
      <c r="BG20" s="192">
        <v>2588</v>
      </c>
      <c r="BH20" s="192">
        <v>2682</v>
      </c>
      <c r="BI20" s="192">
        <v>2757</v>
      </c>
      <c r="BJ20" s="192">
        <v>2830</v>
      </c>
      <c r="BK20" s="192">
        <v>2918</v>
      </c>
      <c r="BL20" s="192">
        <v>3009</v>
      </c>
      <c r="BM20" s="192">
        <v>3106</v>
      </c>
      <c r="BN20" s="192">
        <v>3177</v>
      </c>
      <c r="BO20" s="192">
        <v>3224</v>
      </c>
      <c r="BP20" s="192">
        <v>3278</v>
      </c>
      <c r="BQ20" s="192">
        <v>3277</v>
      </c>
      <c r="BR20" s="192">
        <v>3185</v>
      </c>
      <c r="BS20" s="192">
        <v>2989</v>
      </c>
      <c r="BT20" s="192">
        <v>2604</v>
      </c>
      <c r="BU20" s="192">
        <v>2105</v>
      </c>
      <c r="BV20" s="192">
        <v>1771</v>
      </c>
      <c r="BW20" s="192">
        <v>1539</v>
      </c>
      <c r="BX20" s="192">
        <v>1219</v>
      </c>
      <c r="BY20" s="192">
        <v>1184</v>
      </c>
      <c r="BZ20" s="192">
        <v>1159</v>
      </c>
      <c r="CA20" s="192">
        <v>1138</v>
      </c>
      <c r="CB20" s="192">
        <v>1079</v>
      </c>
      <c r="CC20" s="192">
        <v>1011</v>
      </c>
      <c r="CD20" s="215">
        <v>1004</v>
      </c>
    </row>
    <row r="21" spans="1:82" s="1" customFormat="1" x14ac:dyDescent="0.4">
      <c r="A21" s="209"/>
      <c r="B21" s="214" t="s">
        <v>313</v>
      </c>
      <c r="C21" s="209"/>
      <c r="D21" s="192">
        <v>0</v>
      </c>
      <c r="E21" s="192">
        <v>0</v>
      </c>
      <c r="F21" s="192">
        <v>0</v>
      </c>
      <c r="G21" s="192">
        <v>0</v>
      </c>
      <c r="H21" s="192">
        <v>0</v>
      </c>
      <c r="I21" s="192">
        <v>0</v>
      </c>
      <c r="J21" s="192">
        <v>0</v>
      </c>
      <c r="K21" s="192">
        <v>0</v>
      </c>
      <c r="L21" s="192">
        <v>0</v>
      </c>
      <c r="M21" s="192">
        <v>0</v>
      </c>
      <c r="N21" s="192">
        <v>0</v>
      </c>
      <c r="O21" s="192">
        <v>0</v>
      </c>
      <c r="P21" s="192">
        <v>0</v>
      </c>
      <c r="Q21" s="192">
        <v>0</v>
      </c>
      <c r="R21" s="192">
        <v>0</v>
      </c>
      <c r="S21" s="192">
        <v>0</v>
      </c>
      <c r="T21" s="192">
        <v>0</v>
      </c>
      <c r="U21" s="192">
        <v>0</v>
      </c>
      <c r="V21" s="192">
        <v>0</v>
      </c>
      <c r="W21" s="192">
        <v>0</v>
      </c>
      <c r="X21" s="192">
        <v>0</v>
      </c>
      <c r="Y21" s="192">
        <v>0</v>
      </c>
      <c r="Z21" s="192">
        <v>0</v>
      </c>
      <c r="AA21" s="192">
        <v>0</v>
      </c>
      <c r="AB21" s="192">
        <v>0</v>
      </c>
      <c r="AC21" s="192">
        <v>0</v>
      </c>
      <c r="AD21" s="192">
        <v>0</v>
      </c>
      <c r="AE21" s="192">
        <v>0</v>
      </c>
      <c r="AF21" s="192">
        <v>0</v>
      </c>
      <c r="AG21" s="192">
        <v>0</v>
      </c>
      <c r="AH21" s="192">
        <v>0</v>
      </c>
      <c r="AI21" s="192">
        <v>0</v>
      </c>
      <c r="AJ21" s="192">
        <v>0</v>
      </c>
      <c r="AK21" s="192">
        <v>0</v>
      </c>
      <c r="AL21" s="192">
        <v>0</v>
      </c>
      <c r="AM21" s="192">
        <v>0</v>
      </c>
      <c r="AN21" s="192">
        <v>0</v>
      </c>
      <c r="AO21" s="192">
        <v>0</v>
      </c>
      <c r="AP21" s="192">
        <v>0</v>
      </c>
      <c r="AQ21" s="192">
        <v>0</v>
      </c>
      <c r="AR21" s="192">
        <v>0</v>
      </c>
      <c r="AS21" s="192">
        <v>0</v>
      </c>
      <c r="AT21" s="192">
        <v>0</v>
      </c>
      <c r="AU21" s="192">
        <v>0</v>
      </c>
      <c r="AV21" s="192">
        <v>62</v>
      </c>
      <c r="AW21" s="192">
        <v>5</v>
      </c>
      <c r="AX21" s="192">
        <v>11</v>
      </c>
      <c r="AY21" s="192">
        <v>14</v>
      </c>
      <c r="AZ21" s="192">
        <v>11</v>
      </c>
      <c r="BA21" s="192">
        <v>9</v>
      </c>
      <c r="BB21" s="192">
        <v>12</v>
      </c>
      <c r="BC21" s="192">
        <v>15</v>
      </c>
      <c r="BD21" s="192">
        <v>16</v>
      </c>
      <c r="BE21" s="192">
        <v>18</v>
      </c>
      <c r="BF21" s="192">
        <v>19</v>
      </c>
      <c r="BG21" s="192">
        <v>19</v>
      </c>
      <c r="BH21" s="192">
        <v>19</v>
      </c>
      <c r="BI21" s="192">
        <v>20</v>
      </c>
      <c r="BJ21" s="192">
        <v>22</v>
      </c>
      <c r="BK21" s="192">
        <v>23</v>
      </c>
      <c r="BL21" s="192">
        <v>24</v>
      </c>
      <c r="BM21" s="192">
        <v>27</v>
      </c>
      <c r="BN21" s="192">
        <v>28</v>
      </c>
      <c r="BO21" s="192">
        <v>29</v>
      </c>
      <c r="BP21" s="192">
        <v>29</v>
      </c>
      <c r="BQ21" s="192">
        <v>30</v>
      </c>
      <c r="BR21" s="192">
        <v>30</v>
      </c>
      <c r="BS21" s="192">
        <v>26</v>
      </c>
      <c r="BT21" s="192">
        <v>24</v>
      </c>
      <c r="BU21" s="192">
        <v>20</v>
      </c>
      <c r="BV21" s="192">
        <v>17</v>
      </c>
      <c r="BW21" s="192">
        <v>15</v>
      </c>
      <c r="BX21" s="192">
        <v>13</v>
      </c>
      <c r="BY21" s="192">
        <v>12</v>
      </c>
      <c r="BZ21" s="192">
        <v>10</v>
      </c>
      <c r="CA21" s="192">
        <v>10</v>
      </c>
      <c r="CB21" s="192">
        <v>8</v>
      </c>
      <c r="CC21" s="192">
        <v>5</v>
      </c>
      <c r="CD21" s="215">
        <v>5</v>
      </c>
    </row>
    <row r="22" spans="1:82" s="1" customFormat="1" x14ac:dyDescent="0.4">
      <c r="A22" s="209"/>
      <c r="B22" s="213" t="s">
        <v>233</v>
      </c>
      <c r="C22" s="209"/>
      <c r="D22" s="211">
        <v>0</v>
      </c>
      <c r="E22" s="211">
        <v>0</v>
      </c>
      <c r="F22" s="211">
        <v>0</v>
      </c>
      <c r="G22" s="211">
        <v>0</v>
      </c>
      <c r="H22" s="211">
        <v>0</v>
      </c>
      <c r="I22" s="211">
        <v>0</v>
      </c>
      <c r="J22" s="211">
        <v>0</v>
      </c>
      <c r="K22" s="211">
        <v>0</v>
      </c>
      <c r="L22" s="211">
        <v>0</v>
      </c>
      <c r="M22" s="211">
        <v>0</v>
      </c>
      <c r="N22" s="211">
        <v>0</v>
      </c>
      <c r="O22" s="211">
        <v>0</v>
      </c>
      <c r="P22" s="211">
        <v>0</v>
      </c>
      <c r="Q22" s="211">
        <v>0</v>
      </c>
      <c r="R22" s="211">
        <v>0</v>
      </c>
      <c r="S22" s="211">
        <v>0</v>
      </c>
      <c r="T22" s="211">
        <v>0</v>
      </c>
      <c r="U22" s="211">
        <v>0</v>
      </c>
      <c r="V22" s="211">
        <v>0</v>
      </c>
      <c r="W22" s="211">
        <v>0</v>
      </c>
      <c r="X22" s="211">
        <v>0</v>
      </c>
      <c r="Y22" s="211">
        <v>0</v>
      </c>
      <c r="Z22" s="211">
        <v>0</v>
      </c>
      <c r="AA22" s="211">
        <v>0</v>
      </c>
      <c r="AB22" s="211">
        <v>0</v>
      </c>
      <c r="AC22" s="211">
        <v>0</v>
      </c>
      <c r="AD22" s="211">
        <v>0</v>
      </c>
      <c r="AE22" s="211">
        <v>0</v>
      </c>
      <c r="AF22" s="211">
        <v>0</v>
      </c>
      <c r="AG22" s="211">
        <v>0</v>
      </c>
      <c r="AH22" s="211">
        <v>0</v>
      </c>
      <c r="AI22" s="211">
        <v>0</v>
      </c>
      <c r="AJ22" s="211">
        <v>0</v>
      </c>
      <c r="AK22" s="211">
        <v>0</v>
      </c>
      <c r="AL22" s="211">
        <v>0</v>
      </c>
      <c r="AM22" s="211">
        <v>0</v>
      </c>
      <c r="AN22" s="211">
        <v>0</v>
      </c>
      <c r="AO22" s="211">
        <v>0</v>
      </c>
      <c r="AP22" s="211">
        <v>0</v>
      </c>
      <c r="AQ22" s="211">
        <v>0</v>
      </c>
      <c r="AR22" s="211">
        <v>0</v>
      </c>
      <c r="AS22" s="211">
        <v>0</v>
      </c>
      <c r="AT22" s="211">
        <v>0</v>
      </c>
      <c r="AU22" s="211">
        <v>0</v>
      </c>
      <c r="AV22" s="211">
        <v>1</v>
      </c>
      <c r="AW22" s="211">
        <v>3</v>
      </c>
      <c r="AX22" s="211">
        <v>5</v>
      </c>
      <c r="AY22" s="211">
        <v>7</v>
      </c>
      <c r="AZ22" s="211">
        <v>11</v>
      </c>
      <c r="BA22" s="211">
        <v>14</v>
      </c>
      <c r="BB22" s="211">
        <v>16</v>
      </c>
      <c r="BC22" s="211">
        <v>13</v>
      </c>
      <c r="BD22" s="211">
        <v>0</v>
      </c>
      <c r="BE22" s="211">
        <v>0</v>
      </c>
      <c r="BF22" s="211">
        <v>0</v>
      </c>
      <c r="BG22" s="211">
        <v>0</v>
      </c>
      <c r="BH22" s="211">
        <v>0</v>
      </c>
      <c r="BI22" s="211">
        <v>0</v>
      </c>
      <c r="BJ22" s="211">
        <v>0</v>
      </c>
      <c r="BK22" s="211">
        <v>0</v>
      </c>
      <c r="BL22" s="211">
        <v>0</v>
      </c>
      <c r="BM22" s="211">
        <v>0</v>
      </c>
      <c r="BN22" s="211">
        <v>0</v>
      </c>
      <c r="BO22" s="211">
        <v>0</v>
      </c>
      <c r="BP22" s="211">
        <v>0</v>
      </c>
      <c r="BQ22" s="211">
        <v>0</v>
      </c>
      <c r="BR22" s="211">
        <v>0</v>
      </c>
      <c r="BS22" s="211">
        <v>0</v>
      </c>
      <c r="BT22" s="211">
        <v>0</v>
      </c>
      <c r="BU22" s="211">
        <v>0</v>
      </c>
      <c r="BV22" s="211">
        <v>0</v>
      </c>
      <c r="BW22" s="211">
        <v>0</v>
      </c>
      <c r="BX22" s="211">
        <v>0</v>
      </c>
      <c r="BY22" s="211">
        <v>0</v>
      </c>
      <c r="BZ22" s="211">
        <v>0</v>
      </c>
      <c r="CA22" s="211">
        <v>0</v>
      </c>
      <c r="CB22" s="211">
        <v>0</v>
      </c>
      <c r="CC22" s="211">
        <v>0</v>
      </c>
      <c r="CD22" s="212">
        <v>0</v>
      </c>
    </row>
    <row r="23" spans="1:82" s="1" customFormat="1" ht="26.25" customHeight="1" x14ac:dyDescent="0.4">
      <c r="A23" s="209"/>
      <c r="B23" s="213" t="s">
        <v>236</v>
      </c>
      <c r="C23" s="209"/>
      <c r="D23" s="211">
        <v>0</v>
      </c>
      <c r="E23" s="211">
        <v>0</v>
      </c>
      <c r="F23" s="211">
        <v>0</v>
      </c>
      <c r="G23" s="211">
        <v>0</v>
      </c>
      <c r="H23" s="211">
        <v>0</v>
      </c>
      <c r="I23" s="211">
        <v>0</v>
      </c>
      <c r="J23" s="211">
        <v>0</v>
      </c>
      <c r="K23" s="211">
        <v>0</v>
      </c>
      <c r="L23" s="211">
        <v>0</v>
      </c>
      <c r="M23" s="211">
        <v>0</v>
      </c>
      <c r="N23" s="211">
        <v>0</v>
      </c>
      <c r="O23" s="211">
        <v>0</v>
      </c>
      <c r="P23" s="211">
        <v>0</v>
      </c>
      <c r="Q23" s="211">
        <v>0</v>
      </c>
      <c r="R23" s="211">
        <v>0</v>
      </c>
      <c r="S23" s="211">
        <v>0</v>
      </c>
      <c r="T23" s="211">
        <v>0</v>
      </c>
      <c r="U23" s="211">
        <v>0</v>
      </c>
      <c r="V23" s="211">
        <v>0</v>
      </c>
      <c r="W23" s="211">
        <v>0</v>
      </c>
      <c r="X23" s="211">
        <v>0</v>
      </c>
      <c r="Y23" s="211">
        <v>0</v>
      </c>
      <c r="Z23" s="211">
        <v>0</v>
      </c>
      <c r="AA23" s="211">
        <v>0</v>
      </c>
      <c r="AB23" s="211">
        <v>0</v>
      </c>
      <c r="AC23" s="211">
        <v>0</v>
      </c>
      <c r="AD23" s="211">
        <v>0</v>
      </c>
      <c r="AE23" s="211">
        <v>0</v>
      </c>
      <c r="AF23" s="211">
        <v>0</v>
      </c>
      <c r="AG23" s="211">
        <v>0</v>
      </c>
      <c r="AH23" s="211">
        <v>0</v>
      </c>
      <c r="AI23" s="211">
        <v>0</v>
      </c>
      <c r="AJ23" s="211">
        <v>0</v>
      </c>
      <c r="AK23" s="211">
        <v>0</v>
      </c>
      <c r="AL23" s="211">
        <v>0</v>
      </c>
      <c r="AM23" s="211">
        <v>0</v>
      </c>
      <c r="AN23" s="211">
        <v>0</v>
      </c>
      <c r="AO23" s="211">
        <v>0</v>
      </c>
      <c r="AP23" s="211">
        <v>0</v>
      </c>
      <c r="AQ23" s="211">
        <v>0</v>
      </c>
      <c r="AR23" s="211">
        <v>0</v>
      </c>
      <c r="AS23" s="211">
        <v>0</v>
      </c>
      <c r="AT23" s="211">
        <v>0</v>
      </c>
      <c r="AU23" s="211">
        <v>0</v>
      </c>
      <c r="AV23" s="211">
        <v>0</v>
      </c>
      <c r="AW23" s="211">
        <v>0</v>
      </c>
      <c r="AX23" s="211">
        <v>0</v>
      </c>
      <c r="AY23" s="211">
        <v>0</v>
      </c>
      <c r="AZ23" s="211">
        <v>0</v>
      </c>
      <c r="BA23" s="211">
        <v>0</v>
      </c>
      <c r="BB23" s="211">
        <v>0</v>
      </c>
      <c r="BC23" s="211">
        <v>0</v>
      </c>
      <c r="BD23" s="211">
        <v>0</v>
      </c>
      <c r="BE23" s="211">
        <v>0</v>
      </c>
      <c r="BF23" s="211">
        <v>0</v>
      </c>
      <c r="BG23" s="211">
        <v>0</v>
      </c>
      <c r="BH23" s="211">
        <v>0</v>
      </c>
      <c r="BI23" s="211">
        <v>0</v>
      </c>
      <c r="BJ23" s="211">
        <v>0</v>
      </c>
      <c r="BK23" s="211">
        <v>0</v>
      </c>
      <c r="BL23" s="211">
        <v>136</v>
      </c>
      <c r="BM23" s="211">
        <v>391</v>
      </c>
      <c r="BN23" s="211">
        <v>579</v>
      </c>
      <c r="BO23" s="211">
        <v>811</v>
      </c>
      <c r="BP23" s="211">
        <v>1365</v>
      </c>
      <c r="BQ23" s="211">
        <v>1912</v>
      </c>
      <c r="BR23" s="211">
        <v>2235</v>
      </c>
      <c r="BS23" s="211">
        <v>2356</v>
      </c>
      <c r="BT23" s="211">
        <v>2381</v>
      </c>
      <c r="BU23" s="211">
        <v>2326</v>
      </c>
      <c r="BV23" s="211">
        <v>2168</v>
      </c>
      <c r="BW23" s="211">
        <v>1961</v>
      </c>
      <c r="BX23" s="211">
        <v>1875</v>
      </c>
      <c r="BY23" s="211">
        <v>1772</v>
      </c>
      <c r="BZ23" s="211">
        <v>1706</v>
      </c>
      <c r="CA23" s="211">
        <v>1631</v>
      </c>
      <c r="CB23" s="211">
        <v>1447</v>
      </c>
      <c r="CC23" s="211">
        <v>1158</v>
      </c>
      <c r="CD23" s="212">
        <v>902</v>
      </c>
    </row>
    <row r="24" spans="1:82" s="1" customFormat="1" x14ac:dyDescent="0.4">
      <c r="A24" s="209"/>
      <c r="B24" s="214" t="s">
        <v>315</v>
      </c>
      <c r="C24" s="209"/>
      <c r="D24" s="211">
        <v>0</v>
      </c>
      <c r="E24" s="211">
        <v>0</v>
      </c>
      <c r="F24" s="211">
        <v>0</v>
      </c>
      <c r="G24" s="211">
        <v>0</v>
      </c>
      <c r="H24" s="211">
        <v>0</v>
      </c>
      <c r="I24" s="211">
        <v>0</v>
      </c>
      <c r="J24" s="211">
        <v>0</v>
      </c>
      <c r="K24" s="211">
        <v>0</v>
      </c>
      <c r="L24" s="211">
        <v>0</v>
      </c>
      <c r="M24" s="211">
        <v>0</v>
      </c>
      <c r="N24" s="211">
        <v>0</v>
      </c>
      <c r="O24" s="211">
        <v>0</v>
      </c>
      <c r="P24" s="211">
        <v>0</v>
      </c>
      <c r="Q24" s="211">
        <v>0</v>
      </c>
      <c r="R24" s="211">
        <v>0</v>
      </c>
      <c r="S24" s="211">
        <v>0</v>
      </c>
      <c r="T24" s="211">
        <v>0</v>
      </c>
      <c r="U24" s="211">
        <v>0</v>
      </c>
      <c r="V24" s="211">
        <v>0</v>
      </c>
      <c r="W24" s="211">
        <v>0</v>
      </c>
      <c r="X24" s="211">
        <v>0</v>
      </c>
      <c r="Y24" s="211">
        <v>0</v>
      </c>
      <c r="Z24" s="211">
        <v>0</v>
      </c>
      <c r="AA24" s="211">
        <v>0</v>
      </c>
      <c r="AB24" s="211">
        <v>0</v>
      </c>
      <c r="AC24" s="211">
        <v>0</v>
      </c>
      <c r="AD24" s="211">
        <v>0</v>
      </c>
      <c r="AE24" s="211">
        <v>0</v>
      </c>
      <c r="AF24" s="211">
        <v>0</v>
      </c>
      <c r="AG24" s="211">
        <v>0</v>
      </c>
      <c r="AH24" s="211">
        <v>0</v>
      </c>
      <c r="AI24" s="211">
        <v>0</v>
      </c>
      <c r="AJ24" s="211">
        <v>0</v>
      </c>
      <c r="AK24" s="211">
        <v>0</v>
      </c>
      <c r="AL24" s="211">
        <v>0</v>
      </c>
      <c r="AM24" s="211">
        <v>0</v>
      </c>
      <c r="AN24" s="211">
        <v>0</v>
      </c>
      <c r="AO24" s="211">
        <v>0</v>
      </c>
      <c r="AP24" s="211">
        <v>0</v>
      </c>
      <c r="AQ24" s="211">
        <v>0</v>
      </c>
      <c r="AR24" s="211">
        <v>0</v>
      </c>
      <c r="AS24" s="211">
        <v>0</v>
      </c>
      <c r="AT24" s="211">
        <v>0</v>
      </c>
      <c r="AU24" s="211">
        <v>0</v>
      </c>
      <c r="AV24" s="211">
        <v>0</v>
      </c>
      <c r="AW24" s="211">
        <v>0</v>
      </c>
      <c r="AX24" s="211">
        <v>0</v>
      </c>
      <c r="AY24" s="211">
        <v>0</v>
      </c>
      <c r="AZ24" s="211">
        <v>0</v>
      </c>
      <c r="BA24" s="211">
        <v>0</v>
      </c>
      <c r="BB24" s="211">
        <v>0</v>
      </c>
      <c r="BC24" s="211">
        <v>0</v>
      </c>
      <c r="BD24" s="211">
        <v>0</v>
      </c>
      <c r="BE24" s="211">
        <v>0</v>
      </c>
      <c r="BF24" s="211">
        <v>0</v>
      </c>
      <c r="BG24" s="211">
        <v>0</v>
      </c>
      <c r="BH24" s="211">
        <v>0</v>
      </c>
      <c r="BI24" s="211">
        <v>0</v>
      </c>
      <c r="BJ24" s="211">
        <v>0</v>
      </c>
      <c r="BK24" s="211">
        <v>0</v>
      </c>
      <c r="BL24" s="211">
        <v>59</v>
      </c>
      <c r="BM24" s="211">
        <v>145</v>
      </c>
      <c r="BN24" s="211">
        <v>199</v>
      </c>
      <c r="BO24" s="211">
        <v>262</v>
      </c>
      <c r="BP24" s="211">
        <v>364</v>
      </c>
      <c r="BQ24" s="211">
        <v>492</v>
      </c>
      <c r="BR24" s="211">
        <v>507</v>
      </c>
      <c r="BS24" s="211">
        <v>489</v>
      </c>
      <c r="BT24" s="211">
        <v>483</v>
      </c>
      <c r="BU24" s="211">
        <v>460</v>
      </c>
      <c r="BV24" s="211">
        <v>404</v>
      </c>
      <c r="BW24" s="211">
        <v>360</v>
      </c>
      <c r="BX24" s="211">
        <v>384</v>
      </c>
      <c r="BY24" s="211">
        <v>404</v>
      </c>
      <c r="BZ24" s="211">
        <v>468</v>
      </c>
      <c r="CA24" s="211">
        <v>528</v>
      </c>
      <c r="CB24" s="211">
        <v>600</v>
      </c>
      <c r="CC24" s="211">
        <v>699</v>
      </c>
      <c r="CD24" s="212">
        <v>777</v>
      </c>
    </row>
    <row r="25" spans="1:82" s="1" customFormat="1" x14ac:dyDescent="0.4">
      <c r="A25" s="209"/>
      <c r="B25" s="214" t="s">
        <v>316</v>
      </c>
      <c r="C25" s="209"/>
      <c r="D25" s="211">
        <v>0</v>
      </c>
      <c r="E25" s="211">
        <v>0</v>
      </c>
      <c r="F25" s="211">
        <v>0</v>
      </c>
      <c r="G25" s="211">
        <v>0</v>
      </c>
      <c r="H25" s="211">
        <v>0</v>
      </c>
      <c r="I25" s="211">
        <v>0</v>
      </c>
      <c r="J25" s="211">
        <v>0</v>
      </c>
      <c r="K25" s="211">
        <v>0</v>
      </c>
      <c r="L25" s="211">
        <v>0</v>
      </c>
      <c r="M25" s="211">
        <v>0</v>
      </c>
      <c r="N25" s="211">
        <v>0</v>
      </c>
      <c r="O25" s="211">
        <v>0</v>
      </c>
      <c r="P25" s="211">
        <v>0</v>
      </c>
      <c r="Q25" s="211">
        <v>0</v>
      </c>
      <c r="R25" s="211">
        <v>0</v>
      </c>
      <c r="S25" s="211">
        <v>0</v>
      </c>
      <c r="T25" s="211">
        <v>0</v>
      </c>
      <c r="U25" s="211">
        <v>0</v>
      </c>
      <c r="V25" s="211">
        <v>0</v>
      </c>
      <c r="W25" s="211">
        <v>0</v>
      </c>
      <c r="X25" s="211">
        <v>0</v>
      </c>
      <c r="Y25" s="211">
        <v>0</v>
      </c>
      <c r="Z25" s="211">
        <v>0</v>
      </c>
      <c r="AA25" s="211">
        <v>0</v>
      </c>
      <c r="AB25" s="211">
        <v>0</v>
      </c>
      <c r="AC25" s="211">
        <v>0</v>
      </c>
      <c r="AD25" s="211">
        <v>0</v>
      </c>
      <c r="AE25" s="211">
        <v>0</v>
      </c>
      <c r="AF25" s="211">
        <v>0</v>
      </c>
      <c r="AG25" s="211">
        <v>0</v>
      </c>
      <c r="AH25" s="211">
        <v>0</v>
      </c>
      <c r="AI25" s="211">
        <v>0</v>
      </c>
      <c r="AJ25" s="211">
        <v>0</v>
      </c>
      <c r="AK25" s="211">
        <v>0</v>
      </c>
      <c r="AL25" s="211">
        <v>0</v>
      </c>
      <c r="AM25" s="211">
        <v>0</v>
      </c>
      <c r="AN25" s="211">
        <v>0</v>
      </c>
      <c r="AO25" s="211">
        <v>0</v>
      </c>
      <c r="AP25" s="211">
        <v>0</v>
      </c>
      <c r="AQ25" s="211">
        <v>0</v>
      </c>
      <c r="AR25" s="211">
        <v>0</v>
      </c>
      <c r="AS25" s="211">
        <v>0</v>
      </c>
      <c r="AT25" s="211">
        <v>0</v>
      </c>
      <c r="AU25" s="211">
        <v>0</v>
      </c>
      <c r="AV25" s="211">
        <v>0</v>
      </c>
      <c r="AW25" s="211">
        <v>0</v>
      </c>
      <c r="AX25" s="211">
        <v>0</v>
      </c>
      <c r="AY25" s="211">
        <v>0</v>
      </c>
      <c r="AZ25" s="211">
        <v>0</v>
      </c>
      <c r="BA25" s="211">
        <v>0</v>
      </c>
      <c r="BB25" s="211">
        <v>0</v>
      </c>
      <c r="BC25" s="211">
        <v>0</v>
      </c>
      <c r="BD25" s="211">
        <v>0</v>
      </c>
      <c r="BE25" s="211">
        <v>0</v>
      </c>
      <c r="BF25" s="211">
        <v>0</v>
      </c>
      <c r="BG25" s="211">
        <v>0</v>
      </c>
      <c r="BH25" s="211">
        <v>0</v>
      </c>
      <c r="BI25" s="211">
        <v>0</v>
      </c>
      <c r="BJ25" s="211">
        <v>0</v>
      </c>
      <c r="BK25" s="211">
        <v>0</v>
      </c>
      <c r="BL25" s="211">
        <v>6</v>
      </c>
      <c r="BM25" s="211">
        <v>22</v>
      </c>
      <c r="BN25" s="211">
        <v>38</v>
      </c>
      <c r="BO25" s="211">
        <v>59</v>
      </c>
      <c r="BP25" s="211">
        <v>103</v>
      </c>
      <c r="BQ25" s="211">
        <v>180</v>
      </c>
      <c r="BR25" s="211">
        <v>248</v>
      </c>
      <c r="BS25" s="211">
        <v>325</v>
      </c>
      <c r="BT25" s="211">
        <v>379</v>
      </c>
      <c r="BU25" s="211">
        <v>398</v>
      </c>
      <c r="BV25" s="211">
        <v>414</v>
      </c>
      <c r="BW25" s="211">
        <v>437</v>
      </c>
      <c r="BX25" s="211">
        <v>422</v>
      </c>
      <c r="BY25" s="211">
        <v>391</v>
      </c>
      <c r="BZ25" s="211">
        <v>357</v>
      </c>
      <c r="CA25" s="211">
        <v>319</v>
      </c>
      <c r="CB25" s="211">
        <v>239</v>
      </c>
      <c r="CC25" s="211">
        <v>116</v>
      </c>
      <c r="CD25" s="212">
        <v>10</v>
      </c>
    </row>
    <row r="26" spans="1:82" s="1" customFormat="1" x14ac:dyDescent="0.4">
      <c r="A26" s="209"/>
      <c r="B26" s="214" t="s">
        <v>317</v>
      </c>
      <c r="C26" s="209"/>
      <c r="D26" s="211">
        <v>0</v>
      </c>
      <c r="E26" s="211">
        <v>0</v>
      </c>
      <c r="F26" s="211">
        <v>0</v>
      </c>
      <c r="G26" s="211">
        <v>0</v>
      </c>
      <c r="H26" s="211">
        <v>0</v>
      </c>
      <c r="I26" s="211">
        <v>0</v>
      </c>
      <c r="J26" s="211">
        <v>0</v>
      </c>
      <c r="K26" s="211">
        <v>0</v>
      </c>
      <c r="L26" s="211">
        <v>0</v>
      </c>
      <c r="M26" s="211">
        <v>0</v>
      </c>
      <c r="N26" s="211">
        <v>0</v>
      </c>
      <c r="O26" s="211">
        <v>0</v>
      </c>
      <c r="P26" s="211">
        <v>0</v>
      </c>
      <c r="Q26" s="211">
        <v>0</v>
      </c>
      <c r="R26" s="211">
        <v>0</v>
      </c>
      <c r="S26" s="211">
        <v>0</v>
      </c>
      <c r="T26" s="211">
        <v>0</v>
      </c>
      <c r="U26" s="211">
        <v>0</v>
      </c>
      <c r="V26" s="211">
        <v>0</v>
      </c>
      <c r="W26" s="211">
        <v>0</v>
      </c>
      <c r="X26" s="211">
        <v>0</v>
      </c>
      <c r="Y26" s="211">
        <v>0</v>
      </c>
      <c r="Z26" s="211">
        <v>0</v>
      </c>
      <c r="AA26" s="211">
        <v>0</v>
      </c>
      <c r="AB26" s="211">
        <v>0</v>
      </c>
      <c r="AC26" s="211">
        <v>0</v>
      </c>
      <c r="AD26" s="211">
        <v>0</v>
      </c>
      <c r="AE26" s="211">
        <v>0</v>
      </c>
      <c r="AF26" s="211">
        <v>0</v>
      </c>
      <c r="AG26" s="211">
        <v>0</v>
      </c>
      <c r="AH26" s="211">
        <v>0</v>
      </c>
      <c r="AI26" s="211">
        <v>0</v>
      </c>
      <c r="AJ26" s="211">
        <v>0</v>
      </c>
      <c r="AK26" s="211">
        <v>0</v>
      </c>
      <c r="AL26" s="211">
        <v>0</v>
      </c>
      <c r="AM26" s="211">
        <v>0</v>
      </c>
      <c r="AN26" s="211">
        <v>0</v>
      </c>
      <c r="AO26" s="211">
        <v>0</v>
      </c>
      <c r="AP26" s="211">
        <v>0</v>
      </c>
      <c r="AQ26" s="211">
        <v>0</v>
      </c>
      <c r="AR26" s="211">
        <v>0</v>
      </c>
      <c r="AS26" s="211">
        <v>0</v>
      </c>
      <c r="AT26" s="211">
        <v>0</v>
      </c>
      <c r="AU26" s="211">
        <v>0</v>
      </c>
      <c r="AV26" s="211">
        <v>0</v>
      </c>
      <c r="AW26" s="211">
        <v>0</v>
      </c>
      <c r="AX26" s="211">
        <v>0</v>
      </c>
      <c r="AY26" s="211">
        <v>0</v>
      </c>
      <c r="AZ26" s="211">
        <v>0</v>
      </c>
      <c r="BA26" s="211">
        <v>0</v>
      </c>
      <c r="BB26" s="211">
        <v>0</v>
      </c>
      <c r="BC26" s="211">
        <v>0</v>
      </c>
      <c r="BD26" s="211">
        <v>0</v>
      </c>
      <c r="BE26" s="211">
        <v>0</v>
      </c>
      <c r="BF26" s="211">
        <v>0</v>
      </c>
      <c r="BG26" s="211">
        <v>0</v>
      </c>
      <c r="BH26" s="211">
        <v>0</v>
      </c>
      <c r="BI26" s="211">
        <v>0</v>
      </c>
      <c r="BJ26" s="211">
        <v>0</v>
      </c>
      <c r="BK26" s="211">
        <v>0</v>
      </c>
      <c r="BL26" s="211">
        <v>56</v>
      </c>
      <c r="BM26" s="211">
        <v>168</v>
      </c>
      <c r="BN26" s="211">
        <v>275</v>
      </c>
      <c r="BO26" s="211">
        <v>424</v>
      </c>
      <c r="BP26" s="211">
        <v>784</v>
      </c>
      <c r="BQ26" s="211">
        <v>1116</v>
      </c>
      <c r="BR26" s="211">
        <v>1340</v>
      </c>
      <c r="BS26" s="211">
        <v>1398</v>
      </c>
      <c r="BT26" s="211">
        <v>1381</v>
      </c>
      <c r="BU26" s="211">
        <v>1335</v>
      </c>
      <c r="BV26" s="211">
        <v>1227</v>
      </c>
      <c r="BW26" s="211">
        <v>1056</v>
      </c>
      <c r="BX26" s="211">
        <v>961</v>
      </c>
      <c r="BY26" s="211">
        <v>870</v>
      </c>
      <c r="BZ26" s="211">
        <v>779</v>
      </c>
      <c r="CA26" s="211">
        <v>685</v>
      </c>
      <c r="CB26" s="211">
        <v>510</v>
      </c>
      <c r="CC26" s="211">
        <v>247</v>
      </c>
      <c r="CD26" s="212">
        <v>21</v>
      </c>
    </row>
    <row r="27" spans="1:82" s="1" customFormat="1" x14ac:dyDescent="0.4">
      <c r="A27" s="209"/>
      <c r="B27" s="214" t="s">
        <v>318</v>
      </c>
      <c r="C27" s="209"/>
      <c r="D27" s="211">
        <v>0</v>
      </c>
      <c r="E27" s="211">
        <v>0</v>
      </c>
      <c r="F27" s="211">
        <v>0</v>
      </c>
      <c r="G27" s="211">
        <v>0</v>
      </c>
      <c r="H27" s="211">
        <v>0</v>
      </c>
      <c r="I27" s="211">
        <v>0</v>
      </c>
      <c r="J27" s="211">
        <v>0</v>
      </c>
      <c r="K27" s="211">
        <v>0</v>
      </c>
      <c r="L27" s="211">
        <v>0</v>
      </c>
      <c r="M27" s="211">
        <v>0</v>
      </c>
      <c r="N27" s="211">
        <v>0</v>
      </c>
      <c r="O27" s="211">
        <v>0</v>
      </c>
      <c r="P27" s="211">
        <v>0</v>
      </c>
      <c r="Q27" s="211">
        <v>0</v>
      </c>
      <c r="R27" s="211">
        <v>0</v>
      </c>
      <c r="S27" s="211">
        <v>0</v>
      </c>
      <c r="T27" s="211">
        <v>0</v>
      </c>
      <c r="U27" s="211">
        <v>0</v>
      </c>
      <c r="V27" s="211">
        <v>0</v>
      </c>
      <c r="W27" s="211">
        <v>0</v>
      </c>
      <c r="X27" s="211">
        <v>0</v>
      </c>
      <c r="Y27" s="211">
        <v>0</v>
      </c>
      <c r="Z27" s="211">
        <v>0</v>
      </c>
      <c r="AA27" s="211">
        <v>0</v>
      </c>
      <c r="AB27" s="211">
        <v>0</v>
      </c>
      <c r="AC27" s="211">
        <v>0</v>
      </c>
      <c r="AD27" s="211">
        <v>0</v>
      </c>
      <c r="AE27" s="211">
        <v>0</v>
      </c>
      <c r="AF27" s="211">
        <v>0</v>
      </c>
      <c r="AG27" s="211">
        <v>0</v>
      </c>
      <c r="AH27" s="211">
        <v>0</v>
      </c>
      <c r="AI27" s="211">
        <v>0</v>
      </c>
      <c r="AJ27" s="211">
        <v>0</v>
      </c>
      <c r="AK27" s="211">
        <v>0</v>
      </c>
      <c r="AL27" s="211">
        <v>0</v>
      </c>
      <c r="AM27" s="211">
        <v>0</v>
      </c>
      <c r="AN27" s="211">
        <v>0</v>
      </c>
      <c r="AO27" s="211">
        <v>0</v>
      </c>
      <c r="AP27" s="211">
        <v>0</v>
      </c>
      <c r="AQ27" s="211">
        <v>0</v>
      </c>
      <c r="AR27" s="211">
        <v>0</v>
      </c>
      <c r="AS27" s="211">
        <v>0</v>
      </c>
      <c r="AT27" s="211">
        <v>0</v>
      </c>
      <c r="AU27" s="211">
        <v>0</v>
      </c>
      <c r="AV27" s="211">
        <v>0</v>
      </c>
      <c r="AW27" s="211">
        <v>0</v>
      </c>
      <c r="AX27" s="211">
        <v>0</v>
      </c>
      <c r="AY27" s="211">
        <v>0</v>
      </c>
      <c r="AZ27" s="211">
        <v>0</v>
      </c>
      <c r="BA27" s="211">
        <v>0</v>
      </c>
      <c r="BB27" s="211">
        <v>0</v>
      </c>
      <c r="BC27" s="211">
        <v>0</v>
      </c>
      <c r="BD27" s="211">
        <v>0</v>
      </c>
      <c r="BE27" s="211">
        <v>0</v>
      </c>
      <c r="BF27" s="211">
        <v>0</v>
      </c>
      <c r="BG27" s="211">
        <v>0</v>
      </c>
      <c r="BH27" s="211">
        <v>0</v>
      </c>
      <c r="BI27" s="211">
        <v>0</v>
      </c>
      <c r="BJ27" s="211">
        <v>0</v>
      </c>
      <c r="BK27" s="211">
        <v>0</v>
      </c>
      <c r="BL27" s="211">
        <v>16</v>
      </c>
      <c r="BM27" s="211">
        <v>56</v>
      </c>
      <c r="BN27" s="211">
        <v>67</v>
      </c>
      <c r="BO27" s="211">
        <v>65</v>
      </c>
      <c r="BP27" s="211">
        <v>114</v>
      </c>
      <c r="BQ27" s="211">
        <v>124</v>
      </c>
      <c r="BR27" s="211">
        <v>141</v>
      </c>
      <c r="BS27" s="211">
        <v>144</v>
      </c>
      <c r="BT27" s="211">
        <v>137</v>
      </c>
      <c r="BU27" s="211">
        <v>133</v>
      </c>
      <c r="BV27" s="211">
        <v>123</v>
      </c>
      <c r="BW27" s="211">
        <v>108</v>
      </c>
      <c r="BX27" s="211">
        <v>108</v>
      </c>
      <c r="BY27" s="211">
        <v>107</v>
      </c>
      <c r="BZ27" s="211">
        <v>102</v>
      </c>
      <c r="CA27" s="211">
        <v>100</v>
      </c>
      <c r="CB27" s="211">
        <v>98</v>
      </c>
      <c r="CC27" s="211">
        <v>96</v>
      </c>
      <c r="CD27" s="212">
        <v>94</v>
      </c>
    </row>
    <row r="28" spans="1:82" s="1" customFormat="1" ht="26.25" customHeight="1" x14ac:dyDescent="0.4">
      <c r="A28" s="209"/>
      <c r="B28" s="213" t="s">
        <v>238</v>
      </c>
      <c r="C28" s="209"/>
      <c r="D28" s="211">
        <v>0</v>
      </c>
      <c r="E28" s="211">
        <v>0</v>
      </c>
      <c r="F28" s="211">
        <v>0</v>
      </c>
      <c r="G28" s="211">
        <v>0</v>
      </c>
      <c r="H28" s="211">
        <v>0</v>
      </c>
      <c r="I28" s="211">
        <v>0</v>
      </c>
      <c r="J28" s="211">
        <v>0</v>
      </c>
      <c r="K28" s="211">
        <v>0</v>
      </c>
      <c r="L28" s="211">
        <v>0</v>
      </c>
      <c r="M28" s="211">
        <v>0</v>
      </c>
      <c r="N28" s="211">
        <v>0</v>
      </c>
      <c r="O28" s="211">
        <v>0</v>
      </c>
      <c r="P28" s="211">
        <v>0</v>
      </c>
      <c r="Q28" s="211">
        <v>0</v>
      </c>
      <c r="R28" s="211">
        <v>0</v>
      </c>
      <c r="S28" s="211">
        <v>0</v>
      </c>
      <c r="T28" s="211">
        <v>0</v>
      </c>
      <c r="U28" s="211">
        <v>0</v>
      </c>
      <c r="V28" s="211">
        <v>0</v>
      </c>
      <c r="W28" s="211">
        <v>0</v>
      </c>
      <c r="X28" s="211">
        <v>0</v>
      </c>
      <c r="Y28" s="211">
        <v>0</v>
      </c>
      <c r="Z28" s="211">
        <v>0</v>
      </c>
      <c r="AA28" s="211">
        <v>0</v>
      </c>
      <c r="AB28" s="211">
        <v>0</v>
      </c>
      <c r="AC28" s="211">
        <v>0</v>
      </c>
      <c r="AD28" s="211">
        <v>0</v>
      </c>
      <c r="AE28" s="211">
        <v>0</v>
      </c>
      <c r="AF28" s="211">
        <v>0</v>
      </c>
      <c r="AG28" s="211">
        <v>0</v>
      </c>
      <c r="AH28" s="211">
        <v>0</v>
      </c>
      <c r="AI28" s="211">
        <v>0</v>
      </c>
      <c r="AJ28" s="211">
        <v>96</v>
      </c>
      <c r="AK28" s="211">
        <v>124</v>
      </c>
      <c r="AL28" s="211">
        <v>165</v>
      </c>
      <c r="AM28" s="211">
        <v>195</v>
      </c>
      <c r="AN28" s="211">
        <v>201</v>
      </c>
      <c r="AO28" s="211">
        <v>200</v>
      </c>
      <c r="AP28" s="211">
        <v>210</v>
      </c>
      <c r="AQ28" s="211">
        <v>217</v>
      </c>
      <c r="AR28" s="211">
        <v>277</v>
      </c>
      <c r="AS28" s="211">
        <v>308</v>
      </c>
      <c r="AT28" s="211">
        <v>327</v>
      </c>
      <c r="AU28" s="211">
        <v>365</v>
      </c>
      <c r="AV28" s="211">
        <v>431</v>
      </c>
      <c r="AW28" s="211">
        <v>512</v>
      </c>
      <c r="AX28" s="211">
        <v>575</v>
      </c>
      <c r="AY28" s="211">
        <v>638</v>
      </c>
      <c r="AZ28" s="211">
        <v>714</v>
      </c>
      <c r="BA28" s="211">
        <v>758</v>
      </c>
      <c r="BB28" s="211">
        <v>782</v>
      </c>
      <c r="BC28" s="211">
        <v>537</v>
      </c>
      <c r="BD28" s="211">
        <v>0</v>
      </c>
      <c r="BE28" s="211">
        <v>0</v>
      </c>
      <c r="BF28" s="211">
        <v>0</v>
      </c>
      <c r="BG28" s="211">
        <v>0</v>
      </c>
      <c r="BH28" s="211">
        <v>0</v>
      </c>
      <c r="BI28" s="211">
        <v>0</v>
      </c>
      <c r="BJ28" s="211">
        <v>0</v>
      </c>
      <c r="BK28" s="211">
        <v>0</v>
      </c>
      <c r="BL28" s="211">
        <v>0</v>
      </c>
      <c r="BM28" s="211">
        <v>0</v>
      </c>
      <c r="BN28" s="211">
        <v>0</v>
      </c>
      <c r="BO28" s="211">
        <v>0</v>
      </c>
      <c r="BP28" s="211">
        <v>0</v>
      </c>
      <c r="BQ28" s="211">
        <v>0</v>
      </c>
      <c r="BR28" s="211">
        <v>0</v>
      </c>
      <c r="BS28" s="211">
        <v>0</v>
      </c>
      <c r="BT28" s="211">
        <v>0</v>
      </c>
      <c r="BU28" s="211">
        <v>0</v>
      </c>
      <c r="BV28" s="211">
        <v>0</v>
      </c>
      <c r="BW28" s="211">
        <v>0</v>
      </c>
      <c r="BX28" s="211">
        <v>0</v>
      </c>
      <c r="BY28" s="211">
        <v>0</v>
      </c>
      <c r="BZ28" s="211">
        <v>0</v>
      </c>
      <c r="CA28" s="211">
        <v>0</v>
      </c>
      <c r="CB28" s="211">
        <v>0</v>
      </c>
      <c r="CC28" s="211">
        <v>0</v>
      </c>
      <c r="CD28" s="212">
        <v>0</v>
      </c>
    </row>
    <row r="29" spans="1:82" s="1" customFormat="1" x14ac:dyDescent="0.4">
      <c r="A29" s="209"/>
      <c r="B29" s="213" t="s">
        <v>242</v>
      </c>
      <c r="C29" s="209"/>
      <c r="D29" s="211">
        <v>0</v>
      </c>
      <c r="E29" s="211">
        <v>0</v>
      </c>
      <c r="F29" s="211">
        <v>0</v>
      </c>
      <c r="G29" s="211">
        <v>0</v>
      </c>
      <c r="H29" s="211">
        <v>0</v>
      </c>
      <c r="I29" s="211">
        <v>0</v>
      </c>
      <c r="J29" s="211">
        <v>0</v>
      </c>
      <c r="K29" s="211">
        <v>0</v>
      </c>
      <c r="L29" s="211">
        <v>0</v>
      </c>
      <c r="M29" s="211">
        <v>0</v>
      </c>
      <c r="N29" s="211">
        <v>0</v>
      </c>
      <c r="O29" s="211">
        <v>0</v>
      </c>
      <c r="P29" s="211">
        <v>0</v>
      </c>
      <c r="Q29" s="211">
        <v>0</v>
      </c>
      <c r="R29" s="211">
        <v>0</v>
      </c>
      <c r="S29" s="211">
        <v>0</v>
      </c>
      <c r="T29" s="211">
        <v>0</v>
      </c>
      <c r="U29" s="211">
        <v>0</v>
      </c>
      <c r="V29" s="211">
        <v>0</v>
      </c>
      <c r="W29" s="211">
        <v>0</v>
      </c>
      <c r="X29" s="211">
        <v>0</v>
      </c>
      <c r="Y29" s="211">
        <v>0</v>
      </c>
      <c r="Z29" s="211">
        <v>0</v>
      </c>
      <c r="AA29" s="211">
        <v>0</v>
      </c>
      <c r="AB29" s="211">
        <v>0</v>
      </c>
      <c r="AC29" s="211">
        <v>0</v>
      </c>
      <c r="AD29" s="211">
        <v>0</v>
      </c>
      <c r="AE29" s="211">
        <v>0</v>
      </c>
      <c r="AF29" s="211">
        <v>0</v>
      </c>
      <c r="AG29" s="211">
        <v>0</v>
      </c>
      <c r="AH29" s="211">
        <v>3408</v>
      </c>
      <c r="AI29" s="211">
        <v>3314</v>
      </c>
      <c r="AJ29" s="211">
        <v>3556</v>
      </c>
      <c r="AK29" s="211">
        <v>4151</v>
      </c>
      <c r="AL29" s="211">
        <v>4431</v>
      </c>
      <c r="AM29" s="211">
        <v>4750</v>
      </c>
      <c r="AN29" s="211">
        <v>4825</v>
      </c>
      <c r="AO29" s="211">
        <v>4860</v>
      </c>
      <c r="AP29" s="211">
        <v>4900</v>
      </c>
      <c r="AQ29" s="211">
        <v>4860</v>
      </c>
      <c r="AR29" s="211">
        <v>3996</v>
      </c>
      <c r="AS29" s="211">
        <v>3886</v>
      </c>
      <c r="AT29" s="211">
        <v>3950</v>
      </c>
      <c r="AU29" s="211">
        <v>4120</v>
      </c>
      <c r="AV29" s="211">
        <v>4380</v>
      </c>
      <c r="AW29" s="211">
        <v>4601</v>
      </c>
      <c r="AX29" s="211">
        <v>4692</v>
      </c>
      <c r="AY29" s="211">
        <v>4757</v>
      </c>
      <c r="AZ29" s="211">
        <v>4740</v>
      </c>
      <c r="BA29" s="211">
        <v>4588</v>
      </c>
      <c r="BB29" s="211">
        <v>4423</v>
      </c>
      <c r="BC29" s="211">
        <v>4187</v>
      </c>
      <c r="BD29" s="211">
        <v>3946</v>
      </c>
      <c r="BE29" s="211">
        <v>3846</v>
      </c>
      <c r="BF29" s="211">
        <v>3807</v>
      </c>
      <c r="BG29" s="211">
        <v>3812</v>
      </c>
      <c r="BH29" s="211">
        <v>3940</v>
      </c>
      <c r="BI29" s="211">
        <v>3986</v>
      </c>
      <c r="BJ29" s="211">
        <v>4021</v>
      </c>
      <c r="BK29" s="211">
        <v>4036</v>
      </c>
      <c r="BL29" s="211">
        <v>4166</v>
      </c>
      <c r="BM29" s="211">
        <v>4547</v>
      </c>
      <c r="BN29" s="211">
        <v>4798</v>
      </c>
      <c r="BO29" s="211">
        <v>4932</v>
      </c>
      <c r="BP29" s="211">
        <v>5053</v>
      </c>
      <c r="BQ29" s="211">
        <v>5026</v>
      </c>
      <c r="BR29" s="211">
        <v>4921</v>
      </c>
      <c r="BS29" s="211">
        <v>4777</v>
      </c>
      <c r="BT29" s="211">
        <v>4594</v>
      </c>
      <c r="BU29" s="211">
        <v>4371</v>
      </c>
      <c r="BV29" s="211">
        <v>3984</v>
      </c>
      <c r="BW29" s="211">
        <v>3394</v>
      </c>
      <c r="BX29" s="211">
        <v>3028</v>
      </c>
      <c r="BY29" s="211">
        <v>2763</v>
      </c>
      <c r="BZ29" s="211">
        <v>2535</v>
      </c>
      <c r="CA29" s="211">
        <v>2291</v>
      </c>
      <c r="CB29" s="211">
        <v>1990</v>
      </c>
      <c r="CC29" s="211">
        <v>1610</v>
      </c>
      <c r="CD29" s="212">
        <v>1286</v>
      </c>
    </row>
    <row r="30" spans="1:82" s="1" customFormat="1" x14ac:dyDescent="0.4">
      <c r="A30" s="209"/>
      <c r="B30" s="71" t="s">
        <v>277</v>
      </c>
      <c r="C30" s="209"/>
      <c r="D30" s="211">
        <v>0</v>
      </c>
      <c r="E30" s="211">
        <v>0</v>
      </c>
      <c r="F30" s="211">
        <v>0</v>
      </c>
      <c r="G30" s="211">
        <v>0</v>
      </c>
      <c r="H30" s="211">
        <v>0</v>
      </c>
      <c r="I30" s="211">
        <v>0</v>
      </c>
      <c r="J30" s="211">
        <v>0</v>
      </c>
      <c r="K30" s="211">
        <v>0</v>
      </c>
      <c r="L30" s="211">
        <v>0</v>
      </c>
      <c r="M30" s="211">
        <v>0</v>
      </c>
      <c r="N30" s="211">
        <v>0</v>
      </c>
      <c r="O30" s="211">
        <v>0</v>
      </c>
      <c r="P30" s="211">
        <v>0</v>
      </c>
      <c r="Q30" s="211">
        <v>0</v>
      </c>
      <c r="R30" s="211">
        <v>0</v>
      </c>
      <c r="S30" s="211">
        <v>0</v>
      </c>
      <c r="T30" s="211">
        <v>0</v>
      </c>
      <c r="U30" s="211">
        <v>0</v>
      </c>
      <c r="V30" s="211">
        <v>0</v>
      </c>
      <c r="W30" s="211">
        <v>0</v>
      </c>
      <c r="X30" s="211">
        <v>0</v>
      </c>
      <c r="Y30" s="211">
        <v>0</v>
      </c>
      <c r="Z30" s="211">
        <v>0</v>
      </c>
      <c r="AA30" s="211">
        <v>0</v>
      </c>
      <c r="AB30" s="211">
        <v>0</v>
      </c>
      <c r="AC30" s="211">
        <v>0</v>
      </c>
      <c r="AD30" s="211">
        <v>0</v>
      </c>
      <c r="AE30" s="211">
        <v>0</v>
      </c>
      <c r="AF30" s="211">
        <v>0</v>
      </c>
      <c r="AG30" s="211">
        <v>0</v>
      </c>
      <c r="AH30" s="211">
        <v>0</v>
      </c>
      <c r="AI30" s="211">
        <v>0</v>
      </c>
      <c r="AJ30" s="211">
        <v>0</v>
      </c>
      <c r="AK30" s="211">
        <v>0</v>
      </c>
      <c r="AL30" s="211">
        <v>0</v>
      </c>
      <c r="AM30" s="211">
        <v>0</v>
      </c>
      <c r="AN30" s="211">
        <v>0</v>
      </c>
      <c r="AO30" s="211">
        <v>0</v>
      </c>
      <c r="AP30" s="211">
        <v>0</v>
      </c>
      <c r="AQ30" s="211">
        <v>0</v>
      </c>
      <c r="AR30" s="211">
        <v>0</v>
      </c>
      <c r="AS30" s="211">
        <v>0</v>
      </c>
      <c r="AT30" s="211">
        <v>0</v>
      </c>
      <c r="AU30" s="211">
        <v>0</v>
      </c>
      <c r="AV30" s="211">
        <v>0</v>
      </c>
      <c r="AW30" s="211">
        <v>0</v>
      </c>
      <c r="AX30" s="211">
        <v>0</v>
      </c>
      <c r="AY30" s="211">
        <v>0</v>
      </c>
      <c r="AZ30" s="211">
        <v>0</v>
      </c>
      <c r="BA30" s="211">
        <v>0</v>
      </c>
      <c r="BB30" s="211">
        <v>0</v>
      </c>
      <c r="BC30" s="211">
        <v>0</v>
      </c>
      <c r="BD30" s="211">
        <v>0</v>
      </c>
      <c r="BE30" s="211">
        <v>0</v>
      </c>
      <c r="BF30" s="211">
        <v>0</v>
      </c>
      <c r="BG30" s="211">
        <v>0</v>
      </c>
      <c r="BH30" s="211">
        <v>0</v>
      </c>
      <c r="BI30" s="211">
        <v>0</v>
      </c>
      <c r="BJ30" s="211">
        <v>0</v>
      </c>
      <c r="BK30" s="211">
        <v>0</v>
      </c>
      <c r="BL30" s="211">
        <v>3796</v>
      </c>
      <c r="BM30" s="211">
        <v>3966</v>
      </c>
      <c r="BN30" s="211">
        <v>4155</v>
      </c>
      <c r="BO30" s="211">
        <v>4237</v>
      </c>
      <c r="BP30" s="211">
        <v>4309</v>
      </c>
      <c r="BQ30" s="211">
        <v>4365</v>
      </c>
      <c r="BR30" s="211">
        <v>4440</v>
      </c>
      <c r="BS30" s="211">
        <v>4410</v>
      </c>
      <c r="BT30" s="211">
        <v>4287</v>
      </c>
      <c r="BU30" s="211">
        <v>4098</v>
      </c>
      <c r="BV30" s="211">
        <v>3774</v>
      </c>
      <c r="BW30" s="211">
        <v>3291</v>
      </c>
      <c r="BX30" s="211">
        <v>2956</v>
      </c>
      <c r="BY30" s="211">
        <v>2713</v>
      </c>
      <c r="BZ30" s="211">
        <v>2505</v>
      </c>
      <c r="CA30" s="211">
        <v>2288</v>
      </c>
      <c r="CB30" s="211">
        <v>1990</v>
      </c>
      <c r="CC30" s="211">
        <v>1610</v>
      </c>
      <c r="CD30" s="212">
        <v>1286</v>
      </c>
    </row>
    <row r="31" spans="1:82" s="1" customFormat="1" x14ac:dyDescent="0.4">
      <c r="A31" s="209"/>
      <c r="B31" s="71" t="s">
        <v>278</v>
      </c>
      <c r="C31" s="209"/>
      <c r="D31" s="211">
        <v>0</v>
      </c>
      <c r="E31" s="211">
        <v>0</v>
      </c>
      <c r="F31" s="211">
        <v>0</v>
      </c>
      <c r="G31" s="211">
        <v>0</v>
      </c>
      <c r="H31" s="211">
        <v>0</v>
      </c>
      <c r="I31" s="211">
        <v>0</v>
      </c>
      <c r="J31" s="211">
        <v>0</v>
      </c>
      <c r="K31" s="211">
        <v>0</v>
      </c>
      <c r="L31" s="211">
        <v>0</v>
      </c>
      <c r="M31" s="211">
        <v>0</v>
      </c>
      <c r="N31" s="211">
        <v>0</v>
      </c>
      <c r="O31" s="211">
        <v>0</v>
      </c>
      <c r="P31" s="211">
        <v>0</v>
      </c>
      <c r="Q31" s="211">
        <v>0</v>
      </c>
      <c r="R31" s="211">
        <v>0</v>
      </c>
      <c r="S31" s="211">
        <v>0</v>
      </c>
      <c r="T31" s="211">
        <v>0</v>
      </c>
      <c r="U31" s="211">
        <v>0</v>
      </c>
      <c r="V31" s="211">
        <v>0</v>
      </c>
      <c r="W31" s="211">
        <v>0</v>
      </c>
      <c r="X31" s="211">
        <v>0</v>
      </c>
      <c r="Y31" s="211">
        <v>0</v>
      </c>
      <c r="Z31" s="211">
        <v>0</v>
      </c>
      <c r="AA31" s="211">
        <v>0</v>
      </c>
      <c r="AB31" s="211">
        <v>0</v>
      </c>
      <c r="AC31" s="211">
        <v>0</v>
      </c>
      <c r="AD31" s="211">
        <v>0</v>
      </c>
      <c r="AE31" s="211">
        <v>0</v>
      </c>
      <c r="AF31" s="211">
        <v>0</v>
      </c>
      <c r="AG31" s="211">
        <v>0</v>
      </c>
      <c r="AH31" s="211">
        <v>0</v>
      </c>
      <c r="AI31" s="211">
        <v>0</v>
      </c>
      <c r="AJ31" s="211">
        <v>0</v>
      </c>
      <c r="AK31" s="211">
        <v>0</v>
      </c>
      <c r="AL31" s="211">
        <v>0</v>
      </c>
      <c r="AM31" s="211">
        <v>0</v>
      </c>
      <c r="AN31" s="211">
        <v>0</v>
      </c>
      <c r="AO31" s="211">
        <v>0</v>
      </c>
      <c r="AP31" s="211">
        <v>0</v>
      </c>
      <c r="AQ31" s="211">
        <v>0</v>
      </c>
      <c r="AR31" s="211">
        <v>0</v>
      </c>
      <c r="AS31" s="211">
        <v>0</v>
      </c>
      <c r="AT31" s="211">
        <v>0</v>
      </c>
      <c r="AU31" s="211">
        <v>0</v>
      </c>
      <c r="AV31" s="211">
        <v>0</v>
      </c>
      <c r="AW31" s="211">
        <v>0</v>
      </c>
      <c r="AX31" s="211">
        <v>0</v>
      </c>
      <c r="AY31" s="211">
        <v>0</v>
      </c>
      <c r="AZ31" s="211">
        <v>0</v>
      </c>
      <c r="BA31" s="211">
        <v>0</v>
      </c>
      <c r="BB31" s="211">
        <v>0</v>
      </c>
      <c r="BC31" s="211">
        <v>0</v>
      </c>
      <c r="BD31" s="211">
        <v>0</v>
      </c>
      <c r="BE31" s="211">
        <v>0</v>
      </c>
      <c r="BF31" s="211">
        <v>0</v>
      </c>
      <c r="BG31" s="211">
        <v>0</v>
      </c>
      <c r="BH31" s="211">
        <v>0</v>
      </c>
      <c r="BI31" s="211">
        <v>0</v>
      </c>
      <c r="BJ31" s="211">
        <v>0</v>
      </c>
      <c r="BK31" s="211">
        <v>0</v>
      </c>
      <c r="BL31" s="211">
        <v>370</v>
      </c>
      <c r="BM31" s="211">
        <v>580</v>
      </c>
      <c r="BN31" s="211">
        <v>643</v>
      </c>
      <c r="BO31" s="211">
        <v>696</v>
      </c>
      <c r="BP31" s="211">
        <v>744</v>
      </c>
      <c r="BQ31" s="211">
        <v>661</v>
      </c>
      <c r="BR31" s="211">
        <v>481</v>
      </c>
      <c r="BS31" s="211">
        <v>367</v>
      </c>
      <c r="BT31" s="211">
        <v>307</v>
      </c>
      <c r="BU31" s="211">
        <v>273</v>
      </c>
      <c r="BV31" s="211">
        <v>210</v>
      </c>
      <c r="BW31" s="211">
        <v>103</v>
      </c>
      <c r="BX31" s="211">
        <v>72</v>
      </c>
      <c r="BY31" s="211">
        <v>50</v>
      </c>
      <c r="BZ31" s="211">
        <v>30</v>
      </c>
      <c r="CA31" s="211">
        <v>3</v>
      </c>
      <c r="CB31" s="211">
        <v>0</v>
      </c>
      <c r="CC31" s="211">
        <v>0</v>
      </c>
      <c r="CD31" s="212">
        <v>0</v>
      </c>
    </row>
    <row r="32" spans="1:82" s="1" customFormat="1" x14ac:dyDescent="0.4">
      <c r="A32" s="209"/>
      <c r="B32" s="213" t="s">
        <v>246</v>
      </c>
      <c r="C32" s="209"/>
      <c r="D32" s="192">
        <v>0</v>
      </c>
      <c r="E32" s="192">
        <v>0</v>
      </c>
      <c r="F32" s="192">
        <v>0</v>
      </c>
      <c r="G32" s="192">
        <v>0</v>
      </c>
      <c r="H32" s="192">
        <v>0</v>
      </c>
      <c r="I32" s="192">
        <v>0</v>
      </c>
      <c r="J32" s="192">
        <v>0</v>
      </c>
      <c r="K32" s="192">
        <v>0</v>
      </c>
      <c r="L32" s="192">
        <v>0</v>
      </c>
      <c r="M32" s="192">
        <v>0</v>
      </c>
      <c r="N32" s="192">
        <v>0</v>
      </c>
      <c r="O32" s="192">
        <v>0</v>
      </c>
      <c r="P32" s="192">
        <v>0</v>
      </c>
      <c r="Q32" s="192">
        <v>0</v>
      </c>
      <c r="R32" s="192">
        <v>0</v>
      </c>
      <c r="S32" s="192">
        <v>0</v>
      </c>
      <c r="T32" s="192">
        <v>0</v>
      </c>
      <c r="U32" s="192">
        <v>0</v>
      </c>
      <c r="V32" s="192">
        <v>0</v>
      </c>
      <c r="W32" s="192">
        <v>0</v>
      </c>
      <c r="X32" s="192">
        <v>0</v>
      </c>
      <c r="Y32" s="192">
        <v>0</v>
      </c>
      <c r="Z32" s="192">
        <v>0</v>
      </c>
      <c r="AA32" s="192">
        <v>0</v>
      </c>
      <c r="AB32" s="192">
        <v>0</v>
      </c>
      <c r="AC32" s="192">
        <v>0</v>
      </c>
      <c r="AD32" s="192">
        <v>0</v>
      </c>
      <c r="AE32" s="192">
        <v>0</v>
      </c>
      <c r="AF32" s="192">
        <v>0</v>
      </c>
      <c r="AG32" s="192">
        <v>0</v>
      </c>
      <c r="AH32" s="192">
        <v>0</v>
      </c>
      <c r="AI32" s="192">
        <v>0</v>
      </c>
      <c r="AJ32" s="192">
        <v>0</v>
      </c>
      <c r="AK32" s="192">
        <v>0</v>
      </c>
      <c r="AL32" s="192">
        <v>0</v>
      </c>
      <c r="AM32" s="192">
        <v>0</v>
      </c>
      <c r="AN32" s="192">
        <v>0</v>
      </c>
      <c r="AO32" s="192">
        <v>0</v>
      </c>
      <c r="AP32" s="192">
        <v>0</v>
      </c>
      <c r="AQ32" s="192">
        <v>0</v>
      </c>
      <c r="AR32" s="192">
        <v>0</v>
      </c>
      <c r="AS32" s="192">
        <v>0</v>
      </c>
      <c r="AT32" s="192">
        <v>0</v>
      </c>
      <c r="AU32" s="192">
        <v>0</v>
      </c>
      <c r="AV32" s="192">
        <v>0</v>
      </c>
      <c r="AW32" s="192">
        <v>0</v>
      </c>
      <c r="AX32" s="192">
        <v>0</v>
      </c>
      <c r="AY32" s="192">
        <v>2490</v>
      </c>
      <c r="AZ32" s="192">
        <v>2455</v>
      </c>
      <c r="BA32" s="192">
        <v>2437</v>
      </c>
      <c r="BB32" s="192">
        <v>2371</v>
      </c>
      <c r="BC32" s="192">
        <v>2354</v>
      </c>
      <c r="BD32" s="192">
        <v>2391</v>
      </c>
      <c r="BE32" s="192">
        <v>2430</v>
      </c>
      <c r="BF32" s="192">
        <v>2483</v>
      </c>
      <c r="BG32" s="192">
        <v>2504</v>
      </c>
      <c r="BH32" s="192">
        <v>2510</v>
      </c>
      <c r="BI32" s="192">
        <v>2475</v>
      </c>
      <c r="BJ32" s="192">
        <v>2443</v>
      </c>
      <c r="BK32" s="192">
        <v>2415</v>
      </c>
      <c r="BL32" s="192">
        <v>2332</v>
      </c>
      <c r="BM32" s="192">
        <v>2031</v>
      </c>
      <c r="BN32" s="192">
        <v>1827</v>
      </c>
      <c r="BO32" s="192">
        <v>1577</v>
      </c>
      <c r="BP32" s="192">
        <v>965</v>
      </c>
      <c r="BQ32" s="192">
        <v>366</v>
      </c>
      <c r="BR32" s="192">
        <v>133</v>
      </c>
      <c r="BS32" s="192">
        <v>74</v>
      </c>
      <c r="BT32" s="192">
        <v>52</v>
      </c>
      <c r="BU32" s="192">
        <v>40</v>
      </c>
      <c r="BV32" s="192">
        <v>32</v>
      </c>
      <c r="BW32" s="192">
        <v>26</v>
      </c>
      <c r="BX32" s="192">
        <v>23</v>
      </c>
      <c r="BY32" s="192">
        <v>21</v>
      </c>
      <c r="BZ32" s="192">
        <v>19</v>
      </c>
      <c r="CA32" s="192">
        <v>16</v>
      </c>
      <c r="CB32" s="192">
        <v>14</v>
      </c>
      <c r="CC32" s="192">
        <v>11</v>
      </c>
      <c r="CD32" s="215">
        <v>9</v>
      </c>
    </row>
    <row r="33" spans="1:82" s="1" customFormat="1" x14ac:dyDescent="0.4">
      <c r="A33" s="209"/>
      <c r="B33" s="214" t="s">
        <v>312</v>
      </c>
      <c r="C33" s="209"/>
      <c r="D33" s="192">
        <v>0</v>
      </c>
      <c r="E33" s="192">
        <v>0</v>
      </c>
      <c r="F33" s="192">
        <v>0</v>
      </c>
      <c r="G33" s="192">
        <v>0</v>
      </c>
      <c r="H33" s="192">
        <v>0</v>
      </c>
      <c r="I33" s="192">
        <v>0</v>
      </c>
      <c r="J33" s="192">
        <v>0</v>
      </c>
      <c r="K33" s="192">
        <v>0</v>
      </c>
      <c r="L33" s="192">
        <v>0</v>
      </c>
      <c r="M33" s="192">
        <v>0</v>
      </c>
      <c r="N33" s="192">
        <v>0</v>
      </c>
      <c r="O33" s="192">
        <v>0</v>
      </c>
      <c r="P33" s="192">
        <v>0</v>
      </c>
      <c r="Q33" s="192">
        <v>0</v>
      </c>
      <c r="R33" s="192">
        <v>0</v>
      </c>
      <c r="S33" s="192">
        <v>0</v>
      </c>
      <c r="T33" s="192">
        <v>0</v>
      </c>
      <c r="U33" s="192">
        <v>0</v>
      </c>
      <c r="V33" s="192">
        <v>0</v>
      </c>
      <c r="W33" s="192">
        <v>0</v>
      </c>
      <c r="X33" s="192">
        <v>0</v>
      </c>
      <c r="Y33" s="192">
        <v>0</v>
      </c>
      <c r="Z33" s="192">
        <v>0</v>
      </c>
      <c r="AA33" s="192">
        <v>0</v>
      </c>
      <c r="AB33" s="192">
        <v>0</v>
      </c>
      <c r="AC33" s="192">
        <v>0</v>
      </c>
      <c r="AD33" s="192">
        <v>0</v>
      </c>
      <c r="AE33" s="192">
        <v>0</v>
      </c>
      <c r="AF33" s="192">
        <v>0</v>
      </c>
      <c r="AG33" s="192">
        <v>0</v>
      </c>
      <c r="AH33" s="192">
        <v>0</v>
      </c>
      <c r="AI33" s="192">
        <v>0</v>
      </c>
      <c r="AJ33" s="192">
        <v>0</v>
      </c>
      <c r="AK33" s="192">
        <v>0</v>
      </c>
      <c r="AL33" s="192">
        <v>0</v>
      </c>
      <c r="AM33" s="192">
        <v>0</v>
      </c>
      <c r="AN33" s="192">
        <v>0</v>
      </c>
      <c r="AO33" s="192">
        <v>0</v>
      </c>
      <c r="AP33" s="192">
        <v>0</v>
      </c>
      <c r="AQ33" s="192">
        <v>0</v>
      </c>
      <c r="AR33" s="192">
        <v>0</v>
      </c>
      <c r="AS33" s="192">
        <v>0</v>
      </c>
      <c r="AT33" s="192">
        <v>0</v>
      </c>
      <c r="AU33" s="192">
        <v>0</v>
      </c>
      <c r="AV33" s="192">
        <v>0</v>
      </c>
      <c r="AW33" s="192">
        <v>0</v>
      </c>
      <c r="AX33" s="192">
        <v>0</v>
      </c>
      <c r="AY33" s="192">
        <v>1899</v>
      </c>
      <c r="AZ33" s="192">
        <v>1832</v>
      </c>
      <c r="BA33" s="192">
        <v>1765</v>
      </c>
      <c r="BB33" s="192">
        <v>1660</v>
      </c>
      <c r="BC33" s="192">
        <v>1595</v>
      </c>
      <c r="BD33" s="192">
        <v>1580</v>
      </c>
      <c r="BE33" s="192">
        <v>1574</v>
      </c>
      <c r="BF33" s="192">
        <v>1586</v>
      </c>
      <c r="BG33" s="192">
        <v>1570</v>
      </c>
      <c r="BH33" s="192">
        <v>1543</v>
      </c>
      <c r="BI33" s="192">
        <v>1500</v>
      </c>
      <c r="BJ33" s="192">
        <v>1456</v>
      </c>
      <c r="BK33" s="192">
        <v>1413</v>
      </c>
      <c r="BL33" s="192">
        <v>1346</v>
      </c>
      <c r="BM33" s="192">
        <v>1177</v>
      </c>
      <c r="BN33" s="192">
        <v>1054</v>
      </c>
      <c r="BO33" s="192">
        <v>909</v>
      </c>
      <c r="BP33" s="192">
        <v>566</v>
      </c>
      <c r="BQ33" s="192">
        <v>192</v>
      </c>
      <c r="BR33" s="192">
        <v>38</v>
      </c>
      <c r="BS33" s="192">
        <v>10</v>
      </c>
      <c r="BT33" s="192">
        <v>3</v>
      </c>
      <c r="BU33" s="192">
        <v>2</v>
      </c>
      <c r="BV33" s="192">
        <v>0</v>
      </c>
      <c r="BW33" s="192">
        <v>0</v>
      </c>
      <c r="BX33" s="192">
        <v>0</v>
      </c>
      <c r="BY33" s="192">
        <v>0</v>
      </c>
      <c r="BZ33" s="192">
        <v>0</v>
      </c>
      <c r="CA33" s="192">
        <v>0</v>
      </c>
      <c r="CB33" s="192">
        <v>0</v>
      </c>
      <c r="CC33" s="192">
        <v>0</v>
      </c>
      <c r="CD33" s="215">
        <v>0</v>
      </c>
    </row>
    <row r="34" spans="1:82" s="1" customFormat="1" x14ac:dyDescent="0.4">
      <c r="A34" s="209"/>
      <c r="B34" s="214" t="s">
        <v>318</v>
      </c>
      <c r="C34" s="209"/>
      <c r="D34" s="192">
        <v>0</v>
      </c>
      <c r="E34" s="192">
        <v>0</v>
      </c>
      <c r="F34" s="192">
        <v>0</v>
      </c>
      <c r="G34" s="192">
        <v>0</v>
      </c>
      <c r="H34" s="192">
        <v>0</v>
      </c>
      <c r="I34" s="192">
        <v>0</v>
      </c>
      <c r="J34" s="192">
        <v>0</v>
      </c>
      <c r="K34" s="192">
        <v>0</v>
      </c>
      <c r="L34" s="192">
        <v>0</v>
      </c>
      <c r="M34" s="192">
        <v>0</v>
      </c>
      <c r="N34" s="192">
        <v>0</v>
      </c>
      <c r="O34" s="192">
        <v>0</v>
      </c>
      <c r="P34" s="192">
        <v>0</v>
      </c>
      <c r="Q34" s="192">
        <v>0</v>
      </c>
      <c r="R34" s="192">
        <v>0</v>
      </c>
      <c r="S34" s="192">
        <v>0</v>
      </c>
      <c r="T34" s="192">
        <v>0</v>
      </c>
      <c r="U34" s="192">
        <v>0</v>
      </c>
      <c r="V34" s="192">
        <v>0</v>
      </c>
      <c r="W34" s="192">
        <v>0</v>
      </c>
      <c r="X34" s="192">
        <v>0</v>
      </c>
      <c r="Y34" s="192">
        <v>0</v>
      </c>
      <c r="Z34" s="192">
        <v>0</v>
      </c>
      <c r="AA34" s="192">
        <v>0</v>
      </c>
      <c r="AB34" s="192">
        <v>0</v>
      </c>
      <c r="AC34" s="192">
        <v>0</v>
      </c>
      <c r="AD34" s="192">
        <v>0</v>
      </c>
      <c r="AE34" s="192">
        <v>0</v>
      </c>
      <c r="AF34" s="192">
        <v>0</v>
      </c>
      <c r="AG34" s="192">
        <v>0</v>
      </c>
      <c r="AH34" s="192">
        <v>0</v>
      </c>
      <c r="AI34" s="192">
        <v>0</v>
      </c>
      <c r="AJ34" s="192">
        <v>0</v>
      </c>
      <c r="AK34" s="192">
        <v>0</v>
      </c>
      <c r="AL34" s="192">
        <v>0</v>
      </c>
      <c r="AM34" s="192">
        <v>0</v>
      </c>
      <c r="AN34" s="192">
        <v>0</v>
      </c>
      <c r="AO34" s="192">
        <v>0</v>
      </c>
      <c r="AP34" s="192">
        <v>0</v>
      </c>
      <c r="AQ34" s="192">
        <v>0</v>
      </c>
      <c r="AR34" s="192">
        <v>0</v>
      </c>
      <c r="AS34" s="192">
        <v>0</v>
      </c>
      <c r="AT34" s="192">
        <v>0</v>
      </c>
      <c r="AU34" s="192">
        <v>0</v>
      </c>
      <c r="AV34" s="192">
        <v>0</v>
      </c>
      <c r="AW34" s="192">
        <v>0</v>
      </c>
      <c r="AX34" s="192">
        <v>0</v>
      </c>
      <c r="AY34" s="192">
        <v>590</v>
      </c>
      <c r="AZ34" s="192">
        <v>623</v>
      </c>
      <c r="BA34" s="192">
        <v>671</v>
      </c>
      <c r="BB34" s="192">
        <v>712</v>
      </c>
      <c r="BC34" s="192">
        <v>759</v>
      </c>
      <c r="BD34" s="192">
        <v>811</v>
      </c>
      <c r="BE34" s="192">
        <v>856</v>
      </c>
      <c r="BF34" s="192">
        <v>898</v>
      </c>
      <c r="BG34" s="192">
        <v>934</v>
      </c>
      <c r="BH34" s="192">
        <v>967</v>
      </c>
      <c r="BI34" s="192">
        <v>975</v>
      </c>
      <c r="BJ34" s="192">
        <v>987</v>
      </c>
      <c r="BK34" s="192">
        <v>1002</v>
      </c>
      <c r="BL34" s="192">
        <v>986</v>
      </c>
      <c r="BM34" s="192">
        <v>854</v>
      </c>
      <c r="BN34" s="192">
        <v>773</v>
      </c>
      <c r="BO34" s="192">
        <v>668</v>
      </c>
      <c r="BP34" s="192">
        <v>399</v>
      </c>
      <c r="BQ34" s="192">
        <v>174</v>
      </c>
      <c r="BR34" s="192">
        <v>95</v>
      </c>
      <c r="BS34" s="192">
        <v>65</v>
      </c>
      <c r="BT34" s="192">
        <v>49</v>
      </c>
      <c r="BU34" s="192">
        <v>39</v>
      </c>
      <c r="BV34" s="192">
        <v>32</v>
      </c>
      <c r="BW34" s="192">
        <v>25</v>
      </c>
      <c r="BX34" s="192">
        <v>23</v>
      </c>
      <c r="BY34" s="192">
        <v>21</v>
      </c>
      <c r="BZ34" s="192">
        <v>19</v>
      </c>
      <c r="CA34" s="192">
        <v>16</v>
      </c>
      <c r="CB34" s="192">
        <v>14</v>
      </c>
      <c r="CC34" s="192">
        <v>11</v>
      </c>
      <c r="CD34" s="215">
        <v>9</v>
      </c>
    </row>
    <row r="35" spans="1:82" s="1" customFormat="1" ht="26.25" customHeight="1" x14ac:dyDescent="0.4">
      <c r="A35" s="209"/>
      <c r="B35" s="213" t="s">
        <v>27</v>
      </c>
      <c r="C35" s="209"/>
      <c r="D35" s="211">
        <v>0</v>
      </c>
      <c r="E35" s="211">
        <v>0</v>
      </c>
      <c r="F35" s="211">
        <v>0</v>
      </c>
      <c r="G35" s="211">
        <v>0</v>
      </c>
      <c r="H35" s="211">
        <v>0</v>
      </c>
      <c r="I35" s="211">
        <v>0</v>
      </c>
      <c r="J35" s="211">
        <v>0</v>
      </c>
      <c r="K35" s="211">
        <v>0</v>
      </c>
      <c r="L35" s="211">
        <v>0</v>
      </c>
      <c r="M35" s="211">
        <v>0</v>
      </c>
      <c r="N35" s="211">
        <v>0</v>
      </c>
      <c r="O35" s="211">
        <v>0</v>
      </c>
      <c r="P35" s="211">
        <v>0</v>
      </c>
      <c r="Q35" s="211">
        <v>0</v>
      </c>
      <c r="R35" s="211">
        <v>0</v>
      </c>
      <c r="S35" s="211">
        <v>0</v>
      </c>
      <c r="T35" s="211">
        <v>0</v>
      </c>
      <c r="U35" s="211">
        <v>0</v>
      </c>
      <c r="V35" s="211">
        <v>0</v>
      </c>
      <c r="W35" s="211">
        <v>0</v>
      </c>
      <c r="X35" s="211">
        <v>0</v>
      </c>
      <c r="Y35" s="211">
        <v>0</v>
      </c>
      <c r="Z35" s="211">
        <v>0</v>
      </c>
      <c r="AA35" s="211">
        <v>0</v>
      </c>
      <c r="AB35" s="211">
        <v>0</v>
      </c>
      <c r="AC35" s="211">
        <v>0</v>
      </c>
      <c r="AD35" s="211">
        <v>0</v>
      </c>
      <c r="AE35" s="211">
        <v>0</v>
      </c>
      <c r="AF35" s="211">
        <v>0</v>
      </c>
      <c r="AG35" s="211">
        <v>0</v>
      </c>
      <c r="AH35" s="211">
        <v>0</v>
      </c>
      <c r="AI35" s="211">
        <v>2838</v>
      </c>
      <c r="AJ35" s="211">
        <v>3010</v>
      </c>
      <c r="AK35" s="211">
        <v>3584</v>
      </c>
      <c r="AL35" s="211">
        <v>4157</v>
      </c>
      <c r="AM35" s="211">
        <v>4336</v>
      </c>
      <c r="AN35" s="211">
        <v>4541</v>
      </c>
      <c r="AO35" s="211">
        <v>4709</v>
      </c>
      <c r="AP35" s="211">
        <v>4710</v>
      </c>
      <c r="AQ35" s="211">
        <v>4517</v>
      </c>
      <c r="AR35" s="211">
        <v>4089</v>
      </c>
      <c r="AS35" s="211">
        <v>3977</v>
      </c>
      <c r="AT35" s="211">
        <v>4124</v>
      </c>
      <c r="AU35" s="211">
        <v>4593</v>
      </c>
      <c r="AV35" s="211">
        <v>5179</v>
      </c>
      <c r="AW35" s="211">
        <v>5512</v>
      </c>
      <c r="AX35" s="211">
        <v>5647</v>
      </c>
      <c r="AY35" s="211">
        <v>5657</v>
      </c>
      <c r="AZ35" s="211">
        <v>5514</v>
      </c>
      <c r="BA35" s="211">
        <v>3943</v>
      </c>
      <c r="BB35" s="211">
        <v>3834</v>
      </c>
      <c r="BC35" s="211">
        <v>3822</v>
      </c>
      <c r="BD35" s="211">
        <v>3901</v>
      </c>
      <c r="BE35" s="211">
        <v>3986</v>
      </c>
      <c r="BF35" s="211">
        <v>3989</v>
      </c>
      <c r="BG35" s="211">
        <v>3129</v>
      </c>
      <c r="BH35" s="211">
        <v>2187</v>
      </c>
      <c r="BI35" s="211">
        <v>2142</v>
      </c>
      <c r="BJ35" s="211">
        <v>2135</v>
      </c>
      <c r="BK35" s="211">
        <v>2117</v>
      </c>
      <c r="BL35" s="211">
        <v>2087</v>
      </c>
      <c r="BM35" s="211">
        <v>1935</v>
      </c>
      <c r="BN35" s="211">
        <v>1803</v>
      </c>
      <c r="BO35" s="211">
        <v>1619</v>
      </c>
      <c r="BP35" s="211">
        <v>1254</v>
      </c>
      <c r="BQ35" s="211">
        <v>939</v>
      </c>
      <c r="BR35" s="211">
        <v>799</v>
      </c>
      <c r="BS35" s="211">
        <v>706</v>
      </c>
      <c r="BT35" s="211">
        <v>625</v>
      </c>
      <c r="BU35" s="211">
        <v>588</v>
      </c>
      <c r="BV35" s="211">
        <v>494</v>
      </c>
      <c r="BW35" s="211">
        <v>360</v>
      </c>
      <c r="BX35" s="211">
        <v>272</v>
      </c>
      <c r="BY35" s="211">
        <v>209</v>
      </c>
      <c r="BZ35" s="211">
        <v>153</v>
      </c>
      <c r="CA35" s="211">
        <v>110</v>
      </c>
      <c r="CB35" s="211">
        <v>70</v>
      </c>
      <c r="CC35" s="211">
        <v>30</v>
      </c>
      <c r="CD35" s="212">
        <v>2</v>
      </c>
    </row>
    <row r="36" spans="1:82" s="1" customFormat="1" x14ac:dyDescent="0.4">
      <c r="A36" s="209"/>
      <c r="B36" s="213" t="s">
        <v>319</v>
      </c>
      <c r="C36" s="209"/>
      <c r="D36" s="211">
        <v>0</v>
      </c>
      <c r="E36" s="211">
        <v>0</v>
      </c>
      <c r="F36" s="211">
        <v>0</v>
      </c>
      <c r="G36" s="211">
        <v>0</v>
      </c>
      <c r="H36" s="211">
        <v>0</v>
      </c>
      <c r="I36" s="211">
        <v>0</v>
      </c>
      <c r="J36" s="211">
        <v>0</v>
      </c>
      <c r="K36" s="211">
        <v>0</v>
      </c>
      <c r="L36" s="211">
        <v>0</v>
      </c>
      <c r="M36" s="211">
        <v>0</v>
      </c>
      <c r="N36" s="211">
        <v>0</v>
      </c>
      <c r="O36" s="211">
        <v>0</v>
      </c>
      <c r="P36" s="211">
        <v>0</v>
      </c>
      <c r="Q36" s="211">
        <v>0</v>
      </c>
      <c r="R36" s="211">
        <v>0</v>
      </c>
      <c r="S36" s="211">
        <v>0</v>
      </c>
      <c r="T36" s="211">
        <v>0</v>
      </c>
      <c r="U36" s="211">
        <v>0</v>
      </c>
      <c r="V36" s="211">
        <v>0</v>
      </c>
      <c r="W36" s="211">
        <v>0</v>
      </c>
      <c r="X36" s="211">
        <v>0</v>
      </c>
      <c r="Y36" s="211">
        <v>0</v>
      </c>
      <c r="Z36" s="211">
        <v>0</v>
      </c>
      <c r="AA36" s="211">
        <v>0</v>
      </c>
      <c r="AB36" s="211">
        <v>0</v>
      </c>
      <c r="AC36" s="211">
        <v>0</v>
      </c>
      <c r="AD36" s="211">
        <v>0</v>
      </c>
      <c r="AE36" s="211">
        <v>0</v>
      </c>
      <c r="AF36" s="211">
        <v>0</v>
      </c>
      <c r="AG36" s="211">
        <v>0</v>
      </c>
      <c r="AH36" s="211">
        <v>0</v>
      </c>
      <c r="AI36" s="211">
        <v>0</v>
      </c>
      <c r="AJ36" s="211">
        <v>0</v>
      </c>
      <c r="AK36" s="211">
        <v>0</v>
      </c>
      <c r="AL36" s="211">
        <v>0</v>
      </c>
      <c r="AM36" s="211">
        <v>0</v>
      </c>
      <c r="AN36" s="211">
        <v>0</v>
      </c>
      <c r="AO36" s="211">
        <v>0</v>
      </c>
      <c r="AP36" s="211">
        <v>0</v>
      </c>
      <c r="AQ36" s="211">
        <v>0</v>
      </c>
      <c r="AR36" s="211">
        <v>0</v>
      </c>
      <c r="AS36" s="211">
        <v>0</v>
      </c>
      <c r="AT36" s="211">
        <v>0</v>
      </c>
      <c r="AU36" s="211">
        <v>229</v>
      </c>
      <c r="AV36" s="211">
        <v>236</v>
      </c>
      <c r="AW36" s="211">
        <v>248</v>
      </c>
      <c r="AX36" s="211">
        <v>256</v>
      </c>
      <c r="AY36" s="211">
        <v>268</v>
      </c>
      <c r="AZ36" s="211">
        <v>275</v>
      </c>
      <c r="BA36" s="211">
        <v>359</v>
      </c>
      <c r="BB36" s="211">
        <v>369</v>
      </c>
      <c r="BC36" s="211">
        <v>374</v>
      </c>
      <c r="BD36" s="211">
        <v>373</v>
      </c>
      <c r="BE36" s="211">
        <v>368</v>
      </c>
      <c r="BF36" s="211">
        <v>354</v>
      </c>
      <c r="BG36" s="211">
        <v>353</v>
      </c>
      <c r="BH36" s="211">
        <v>352</v>
      </c>
      <c r="BI36" s="211">
        <v>349</v>
      </c>
      <c r="BJ36" s="211">
        <v>345</v>
      </c>
      <c r="BK36" s="211">
        <v>341</v>
      </c>
      <c r="BL36" s="211">
        <v>336</v>
      </c>
      <c r="BM36" s="211">
        <v>333</v>
      </c>
      <c r="BN36" s="211">
        <v>334</v>
      </c>
      <c r="BO36" s="211">
        <v>330</v>
      </c>
      <c r="BP36" s="211">
        <v>324</v>
      </c>
      <c r="BQ36" s="211">
        <v>326</v>
      </c>
      <c r="BR36" s="211">
        <v>320</v>
      </c>
      <c r="BS36" s="211">
        <v>313</v>
      </c>
      <c r="BT36" s="211">
        <v>305</v>
      </c>
      <c r="BU36" s="211">
        <v>296</v>
      </c>
      <c r="BV36" s="211">
        <v>288</v>
      </c>
      <c r="BW36" s="211">
        <v>280</v>
      </c>
      <c r="BX36" s="211">
        <v>239</v>
      </c>
      <c r="BY36" s="211">
        <v>231</v>
      </c>
      <c r="BZ36" s="211">
        <v>225</v>
      </c>
      <c r="CA36" s="211">
        <v>219</v>
      </c>
      <c r="CB36" s="211">
        <v>212</v>
      </c>
      <c r="CC36" s="211">
        <v>205</v>
      </c>
      <c r="CD36" s="212">
        <v>198</v>
      </c>
    </row>
    <row r="37" spans="1:82" s="1" customFormat="1" x14ac:dyDescent="0.4">
      <c r="A37" s="209"/>
      <c r="B37" s="213" t="s">
        <v>320</v>
      </c>
      <c r="C37" s="209"/>
      <c r="D37" s="211">
        <v>0</v>
      </c>
      <c r="E37" s="211">
        <v>0</v>
      </c>
      <c r="F37" s="211">
        <v>0</v>
      </c>
      <c r="G37" s="211">
        <v>0</v>
      </c>
      <c r="H37" s="211">
        <v>0</v>
      </c>
      <c r="I37" s="211">
        <v>0</v>
      </c>
      <c r="J37" s="211">
        <v>0</v>
      </c>
      <c r="K37" s="211">
        <v>0</v>
      </c>
      <c r="L37" s="211">
        <v>0</v>
      </c>
      <c r="M37" s="211">
        <v>0</v>
      </c>
      <c r="N37" s="211">
        <v>0</v>
      </c>
      <c r="O37" s="211">
        <v>0</v>
      </c>
      <c r="P37" s="211">
        <v>0</v>
      </c>
      <c r="Q37" s="211">
        <v>0</v>
      </c>
      <c r="R37" s="211">
        <v>0</v>
      </c>
      <c r="S37" s="211">
        <v>0</v>
      </c>
      <c r="T37" s="211">
        <v>0</v>
      </c>
      <c r="U37" s="211">
        <v>0</v>
      </c>
      <c r="V37" s="211">
        <v>0</v>
      </c>
      <c r="W37" s="211">
        <v>0</v>
      </c>
      <c r="X37" s="211">
        <v>0</v>
      </c>
      <c r="Y37" s="211">
        <v>0</v>
      </c>
      <c r="Z37" s="211">
        <v>0</v>
      </c>
      <c r="AA37" s="211">
        <v>0</v>
      </c>
      <c r="AB37" s="211">
        <v>0</v>
      </c>
      <c r="AC37" s="211">
        <v>0</v>
      </c>
      <c r="AD37" s="211">
        <v>0</v>
      </c>
      <c r="AE37" s="211">
        <v>0</v>
      </c>
      <c r="AF37" s="211">
        <v>0</v>
      </c>
      <c r="AG37" s="211">
        <v>0</v>
      </c>
      <c r="AH37" s="211">
        <v>586</v>
      </c>
      <c r="AI37" s="211">
        <v>613</v>
      </c>
      <c r="AJ37" s="211">
        <v>643</v>
      </c>
      <c r="AK37" s="211">
        <v>710</v>
      </c>
      <c r="AL37" s="211">
        <v>754</v>
      </c>
      <c r="AM37" s="211">
        <v>796</v>
      </c>
      <c r="AN37" s="211">
        <v>861</v>
      </c>
      <c r="AO37" s="211">
        <v>921</v>
      </c>
      <c r="AP37" s="211">
        <v>974</v>
      </c>
      <c r="AQ37" s="211">
        <v>1067</v>
      </c>
      <c r="AR37" s="211">
        <v>1178</v>
      </c>
      <c r="AS37" s="211">
        <v>1300</v>
      </c>
      <c r="AT37" s="211">
        <v>1441</v>
      </c>
      <c r="AU37" s="211">
        <v>1623</v>
      </c>
      <c r="AV37" s="211">
        <v>1826</v>
      </c>
      <c r="AW37" s="211">
        <v>1990</v>
      </c>
      <c r="AX37" s="211">
        <v>2142</v>
      </c>
      <c r="AY37" s="211">
        <v>0</v>
      </c>
      <c r="AZ37" s="211">
        <v>0</v>
      </c>
      <c r="BA37" s="211">
        <v>0</v>
      </c>
      <c r="BB37" s="211">
        <v>0</v>
      </c>
      <c r="BC37" s="211">
        <v>0</v>
      </c>
      <c r="BD37" s="211">
        <v>0</v>
      </c>
      <c r="BE37" s="211">
        <v>0</v>
      </c>
      <c r="BF37" s="211">
        <v>0</v>
      </c>
      <c r="BG37" s="211">
        <v>0</v>
      </c>
      <c r="BH37" s="211">
        <v>0</v>
      </c>
      <c r="BI37" s="211">
        <v>0</v>
      </c>
      <c r="BJ37" s="211">
        <v>0</v>
      </c>
      <c r="BK37" s="211">
        <v>0</v>
      </c>
      <c r="BL37" s="211">
        <v>0</v>
      </c>
      <c r="BM37" s="211">
        <v>0</v>
      </c>
      <c r="BN37" s="211">
        <v>0</v>
      </c>
      <c r="BO37" s="211">
        <v>0</v>
      </c>
      <c r="BP37" s="211">
        <v>0</v>
      </c>
      <c r="BQ37" s="211">
        <v>0</v>
      </c>
      <c r="BR37" s="211">
        <v>0</v>
      </c>
      <c r="BS37" s="211">
        <v>0</v>
      </c>
      <c r="BT37" s="211">
        <v>0</v>
      </c>
      <c r="BU37" s="211">
        <v>0</v>
      </c>
      <c r="BV37" s="211">
        <v>0</v>
      </c>
      <c r="BW37" s="211">
        <v>0</v>
      </c>
      <c r="BX37" s="211">
        <v>0</v>
      </c>
      <c r="BY37" s="211">
        <v>0</v>
      </c>
      <c r="BZ37" s="211">
        <v>0</v>
      </c>
      <c r="CA37" s="211">
        <v>0</v>
      </c>
      <c r="CB37" s="211">
        <v>0</v>
      </c>
      <c r="CC37" s="211">
        <v>0</v>
      </c>
      <c r="CD37" s="212">
        <v>0</v>
      </c>
    </row>
    <row r="38" spans="1:82" s="1" customFormat="1" x14ac:dyDescent="0.4">
      <c r="A38" s="209"/>
      <c r="B38" s="214" t="s">
        <v>312</v>
      </c>
      <c r="C38" s="209"/>
      <c r="D38" s="192">
        <v>0</v>
      </c>
      <c r="E38" s="192">
        <v>0</v>
      </c>
      <c r="F38" s="192">
        <v>0</v>
      </c>
      <c r="G38" s="192">
        <v>0</v>
      </c>
      <c r="H38" s="192">
        <v>0</v>
      </c>
      <c r="I38" s="192">
        <v>0</v>
      </c>
      <c r="J38" s="192">
        <v>0</v>
      </c>
      <c r="K38" s="192">
        <v>0</v>
      </c>
      <c r="L38" s="192">
        <v>0</v>
      </c>
      <c r="M38" s="192">
        <v>0</v>
      </c>
      <c r="N38" s="192">
        <v>0</v>
      </c>
      <c r="O38" s="192">
        <v>0</v>
      </c>
      <c r="P38" s="192">
        <v>0</v>
      </c>
      <c r="Q38" s="192">
        <v>0</v>
      </c>
      <c r="R38" s="192">
        <v>0</v>
      </c>
      <c r="S38" s="192">
        <v>0</v>
      </c>
      <c r="T38" s="192">
        <v>0</v>
      </c>
      <c r="U38" s="192">
        <v>0</v>
      </c>
      <c r="V38" s="192">
        <v>0</v>
      </c>
      <c r="W38" s="192">
        <v>0</v>
      </c>
      <c r="X38" s="192">
        <v>0</v>
      </c>
      <c r="Y38" s="192">
        <v>0</v>
      </c>
      <c r="Z38" s="192">
        <v>0</v>
      </c>
      <c r="AA38" s="192">
        <v>0</v>
      </c>
      <c r="AB38" s="192">
        <v>0</v>
      </c>
      <c r="AC38" s="192">
        <v>0</v>
      </c>
      <c r="AD38" s="192">
        <v>0</v>
      </c>
      <c r="AE38" s="192">
        <v>0</v>
      </c>
      <c r="AF38" s="192">
        <v>0</v>
      </c>
      <c r="AG38" s="192">
        <v>0</v>
      </c>
      <c r="AH38" s="192">
        <v>0</v>
      </c>
      <c r="AI38" s="192">
        <v>0</v>
      </c>
      <c r="AJ38" s="192">
        <v>0</v>
      </c>
      <c r="AK38" s="192">
        <v>0</v>
      </c>
      <c r="AL38" s="192">
        <v>0</v>
      </c>
      <c r="AM38" s="192">
        <v>0</v>
      </c>
      <c r="AN38" s="192">
        <v>813</v>
      </c>
      <c r="AO38" s="192">
        <v>864</v>
      </c>
      <c r="AP38" s="192">
        <v>900</v>
      </c>
      <c r="AQ38" s="192">
        <v>964</v>
      </c>
      <c r="AR38" s="192">
        <v>1030</v>
      </c>
      <c r="AS38" s="192">
        <v>1099</v>
      </c>
      <c r="AT38" s="192">
        <v>1181</v>
      </c>
      <c r="AU38" s="192">
        <v>1303</v>
      </c>
      <c r="AV38" s="192">
        <v>1439</v>
      </c>
      <c r="AW38" s="192">
        <v>1540</v>
      </c>
      <c r="AX38" s="192">
        <v>1624</v>
      </c>
      <c r="AY38" s="192">
        <v>0</v>
      </c>
      <c r="AZ38" s="192">
        <v>0</v>
      </c>
      <c r="BA38" s="192">
        <v>0</v>
      </c>
      <c r="BB38" s="192">
        <v>0</v>
      </c>
      <c r="BC38" s="192">
        <v>0</v>
      </c>
      <c r="BD38" s="192">
        <v>0</v>
      </c>
      <c r="BE38" s="192">
        <v>0</v>
      </c>
      <c r="BF38" s="192">
        <v>0</v>
      </c>
      <c r="BG38" s="192">
        <v>0</v>
      </c>
      <c r="BH38" s="192">
        <v>0</v>
      </c>
      <c r="BI38" s="192">
        <v>0</v>
      </c>
      <c r="BJ38" s="192">
        <v>0</v>
      </c>
      <c r="BK38" s="192">
        <v>0</v>
      </c>
      <c r="BL38" s="192">
        <v>0</v>
      </c>
      <c r="BM38" s="192">
        <v>0</v>
      </c>
      <c r="BN38" s="192">
        <v>0</v>
      </c>
      <c r="BO38" s="192">
        <v>0</v>
      </c>
      <c r="BP38" s="192">
        <v>0</v>
      </c>
      <c r="BQ38" s="192">
        <v>0</v>
      </c>
      <c r="BR38" s="192">
        <v>0</v>
      </c>
      <c r="BS38" s="192">
        <v>0</v>
      </c>
      <c r="BT38" s="192">
        <v>0</v>
      </c>
      <c r="BU38" s="192">
        <v>0</v>
      </c>
      <c r="BV38" s="192">
        <v>0</v>
      </c>
      <c r="BW38" s="192">
        <v>0</v>
      </c>
      <c r="BX38" s="192">
        <v>0</v>
      </c>
      <c r="BY38" s="192">
        <v>0</v>
      </c>
      <c r="BZ38" s="192">
        <v>0</v>
      </c>
      <c r="CA38" s="192">
        <v>0</v>
      </c>
      <c r="CB38" s="192">
        <v>0</v>
      </c>
      <c r="CC38" s="192">
        <v>0</v>
      </c>
      <c r="CD38" s="215">
        <v>0</v>
      </c>
    </row>
    <row r="39" spans="1:82" s="1" customFormat="1" x14ac:dyDescent="0.4">
      <c r="A39" s="209"/>
      <c r="B39" s="214" t="s">
        <v>318</v>
      </c>
      <c r="C39" s="209"/>
      <c r="D39" s="192">
        <v>0</v>
      </c>
      <c r="E39" s="192">
        <v>0</v>
      </c>
      <c r="F39" s="192">
        <v>0</v>
      </c>
      <c r="G39" s="192">
        <v>0</v>
      </c>
      <c r="H39" s="192">
        <v>0</v>
      </c>
      <c r="I39" s="192">
        <v>0</v>
      </c>
      <c r="J39" s="192">
        <v>0</v>
      </c>
      <c r="K39" s="192">
        <v>0</v>
      </c>
      <c r="L39" s="192">
        <v>0</v>
      </c>
      <c r="M39" s="192">
        <v>0</v>
      </c>
      <c r="N39" s="192">
        <v>0</v>
      </c>
      <c r="O39" s="192">
        <v>0</v>
      </c>
      <c r="P39" s="192">
        <v>0</v>
      </c>
      <c r="Q39" s="192">
        <v>0</v>
      </c>
      <c r="R39" s="192">
        <v>0</v>
      </c>
      <c r="S39" s="192">
        <v>0</v>
      </c>
      <c r="T39" s="192">
        <v>0</v>
      </c>
      <c r="U39" s="192">
        <v>0</v>
      </c>
      <c r="V39" s="192">
        <v>0</v>
      </c>
      <c r="W39" s="192">
        <v>0</v>
      </c>
      <c r="X39" s="192">
        <v>0</v>
      </c>
      <c r="Y39" s="192">
        <v>0</v>
      </c>
      <c r="Z39" s="192">
        <v>0</v>
      </c>
      <c r="AA39" s="192">
        <v>0</v>
      </c>
      <c r="AB39" s="192">
        <v>0</v>
      </c>
      <c r="AC39" s="192">
        <v>0</v>
      </c>
      <c r="AD39" s="192">
        <v>0</v>
      </c>
      <c r="AE39" s="192">
        <v>0</v>
      </c>
      <c r="AF39" s="192">
        <v>0</v>
      </c>
      <c r="AG39" s="192">
        <v>0</v>
      </c>
      <c r="AH39" s="192">
        <v>0</v>
      </c>
      <c r="AI39" s="192">
        <v>0</v>
      </c>
      <c r="AJ39" s="192">
        <v>0</v>
      </c>
      <c r="AK39" s="192">
        <v>0</v>
      </c>
      <c r="AL39" s="192">
        <v>0</v>
      </c>
      <c r="AM39" s="192">
        <v>0</v>
      </c>
      <c r="AN39" s="192">
        <v>48</v>
      </c>
      <c r="AO39" s="192">
        <v>57</v>
      </c>
      <c r="AP39" s="192">
        <v>74</v>
      </c>
      <c r="AQ39" s="192">
        <v>103</v>
      </c>
      <c r="AR39" s="192">
        <v>148</v>
      </c>
      <c r="AS39" s="192">
        <v>201</v>
      </c>
      <c r="AT39" s="192">
        <v>260</v>
      </c>
      <c r="AU39" s="192">
        <v>320</v>
      </c>
      <c r="AV39" s="192">
        <v>387</v>
      </c>
      <c r="AW39" s="192">
        <v>450</v>
      </c>
      <c r="AX39" s="192">
        <v>518</v>
      </c>
      <c r="AY39" s="192">
        <v>0</v>
      </c>
      <c r="AZ39" s="192">
        <v>0</v>
      </c>
      <c r="BA39" s="192">
        <v>0</v>
      </c>
      <c r="BB39" s="192">
        <v>0</v>
      </c>
      <c r="BC39" s="192">
        <v>0</v>
      </c>
      <c r="BD39" s="192">
        <v>0</v>
      </c>
      <c r="BE39" s="192">
        <v>0</v>
      </c>
      <c r="BF39" s="192">
        <v>0</v>
      </c>
      <c r="BG39" s="192">
        <v>0</v>
      </c>
      <c r="BH39" s="192">
        <v>0</v>
      </c>
      <c r="BI39" s="192">
        <v>0</v>
      </c>
      <c r="BJ39" s="192">
        <v>0</v>
      </c>
      <c r="BK39" s="192">
        <v>0</v>
      </c>
      <c r="BL39" s="192">
        <v>0</v>
      </c>
      <c r="BM39" s="192">
        <v>0</v>
      </c>
      <c r="BN39" s="192">
        <v>0</v>
      </c>
      <c r="BO39" s="192">
        <v>0</v>
      </c>
      <c r="BP39" s="192">
        <v>0</v>
      </c>
      <c r="BQ39" s="192">
        <v>0</v>
      </c>
      <c r="BR39" s="192">
        <v>0</v>
      </c>
      <c r="BS39" s="192">
        <v>0</v>
      </c>
      <c r="BT39" s="192">
        <v>0</v>
      </c>
      <c r="BU39" s="192">
        <v>0</v>
      </c>
      <c r="BV39" s="192">
        <v>0</v>
      </c>
      <c r="BW39" s="192">
        <v>0</v>
      </c>
      <c r="BX39" s="192">
        <v>0</v>
      </c>
      <c r="BY39" s="192">
        <v>0</v>
      </c>
      <c r="BZ39" s="192">
        <v>0</v>
      </c>
      <c r="CA39" s="192">
        <v>0</v>
      </c>
      <c r="CB39" s="192">
        <v>0</v>
      </c>
      <c r="CC39" s="192">
        <v>0</v>
      </c>
      <c r="CD39" s="215">
        <v>0</v>
      </c>
    </row>
    <row r="40" spans="1:82" s="1" customFormat="1" ht="26.25" customHeight="1" x14ac:dyDescent="0.4">
      <c r="A40" s="209"/>
      <c r="B40" s="213" t="s">
        <v>252</v>
      </c>
      <c r="C40" s="209"/>
      <c r="D40" s="211">
        <v>0</v>
      </c>
      <c r="E40" s="211">
        <v>0</v>
      </c>
      <c r="F40" s="211">
        <v>0</v>
      </c>
      <c r="G40" s="211">
        <v>0</v>
      </c>
      <c r="H40" s="211">
        <v>0</v>
      </c>
      <c r="I40" s="211">
        <v>0</v>
      </c>
      <c r="J40" s="211">
        <v>0</v>
      </c>
      <c r="K40" s="211">
        <v>0</v>
      </c>
      <c r="L40" s="211">
        <v>0</v>
      </c>
      <c r="M40" s="211">
        <v>0</v>
      </c>
      <c r="N40" s="211">
        <v>0</v>
      </c>
      <c r="O40" s="211">
        <v>0</v>
      </c>
      <c r="P40" s="211">
        <v>0</v>
      </c>
      <c r="Q40" s="211">
        <v>0</v>
      </c>
      <c r="R40" s="211">
        <v>0</v>
      </c>
      <c r="S40" s="211">
        <v>0</v>
      </c>
      <c r="T40" s="211">
        <v>0</v>
      </c>
      <c r="U40" s="211">
        <v>0</v>
      </c>
      <c r="V40" s="211">
        <v>0</v>
      </c>
      <c r="W40" s="211">
        <v>0</v>
      </c>
      <c r="X40" s="211">
        <v>0</v>
      </c>
      <c r="Y40" s="211">
        <v>0</v>
      </c>
      <c r="Z40" s="211">
        <v>0</v>
      </c>
      <c r="AA40" s="211">
        <v>0</v>
      </c>
      <c r="AB40" s="211">
        <v>0</v>
      </c>
      <c r="AC40" s="211">
        <v>0</v>
      </c>
      <c r="AD40" s="211">
        <v>0</v>
      </c>
      <c r="AE40" s="211">
        <v>0</v>
      </c>
      <c r="AF40" s="211">
        <v>0</v>
      </c>
      <c r="AG40" s="211">
        <v>0</v>
      </c>
      <c r="AH40" s="211">
        <v>0</v>
      </c>
      <c r="AI40" s="211">
        <v>0</v>
      </c>
      <c r="AJ40" s="211">
        <v>0</v>
      </c>
      <c r="AK40" s="211">
        <v>0</v>
      </c>
      <c r="AL40" s="211">
        <v>0</v>
      </c>
      <c r="AM40" s="211">
        <v>0</v>
      </c>
      <c r="AN40" s="211">
        <v>0</v>
      </c>
      <c r="AO40" s="211">
        <v>0</v>
      </c>
      <c r="AP40" s="211">
        <v>0</v>
      </c>
      <c r="AQ40" s="211">
        <v>0</v>
      </c>
      <c r="AR40" s="211">
        <v>0</v>
      </c>
      <c r="AS40" s="211">
        <v>0</v>
      </c>
      <c r="AT40" s="211">
        <v>0</v>
      </c>
      <c r="AU40" s="211">
        <v>0</v>
      </c>
      <c r="AV40" s="211">
        <v>0</v>
      </c>
      <c r="AW40" s="211">
        <v>0</v>
      </c>
      <c r="AX40" s="211">
        <v>0</v>
      </c>
      <c r="AY40" s="211">
        <v>0</v>
      </c>
      <c r="AZ40" s="211">
        <v>1931</v>
      </c>
      <c r="BA40" s="211">
        <v>1252</v>
      </c>
      <c r="BB40" s="211">
        <v>1110</v>
      </c>
      <c r="BC40" s="211">
        <v>1177</v>
      </c>
      <c r="BD40" s="211">
        <v>1022</v>
      </c>
      <c r="BE40" s="211">
        <v>932</v>
      </c>
      <c r="BF40" s="211">
        <v>920</v>
      </c>
      <c r="BG40" s="211">
        <v>898</v>
      </c>
      <c r="BH40" s="211">
        <v>819</v>
      </c>
      <c r="BI40" s="211">
        <v>870</v>
      </c>
      <c r="BJ40" s="211">
        <v>927</v>
      </c>
      <c r="BK40" s="211">
        <v>818</v>
      </c>
      <c r="BL40" s="211">
        <v>1025</v>
      </c>
      <c r="BM40" s="211">
        <v>1538</v>
      </c>
      <c r="BN40" s="211">
        <v>1415</v>
      </c>
      <c r="BO40" s="211">
        <v>1515</v>
      </c>
      <c r="BP40" s="211">
        <v>1507</v>
      </c>
      <c r="BQ40" s="211">
        <v>1273</v>
      </c>
      <c r="BR40" s="211">
        <v>885</v>
      </c>
      <c r="BS40" s="211">
        <v>652</v>
      </c>
      <c r="BT40" s="211">
        <v>564</v>
      </c>
      <c r="BU40" s="211">
        <v>443</v>
      </c>
      <c r="BV40" s="211">
        <v>333</v>
      </c>
      <c r="BW40" s="211">
        <v>171</v>
      </c>
      <c r="BX40" s="211">
        <v>277</v>
      </c>
      <c r="BY40" s="211">
        <v>127</v>
      </c>
      <c r="BZ40" s="211">
        <v>71</v>
      </c>
      <c r="CA40" s="211">
        <v>26</v>
      </c>
      <c r="CB40" s="211">
        <v>21</v>
      </c>
      <c r="CC40" s="211">
        <v>21</v>
      </c>
      <c r="CD40" s="212">
        <v>21</v>
      </c>
    </row>
    <row r="41" spans="1:82" s="1" customFormat="1" x14ac:dyDescent="0.4">
      <c r="A41" s="209"/>
      <c r="B41" s="214" t="s">
        <v>315</v>
      </c>
      <c r="C41" s="209"/>
      <c r="D41" s="211">
        <v>0</v>
      </c>
      <c r="E41" s="211">
        <v>0</v>
      </c>
      <c r="F41" s="211">
        <v>0</v>
      </c>
      <c r="G41" s="211">
        <v>0</v>
      </c>
      <c r="H41" s="211">
        <v>0</v>
      </c>
      <c r="I41" s="211">
        <v>0</v>
      </c>
      <c r="J41" s="211">
        <v>0</v>
      </c>
      <c r="K41" s="211">
        <v>0</v>
      </c>
      <c r="L41" s="211">
        <v>0</v>
      </c>
      <c r="M41" s="211">
        <v>0</v>
      </c>
      <c r="N41" s="211">
        <v>0</v>
      </c>
      <c r="O41" s="211">
        <v>0</v>
      </c>
      <c r="P41" s="211">
        <v>0</v>
      </c>
      <c r="Q41" s="211">
        <v>0</v>
      </c>
      <c r="R41" s="211">
        <v>0</v>
      </c>
      <c r="S41" s="211">
        <v>0</v>
      </c>
      <c r="T41" s="211">
        <v>0</v>
      </c>
      <c r="U41" s="211">
        <v>0</v>
      </c>
      <c r="V41" s="211">
        <v>0</v>
      </c>
      <c r="W41" s="211">
        <v>0</v>
      </c>
      <c r="X41" s="211">
        <v>0</v>
      </c>
      <c r="Y41" s="211">
        <v>0</v>
      </c>
      <c r="Z41" s="211">
        <v>0</v>
      </c>
      <c r="AA41" s="211">
        <v>0</v>
      </c>
      <c r="AB41" s="211">
        <v>0</v>
      </c>
      <c r="AC41" s="211">
        <v>0</v>
      </c>
      <c r="AD41" s="211">
        <v>0</v>
      </c>
      <c r="AE41" s="211">
        <v>0</v>
      </c>
      <c r="AF41" s="211">
        <v>0</v>
      </c>
      <c r="AG41" s="211">
        <v>0</v>
      </c>
      <c r="AH41" s="211">
        <v>0</v>
      </c>
      <c r="AI41" s="211">
        <v>0</v>
      </c>
      <c r="AJ41" s="211">
        <v>0</v>
      </c>
      <c r="AK41" s="211">
        <v>0</v>
      </c>
      <c r="AL41" s="211">
        <v>0</v>
      </c>
      <c r="AM41" s="211">
        <v>0</v>
      </c>
      <c r="AN41" s="211">
        <v>0</v>
      </c>
      <c r="AO41" s="211">
        <v>0</v>
      </c>
      <c r="AP41" s="211">
        <v>0</v>
      </c>
      <c r="AQ41" s="211">
        <v>0</v>
      </c>
      <c r="AR41" s="211">
        <v>0</v>
      </c>
      <c r="AS41" s="211">
        <v>0</v>
      </c>
      <c r="AT41" s="211">
        <v>0</v>
      </c>
      <c r="AU41" s="211">
        <v>0</v>
      </c>
      <c r="AV41" s="211">
        <v>0</v>
      </c>
      <c r="AW41" s="211">
        <v>0</v>
      </c>
      <c r="AX41" s="211">
        <v>0</v>
      </c>
      <c r="AY41" s="211">
        <v>0</v>
      </c>
      <c r="AZ41" s="211">
        <v>308</v>
      </c>
      <c r="BA41" s="211">
        <v>170</v>
      </c>
      <c r="BB41" s="211">
        <v>162</v>
      </c>
      <c r="BC41" s="211">
        <v>178</v>
      </c>
      <c r="BD41" s="211">
        <v>168</v>
      </c>
      <c r="BE41" s="211">
        <v>178</v>
      </c>
      <c r="BF41" s="211">
        <v>190</v>
      </c>
      <c r="BG41" s="211">
        <v>185</v>
      </c>
      <c r="BH41" s="211">
        <v>158</v>
      </c>
      <c r="BI41" s="211">
        <v>165</v>
      </c>
      <c r="BJ41" s="211">
        <v>157</v>
      </c>
      <c r="BK41" s="211">
        <v>142</v>
      </c>
      <c r="BL41" s="211">
        <v>244</v>
      </c>
      <c r="BM41" s="211">
        <v>321</v>
      </c>
      <c r="BN41" s="211">
        <v>234</v>
      </c>
      <c r="BO41" s="211">
        <v>212</v>
      </c>
      <c r="BP41" s="211">
        <v>178</v>
      </c>
      <c r="BQ41" s="211">
        <v>145</v>
      </c>
      <c r="BR41" s="211">
        <v>111</v>
      </c>
      <c r="BS41" s="211">
        <v>86</v>
      </c>
      <c r="BT41" s="211">
        <v>92</v>
      </c>
      <c r="BU41" s="211">
        <v>68</v>
      </c>
      <c r="BV41" s="211">
        <v>38</v>
      </c>
      <c r="BW41" s="211">
        <v>24</v>
      </c>
      <c r="BX41" s="211">
        <v>156</v>
      </c>
      <c r="BY41" s="211">
        <v>49</v>
      </c>
      <c r="BZ41" s="211">
        <v>25</v>
      </c>
      <c r="CA41" s="211">
        <v>18</v>
      </c>
      <c r="CB41" s="211">
        <v>18</v>
      </c>
      <c r="CC41" s="211">
        <v>18</v>
      </c>
      <c r="CD41" s="212">
        <v>18</v>
      </c>
    </row>
    <row r="42" spans="1:82" s="1" customFormat="1" x14ac:dyDescent="0.4">
      <c r="A42" s="209"/>
      <c r="B42" s="214" t="s">
        <v>316</v>
      </c>
      <c r="C42" s="209"/>
      <c r="D42" s="211">
        <v>0</v>
      </c>
      <c r="E42" s="211">
        <v>0</v>
      </c>
      <c r="F42" s="211">
        <v>0</v>
      </c>
      <c r="G42" s="211">
        <v>0</v>
      </c>
      <c r="H42" s="211">
        <v>0</v>
      </c>
      <c r="I42" s="211">
        <v>0</v>
      </c>
      <c r="J42" s="211">
        <v>0</v>
      </c>
      <c r="K42" s="211">
        <v>0</v>
      </c>
      <c r="L42" s="211">
        <v>0</v>
      </c>
      <c r="M42" s="211">
        <v>0</v>
      </c>
      <c r="N42" s="211">
        <v>0</v>
      </c>
      <c r="O42" s="211">
        <v>0</v>
      </c>
      <c r="P42" s="211">
        <v>0</v>
      </c>
      <c r="Q42" s="211">
        <v>0</v>
      </c>
      <c r="R42" s="211">
        <v>0</v>
      </c>
      <c r="S42" s="211">
        <v>0</v>
      </c>
      <c r="T42" s="211">
        <v>0</v>
      </c>
      <c r="U42" s="211">
        <v>0</v>
      </c>
      <c r="V42" s="211">
        <v>0</v>
      </c>
      <c r="W42" s="211">
        <v>0</v>
      </c>
      <c r="X42" s="211">
        <v>0</v>
      </c>
      <c r="Y42" s="211">
        <v>0</v>
      </c>
      <c r="Z42" s="211">
        <v>0</v>
      </c>
      <c r="AA42" s="211">
        <v>0</v>
      </c>
      <c r="AB42" s="211">
        <v>0</v>
      </c>
      <c r="AC42" s="211">
        <v>0</v>
      </c>
      <c r="AD42" s="211">
        <v>0</v>
      </c>
      <c r="AE42" s="211">
        <v>0</v>
      </c>
      <c r="AF42" s="211">
        <v>0</v>
      </c>
      <c r="AG42" s="211">
        <v>0</v>
      </c>
      <c r="AH42" s="211">
        <v>0</v>
      </c>
      <c r="AI42" s="211">
        <v>0</v>
      </c>
      <c r="AJ42" s="211">
        <v>0</v>
      </c>
      <c r="AK42" s="211">
        <v>0</v>
      </c>
      <c r="AL42" s="211">
        <v>0</v>
      </c>
      <c r="AM42" s="211">
        <v>0</v>
      </c>
      <c r="AN42" s="211">
        <v>0</v>
      </c>
      <c r="AO42" s="211">
        <v>0</v>
      </c>
      <c r="AP42" s="211">
        <v>0</v>
      </c>
      <c r="AQ42" s="211">
        <v>0</v>
      </c>
      <c r="AR42" s="211">
        <v>0</v>
      </c>
      <c r="AS42" s="211">
        <v>0</v>
      </c>
      <c r="AT42" s="211">
        <v>0</v>
      </c>
      <c r="AU42" s="211">
        <v>0</v>
      </c>
      <c r="AV42" s="211">
        <v>0</v>
      </c>
      <c r="AW42" s="211">
        <v>0</v>
      </c>
      <c r="AX42" s="211">
        <v>0</v>
      </c>
      <c r="AY42" s="211">
        <v>0</v>
      </c>
      <c r="AZ42" s="211">
        <v>48</v>
      </c>
      <c r="BA42" s="211">
        <v>25</v>
      </c>
      <c r="BB42" s="211">
        <v>23</v>
      </c>
      <c r="BC42" s="211">
        <v>24</v>
      </c>
      <c r="BD42" s="211">
        <v>21</v>
      </c>
      <c r="BE42" s="211">
        <v>20</v>
      </c>
      <c r="BF42" s="211">
        <v>19</v>
      </c>
      <c r="BG42" s="211">
        <v>18</v>
      </c>
      <c r="BH42" s="211">
        <v>14</v>
      </c>
      <c r="BI42" s="211">
        <v>15</v>
      </c>
      <c r="BJ42" s="211">
        <v>15</v>
      </c>
      <c r="BK42" s="211">
        <v>13</v>
      </c>
      <c r="BL42" s="211">
        <v>21</v>
      </c>
      <c r="BM42" s="211">
        <v>30</v>
      </c>
      <c r="BN42" s="211">
        <v>22</v>
      </c>
      <c r="BO42" s="211">
        <v>19</v>
      </c>
      <c r="BP42" s="211">
        <v>18</v>
      </c>
      <c r="BQ42" s="211">
        <v>15</v>
      </c>
      <c r="BR42" s="211">
        <v>11</v>
      </c>
      <c r="BS42" s="211">
        <v>9</v>
      </c>
      <c r="BT42" s="211">
        <v>8</v>
      </c>
      <c r="BU42" s="211">
        <v>6</v>
      </c>
      <c r="BV42" s="211">
        <v>3</v>
      </c>
      <c r="BW42" s="211">
        <v>0</v>
      </c>
      <c r="BX42" s="211">
        <v>0</v>
      </c>
      <c r="BY42" s="211">
        <v>0</v>
      </c>
      <c r="BZ42" s="211">
        <v>0</v>
      </c>
      <c r="CA42" s="211">
        <v>0</v>
      </c>
      <c r="CB42" s="211">
        <v>0</v>
      </c>
      <c r="CC42" s="211">
        <v>0</v>
      </c>
      <c r="CD42" s="212">
        <v>0</v>
      </c>
    </row>
    <row r="43" spans="1:82" s="1" customFormat="1" x14ac:dyDescent="0.4">
      <c r="A43" s="209"/>
      <c r="B43" s="214" t="s">
        <v>317</v>
      </c>
      <c r="C43" s="209"/>
      <c r="D43" s="211">
        <v>0</v>
      </c>
      <c r="E43" s="211">
        <v>0</v>
      </c>
      <c r="F43" s="211">
        <v>0</v>
      </c>
      <c r="G43" s="211">
        <v>0</v>
      </c>
      <c r="H43" s="211">
        <v>0</v>
      </c>
      <c r="I43" s="211">
        <v>0</v>
      </c>
      <c r="J43" s="211">
        <v>0</v>
      </c>
      <c r="K43" s="211">
        <v>0</v>
      </c>
      <c r="L43" s="211">
        <v>0</v>
      </c>
      <c r="M43" s="211">
        <v>0</v>
      </c>
      <c r="N43" s="211">
        <v>0</v>
      </c>
      <c r="O43" s="211">
        <v>0</v>
      </c>
      <c r="P43" s="211">
        <v>0</v>
      </c>
      <c r="Q43" s="211">
        <v>0</v>
      </c>
      <c r="R43" s="211">
        <v>0</v>
      </c>
      <c r="S43" s="211">
        <v>0</v>
      </c>
      <c r="T43" s="211">
        <v>0</v>
      </c>
      <c r="U43" s="211">
        <v>0</v>
      </c>
      <c r="V43" s="211">
        <v>0</v>
      </c>
      <c r="W43" s="211">
        <v>0</v>
      </c>
      <c r="X43" s="211">
        <v>0</v>
      </c>
      <c r="Y43" s="211">
        <v>0</v>
      </c>
      <c r="Z43" s="211">
        <v>0</v>
      </c>
      <c r="AA43" s="211">
        <v>0</v>
      </c>
      <c r="AB43" s="211">
        <v>0</v>
      </c>
      <c r="AC43" s="211">
        <v>0</v>
      </c>
      <c r="AD43" s="211">
        <v>0</v>
      </c>
      <c r="AE43" s="211">
        <v>0</v>
      </c>
      <c r="AF43" s="211">
        <v>0</v>
      </c>
      <c r="AG43" s="211">
        <v>0</v>
      </c>
      <c r="AH43" s="211">
        <v>0</v>
      </c>
      <c r="AI43" s="211">
        <v>0</v>
      </c>
      <c r="AJ43" s="211">
        <v>0</v>
      </c>
      <c r="AK43" s="211">
        <v>0</v>
      </c>
      <c r="AL43" s="211">
        <v>0</v>
      </c>
      <c r="AM43" s="211">
        <v>0</v>
      </c>
      <c r="AN43" s="211">
        <v>0</v>
      </c>
      <c r="AO43" s="211">
        <v>0</v>
      </c>
      <c r="AP43" s="211">
        <v>0</v>
      </c>
      <c r="AQ43" s="211">
        <v>0</v>
      </c>
      <c r="AR43" s="211">
        <v>0</v>
      </c>
      <c r="AS43" s="211">
        <v>0</v>
      </c>
      <c r="AT43" s="211">
        <v>0</v>
      </c>
      <c r="AU43" s="211">
        <v>0</v>
      </c>
      <c r="AV43" s="211">
        <v>0</v>
      </c>
      <c r="AW43" s="211">
        <v>0</v>
      </c>
      <c r="AX43" s="211">
        <v>0</v>
      </c>
      <c r="AY43" s="211">
        <v>0</v>
      </c>
      <c r="AZ43" s="211">
        <v>1389</v>
      </c>
      <c r="BA43" s="211">
        <v>962</v>
      </c>
      <c r="BB43" s="211">
        <v>846</v>
      </c>
      <c r="BC43" s="211">
        <v>888</v>
      </c>
      <c r="BD43" s="211">
        <v>764</v>
      </c>
      <c r="BE43" s="211">
        <v>666</v>
      </c>
      <c r="BF43" s="211">
        <v>646</v>
      </c>
      <c r="BG43" s="211">
        <v>631</v>
      </c>
      <c r="BH43" s="211">
        <v>588</v>
      </c>
      <c r="BI43" s="211">
        <v>632</v>
      </c>
      <c r="BJ43" s="211">
        <v>691</v>
      </c>
      <c r="BK43" s="211">
        <v>609</v>
      </c>
      <c r="BL43" s="211">
        <v>695</v>
      </c>
      <c r="BM43" s="211">
        <v>1072</v>
      </c>
      <c r="BN43" s="211">
        <v>1069</v>
      </c>
      <c r="BO43" s="211">
        <v>1208</v>
      </c>
      <c r="BP43" s="211">
        <v>1242</v>
      </c>
      <c r="BQ43" s="211">
        <v>1045</v>
      </c>
      <c r="BR43" s="211">
        <v>710</v>
      </c>
      <c r="BS43" s="211">
        <v>522</v>
      </c>
      <c r="BT43" s="211">
        <v>424</v>
      </c>
      <c r="BU43" s="211">
        <v>333</v>
      </c>
      <c r="BV43" s="211">
        <v>274</v>
      </c>
      <c r="BW43" s="211">
        <v>138</v>
      </c>
      <c r="BX43" s="211">
        <v>97</v>
      </c>
      <c r="BY43" s="211">
        <v>66</v>
      </c>
      <c r="BZ43" s="211">
        <v>41</v>
      </c>
      <c r="CA43" s="211">
        <v>4</v>
      </c>
      <c r="CB43" s="211">
        <v>0</v>
      </c>
      <c r="CC43" s="211">
        <v>0</v>
      </c>
      <c r="CD43" s="212">
        <v>0</v>
      </c>
    </row>
    <row r="44" spans="1:82" s="1" customFormat="1" x14ac:dyDescent="0.4">
      <c r="A44" s="209"/>
      <c r="B44" s="214" t="s">
        <v>318</v>
      </c>
      <c r="C44" s="209"/>
      <c r="D44" s="192">
        <v>0</v>
      </c>
      <c r="E44" s="192">
        <v>0</v>
      </c>
      <c r="F44" s="192">
        <v>0</v>
      </c>
      <c r="G44" s="192">
        <v>0</v>
      </c>
      <c r="H44" s="192">
        <v>0</v>
      </c>
      <c r="I44" s="192">
        <v>0</v>
      </c>
      <c r="J44" s="192">
        <v>0</v>
      </c>
      <c r="K44" s="192">
        <v>0</v>
      </c>
      <c r="L44" s="192">
        <v>0</v>
      </c>
      <c r="M44" s="192">
        <v>0</v>
      </c>
      <c r="N44" s="192">
        <v>0</v>
      </c>
      <c r="O44" s="192">
        <v>0</v>
      </c>
      <c r="P44" s="192">
        <v>0</v>
      </c>
      <c r="Q44" s="192">
        <v>0</v>
      </c>
      <c r="R44" s="192">
        <v>0</v>
      </c>
      <c r="S44" s="192">
        <v>0</v>
      </c>
      <c r="T44" s="192">
        <v>0</v>
      </c>
      <c r="U44" s="192">
        <v>0</v>
      </c>
      <c r="V44" s="192">
        <v>0</v>
      </c>
      <c r="W44" s="192">
        <v>0</v>
      </c>
      <c r="X44" s="192">
        <v>0</v>
      </c>
      <c r="Y44" s="192">
        <v>0</v>
      </c>
      <c r="Z44" s="192">
        <v>0</v>
      </c>
      <c r="AA44" s="192">
        <v>0</v>
      </c>
      <c r="AB44" s="192">
        <v>0</v>
      </c>
      <c r="AC44" s="192">
        <v>0</v>
      </c>
      <c r="AD44" s="192">
        <v>0</v>
      </c>
      <c r="AE44" s="192">
        <v>0</v>
      </c>
      <c r="AF44" s="192">
        <v>0</v>
      </c>
      <c r="AG44" s="192">
        <v>0</v>
      </c>
      <c r="AH44" s="192">
        <v>0</v>
      </c>
      <c r="AI44" s="192">
        <v>0</v>
      </c>
      <c r="AJ44" s="192">
        <v>0</v>
      </c>
      <c r="AK44" s="192">
        <v>0</v>
      </c>
      <c r="AL44" s="192">
        <v>0</v>
      </c>
      <c r="AM44" s="192">
        <v>0</v>
      </c>
      <c r="AN44" s="192">
        <v>0</v>
      </c>
      <c r="AO44" s="192">
        <v>0</v>
      </c>
      <c r="AP44" s="192">
        <v>0</v>
      </c>
      <c r="AQ44" s="192">
        <v>0</v>
      </c>
      <c r="AR44" s="192">
        <v>0</v>
      </c>
      <c r="AS44" s="192">
        <v>0</v>
      </c>
      <c r="AT44" s="192">
        <v>0</v>
      </c>
      <c r="AU44" s="192">
        <v>0</v>
      </c>
      <c r="AV44" s="192">
        <v>0</v>
      </c>
      <c r="AW44" s="192">
        <v>0</v>
      </c>
      <c r="AX44" s="192">
        <v>0</v>
      </c>
      <c r="AY44" s="192">
        <v>0</v>
      </c>
      <c r="AZ44" s="192">
        <v>187</v>
      </c>
      <c r="BA44" s="192">
        <v>96</v>
      </c>
      <c r="BB44" s="192">
        <v>79</v>
      </c>
      <c r="BC44" s="192">
        <v>87</v>
      </c>
      <c r="BD44" s="192">
        <v>69</v>
      </c>
      <c r="BE44" s="192">
        <v>67</v>
      </c>
      <c r="BF44" s="192">
        <v>65</v>
      </c>
      <c r="BG44" s="192">
        <v>64</v>
      </c>
      <c r="BH44" s="192">
        <v>59</v>
      </c>
      <c r="BI44" s="192">
        <v>58</v>
      </c>
      <c r="BJ44" s="192">
        <v>64</v>
      </c>
      <c r="BK44" s="192">
        <v>54</v>
      </c>
      <c r="BL44" s="192">
        <v>66</v>
      </c>
      <c r="BM44" s="192">
        <v>114</v>
      </c>
      <c r="BN44" s="211">
        <v>91</v>
      </c>
      <c r="BO44" s="211">
        <v>77</v>
      </c>
      <c r="BP44" s="211">
        <v>69</v>
      </c>
      <c r="BQ44" s="211">
        <v>68</v>
      </c>
      <c r="BR44" s="211">
        <v>53</v>
      </c>
      <c r="BS44" s="211">
        <v>35</v>
      </c>
      <c r="BT44" s="211">
        <v>41</v>
      </c>
      <c r="BU44" s="211">
        <v>36</v>
      </c>
      <c r="BV44" s="211">
        <v>19</v>
      </c>
      <c r="BW44" s="211">
        <v>8</v>
      </c>
      <c r="BX44" s="211">
        <v>24</v>
      </c>
      <c r="BY44" s="211">
        <v>13</v>
      </c>
      <c r="BZ44" s="211">
        <v>6</v>
      </c>
      <c r="CA44" s="211">
        <v>4</v>
      </c>
      <c r="CB44" s="211">
        <v>3</v>
      </c>
      <c r="CC44" s="211">
        <v>3</v>
      </c>
      <c r="CD44" s="212">
        <v>3</v>
      </c>
    </row>
    <row r="45" spans="1:82" s="1" customFormat="1" ht="26.25" customHeight="1" x14ac:dyDescent="0.4">
      <c r="A45" s="209"/>
      <c r="B45" s="213" t="s">
        <v>253</v>
      </c>
      <c r="C45" s="209"/>
      <c r="D45" s="211">
        <v>0</v>
      </c>
      <c r="E45" s="211">
        <v>0</v>
      </c>
      <c r="F45" s="211">
        <v>0</v>
      </c>
      <c r="G45" s="211">
        <v>0</v>
      </c>
      <c r="H45" s="211">
        <v>0</v>
      </c>
      <c r="I45" s="211">
        <v>0</v>
      </c>
      <c r="J45" s="211">
        <v>0</v>
      </c>
      <c r="K45" s="211">
        <v>0</v>
      </c>
      <c r="L45" s="211">
        <v>0</v>
      </c>
      <c r="M45" s="211">
        <v>0</v>
      </c>
      <c r="N45" s="211">
        <v>0</v>
      </c>
      <c r="O45" s="211">
        <v>0</v>
      </c>
      <c r="P45" s="211">
        <v>0</v>
      </c>
      <c r="Q45" s="211">
        <v>0</v>
      </c>
      <c r="R45" s="211">
        <v>0</v>
      </c>
      <c r="S45" s="211">
        <v>0</v>
      </c>
      <c r="T45" s="211">
        <v>0</v>
      </c>
      <c r="U45" s="211">
        <v>0</v>
      </c>
      <c r="V45" s="211">
        <v>0</v>
      </c>
      <c r="W45" s="211">
        <v>0</v>
      </c>
      <c r="X45" s="211">
        <v>0</v>
      </c>
      <c r="Y45" s="211">
        <v>0</v>
      </c>
      <c r="Z45" s="211">
        <v>0</v>
      </c>
      <c r="AA45" s="211">
        <v>0</v>
      </c>
      <c r="AB45" s="211">
        <v>0</v>
      </c>
      <c r="AC45" s="211">
        <v>0</v>
      </c>
      <c r="AD45" s="211">
        <v>0</v>
      </c>
      <c r="AE45" s="211">
        <v>0</v>
      </c>
      <c r="AF45" s="211">
        <v>0</v>
      </c>
      <c r="AG45" s="211">
        <v>0</v>
      </c>
      <c r="AH45" s="211">
        <v>0</v>
      </c>
      <c r="AI45" s="211">
        <v>0</v>
      </c>
      <c r="AJ45" s="211">
        <v>0</v>
      </c>
      <c r="AK45" s="211">
        <v>0</v>
      </c>
      <c r="AL45" s="211">
        <v>0</v>
      </c>
      <c r="AM45" s="211">
        <v>0</v>
      </c>
      <c r="AN45" s="211">
        <v>0</v>
      </c>
      <c r="AO45" s="211">
        <v>0</v>
      </c>
      <c r="AP45" s="211">
        <v>0</v>
      </c>
      <c r="AQ45" s="211">
        <v>0</v>
      </c>
      <c r="AR45" s="211">
        <v>0</v>
      </c>
      <c r="AS45" s="211">
        <v>0</v>
      </c>
      <c r="AT45" s="211">
        <v>0</v>
      </c>
      <c r="AU45" s="211">
        <v>11</v>
      </c>
      <c r="AV45" s="211">
        <v>13</v>
      </c>
      <c r="AW45" s="211">
        <v>12</v>
      </c>
      <c r="AX45" s="211">
        <v>11</v>
      </c>
      <c r="AY45" s="211">
        <v>13</v>
      </c>
      <c r="AZ45" s="211">
        <v>12</v>
      </c>
      <c r="BA45" s="211">
        <v>11</v>
      </c>
      <c r="BB45" s="211">
        <v>13</v>
      </c>
      <c r="BC45" s="211">
        <v>13</v>
      </c>
      <c r="BD45" s="211">
        <v>15</v>
      </c>
      <c r="BE45" s="211">
        <v>17</v>
      </c>
      <c r="BF45" s="211">
        <v>17</v>
      </c>
      <c r="BG45" s="211">
        <v>25</v>
      </c>
      <c r="BH45" s="211">
        <v>29</v>
      </c>
      <c r="BI45" s="211">
        <v>31</v>
      </c>
      <c r="BJ45" s="211">
        <v>30</v>
      </c>
      <c r="BK45" s="211">
        <v>44</v>
      </c>
      <c r="BL45" s="211">
        <v>54</v>
      </c>
      <c r="BM45" s="211">
        <v>56</v>
      </c>
      <c r="BN45" s="211">
        <v>54</v>
      </c>
      <c r="BO45" s="211">
        <v>57</v>
      </c>
      <c r="BP45" s="211">
        <v>60</v>
      </c>
      <c r="BQ45" s="211">
        <v>58</v>
      </c>
      <c r="BR45" s="211">
        <v>59</v>
      </c>
      <c r="BS45" s="211">
        <v>62</v>
      </c>
      <c r="BT45" s="211">
        <v>61</v>
      </c>
      <c r="BU45" s="211">
        <v>59</v>
      </c>
      <c r="BV45" s="211">
        <v>58</v>
      </c>
      <c r="BW45" s="211">
        <v>55</v>
      </c>
      <c r="BX45" s="211">
        <v>49</v>
      </c>
      <c r="BY45" s="211">
        <v>44</v>
      </c>
      <c r="BZ45" s="211">
        <v>43</v>
      </c>
      <c r="CA45" s="211">
        <v>43</v>
      </c>
      <c r="CB45" s="211">
        <v>44</v>
      </c>
      <c r="CC45" s="211">
        <v>44</v>
      </c>
      <c r="CD45" s="212">
        <v>46</v>
      </c>
    </row>
    <row r="46" spans="1:82" s="1" customFormat="1" x14ac:dyDescent="0.4">
      <c r="A46" s="209"/>
      <c r="B46" s="213" t="s">
        <v>256</v>
      </c>
      <c r="C46" s="209"/>
      <c r="D46" s="211">
        <v>0</v>
      </c>
      <c r="E46" s="211">
        <v>0</v>
      </c>
      <c r="F46" s="211">
        <v>0</v>
      </c>
      <c r="G46" s="211">
        <v>0</v>
      </c>
      <c r="H46" s="211">
        <v>0</v>
      </c>
      <c r="I46" s="211">
        <v>0</v>
      </c>
      <c r="J46" s="211">
        <v>0</v>
      </c>
      <c r="K46" s="211">
        <v>0</v>
      </c>
      <c r="L46" s="211">
        <v>0</v>
      </c>
      <c r="M46" s="211">
        <v>0</v>
      </c>
      <c r="N46" s="211">
        <v>0</v>
      </c>
      <c r="O46" s="211">
        <v>0</v>
      </c>
      <c r="P46" s="211">
        <v>0</v>
      </c>
      <c r="Q46" s="211">
        <v>0</v>
      </c>
      <c r="R46" s="211">
        <v>0</v>
      </c>
      <c r="S46" s="211">
        <v>0</v>
      </c>
      <c r="T46" s="211">
        <v>0</v>
      </c>
      <c r="U46" s="211">
        <v>0</v>
      </c>
      <c r="V46" s="211">
        <v>0</v>
      </c>
      <c r="W46" s="211">
        <v>0</v>
      </c>
      <c r="X46" s="211">
        <v>0</v>
      </c>
      <c r="Y46" s="211">
        <v>0</v>
      </c>
      <c r="Z46" s="211">
        <v>0</v>
      </c>
      <c r="AA46" s="211">
        <v>0</v>
      </c>
      <c r="AB46" s="211">
        <v>0</v>
      </c>
      <c r="AC46" s="211">
        <v>0</v>
      </c>
      <c r="AD46" s="211">
        <v>0</v>
      </c>
      <c r="AE46" s="211">
        <v>0</v>
      </c>
      <c r="AF46" s="211">
        <v>34</v>
      </c>
      <c r="AG46" s="211">
        <v>55</v>
      </c>
      <c r="AH46" s="211">
        <v>75</v>
      </c>
      <c r="AI46" s="211">
        <v>105</v>
      </c>
      <c r="AJ46" s="211">
        <v>147</v>
      </c>
      <c r="AK46" s="211">
        <v>177</v>
      </c>
      <c r="AL46" s="211">
        <v>214</v>
      </c>
      <c r="AM46" s="211">
        <v>263</v>
      </c>
      <c r="AN46" s="211">
        <v>314</v>
      </c>
      <c r="AO46" s="211">
        <v>367</v>
      </c>
      <c r="AP46" s="211">
        <v>422</v>
      </c>
      <c r="AQ46" s="211">
        <v>474</v>
      </c>
      <c r="AR46" s="211">
        <v>520</v>
      </c>
      <c r="AS46" s="211">
        <v>565</v>
      </c>
      <c r="AT46" s="211">
        <v>607</v>
      </c>
      <c r="AU46" s="211">
        <v>654</v>
      </c>
      <c r="AV46" s="211">
        <v>0</v>
      </c>
      <c r="AW46" s="211">
        <v>0</v>
      </c>
      <c r="AX46" s="211">
        <v>0</v>
      </c>
      <c r="AY46" s="211">
        <v>0</v>
      </c>
      <c r="AZ46" s="211">
        <v>0</v>
      </c>
      <c r="BA46" s="211">
        <v>0</v>
      </c>
      <c r="BB46" s="211">
        <v>0</v>
      </c>
      <c r="BC46" s="211">
        <v>0</v>
      </c>
      <c r="BD46" s="211">
        <v>0</v>
      </c>
      <c r="BE46" s="211">
        <v>0</v>
      </c>
      <c r="BF46" s="211">
        <v>0</v>
      </c>
      <c r="BG46" s="211">
        <v>0</v>
      </c>
      <c r="BH46" s="211">
        <v>0</v>
      </c>
      <c r="BI46" s="211">
        <v>0</v>
      </c>
      <c r="BJ46" s="211">
        <v>0</v>
      </c>
      <c r="BK46" s="211">
        <v>0</v>
      </c>
      <c r="BL46" s="211">
        <v>0</v>
      </c>
      <c r="BM46" s="211">
        <v>0</v>
      </c>
      <c r="BN46" s="211">
        <v>0</v>
      </c>
      <c r="BO46" s="211">
        <v>0</v>
      </c>
      <c r="BP46" s="211">
        <v>0</v>
      </c>
      <c r="BQ46" s="211">
        <v>0</v>
      </c>
      <c r="BR46" s="211">
        <v>0</v>
      </c>
      <c r="BS46" s="211">
        <v>0</v>
      </c>
      <c r="BT46" s="211">
        <v>0</v>
      </c>
      <c r="BU46" s="211">
        <v>0</v>
      </c>
      <c r="BV46" s="211">
        <v>0</v>
      </c>
      <c r="BW46" s="211">
        <v>0</v>
      </c>
      <c r="BX46" s="211">
        <v>0</v>
      </c>
      <c r="BY46" s="211">
        <v>0</v>
      </c>
      <c r="BZ46" s="211">
        <v>0</v>
      </c>
      <c r="CA46" s="211">
        <v>0</v>
      </c>
      <c r="CB46" s="211">
        <v>0</v>
      </c>
      <c r="CC46" s="211">
        <v>0</v>
      </c>
      <c r="CD46" s="212">
        <v>0</v>
      </c>
    </row>
    <row r="47" spans="1:82" s="1" customFormat="1" x14ac:dyDescent="0.4">
      <c r="A47" s="209"/>
      <c r="B47" s="213" t="s">
        <v>258</v>
      </c>
      <c r="C47" s="209"/>
      <c r="D47" s="192">
        <v>0</v>
      </c>
      <c r="E47" s="192">
        <v>0</v>
      </c>
      <c r="F47" s="192">
        <v>0</v>
      </c>
      <c r="G47" s="192">
        <v>0</v>
      </c>
      <c r="H47" s="192">
        <v>0</v>
      </c>
      <c r="I47" s="192">
        <v>0</v>
      </c>
      <c r="J47" s="192">
        <v>0</v>
      </c>
      <c r="K47" s="192">
        <v>0</v>
      </c>
      <c r="L47" s="192">
        <v>0</v>
      </c>
      <c r="M47" s="192">
        <v>0</v>
      </c>
      <c r="N47" s="192">
        <v>0</v>
      </c>
      <c r="O47" s="192">
        <v>0</v>
      </c>
      <c r="P47" s="192">
        <v>0</v>
      </c>
      <c r="Q47" s="192">
        <v>0</v>
      </c>
      <c r="R47" s="192">
        <v>0</v>
      </c>
      <c r="S47" s="192">
        <v>0</v>
      </c>
      <c r="T47" s="192">
        <v>0</v>
      </c>
      <c r="U47" s="192">
        <v>0</v>
      </c>
      <c r="V47" s="192">
        <v>0</v>
      </c>
      <c r="W47" s="192">
        <v>0</v>
      </c>
      <c r="X47" s="192">
        <v>0</v>
      </c>
      <c r="Y47" s="192">
        <v>0</v>
      </c>
      <c r="Z47" s="192">
        <v>0</v>
      </c>
      <c r="AA47" s="192">
        <v>0</v>
      </c>
      <c r="AB47" s="192">
        <v>0</v>
      </c>
      <c r="AC47" s="192">
        <v>0</v>
      </c>
      <c r="AD47" s="192">
        <v>0</v>
      </c>
      <c r="AE47" s="192">
        <v>0</v>
      </c>
      <c r="AF47" s="192">
        <v>0</v>
      </c>
      <c r="AG47" s="192">
        <v>0</v>
      </c>
      <c r="AH47" s="192">
        <v>311</v>
      </c>
      <c r="AI47" s="192">
        <v>381</v>
      </c>
      <c r="AJ47" s="192">
        <v>438</v>
      </c>
      <c r="AK47" s="192">
        <v>469</v>
      </c>
      <c r="AL47" s="192">
        <v>508</v>
      </c>
      <c r="AM47" s="192">
        <v>537</v>
      </c>
      <c r="AN47" s="192">
        <v>517</v>
      </c>
      <c r="AO47" s="192">
        <v>576</v>
      </c>
      <c r="AP47" s="192">
        <v>607</v>
      </c>
      <c r="AQ47" s="192">
        <v>686</v>
      </c>
      <c r="AR47" s="192">
        <v>710</v>
      </c>
      <c r="AS47" s="192">
        <v>724</v>
      </c>
      <c r="AT47" s="192">
        <v>777</v>
      </c>
      <c r="AU47" s="192">
        <v>821</v>
      </c>
      <c r="AV47" s="192">
        <v>839</v>
      </c>
      <c r="AW47" s="192">
        <v>886</v>
      </c>
      <c r="AX47" s="192">
        <v>918</v>
      </c>
      <c r="AY47" s="192">
        <v>964</v>
      </c>
      <c r="AZ47" s="192">
        <v>1010</v>
      </c>
      <c r="BA47" s="192">
        <v>0</v>
      </c>
      <c r="BB47" s="192">
        <v>0</v>
      </c>
      <c r="BC47" s="192">
        <v>0</v>
      </c>
      <c r="BD47" s="192">
        <v>0</v>
      </c>
      <c r="BE47" s="192">
        <v>0</v>
      </c>
      <c r="BF47" s="192">
        <v>0</v>
      </c>
      <c r="BG47" s="192">
        <v>0</v>
      </c>
      <c r="BH47" s="192">
        <v>0</v>
      </c>
      <c r="BI47" s="192">
        <v>0</v>
      </c>
      <c r="BJ47" s="192">
        <v>0</v>
      </c>
      <c r="BK47" s="192">
        <v>0</v>
      </c>
      <c r="BL47" s="192">
        <v>0</v>
      </c>
      <c r="BM47" s="192">
        <v>0</v>
      </c>
      <c r="BN47" s="192">
        <v>0</v>
      </c>
      <c r="BO47" s="192">
        <v>0</v>
      </c>
      <c r="BP47" s="192">
        <v>0</v>
      </c>
      <c r="BQ47" s="192">
        <v>0</v>
      </c>
      <c r="BR47" s="192">
        <v>0</v>
      </c>
      <c r="BS47" s="192">
        <v>0</v>
      </c>
      <c r="BT47" s="192">
        <v>0</v>
      </c>
      <c r="BU47" s="192">
        <v>0</v>
      </c>
      <c r="BV47" s="192">
        <v>0</v>
      </c>
      <c r="BW47" s="192">
        <v>0</v>
      </c>
      <c r="BX47" s="192">
        <v>0</v>
      </c>
      <c r="BY47" s="192">
        <v>0</v>
      </c>
      <c r="BZ47" s="192">
        <v>0</v>
      </c>
      <c r="CA47" s="192">
        <v>0</v>
      </c>
      <c r="CB47" s="192">
        <v>0</v>
      </c>
      <c r="CC47" s="192">
        <v>0</v>
      </c>
      <c r="CD47" s="215">
        <v>0</v>
      </c>
    </row>
    <row r="48" spans="1:82" s="1" customFormat="1" x14ac:dyDescent="0.4">
      <c r="A48" s="209"/>
      <c r="B48" s="213" t="s">
        <v>261</v>
      </c>
      <c r="C48" s="209"/>
      <c r="D48" s="192">
        <v>0</v>
      </c>
      <c r="E48" s="192">
        <v>0</v>
      </c>
      <c r="F48" s="192">
        <v>0</v>
      </c>
      <c r="G48" s="192">
        <v>0</v>
      </c>
      <c r="H48" s="192">
        <v>0</v>
      </c>
      <c r="I48" s="192">
        <v>0</v>
      </c>
      <c r="J48" s="192">
        <v>0</v>
      </c>
      <c r="K48" s="192">
        <v>0</v>
      </c>
      <c r="L48" s="192">
        <v>0</v>
      </c>
      <c r="M48" s="192">
        <v>0</v>
      </c>
      <c r="N48" s="192">
        <v>0</v>
      </c>
      <c r="O48" s="192">
        <v>0</v>
      </c>
      <c r="P48" s="192">
        <v>0</v>
      </c>
      <c r="Q48" s="192">
        <v>0</v>
      </c>
      <c r="R48" s="192">
        <v>0</v>
      </c>
      <c r="S48" s="192">
        <v>0</v>
      </c>
      <c r="T48" s="192">
        <v>0</v>
      </c>
      <c r="U48" s="192">
        <v>0</v>
      </c>
      <c r="V48" s="192">
        <v>0</v>
      </c>
      <c r="W48" s="192">
        <v>0</v>
      </c>
      <c r="X48" s="192">
        <v>0</v>
      </c>
      <c r="Y48" s="192">
        <v>0</v>
      </c>
      <c r="Z48" s="192">
        <v>0</v>
      </c>
      <c r="AA48" s="192">
        <v>0</v>
      </c>
      <c r="AB48" s="192">
        <v>0</v>
      </c>
      <c r="AC48" s="192">
        <v>0</v>
      </c>
      <c r="AD48" s="192">
        <v>0</v>
      </c>
      <c r="AE48" s="192">
        <v>0</v>
      </c>
      <c r="AF48" s="192">
        <v>0</v>
      </c>
      <c r="AG48" s="192">
        <v>0</v>
      </c>
      <c r="AH48" s="192">
        <v>0</v>
      </c>
      <c r="AI48" s="192">
        <v>0</v>
      </c>
      <c r="AJ48" s="192">
        <v>0</v>
      </c>
      <c r="AK48" s="192">
        <v>0</v>
      </c>
      <c r="AL48" s="192">
        <v>0</v>
      </c>
      <c r="AM48" s="192">
        <v>0</v>
      </c>
      <c r="AN48" s="192">
        <v>0</v>
      </c>
      <c r="AO48" s="192">
        <v>0</v>
      </c>
      <c r="AP48" s="192">
        <v>0</v>
      </c>
      <c r="AQ48" s="192">
        <v>0</v>
      </c>
      <c r="AR48" s="192">
        <v>0</v>
      </c>
      <c r="AS48" s="192">
        <v>0</v>
      </c>
      <c r="AT48" s="192">
        <v>0</v>
      </c>
      <c r="AU48" s="192">
        <v>0</v>
      </c>
      <c r="AV48" s="192">
        <v>0</v>
      </c>
      <c r="AW48" s="192">
        <v>0</v>
      </c>
      <c r="AX48" s="192">
        <v>0</v>
      </c>
      <c r="AY48" s="192">
        <v>0</v>
      </c>
      <c r="AZ48" s="192">
        <v>0</v>
      </c>
      <c r="BA48" s="192">
        <v>0</v>
      </c>
      <c r="BB48" s="192">
        <v>0</v>
      </c>
      <c r="BC48" s="192">
        <v>0</v>
      </c>
      <c r="BD48" s="192">
        <v>3156</v>
      </c>
      <c r="BE48" s="192">
        <v>3859</v>
      </c>
      <c r="BF48" s="192">
        <v>3790</v>
      </c>
      <c r="BG48" s="192">
        <v>3839</v>
      </c>
      <c r="BH48" s="192">
        <v>3892</v>
      </c>
      <c r="BI48" s="192">
        <v>3965</v>
      </c>
      <c r="BJ48" s="192">
        <v>3982</v>
      </c>
      <c r="BK48" s="192">
        <v>3993</v>
      </c>
      <c r="BL48" s="192">
        <v>4079</v>
      </c>
      <c r="BM48" s="192">
        <v>4206</v>
      </c>
      <c r="BN48" s="192">
        <v>4236</v>
      </c>
      <c r="BO48" s="192">
        <v>4277</v>
      </c>
      <c r="BP48" s="192">
        <v>4316</v>
      </c>
      <c r="BQ48" s="192">
        <v>4414</v>
      </c>
      <c r="BR48" s="192">
        <v>4493</v>
      </c>
      <c r="BS48" s="192">
        <v>4360</v>
      </c>
      <c r="BT48" s="192">
        <v>4516</v>
      </c>
      <c r="BU48" s="192">
        <v>4551</v>
      </c>
      <c r="BV48" s="192">
        <v>4665</v>
      </c>
      <c r="BW48" s="192">
        <v>4779</v>
      </c>
      <c r="BX48" s="192">
        <v>0</v>
      </c>
      <c r="BY48" s="192">
        <v>0</v>
      </c>
      <c r="BZ48" s="192">
        <v>0</v>
      </c>
      <c r="CA48" s="192">
        <v>0</v>
      </c>
      <c r="CB48" s="192">
        <v>0</v>
      </c>
      <c r="CC48" s="192">
        <v>0</v>
      </c>
      <c r="CD48" s="215">
        <v>0</v>
      </c>
    </row>
    <row r="49" spans="1:82" s="1" customFormat="1" x14ac:dyDescent="0.4">
      <c r="A49" s="209"/>
      <c r="B49" s="213" t="s">
        <v>31</v>
      </c>
      <c r="C49" s="209"/>
      <c r="D49" s="211">
        <v>0</v>
      </c>
      <c r="E49" s="211">
        <v>0</v>
      </c>
      <c r="F49" s="211">
        <v>0</v>
      </c>
      <c r="G49" s="211">
        <v>0</v>
      </c>
      <c r="H49" s="211">
        <v>0</v>
      </c>
      <c r="I49" s="211">
        <v>0</v>
      </c>
      <c r="J49" s="211">
        <v>0</v>
      </c>
      <c r="K49" s="211">
        <v>0</v>
      </c>
      <c r="L49" s="211">
        <v>0</v>
      </c>
      <c r="M49" s="211">
        <v>0</v>
      </c>
      <c r="N49" s="211">
        <v>0</v>
      </c>
      <c r="O49" s="211">
        <v>0</v>
      </c>
      <c r="P49" s="211">
        <v>0</v>
      </c>
      <c r="Q49" s="211">
        <v>0</v>
      </c>
      <c r="R49" s="211">
        <v>0</v>
      </c>
      <c r="S49" s="211">
        <v>0</v>
      </c>
      <c r="T49" s="211">
        <v>0</v>
      </c>
      <c r="U49" s="211">
        <v>0</v>
      </c>
      <c r="V49" s="211">
        <v>0</v>
      </c>
      <c r="W49" s="211">
        <v>0</v>
      </c>
      <c r="X49" s="211">
        <v>0</v>
      </c>
      <c r="Y49" s="211">
        <v>0</v>
      </c>
      <c r="Z49" s="211">
        <v>0</v>
      </c>
      <c r="AA49" s="211">
        <v>0</v>
      </c>
      <c r="AB49" s="211">
        <v>0</v>
      </c>
      <c r="AC49" s="211">
        <v>0</v>
      </c>
      <c r="AD49" s="211">
        <v>0</v>
      </c>
      <c r="AE49" s="211">
        <v>0</v>
      </c>
      <c r="AF49" s="211">
        <v>0</v>
      </c>
      <c r="AG49" s="211">
        <v>0</v>
      </c>
      <c r="AH49" s="211">
        <v>0</v>
      </c>
      <c r="AI49" s="211">
        <v>0</v>
      </c>
      <c r="AJ49" s="211">
        <v>0</v>
      </c>
      <c r="AK49" s="211">
        <v>0</v>
      </c>
      <c r="AL49" s="211">
        <v>0</v>
      </c>
      <c r="AM49" s="211">
        <v>0</v>
      </c>
      <c r="AN49" s="211">
        <v>0</v>
      </c>
      <c r="AO49" s="211">
        <v>0</v>
      </c>
      <c r="AP49" s="211">
        <v>0</v>
      </c>
      <c r="AQ49" s="211">
        <v>0</v>
      </c>
      <c r="AR49" s="211">
        <v>0</v>
      </c>
      <c r="AS49" s="211">
        <v>0</v>
      </c>
      <c r="AT49" s="211">
        <v>0</v>
      </c>
      <c r="AU49" s="211">
        <v>0</v>
      </c>
      <c r="AV49" s="211">
        <v>0</v>
      </c>
      <c r="AW49" s="211">
        <v>0</v>
      </c>
      <c r="AX49" s="211">
        <v>0</v>
      </c>
      <c r="AY49" s="211">
        <v>0</v>
      </c>
      <c r="AZ49" s="211">
        <v>0</v>
      </c>
      <c r="BA49" s="211">
        <v>0</v>
      </c>
      <c r="BB49" s="211">
        <v>0</v>
      </c>
      <c r="BC49" s="211">
        <v>0</v>
      </c>
      <c r="BD49" s="211">
        <v>0</v>
      </c>
      <c r="BE49" s="211">
        <v>0</v>
      </c>
      <c r="BF49" s="211">
        <v>0</v>
      </c>
      <c r="BG49" s="211">
        <v>1979</v>
      </c>
      <c r="BH49" s="211">
        <v>2594</v>
      </c>
      <c r="BI49" s="211">
        <v>2700</v>
      </c>
      <c r="BJ49" s="211">
        <v>2729</v>
      </c>
      <c r="BK49" s="211">
        <v>2732</v>
      </c>
      <c r="BL49" s="211">
        <v>2724</v>
      </c>
      <c r="BM49" s="211">
        <v>2736</v>
      </c>
      <c r="BN49" s="211">
        <v>2718</v>
      </c>
      <c r="BO49" s="211">
        <v>2649</v>
      </c>
      <c r="BP49" s="211">
        <v>2505</v>
      </c>
      <c r="BQ49" s="211">
        <v>2380</v>
      </c>
      <c r="BR49" s="211">
        <v>2228</v>
      </c>
      <c r="BS49" s="211">
        <v>2098</v>
      </c>
      <c r="BT49" s="211">
        <v>1903</v>
      </c>
      <c r="BU49" s="211">
        <v>1792</v>
      </c>
      <c r="BV49" s="211">
        <v>1654</v>
      </c>
      <c r="BW49" s="211">
        <v>1563</v>
      </c>
      <c r="BX49" s="211">
        <v>1480</v>
      </c>
      <c r="BY49" s="211">
        <v>1408</v>
      </c>
      <c r="BZ49" s="211">
        <v>1338</v>
      </c>
      <c r="CA49" s="211">
        <v>1264</v>
      </c>
      <c r="CB49" s="211">
        <v>1204</v>
      </c>
      <c r="CC49" s="211">
        <v>1155</v>
      </c>
      <c r="CD49" s="212">
        <v>1114</v>
      </c>
    </row>
    <row r="50" spans="1:82" s="1" customFormat="1" ht="25.5" customHeight="1" x14ac:dyDescent="0.4">
      <c r="A50" s="209"/>
      <c r="B50" s="13" t="s">
        <v>262</v>
      </c>
      <c r="C50" s="209"/>
      <c r="D50" s="211"/>
      <c r="E50" s="211"/>
      <c r="F50" s="211"/>
      <c r="G50" s="211"/>
      <c r="H50" s="211"/>
      <c r="I50" s="211"/>
      <c r="J50" s="211"/>
      <c r="K50" s="211"/>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c r="AQ50" s="211"/>
      <c r="AR50" s="211"/>
      <c r="AS50" s="211"/>
      <c r="AT50" s="211"/>
      <c r="AU50" s="211"/>
      <c r="AV50" s="211"/>
      <c r="AW50" s="211"/>
      <c r="AX50" s="211"/>
      <c r="AY50" s="211"/>
      <c r="AZ50" s="211"/>
      <c r="BA50" s="211"/>
      <c r="BB50" s="211"/>
      <c r="BC50" s="211"/>
      <c r="BD50" s="211"/>
      <c r="BE50" s="211"/>
      <c r="BF50" s="211"/>
      <c r="BG50" s="211"/>
      <c r="BH50" s="211"/>
      <c r="BI50" s="211"/>
      <c r="BJ50" s="211"/>
      <c r="BK50" s="211"/>
      <c r="BL50" s="211"/>
      <c r="BM50" s="211"/>
      <c r="BN50" s="211"/>
      <c r="BO50" s="211"/>
      <c r="BP50" s="211"/>
      <c r="BQ50" s="211">
        <f>ROUND(Disability_benefits!BQ60,0)</f>
        <v>13</v>
      </c>
      <c r="BR50" s="211">
        <f>ROUND(Disability_benefits!BR60,0)</f>
        <v>200</v>
      </c>
      <c r="BS50" s="211">
        <f>ROUND(Disability_benefits!BS60,0)</f>
        <v>594</v>
      </c>
      <c r="BT50" s="211">
        <f>ROUND(Disability_benefits!BT60,0)</f>
        <v>1056</v>
      </c>
      <c r="BU50" s="211">
        <f>ROUND(Disability_benefits!BU60,0)</f>
        <v>1558</v>
      </c>
      <c r="BV50" s="211">
        <f>ROUND(Disability_benefits!BV60,0)</f>
        <v>1919</v>
      </c>
      <c r="BW50" s="211">
        <f>ROUND(Disability_benefits!BW60,0)</f>
        <v>2215</v>
      </c>
      <c r="BX50" s="211">
        <f>ROUND(Disability_benefits!BX60,0)</f>
        <v>2228</v>
      </c>
      <c r="BY50" s="211">
        <f>ROUND(Disability_benefits!BY60,0)</f>
        <v>2384</v>
      </c>
      <c r="BZ50" s="211">
        <f>ROUND(Disability_benefits!BZ60,0)</f>
        <v>2625</v>
      </c>
      <c r="CA50" s="211">
        <f>ROUND(Disability_benefits!CA60,0)</f>
        <v>2895</v>
      </c>
      <c r="CB50" s="211">
        <f>ROUND(Disability_benefits!CB60,0)</f>
        <v>3127</v>
      </c>
      <c r="CC50" s="211">
        <f>ROUND(Disability_benefits!CC60,0)</f>
        <v>3372</v>
      </c>
      <c r="CD50" s="212">
        <f>ROUND(Disability_benefits!CD60,0)</f>
        <v>3573</v>
      </c>
    </row>
    <row r="51" spans="1:82" s="1" customFormat="1" x14ac:dyDescent="0.4">
      <c r="A51" s="209"/>
      <c r="B51" s="214" t="s">
        <v>312</v>
      </c>
      <c r="C51" s="209"/>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c r="AJ51" s="211"/>
      <c r="AK51" s="211"/>
      <c r="AL51" s="211"/>
      <c r="AM51" s="211"/>
      <c r="AN51" s="211"/>
      <c r="AO51" s="211"/>
      <c r="AP51" s="211"/>
      <c r="AQ51" s="211"/>
      <c r="AR51" s="211"/>
      <c r="AS51" s="211"/>
      <c r="AT51" s="211"/>
      <c r="AU51" s="211"/>
      <c r="AV51" s="211"/>
      <c r="AW51" s="211"/>
      <c r="AX51" s="211"/>
      <c r="AY51" s="211"/>
      <c r="AZ51" s="211"/>
      <c r="BA51" s="211"/>
      <c r="BB51" s="211"/>
      <c r="BC51" s="211"/>
      <c r="BD51" s="211"/>
      <c r="BE51" s="211"/>
      <c r="BF51" s="211"/>
      <c r="BG51" s="211"/>
      <c r="BH51" s="211"/>
      <c r="BI51" s="211"/>
      <c r="BJ51" s="211"/>
      <c r="BK51" s="211"/>
      <c r="BL51" s="211"/>
      <c r="BM51" s="211"/>
      <c r="BN51" s="211"/>
      <c r="BO51" s="211"/>
      <c r="BP51" s="211"/>
      <c r="BQ51" s="211">
        <v>13</v>
      </c>
      <c r="BR51" s="211">
        <v>198</v>
      </c>
      <c r="BS51" s="211">
        <v>588</v>
      </c>
      <c r="BT51" s="211">
        <v>1045</v>
      </c>
      <c r="BU51" s="211">
        <v>1541</v>
      </c>
      <c r="BV51" s="211">
        <v>1898</v>
      </c>
      <c r="BW51" s="211">
        <v>2190</v>
      </c>
      <c r="BX51" s="211">
        <v>2203</v>
      </c>
      <c r="BY51" s="211">
        <v>2358</v>
      </c>
      <c r="BZ51" s="211">
        <v>2596</v>
      </c>
      <c r="CA51" s="211">
        <v>2863</v>
      </c>
      <c r="CB51" s="211">
        <v>3092</v>
      </c>
      <c r="CC51" s="211">
        <v>3335</v>
      </c>
      <c r="CD51" s="212">
        <v>3534</v>
      </c>
    </row>
    <row r="52" spans="1:82" s="1" customFormat="1" x14ac:dyDescent="0.4">
      <c r="A52" s="209"/>
      <c r="B52" s="214" t="s">
        <v>313</v>
      </c>
      <c r="C52" s="209"/>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211"/>
      <c r="AB52" s="211"/>
      <c r="AC52" s="211"/>
      <c r="AD52" s="211"/>
      <c r="AE52" s="211"/>
      <c r="AF52" s="211"/>
      <c r="AG52" s="211"/>
      <c r="AH52" s="211"/>
      <c r="AI52" s="211"/>
      <c r="AJ52" s="211"/>
      <c r="AK52" s="211"/>
      <c r="AL52" s="211"/>
      <c r="AM52" s="211"/>
      <c r="AN52" s="211"/>
      <c r="AO52" s="211"/>
      <c r="AP52" s="211"/>
      <c r="AQ52" s="211"/>
      <c r="AR52" s="211"/>
      <c r="AS52" s="211"/>
      <c r="AT52" s="211"/>
      <c r="AU52" s="211"/>
      <c r="AV52" s="211"/>
      <c r="AW52" s="211"/>
      <c r="AX52" s="211"/>
      <c r="AY52" s="211"/>
      <c r="AZ52" s="211"/>
      <c r="BA52" s="211"/>
      <c r="BB52" s="211"/>
      <c r="BC52" s="211"/>
      <c r="BD52" s="211"/>
      <c r="BE52" s="211"/>
      <c r="BF52" s="211"/>
      <c r="BG52" s="211"/>
      <c r="BH52" s="211"/>
      <c r="BI52" s="211"/>
      <c r="BJ52" s="211"/>
      <c r="BK52" s="211"/>
      <c r="BL52" s="211"/>
      <c r="BM52" s="211"/>
      <c r="BN52" s="211"/>
      <c r="BO52" s="211"/>
      <c r="BP52" s="211"/>
      <c r="BQ52" s="211">
        <v>0</v>
      </c>
      <c r="BR52" s="211">
        <v>2</v>
      </c>
      <c r="BS52" s="211">
        <v>6</v>
      </c>
      <c r="BT52" s="211">
        <v>12</v>
      </c>
      <c r="BU52" s="211">
        <v>17</v>
      </c>
      <c r="BV52" s="211">
        <v>21</v>
      </c>
      <c r="BW52" s="211">
        <v>24</v>
      </c>
      <c r="BX52" s="211">
        <v>24</v>
      </c>
      <c r="BY52" s="211">
        <v>26</v>
      </c>
      <c r="BZ52" s="211">
        <v>29</v>
      </c>
      <c r="CA52" s="211">
        <v>32</v>
      </c>
      <c r="CB52" s="211">
        <v>34</v>
      </c>
      <c r="CC52" s="211">
        <v>37</v>
      </c>
      <c r="CD52" s="212">
        <v>39</v>
      </c>
    </row>
    <row r="53" spans="1:82" s="1" customFormat="1" x14ac:dyDescent="0.4">
      <c r="A53" s="209"/>
      <c r="B53" s="213" t="s">
        <v>266</v>
      </c>
      <c r="C53" s="209"/>
      <c r="D53" s="192">
        <v>0</v>
      </c>
      <c r="E53" s="192">
        <v>0</v>
      </c>
      <c r="F53" s="192">
        <v>0</v>
      </c>
      <c r="G53" s="192">
        <v>0</v>
      </c>
      <c r="H53" s="192">
        <v>0</v>
      </c>
      <c r="I53" s="192">
        <v>0</v>
      </c>
      <c r="J53" s="192">
        <v>0</v>
      </c>
      <c r="K53" s="192">
        <v>0</v>
      </c>
      <c r="L53" s="192">
        <v>0</v>
      </c>
      <c r="M53" s="192">
        <v>0</v>
      </c>
      <c r="N53" s="192">
        <v>0</v>
      </c>
      <c r="O53" s="192">
        <v>0</v>
      </c>
      <c r="P53" s="192">
        <v>0</v>
      </c>
      <c r="Q53" s="192">
        <v>0</v>
      </c>
      <c r="R53" s="192">
        <v>0</v>
      </c>
      <c r="S53" s="192">
        <v>0</v>
      </c>
      <c r="T53" s="192">
        <v>0</v>
      </c>
      <c r="U53" s="192">
        <v>0</v>
      </c>
      <c r="V53" s="192">
        <v>0</v>
      </c>
      <c r="W53" s="192">
        <v>0</v>
      </c>
      <c r="X53" s="192">
        <v>0</v>
      </c>
      <c r="Y53" s="192">
        <v>0</v>
      </c>
      <c r="Z53" s="192">
        <v>0</v>
      </c>
      <c r="AA53" s="192">
        <v>0</v>
      </c>
      <c r="AB53" s="192">
        <v>0</v>
      </c>
      <c r="AC53" s="192">
        <v>0</v>
      </c>
      <c r="AD53" s="192">
        <v>0</v>
      </c>
      <c r="AE53" s="192">
        <v>0</v>
      </c>
      <c r="AF53" s="192">
        <v>103</v>
      </c>
      <c r="AG53" s="192">
        <v>107</v>
      </c>
      <c r="AH53" s="192">
        <v>116</v>
      </c>
      <c r="AI53" s="192">
        <v>153</v>
      </c>
      <c r="AJ53" s="192">
        <v>178</v>
      </c>
      <c r="AK53" s="192">
        <v>186</v>
      </c>
      <c r="AL53" s="192">
        <v>196</v>
      </c>
      <c r="AM53" s="192">
        <v>209</v>
      </c>
      <c r="AN53" s="192">
        <v>236</v>
      </c>
      <c r="AO53" s="192">
        <v>254</v>
      </c>
      <c r="AP53" s="192">
        <v>257</v>
      </c>
      <c r="AQ53" s="192">
        <v>258</v>
      </c>
      <c r="AR53" s="192">
        <v>267</v>
      </c>
      <c r="AS53" s="192">
        <v>277</v>
      </c>
      <c r="AT53" s="192">
        <v>286</v>
      </c>
      <c r="AU53" s="192">
        <v>296</v>
      </c>
      <c r="AV53" s="192">
        <v>307</v>
      </c>
      <c r="AW53" s="192">
        <v>321</v>
      </c>
      <c r="AX53" s="192">
        <v>337</v>
      </c>
      <c r="AY53" s="192">
        <v>358</v>
      </c>
      <c r="AZ53" s="192">
        <v>364</v>
      </c>
      <c r="BA53" s="192">
        <v>376</v>
      </c>
      <c r="BB53" s="192">
        <v>378</v>
      </c>
      <c r="BC53" s="192">
        <v>377</v>
      </c>
      <c r="BD53" s="192">
        <v>376</v>
      </c>
      <c r="BE53" s="192">
        <v>367</v>
      </c>
      <c r="BF53" s="192">
        <v>331</v>
      </c>
      <c r="BG53" s="192">
        <v>315</v>
      </c>
      <c r="BH53" s="192">
        <v>301</v>
      </c>
      <c r="BI53" s="192">
        <v>288</v>
      </c>
      <c r="BJ53" s="192">
        <v>275</v>
      </c>
      <c r="BK53" s="192">
        <v>263</v>
      </c>
      <c r="BL53" s="192">
        <v>251</v>
      </c>
      <c r="BM53" s="192">
        <v>240</v>
      </c>
      <c r="BN53" s="192">
        <v>230</v>
      </c>
      <c r="BO53" s="192">
        <v>220</v>
      </c>
      <c r="BP53" s="192">
        <v>211</v>
      </c>
      <c r="BQ53" s="192">
        <v>198</v>
      </c>
      <c r="BR53" s="192">
        <v>163</v>
      </c>
      <c r="BS53" s="192">
        <v>113</v>
      </c>
      <c r="BT53" s="192">
        <v>58</v>
      </c>
      <c r="BU53" s="192">
        <v>33</v>
      </c>
      <c r="BV53" s="192">
        <v>27</v>
      </c>
      <c r="BW53" s="192">
        <v>24</v>
      </c>
      <c r="BX53" s="192">
        <v>15</v>
      </c>
      <c r="BY53" s="192">
        <v>13</v>
      </c>
      <c r="BZ53" s="192">
        <v>12</v>
      </c>
      <c r="CA53" s="192">
        <v>11</v>
      </c>
      <c r="CB53" s="192">
        <v>9</v>
      </c>
      <c r="CC53" s="192">
        <v>8</v>
      </c>
      <c r="CD53" s="215">
        <v>7</v>
      </c>
    </row>
    <row r="54" spans="1:82" s="1" customFormat="1" x14ac:dyDescent="0.4">
      <c r="A54" s="209"/>
      <c r="B54" s="213" t="s">
        <v>321</v>
      </c>
      <c r="C54" s="209"/>
      <c r="D54" s="211">
        <v>0</v>
      </c>
      <c r="E54" s="211">
        <v>0</v>
      </c>
      <c r="F54" s="211">
        <v>0</v>
      </c>
      <c r="G54" s="211">
        <v>0</v>
      </c>
      <c r="H54" s="211">
        <v>0</v>
      </c>
      <c r="I54" s="211">
        <v>0</v>
      </c>
      <c r="J54" s="211">
        <v>0</v>
      </c>
      <c r="K54" s="211">
        <v>4621</v>
      </c>
      <c r="L54" s="211">
        <v>4729</v>
      </c>
      <c r="M54" s="211">
        <v>4832</v>
      </c>
      <c r="N54" s="211">
        <v>5412</v>
      </c>
      <c r="O54" s="211">
        <v>5541</v>
      </c>
      <c r="P54" s="211">
        <v>5661</v>
      </c>
      <c r="Q54" s="211">
        <v>5778</v>
      </c>
      <c r="R54" s="211">
        <v>5919</v>
      </c>
      <c r="S54" s="211">
        <v>5965</v>
      </c>
      <c r="T54" s="211">
        <v>6142</v>
      </c>
      <c r="U54" s="211">
        <v>6340</v>
      </c>
      <c r="V54" s="211">
        <v>6523</v>
      </c>
      <c r="W54" s="211">
        <v>6751</v>
      </c>
      <c r="X54" s="211">
        <v>6955</v>
      </c>
      <c r="Y54" s="211">
        <v>7151</v>
      </c>
      <c r="Z54" s="211">
        <v>7344</v>
      </c>
      <c r="AA54" s="211">
        <v>7495</v>
      </c>
      <c r="AB54" s="211">
        <v>7648</v>
      </c>
      <c r="AC54" s="211">
        <v>7803</v>
      </c>
      <c r="AD54" s="211">
        <v>7951</v>
      </c>
      <c r="AE54" s="211">
        <v>8128</v>
      </c>
      <c r="AF54" s="211">
        <v>8315</v>
      </c>
      <c r="AG54" s="211">
        <v>8436</v>
      </c>
      <c r="AH54" s="211">
        <v>8579</v>
      </c>
      <c r="AI54" s="211">
        <v>8727</v>
      </c>
      <c r="AJ54" s="211">
        <v>8895</v>
      </c>
      <c r="AK54" s="211">
        <v>9074</v>
      </c>
      <c r="AL54" s="211">
        <v>9164</v>
      </c>
      <c r="AM54" s="211">
        <v>9261</v>
      </c>
      <c r="AN54" s="211">
        <v>9298</v>
      </c>
      <c r="AO54" s="211">
        <v>9495</v>
      </c>
      <c r="AP54" s="211">
        <v>9627</v>
      </c>
      <c r="AQ54" s="211">
        <v>9700</v>
      </c>
      <c r="AR54" s="211">
        <v>9755</v>
      </c>
      <c r="AS54" s="211">
        <v>9755</v>
      </c>
      <c r="AT54" s="211">
        <v>9930</v>
      </c>
      <c r="AU54" s="211">
        <v>9990</v>
      </c>
      <c r="AV54" s="211">
        <v>10056</v>
      </c>
      <c r="AW54" s="211">
        <v>10061</v>
      </c>
      <c r="AX54" s="211">
        <v>10097</v>
      </c>
      <c r="AY54" s="211">
        <v>10384</v>
      </c>
      <c r="AZ54" s="211">
        <v>10536</v>
      </c>
      <c r="BA54" s="211">
        <v>10680</v>
      </c>
      <c r="BB54" s="211">
        <v>10782</v>
      </c>
      <c r="BC54" s="211">
        <v>10936</v>
      </c>
      <c r="BD54" s="211">
        <v>11004</v>
      </c>
      <c r="BE54" s="211">
        <v>11095</v>
      </c>
      <c r="BF54" s="211">
        <v>11195</v>
      </c>
      <c r="BG54" s="211">
        <v>11320</v>
      </c>
      <c r="BH54" s="211">
        <v>11477</v>
      </c>
      <c r="BI54" s="211">
        <v>11585</v>
      </c>
      <c r="BJ54" s="211">
        <v>11715</v>
      </c>
      <c r="BK54" s="211">
        <v>11938</v>
      </c>
      <c r="BL54" s="211">
        <v>12160</v>
      </c>
      <c r="BM54" s="211">
        <v>12410</v>
      </c>
      <c r="BN54" s="211">
        <v>12566</v>
      </c>
      <c r="BO54" s="211">
        <v>12667</v>
      </c>
      <c r="BP54" s="211">
        <v>12810</v>
      </c>
      <c r="BQ54" s="211">
        <v>12888</v>
      </c>
      <c r="BR54" s="211">
        <v>12958</v>
      </c>
      <c r="BS54" s="211">
        <v>12957</v>
      </c>
      <c r="BT54" s="211">
        <v>12930</v>
      </c>
      <c r="BU54" s="211">
        <v>12838</v>
      </c>
      <c r="BV54" s="211">
        <v>12724</v>
      </c>
      <c r="BW54" s="211">
        <v>12556</v>
      </c>
      <c r="BX54" s="211">
        <v>12379</v>
      </c>
      <c r="BY54" s="211">
        <v>12494</v>
      </c>
      <c r="BZ54" s="211">
        <v>12664</v>
      </c>
      <c r="CA54" s="211">
        <v>12863</v>
      </c>
      <c r="CB54" s="211">
        <v>13090</v>
      </c>
      <c r="CC54" s="211">
        <v>13324</v>
      </c>
      <c r="CD54" s="212">
        <v>13358</v>
      </c>
    </row>
    <row r="55" spans="1:82" s="1" customFormat="1" ht="27" customHeight="1" x14ac:dyDescent="0.4">
      <c r="A55" s="209"/>
      <c r="B55" s="213" t="s">
        <v>271</v>
      </c>
      <c r="C55" s="209"/>
      <c r="D55" s="192">
        <v>0</v>
      </c>
      <c r="E55" s="192">
        <v>0</v>
      </c>
      <c r="F55" s="192">
        <v>0</v>
      </c>
      <c r="G55" s="192">
        <v>0</v>
      </c>
      <c r="H55" s="192">
        <v>0</v>
      </c>
      <c r="I55" s="192">
        <v>0</v>
      </c>
      <c r="J55" s="192">
        <v>0</v>
      </c>
      <c r="K55" s="192">
        <v>0</v>
      </c>
      <c r="L55" s="192">
        <v>0</v>
      </c>
      <c r="M55" s="192">
        <v>0</v>
      </c>
      <c r="N55" s="192">
        <v>0</v>
      </c>
      <c r="O55" s="192">
        <v>0</v>
      </c>
      <c r="P55" s="192">
        <v>0</v>
      </c>
      <c r="Q55" s="192">
        <v>0</v>
      </c>
      <c r="R55" s="192">
        <v>0</v>
      </c>
      <c r="S55" s="192">
        <v>0</v>
      </c>
      <c r="T55" s="192">
        <v>0</v>
      </c>
      <c r="U55" s="192">
        <v>0</v>
      </c>
      <c r="V55" s="192">
        <v>0</v>
      </c>
      <c r="W55" s="192">
        <v>0</v>
      </c>
      <c r="X55" s="192">
        <v>0</v>
      </c>
      <c r="Y55" s="192">
        <v>0</v>
      </c>
      <c r="Z55" s="192">
        <v>0</v>
      </c>
      <c r="AA55" s="192">
        <v>0</v>
      </c>
      <c r="AB55" s="192">
        <v>0</v>
      </c>
      <c r="AC55" s="192">
        <v>0</v>
      </c>
      <c r="AD55" s="192">
        <v>0</v>
      </c>
      <c r="AE55" s="192">
        <v>0</v>
      </c>
      <c r="AF55" s="192">
        <v>0</v>
      </c>
      <c r="AG55" s="192">
        <v>0</v>
      </c>
      <c r="AH55" s="192">
        <v>0</v>
      </c>
      <c r="AI55" s="192">
        <v>0</v>
      </c>
      <c r="AJ55" s="192">
        <v>0</v>
      </c>
      <c r="AK55" s="192">
        <v>0</v>
      </c>
      <c r="AL55" s="192">
        <v>0</v>
      </c>
      <c r="AM55" s="192">
        <v>0</v>
      </c>
      <c r="AN55" s="192">
        <v>0</v>
      </c>
      <c r="AO55" s="192">
        <v>0</v>
      </c>
      <c r="AP55" s="192">
        <v>0</v>
      </c>
      <c r="AQ55" s="192">
        <v>0</v>
      </c>
      <c r="AR55" s="192">
        <v>0</v>
      </c>
      <c r="AS55" s="192">
        <v>0</v>
      </c>
      <c r="AT55" s="192">
        <v>0</v>
      </c>
      <c r="AU55" s="192">
        <v>0</v>
      </c>
      <c r="AV55" s="192">
        <v>0</v>
      </c>
      <c r="AW55" s="192">
        <v>0</v>
      </c>
      <c r="AX55" s="192">
        <v>0</v>
      </c>
      <c r="AY55" s="192">
        <v>0</v>
      </c>
      <c r="AZ55" s="192">
        <v>0</v>
      </c>
      <c r="BA55" s="192">
        <v>0</v>
      </c>
      <c r="BB55" s="192">
        <v>0</v>
      </c>
      <c r="BC55" s="192">
        <v>0</v>
      </c>
      <c r="BD55" s="192">
        <v>80</v>
      </c>
      <c r="BE55" s="192">
        <v>82</v>
      </c>
      <c r="BF55" s="192">
        <v>86</v>
      </c>
      <c r="BG55" s="192">
        <v>104</v>
      </c>
      <c r="BH55" s="192">
        <v>137</v>
      </c>
      <c r="BI55" s="192">
        <v>154</v>
      </c>
      <c r="BJ55" s="192">
        <v>154</v>
      </c>
      <c r="BK55" s="192">
        <v>193</v>
      </c>
      <c r="BL55" s="192">
        <v>245</v>
      </c>
      <c r="BM55" s="192">
        <v>250</v>
      </c>
      <c r="BN55" s="192">
        <v>269</v>
      </c>
      <c r="BO55" s="192">
        <v>266</v>
      </c>
      <c r="BP55" s="192">
        <v>275</v>
      </c>
      <c r="BQ55" s="192">
        <v>271</v>
      </c>
      <c r="BR55" s="192">
        <v>264</v>
      </c>
      <c r="BS55" s="192">
        <v>264</v>
      </c>
      <c r="BT55" s="192">
        <v>270</v>
      </c>
      <c r="BU55" s="192">
        <v>271</v>
      </c>
      <c r="BV55" s="192">
        <v>270</v>
      </c>
      <c r="BW55" s="192">
        <v>263</v>
      </c>
      <c r="BX55" s="192">
        <v>256</v>
      </c>
      <c r="BY55" s="192">
        <v>253</v>
      </c>
      <c r="BZ55" s="192">
        <v>252</v>
      </c>
      <c r="CA55" s="192">
        <v>254</v>
      </c>
      <c r="CB55" s="192">
        <v>256</v>
      </c>
      <c r="CC55" s="192">
        <v>257</v>
      </c>
      <c r="CD55" s="215">
        <v>257</v>
      </c>
    </row>
    <row r="56" spans="1:82" s="1" customFormat="1" x14ac:dyDescent="0.4">
      <c r="A56" s="209"/>
      <c r="B56" s="213" t="s">
        <v>275</v>
      </c>
      <c r="C56" s="209"/>
      <c r="D56" s="211">
        <v>0</v>
      </c>
      <c r="E56" s="211">
        <v>0</v>
      </c>
      <c r="F56" s="211">
        <v>0</v>
      </c>
      <c r="G56" s="211">
        <v>0</v>
      </c>
      <c r="H56" s="211">
        <v>0</v>
      </c>
      <c r="I56" s="211">
        <v>0</v>
      </c>
      <c r="J56" s="211">
        <v>0</v>
      </c>
      <c r="K56" s="211">
        <v>0</v>
      </c>
      <c r="L56" s="211">
        <v>0</v>
      </c>
      <c r="M56" s="211">
        <v>0</v>
      </c>
      <c r="N56" s="211">
        <v>0</v>
      </c>
      <c r="O56" s="211">
        <v>0</v>
      </c>
      <c r="P56" s="211">
        <v>0</v>
      </c>
      <c r="Q56" s="211">
        <v>0</v>
      </c>
      <c r="R56" s="211">
        <v>0</v>
      </c>
      <c r="S56" s="211">
        <v>0</v>
      </c>
      <c r="T56" s="211">
        <v>0</v>
      </c>
      <c r="U56" s="211">
        <v>0</v>
      </c>
      <c r="V56" s="211">
        <v>0</v>
      </c>
      <c r="W56" s="211">
        <v>0</v>
      </c>
      <c r="X56" s="211">
        <v>0</v>
      </c>
      <c r="Y56" s="211">
        <v>0</v>
      </c>
      <c r="Z56" s="211">
        <v>0</v>
      </c>
      <c r="AA56" s="211">
        <v>0</v>
      </c>
      <c r="AB56" s="211">
        <v>0</v>
      </c>
      <c r="AC56" s="211">
        <v>0</v>
      </c>
      <c r="AD56" s="211">
        <v>0</v>
      </c>
      <c r="AE56" s="211">
        <v>0</v>
      </c>
      <c r="AF56" s="211">
        <v>572</v>
      </c>
      <c r="AG56" s="211">
        <v>552</v>
      </c>
      <c r="AH56" s="211">
        <v>503</v>
      </c>
      <c r="AI56" s="211">
        <v>461</v>
      </c>
      <c r="AJ56" s="211">
        <v>823</v>
      </c>
      <c r="AK56" s="211">
        <v>901</v>
      </c>
      <c r="AL56" s="211">
        <v>978</v>
      </c>
      <c r="AM56" s="211">
        <v>925</v>
      </c>
      <c r="AN56" s="211">
        <v>913</v>
      </c>
      <c r="AO56" s="211">
        <v>886</v>
      </c>
      <c r="AP56" s="211">
        <v>924</v>
      </c>
      <c r="AQ56" s="211">
        <v>716</v>
      </c>
      <c r="AR56" s="211">
        <v>546</v>
      </c>
      <c r="AS56" s="211">
        <v>319</v>
      </c>
      <c r="AT56" s="211">
        <v>328</v>
      </c>
      <c r="AU56" s="211">
        <v>603</v>
      </c>
      <c r="AV56" s="211">
        <v>660</v>
      </c>
      <c r="AW56" s="211">
        <v>609</v>
      </c>
      <c r="AX56" s="211">
        <v>487</v>
      </c>
      <c r="AY56" s="211">
        <v>395</v>
      </c>
      <c r="AZ56" s="211">
        <v>0</v>
      </c>
      <c r="BA56" s="211">
        <v>0</v>
      </c>
      <c r="BB56" s="211">
        <v>0</v>
      </c>
      <c r="BC56" s="211">
        <v>0</v>
      </c>
      <c r="BD56" s="211">
        <v>0</v>
      </c>
      <c r="BE56" s="211">
        <v>0</v>
      </c>
      <c r="BF56" s="211">
        <v>0</v>
      </c>
      <c r="BG56" s="211">
        <v>0</v>
      </c>
      <c r="BH56" s="211">
        <v>0</v>
      </c>
      <c r="BI56" s="211">
        <v>0</v>
      </c>
      <c r="BJ56" s="211">
        <v>0</v>
      </c>
      <c r="BK56" s="211">
        <v>0</v>
      </c>
      <c r="BL56" s="211">
        <v>0</v>
      </c>
      <c r="BM56" s="211">
        <v>0</v>
      </c>
      <c r="BN56" s="211">
        <v>0</v>
      </c>
      <c r="BO56" s="211">
        <v>0</v>
      </c>
      <c r="BP56" s="211">
        <v>0</v>
      </c>
      <c r="BQ56" s="211">
        <v>0</v>
      </c>
      <c r="BR56" s="211">
        <v>0</v>
      </c>
      <c r="BS56" s="211">
        <v>0</v>
      </c>
      <c r="BT56" s="211">
        <v>0</v>
      </c>
      <c r="BU56" s="211">
        <v>0</v>
      </c>
      <c r="BV56" s="211">
        <v>0</v>
      </c>
      <c r="BW56" s="211">
        <v>0</v>
      </c>
      <c r="BX56" s="211">
        <v>0</v>
      </c>
      <c r="BY56" s="211">
        <v>0</v>
      </c>
      <c r="BZ56" s="211">
        <v>0</v>
      </c>
      <c r="CA56" s="211">
        <v>0</v>
      </c>
      <c r="CB56" s="211">
        <v>0</v>
      </c>
      <c r="CC56" s="211">
        <v>0</v>
      </c>
      <c r="CD56" s="212">
        <v>0</v>
      </c>
    </row>
    <row r="57" spans="1:82" s="13" customFormat="1" x14ac:dyDescent="0.4">
      <c r="B57" s="13" t="s">
        <v>276</v>
      </c>
      <c r="BQ57" s="216">
        <v>2</v>
      </c>
      <c r="BR57" s="216">
        <v>13</v>
      </c>
      <c r="BS57" s="216">
        <v>130</v>
      </c>
      <c r="BT57" s="216">
        <v>373</v>
      </c>
      <c r="BU57" s="216">
        <v>627</v>
      </c>
      <c r="BV57" s="216">
        <v>1282</v>
      </c>
      <c r="BW57" s="216">
        <v>2132</v>
      </c>
      <c r="BX57" s="216">
        <v>4031</v>
      </c>
      <c r="BY57" s="216">
        <v>4120</v>
      </c>
      <c r="BZ57" s="216">
        <v>4166</v>
      </c>
      <c r="CA57" s="216">
        <v>4524</v>
      </c>
      <c r="CB57" s="216">
        <v>5083</v>
      </c>
      <c r="CC57" s="216">
        <v>5761</v>
      </c>
      <c r="CD57" s="217">
        <v>6390</v>
      </c>
    </row>
    <row r="58" spans="1:82" s="165" customFormat="1" x14ac:dyDescent="0.4">
      <c r="B58" s="165" t="s">
        <v>277</v>
      </c>
      <c r="BQ58" s="13">
        <v>0</v>
      </c>
      <c r="BR58" s="13">
        <v>0</v>
      </c>
      <c r="BS58" s="13">
        <v>42</v>
      </c>
      <c r="BT58" s="13">
        <v>142</v>
      </c>
      <c r="BU58" s="13">
        <v>288</v>
      </c>
      <c r="BV58" s="13">
        <v>706</v>
      </c>
      <c r="BW58" s="216">
        <v>1230</v>
      </c>
      <c r="BX58" s="216">
        <v>2142</v>
      </c>
      <c r="BY58" s="216">
        <v>2608</v>
      </c>
      <c r="BZ58" s="216">
        <v>2878</v>
      </c>
      <c r="CA58" s="216">
        <v>3150</v>
      </c>
      <c r="CB58" s="216">
        <v>3555</v>
      </c>
      <c r="CC58" s="216">
        <v>4054</v>
      </c>
      <c r="CD58" s="217">
        <v>4511</v>
      </c>
    </row>
    <row r="59" spans="1:82" s="165" customFormat="1" x14ac:dyDescent="0.4">
      <c r="B59" s="165" t="s">
        <v>278</v>
      </c>
      <c r="BQ59" s="13">
        <v>2</v>
      </c>
      <c r="BR59" s="13">
        <v>13</v>
      </c>
      <c r="BS59" s="13">
        <v>88</v>
      </c>
      <c r="BT59" s="13">
        <v>230</v>
      </c>
      <c r="BU59" s="13">
        <v>339</v>
      </c>
      <c r="BV59" s="13">
        <v>576</v>
      </c>
      <c r="BW59" s="216">
        <v>902</v>
      </c>
      <c r="BX59" s="216">
        <v>1888</v>
      </c>
      <c r="BY59" s="216">
        <v>1513</v>
      </c>
      <c r="BZ59" s="216">
        <v>1288</v>
      </c>
      <c r="CA59" s="216">
        <v>1375</v>
      </c>
      <c r="CB59" s="216">
        <v>1528</v>
      </c>
      <c r="CC59" s="216">
        <v>1706</v>
      </c>
      <c r="CD59" s="217">
        <v>1879</v>
      </c>
    </row>
    <row r="60" spans="1:82" s="1" customFormat="1" x14ac:dyDescent="0.4">
      <c r="A60" s="209"/>
      <c r="B60" s="213" t="s">
        <v>280</v>
      </c>
      <c r="C60" s="209"/>
      <c r="D60" s="192">
        <v>0</v>
      </c>
      <c r="E60" s="192">
        <v>0</v>
      </c>
      <c r="F60" s="192">
        <v>0</v>
      </c>
      <c r="G60" s="192">
        <v>0</v>
      </c>
      <c r="H60" s="192">
        <v>0</v>
      </c>
      <c r="I60" s="192">
        <v>0</v>
      </c>
      <c r="J60" s="192">
        <v>0</v>
      </c>
      <c r="K60" s="192">
        <v>0</v>
      </c>
      <c r="L60" s="192">
        <v>0</v>
      </c>
      <c r="M60" s="192">
        <v>0</v>
      </c>
      <c r="N60" s="192">
        <v>0</v>
      </c>
      <c r="O60" s="192">
        <v>0</v>
      </c>
      <c r="P60" s="192">
        <v>0</v>
      </c>
      <c r="Q60" s="192">
        <v>0</v>
      </c>
      <c r="R60" s="192">
        <v>0</v>
      </c>
      <c r="S60" s="192">
        <v>0</v>
      </c>
      <c r="T60" s="192">
        <v>0</v>
      </c>
      <c r="U60" s="192">
        <v>0</v>
      </c>
      <c r="V60" s="192">
        <v>0</v>
      </c>
      <c r="W60" s="192">
        <v>0</v>
      </c>
      <c r="X60" s="192">
        <v>0</v>
      </c>
      <c r="Y60" s="192">
        <v>0</v>
      </c>
      <c r="Z60" s="192">
        <v>0</v>
      </c>
      <c r="AA60" s="192">
        <v>0</v>
      </c>
      <c r="AB60" s="192">
        <v>0</v>
      </c>
      <c r="AC60" s="192">
        <v>0</v>
      </c>
      <c r="AD60" s="192">
        <v>0</v>
      </c>
      <c r="AE60" s="192">
        <v>0</v>
      </c>
      <c r="AF60" s="192">
        <v>0</v>
      </c>
      <c r="AG60" s="192">
        <v>0</v>
      </c>
      <c r="AH60" s="192">
        <v>0</v>
      </c>
      <c r="AI60" s="192">
        <v>0</v>
      </c>
      <c r="AJ60" s="192">
        <v>0</v>
      </c>
      <c r="AK60" s="192">
        <v>0</v>
      </c>
      <c r="AL60" s="192">
        <v>0</v>
      </c>
      <c r="AM60" s="192">
        <v>0</v>
      </c>
      <c r="AN60" s="192">
        <v>0</v>
      </c>
      <c r="AO60" s="192">
        <v>0</v>
      </c>
      <c r="AP60" s="192">
        <v>0</v>
      </c>
      <c r="AQ60" s="192">
        <v>0</v>
      </c>
      <c r="AR60" s="192">
        <v>0</v>
      </c>
      <c r="AS60" s="192">
        <v>0</v>
      </c>
      <c r="AT60" s="192">
        <v>0</v>
      </c>
      <c r="AU60" s="192">
        <v>0</v>
      </c>
      <c r="AV60" s="192">
        <v>0</v>
      </c>
      <c r="AW60" s="192">
        <v>0</v>
      </c>
      <c r="AX60" s="192">
        <v>0</v>
      </c>
      <c r="AY60" s="192">
        <v>0</v>
      </c>
      <c r="AZ60" s="192">
        <v>0</v>
      </c>
      <c r="BA60" s="192">
        <v>0</v>
      </c>
      <c r="BB60" s="192">
        <v>0</v>
      </c>
      <c r="BC60" s="192">
        <v>0</v>
      </c>
      <c r="BD60" s="192">
        <v>0</v>
      </c>
      <c r="BE60" s="192">
        <v>0</v>
      </c>
      <c r="BF60" s="192">
        <v>0</v>
      </c>
      <c r="BG60" s="192">
        <v>0</v>
      </c>
      <c r="BH60" s="192">
        <v>0</v>
      </c>
      <c r="BI60" s="192">
        <v>0</v>
      </c>
      <c r="BJ60" s="192">
        <v>0</v>
      </c>
      <c r="BK60" s="192">
        <v>0</v>
      </c>
      <c r="BL60" s="192">
        <v>0</v>
      </c>
      <c r="BM60" s="192">
        <v>0</v>
      </c>
      <c r="BN60" s="192">
        <v>0</v>
      </c>
      <c r="BO60" s="192">
        <v>0</v>
      </c>
      <c r="BP60" s="192">
        <v>0</v>
      </c>
      <c r="BQ60" s="192">
        <v>0</v>
      </c>
      <c r="BR60" s="192">
        <v>0</v>
      </c>
      <c r="BS60" s="192">
        <v>0</v>
      </c>
      <c r="BT60" s="192">
        <v>0</v>
      </c>
      <c r="BU60" s="192">
        <v>0</v>
      </c>
      <c r="BV60" s="192">
        <v>0</v>
      </c>
      <c r="BW60" s="192">
        <v>0</v>
      </c>
      <c r="BX60" s="192">
        <v>0</v>
      </c>
      <c r="BY60" s="192">
        <v>0</v>
      </c>
      <c r="BZ60" s="192">
        <v>0</v>
      </c>
      <c r="CA60" s="192">
        <v>0</v>
      </c>
      <c r="CB60" s="192">
        <v>0</v>
      </c>
      <c r="CC60" s="192">
        <v>0</v>
      </c>
      <c r="CD60" s="215">
        <v>0</v>
      </c>
    </row>
    <row r="61" spans="1:82" s="1" customFormat="1" x14ac:dyDescent="0.4">
      <c r="A61" s="209"/>
      <c r="B61" s="213" t="s">
        <v>281</v>
      </c>
      <c r="C61" s="209"/>
      <c r="D61" s="192">
        <v>0</v>
      </c>
      <c r="E61" s="192">
        <v>0</v>
      </c>
      <c r="F61" s="192">
        <v>0</v>
      </c>
      <c r="G61" s="192">
        <v>0</v>
      </c>
      <c r="H61" s="192">
        <v>0</v>
      </c>
      <c r="I61" s="192">
        <v>0</v>
      </c>
      <c r="J61" s="192">
        <v>0</v>
      </c>
      <c r="K61" s="192">
        <v>0</v>
      </c>
      <c r="L61" s="192">
        <v>0</v>
      </c>
      <c r="M61" s="192">
        <v>0</v>
      </c>
      <c r="N61" s="192">
        <v>0</v>
      </c>
      <c r="O61" s="192">
        <v>0</v>
      </c>
      <c r="P61" s="192">
        <v>0</v>
      </c>
      <c r="Q61" s="192">
        <v>0</v>
      </c>
      <c r="R61" s="192">
        <v>0</v>
      </c>
      <c r="S61" s="192">
        <v>0</v>
      </c>
      <c r="T61" s="192">
        <v>0</v>
      </c>
      <c r="U61" s="192">
        <v>0</v>
      </c>
      <c r="V61" s="192">
        <v>0</v>
      </c>
      <c r="W61" s="192">
        <v>0</v>
      </c>
      <c r="X61" s="192">
        <v>0</v>
      </c>
      <c r="Y61" s="192">
        <v>0</v>
      </c>
      <c r="Z61" s="192">
        <v>0</v>
      </c>
      <c r="AA61" s="192">
        <v>0</v>
      </c>
      <c r="AB61" s="192">
        <v>0</v>
      </c>
      <c r="AC61" s="192">
        <v>0</v>
      </c>
      <c r="AD61" s="192">
        <v>0</v>
      </c>
      <c r="AE61" s="192">
        <v>0</v>
      </c>
      <c r="AF61" s="192">
        <v>0</v>
      </c>
      <c r="AG61" s="192">
        <v>0</v>
      </c>
      <c r="AH61" s="192">
        <v>0</v>
      </c>
      <c r="AI61" s="192">
        <v>0</v>
      </c>
      <c r="AJ61" s="192">
        <v>0</v>
      </c>
      <c r="AK61" s="192">
        <v>0</v>
      </c>
      <c r="AL61" s="192">
        <v>0</v>
      </c>
      <c r="AM61" s="192">
        <v>0</v>
      </c>
      <c r="AN61" s="192">
        <v>0</v>
      </c>
      <c r="AO61" s="192">
        <v>0</v>
      </c>
      <c r="AP61" s="192">
        <v>0</v>
      </c>
      <c r="AQ61" s="192">
        <v>0</v>
      </c>
      <c r="AR61" s="192">
        <v>0</v>
      </c>
      <c r="AS61" s="192">
        <v>0</v>
      </c>
      <c r="AT61" s="192">
        <v>0</v>
      </c>
      <c r="AU61" s="192">
        <v>0</v>
      </c>
      <c r="AV61" s="192">
        <v>0</v>
      </c>
      <c r="AW61" s="192">
        <v>0</v>
      </c>
      <c r="AX61" s="192">
        <v>0</v>
      </c>
      <c r="AY61" s="192">
        <v>0</v>
      </c>
      <c r="AZ61" s="192">
        <v>0</v>
      </c>
      <c r="BA61" s="192">
        <v>9759</v>
      </c>
      <c r="BB61" s="192">
        <v>9953</v>
      </c>
      <c r="BC61" s="192">
        <v>10084</v>
      </c>
      <c r="BD61" s="192">
        <v>11106</v>
      </c>
      <c r="BE61" s="192">
        <v>11202</v>
      </c>
      <c r="BF61" s="192">
        <v>11358</v>
      </c>
      <c r="BG61" s="192">
        <v>11486</v>
      </c>
      <c r="BH61" s="192">
        <v>11430</v>
      </c>
      <c r="BI61" s="192">
        <v>11555</v>
      </c>
      <c r="BJ61" s="192">
        <v>11750</v>
      </c>
      <c r="BK61" s="192">
        <v>12123</v>
      </c>
      <c r="BL61" s="192">
        <v>12421</v>
      </c>
      <c r="BM61" s="192">
        <v>12681</v>
      </c>
      <c r="BN61" s="192">
        <v>12783</v>
      </c>
      <c r="BO61" s="192">
        <v>12686</v>
      </c>
      <c r="BP61" s="192">
        <v>12683</v>
      </c>
      <c r="BQ61" s="192">
        <v>12585</v>
      </c>
      <c r="BR61" s="192">
        <v>12467</v>
      </c>
      <c r="BS61" s="192">
        <v>12215</v>
      </c>
      <c r="BT61" s="192">
        <v>12025</v>
      </c>
      <c r="BU61" s="192">
        <v>11808</v>
      </c>
      <c r="BV61" s="192">
        <v>11568</v>
      </c>
      <c r="BW61" s="192">
        <v>11391</v>
      </c>
      <c r="BX61" s="192">
        <v>11227</v>
      </c>
      <c r="BY61" s="192">
        <v>11335</v>
      </c>
      <c r="BZ61" s="192">
        <v>11503</v>
      </c>
      <c r="CA61" s="192">
        <v>11694</v>
      </c>
      <c r="CB61" s="192">
        <v>11899</v>
      </c>
      <c r="CC61" s="192">
        <v>12109</v>
      </c>
      <c r="CD61" s="215">
        <v>12160</v>
      </c>
    </row>
    <row r="62" spans="1:82" s="223" customFormat="1" ht="15.4" thickBot="1" x14ac:dyDescent="0.45">
      <c r="A62" s="218"/>
      <c r="B62" s="219"/>
      <c r="C62" s="220"/>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21"/>
      <c r="BK62" s="221"/>
      <c r="BL62" s="221"/>
      <c r="BM62" s="221"/>
      <c r="BN62" s="221"/>
      <c r="BO62" s="221"/>
      <c r="BP62" s="221"/>
      <c r="BQ62" s="221"/>
      <c r="BR62" s="221"/>
      <c r="BS62" s="221"/>
      <c r="BT62" s="221"/>
      <c r="BU62" s="221"/>
      <c r="BV62" s="221"/>
      <c r="BW62" s="221"/>
      <c r="BX62" s="221"/>
      <c r="BY62" s="221"/>
      <c r="BZ62" s="221"/>
      <c r="CA62" s="221"/>
      <c r="CB62" s="221"/>
      <c r="CC62" s="221"/>
      <c r="CD62" s="222"/>
    </row>
    <row r="64" spans="1:82" x14ac:dyDescent="0.4">
      <c r="D64" s="213"/>
      <c r="E64" s="213"/>
      <c r="F64" s="213"/>
      <c r="G64" s="213"/>
      <c r="H64" s="213"/>
      <c r="I64" s="213"/>
      <c r="J64" s="213"/>
      <c r="K64" s="213"/>
      <c r="L64" s="213"/>
      <c r="M64" s="213"/>
      <c r="N64" s="213"/>
      <c r="O64" s="213"/>
      <c r="P64" s="213"/>
      <c r="Q64" s="213"/>
      <c r="R64" s="213"/>
      <c r="S64" s="213"/>
      <c r="T64" s="213"/>
      <c r="U64" s="213"/>
      <c r="V64" s="213"/>
      <c r="W64" s="213"/>
      <c r="X64" s="213"/>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c r="BP64" s="213"/>
      <c r="BQ64" s="213"/>
      <c r="BR64" s="213"/>
      <c r="BS64" s="213"/>
      <c r="BT64" s="213"/>
      <c r="BU64" s="213"/>
      <c r="BV64" s="213"/>
      <c r="BW64" s="213"/>
    </row>
  </sheetData>
  <hyperlinks>
    <hyperlink ref="A1" location="Contents!A1" display="Contents page" xr:uid="{00000000-0004-0000-0700-000000000000}"/>
    <hyperlink ref="B1" location="Notes!A1" display="Information relating to this table can be found in the 'Notes' tab" xr:uid="{00000000-0004-0000-07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9C9C9"/>
  </sheetPr>
  <dimension ref="A1:CE147"/>
  <sheetViews>
    <sheetView zoomScale="70" zoomScaleNormal="70" workbookViewId="0">
      <pane xSplit="3" ySplit="4" topLeftCell="BW5" activePane="bottomRight" state="frozen"/>
      <selection pane="topRight" activeCell="D1" sqref="D1"/>
      <selection pane="bottomLeft" activeCell="A5" sqref="A5"/>
      <selection pane="bottomRight" activeCell="A5" sqref="A5"/>
    </sheetView>
  </sheetViews>
  <sheetFormatPr defaultColWidth="9.1328125" defaultRowHeight="15" x14ac:dyDescent="0.4"/>
  <cols>
    <col min="1" max="1" width="23.1328125" style="159" bestFit="1" customWidth="1"/>
    <col min="2" max="2" width="75.86328125" style="56" customWidth="1"/>
    <col min="3" max="3" width="25.86328125" style="56" customWidth="1"/>
    <col min="4" max="75" width="12.86328125" style="59" customWidth="1"/>
    <col min="76" max="82" width="12.86328125" style="56" customWidth="1"/>
    <col min="83" max="83" width="9.1328125" style="56" customWidth="1"/>
    <col min="84" max="16384" width="9.1328125" style="56"/>
  </cols>
  <sheetData>
    <row r="1" spans="1:82" s="16" customFormat="1" ht="25.5" customHeight="1" thickBot="1" x14ac:dyDescent="0.4">
      <c r="A1" s="43" t="s">
        <v>44</v>
      </c>
      <c r="B1" s="44" t="s">
        <v>88</v>
      </c>
      <c r="C1" s="108"/>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row>
    <row r="2" spans="1:82" s="1" customFormat="1" ht="33" customHeight="1" x14ac:dyDescent="0.4">
      <c r="A2" s="46" t="s">
        <v>45</v>
      </c>
      <c r="B2" s="18" t="s">
        <v>322</v>
      </c>
      <c r="C2" s="135"/>
      <c r="D2" s="49" t="s">
        <v>144</v>
      </c>
      <c r="E2" s="49" t="s">
        <v>145</v>
      </c>
      <c r="F2" s="49" t="s">
        <v>146</v>
      </c>
      <c r="G2" s="49" t="s">
        <v>147</v>
      </c>
      <c r="H2" s="49" t="s">
        <v>148</v>
      </c>
      <c r="I2" s="49" t="s">
        <v>149</v>
      </c>
      <c r="J2" s="49" t="s">
        <v>150</v>
      </c>
      <c r="K2" s="49" t="s">
        <v>151</v>
      </c>
      <c r="L2" s="49" t="s">
        <v>152</v>
      </c>
      <c r="M2" s="49" t="s">
        <v>153</v>
      </c>
      <c r="N2" s="49" t="s">
        <v>154</v>
      </c>
      <c r="O2" s="49" t="s">
        <v>155</v>
      </c>
      <c r="P2" s="49" t="s">
        <v>156</v>
      </c>
      <c r="Q2" s="49" t="s">
        <v>157</v>
      </c>
      <c r="R2" s="49" t="s">
        <v>158</v>
      </c>
      <c r="S2" s="49" t="s">
        <v>159</v>
      </c>
      <c r="T2" s="49" t="s">
        <v>160</v>
      </c>
      <c r="U2" s="49" t="s">
        <v>161</v>
      </c>
      <c r="V2" s="49" t="s">
        <v>162</v>
      </c>
      <c r="W2" s="49" t="s">
        <v>163</v>
      </c>
      <c r="X2" s="49" t="s">
        <v>164</v>
      </c>
      <c r="Y2" s="49" t="s">
        <v>165</v>
      </c>
      <c r="Z2" s="49" t="s">
        <v>166</v>
      </c>
      <c r="AA2" s="49" t="s">
        <v>167</v>
      </c>
      <c r="AB2" s="49" t="s">
        <v>168</v>
      </c>
      <c r="AC2" s="49" t="s">
        <v>169</v>
      </c>
      <c r="AD2" s="49" t="s">
        <v>170</v>
      </c>
      <c r="AE2" s="49" t="s">
        <v>171</v>
      </c>
      <c r="AF2" s="49" t="s">
        <v>172</v>
      </c>
      <c r="AG2" s="49" t="s">
        <v>173</v>
      </c>
      <c r="AH2" s="49" t="s">
        <v>174</v>
      </c>
      <c r="AI2" s="49" t="s">
        <v>175</v>
      </c>
      <c r="AJ2" s="49" t="s">
        <v>176</v>
      </c>
      <c r="AK2" s="49" t="s">
        <v>177</v>
      </c>
      <c r="AL2" s="49" t="s">
        <v>178</v>
      </c>
      <c r="AM2" s="49" t="s">
        <v>179</v>
      </c>
      <c r="AN2" s="49" t="s">
        <v>180</v>
      </c>
      <c r="AO2" s="49" t="s">
        <v>181</v>
      </c>
      <c r="AP2" s="49" t="s">
        <v>182</v>
      </c>
      <c r="AQ2" s="49" t="s">
        <v>183</v>
      </c>
      <c r="AR2" s="49" t="s">
        <v>184</v>
      </c>
      <c r="AS2" s="49" t="s">
        <v>185</v>
      </c>
      <c r="AT2" s="49" t="s">
        <v>186</v>
      </c>
      <c r="AU2" s="49" t="s">
        <v>187</v>
      </c>
      <c r="AV2" s="49" t="s">
        <v>188</v>
      </c>
      <c r="AW2" s="49" t="s">
        <v>189</v>
      </c>
      <c r="AX2" s="49" t="s">
        <v>190</v>
      </c>
      <c r="AY2" s="49" t="s">
        <v>90</v>
      </c>
      <c r="AZ2" s="49" t="s">
        <v>91</v>
      </c>
      <c r="BA2" s="49" t="s">
        <v>92</v>
      </c>
      <c r="BB2" s="49" t="s">
        <v>93</v>
      </c>
      <c r="BC2" s="49" t="s">
        <v>94</v>
      </c>
      <c r="BD2" s="49" t="s">
        <v>95</v>
      </c>
      <c r="BE2" s="49" t="s">
        <v>96</v>
      </c>
      <c r="BF2" s="49" t="s">
        <v>97</v>
      </c>
      <c r="BG2" s="49" t="s">
        <v>98</v>
      </c>
      <c r="BH2" s="49" t="s">
        <v>99</v>
      </c>
      <c r="BI2" s="49" t="s">
        <v>100</v>
      </c>
      <c r="BJ2" s="49" t="s">
        <v>101</v>
      </c>
      <c r="BK2" s="49" t="s">
        <v>102</v>
      </c>
      <c r="BL2" s="49" t="s">
        <v>103</v>
      </c>
      <c r="BM2" s="49" t="s">
        <v>104</v>
      </c>
      <c r="BN2" s="49" t="s">
        <v>105</v>
      </c>
      <c r="BO2" s="49" t="s">
        <v>106</v>
      </c>
      <c r="BP2" s="49" t="s">
        <v>107</v>
      </c>
      <c r="BQ2" s="49" t="s">
        <v>108</v>
      </c>
      <c r="BR2" s="49" t="s">
        <v>109</v>
      </c>
      <c r="BS2" s="49" t="s">
        <v>110</v>
      </c>
      <c r="BT2" s="49" t="s">
        <v>111</v>
      </c>
      <c r="BU2" s="49" t="s">
        <v>112</v>
      </c>
      <c r="BV2" s="49" t="s">
        <v>113</v>
      </c>
      <c r="BW2" s="49" t="s">
        <v>114</v>
      </c>
      <c r="BX2" s="49" t="s">
        <v>115</v>
      </c>
      <c r="BY2" s="49" t="s">
        <v>116</v>
      </c>
      <c r="BZ2" s="49" t="s">
        <v>117</v>
      </c>
      <c r="CA2" s="49" t="s">
        <v>118</v>
      </c>
      <c r="CB2" s="49" t="s">
        <v>119</v>
      </c>
      <c r="CC2" s="49" t="s">
        <v>120</v>
      </c>
      <c r="CD2" s="50" t="s">
        <v>121</v>
      </c>
    </row>
    <row r="3" spans="1:82" s="51" customFormat="1" x14ac:dyDescent="0.4">
      <c r="A3" s="110">
        <v>2022</v>
      </c>
      <c r="B3" s="21" t="s">
        <v>218</v>
      </c>
      <c r="C3" s="23"/>
      <c r="D3" s="53" t="s">
        <v>123</v>
      </c>
      <c r="E3" s="53" t="s">
        <v>123</v>
      </c>
      <c r="F3" s="53" t="s">
        <v>123</v>
      </c>
      <c r="G3" s="53" t="s">
        <v>123</v>
      </c>
      <c r="H3" s="53" t="s">
        <v>123</v>
      </c>
      <c r="I3" s="53" t="s">
        <v>123</v>
      </c>
      <c r="J3" s="53" t="s">
        <v>123</v>
      </c>
      <c r="K3" s="53" t="s">
        <v>123</v>
      </c>
      <c r="L3" s="53" t="s">
        <v>123</v>
      </c>
      <c r="M3" s="53" t="s">
        <v>123</v>
      </c>
      <c r="N3" s="53" t="s">
        <v>123</v>
      </c>
      <c r="O3" s="53" t="s">
        <v>123</v>
      </c>
      <c r="P3" s="53" t="s">
        <v>123</v>
      </c>
      <c r="Q3" s="53" t="s">
        <v>123</v>
      </c>
      <c r="R3" s="53" t="s">
        <v>123</v>
      </c>
      <c r="S3" s="53" t="s">
        <v>123</v>
      </c>
      <c r="T3" s="53" t="s">
        <v>123</v>
      </c>
      <c r="U3" s="53" t="s">
        <v>123</v>
      </c>
      <c r="V3" s="53" t="s">
        <v>123</v>
      </c>
      <c r="W3" s="53" t="s">
        <v>123</v>
      </c>
      <c r="X3" s="53" t="s">
        <v>123</v>
      </c>
      <c r="Y3" s="53" t="s">
        <v>123</v>
      </c>
      <c r="Z3" s="53" t="s">
        <v>123</v>
      </c>
      <c r="AA3" s="53" t="s">
        <v>123</v>
      </c>
      <c r="AB3" s="53" t="s">
        <v>123</v>
      </c>
      <c r="AC3" s="53" t="s">
        <v>123</v>
      </c>
      <c r="AD3" s="53" t="s">
        <v>123</v>
      </c>
      <c r="AE3" s="53" t="s">
        <v>123</v>
      </c>
      <c r="AF3" s="53" t="s">
        <v>123</v>
      </c>
      <c r="AG3" s="53" t="s">
        <v>123</v>
      </c>
      <c r="AH3" s="53" t="s">
        <v>123</v>
      </c>
      <c r="AI3" s="53" t="s">
        <v>123</v>
      </c>
      <c r="AJ3" s="53" t="s">
        <v>123</v>
      </c>
      <c r="AK3" s="53" t="s">
        <v>123</v>
      </c>
      <c r="AL3" s="53" t="s">
        <v>123</v>
      </c>
      <c r="AM3" s="53" t="s">
        <v>123</v>
      </c>
      <c r="AN3" s="53" t="s">
        <v>123</v>
      </c>
      <c r="AO3" s="53" t="s">
        <v>123</v>
      </c>
      <c r="AP3" s="53" t="s">
        <v>123</v>
      </c>
      <c r="AQ3" s="53" t="s">
        <v>123</v>
      </c>
      <c r="AR3" s="53" t="s">
        <v>123</v>
      </c>
      <c r="AS3" s="53" t="s">
        <v>123</v>
      </c>
      <c r="AT3" s="53" t="s">
        <v>123</v>
      </c>
      <c r="AU3" s="53" t="s">
        <v>123</v>
      </c>
      <c r="AV3" s="53" t="s">
        <v>123</v>
      </c>
      <c r="AW3" s="53" t="s">
        <v>123</v>
      </c>
      <c r="AX3" s="53" t="s">
        <v>123</v>
      </c>
      <c r="AY3" s="53" t="s">
        <v>123</v>
      </c>
      <c r="AZ3" s="53" t="s">
        <v>123</v>
      </c>
      <c r="BA3" s="53" t="s">
        <v>123</v>
      </c>
      <c r="BB3" s="53" t="s">
        <v>123</v>
      </c>
      <c r="BC3" s="53" t="s">
        <v>123</v>
      </c>
      <c r="BD3" s="53" t="s">
        <v>123</v>
      </c>
      <c r="BE3" s="53" t="s">
        <v>123</v>
      </c>
      <c r="BF3" s="53" t="s">
        <v>123</v>
      </c>
      <c r="BG3" s="53" t="s">
        <v>123</v>
      </c>
      <c r="BH3" s="53" t="s">
        <v>123</v>
      </c>
      <c r="BI3" s="53" t="s">
        <v>123</v>
      </c>
      <c r="BJ3" s="53" t="s">
        <v>123</v>
      </c>
      <c r="BK3" s="53" t="s">
        <v>123</v>
      </c>
      <c r="BL3" s="53" t="s">
        <v>123</v>
      </c>
      <c r="BM3" s="53" t="s">
        <v>123</v>
      </c>
      <c r="BN3" s="53" t="s">
        <v>123</v>
      </c>
      <c r="BO3" s="53" t="s">
        <v>123</v>
      </c>
      <c r="BP3" s="53" t="s">
        <v>123</v>
      </c>
      <c r="BQ3" s="53" t="s">
        <v>123</v>
      </c>
      <c r="BR3" s="53" t="s">
        <v>123</v>
      </c>
      <c r="BS3" s="53" t="s">
        <v>123</v>
      </c>
      <c r="BT3" s="53" t="s">
        <v>123</v>
      </c>
      <c r="BU3" s="53" t="s">
        <v>123</v>
      </c>
      <c r="BV3" s="53" t="s">
        <v>123</v>
      </c>
      <c r="BW3" s="53" t="s">
        <v>123</v>
      </c>
      <c r="BX3" s="53" t="s">
        <v>123</v>
      </c>
      <c r="BY3" s="53" t="s">
        <v>124</v>
      </c>
      <c r="BZ3" s="53" t="s">
        <v>124</v>
      </c>
      <c r="CA3" s="53" t="s">
        <v>124</v>
      </c>
      <c r="CB3" s="53" t="s">
        <v>124</v>
      </c>
      <c r="CC3" s="53" t="s">
        <v>124</v>
      </c>
      <c r="CD3" s="54" t="s">
        <v>124</v>
      </c>
    </row>
    <row r="4" spans="1:82" s="1" customFormat="1" x14ac:dyDescent="0.4">
      <c r="A4" s="111"/>
      <c r="B4" s="112"/>
      <c r="C4" s="136"/>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48"/>
    </row>
    <row r="5" spans="1:82" s="1" customFormat="1" ht="27" customHeight="1" x14ac:dyDescent="0.4">
      <c r="A5" s="149"/>
      <c r="B5" s="106" t="s">
        <v>323</v>
      </c>
      <c r="C5" s="226"/>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6"/>
    </row>
    <row r="6" spans="1:82" s="1" customFormat="1" x14ac:dyDescent="0.4">
      <c r="A6" s="149"/>
      <c r="B6" s="56" t="s">
        <v>222</v>
      </c>
      <c r="C6" s="227" t="s">
        <v>221</v>
      </c>
      <c r="D6" s="155"/>
      <c r="E6" s="155"/>
      <c r="F6" s="155"/>
      <c r="G6" s="155"/>
      <c r="H6" s="155"/>
      <c r="I6" s="155"/>
      <c r="J6" s="155"/>
      <c r="K6" s="155"/>
      <c r="L6" s="155"/>
      <c r="M6" s="155"/>
      <c r="N6" s="155"/>
      <c r="O6" s="155"/>
      <c r="P6" s="155"/>
      <c r="Q6" s="155"/>
      <c r="R6" s="155"/>
      <c r="S6" s="155"/>
      <c r="T6" s="155"/>
      <c r="U6" s="155"/>
      <c r="V6" s="155"/>
      <c r="W6" s="155"/>
      <c r="X6" s="155"/>
      <c r="Y6" s="155"/>
      <c r="Z6" s="155"/>
      <c r="AA6" s="155"/>
      <c r="AB6" s="155"/>
      <c r="AC6" s="155"/>
      <c r="AD6" s="155"/>
      <c r="AE6" s="155"/>
      <c r="AF6" s="155"/>
      <c r="AG6" s="155"/>
      <c r="AH6" s="155">
        <v>29.110512129380052</v>
      </c>
      <c r="AI6" s="155">
        <v>33.549592894152475</v>
      </c>
      <c r="AJ6" s="155">
        <v>40.369007052134776</v>
      </c>
      <c r="AK6" s="155">
        <v>46.752225119122535</v>
      </c>
      <c r="AL6" s="155">
        <v>54.320191795418218</v>
      </c>
      <c r="AM6" s="155">
        <v>59.875101756018147</v>
      </c>
      <c r="AN6" s="155">
        <v>65.101994394921959</v>
      </c>
      <c r="AO6" s="155">
        <v>74.2190013532487</v>
      </c>
      <c r="AP6" s="155">
        <v>80.449906377863556</v>
      </c>
      <c r="AQ6" s="155">
        <v>90.01536154090887</v>
      </c>
      <c r="AR6" s="155">
        <v>97.347068426548574</v>
      </c>
      <c r="AS6" s="155">
        <v>106.17280948270272</v>
      </c>
      <c r="AT6" s="155">
        <v>124.86515488177545</v>
      </c>
      <c r="AU6" s="155">
        <v>152.5137354583984</v>
      </c>
      <c r="AV6" s="155">
        <v>0</v>
      </c>
      <c r="AW6" s="155">
        <v>0</v>
      </c>
      <c r="AX6" s="155">
        <v>0</v>
      </c>
      <c r="AY6" s="155">
        <v>0</v>
      </c>
      <c r="AZ6" s="155">
        <v>0</v>
      </c>
      <c r="BA6" s="155">
        <v>0</v>
      </c>
      <c r="BB6" s="155">
        <v>0</v>
      </c>
      <c r="BC6" s="155">
        <v>0</v>
      </c>
      <c r="BD6" s="155">
        <v>0</v>
      </c>
      <c r="BE6" s="155">
        <v>0</v>
      </c>
      <c r="BF6" s="155">
        <v>0</v>
      </c>
      <c r="BG6" s="155">
        <v>0</v>
      </c>
      <c r="BH6" s="155">
        <v>0</v>
      </c>
      <c r="BI6" s="155">
        <v>0</v>
      </c>
      <c r="BJ6" s="155">
        <v>0</v>
      </c>
      <c r="BK6" s="155">
        <v>0</v>
      </c>
      <c r="BL6" s="155">
        <v>0</v>
      </c>
      <c r="BM6" s="155">
        <v>0</v>
      </c>
      <c r="BN6" s="155">
        <v>0</v>
      </c>
      <c r="BO6" s="155">
        <v>0</v>
      </c>
      <c r="BP6" s="155">
        <v>0</v>
      </c>
      <c r="BQ6" s="155">
        <v>0</v>
      </c>
      <c r="BR6" s="155">
        <v>0</v>
      </c>
      <c r="BS6" s="155">
        <v>0</v>
      </c>
      <c r="BT6" s="155">
        <v>0</v>
      </c>
      <c r="BU6" s="155">
        <v>0</v>
      </c>
      <c r="BV6" s="155">
        <v>0</v>
      </c>
      <c r="BW6" s="155">
        <v>0</v>
      </c>
      <c r="BX6" s="155">
        <v>0</v>
      </c>
      <c r="BY6" s="155">
        <v>0</v>
      </c>
      <c r="BZ6" s="155">
        <v>0</v>
      </c>
      <c r="CA6" s="155">
        <v>0</v>
      </c>
      <c r="CB6" s="155">
        <v>0</v>
      </c>
      <c r="CC6" s="155">
        <v>0</v>
      </c>
      <c r="CD6" s="156">
        <v>0</v>
      </c>
    </row>
    <row r="7" spans="1:82" s="1" customFormat="1" x14ac:dyDescent="0.4">
      <c r="A7" s="149"/>
      <c r="B7" s="56" t="s">
        <v>324</v>
      </c>
      <c r="C7" s="227" t="s">
        <v>221</v>
      </c>
      <c r="D7" s="155"/>
      <c r="E7" s="155"/>
      <c r="F7" s="155"/>
      <c r="G7" s="155"/>
      <c r="H7" s="155"/>
      <c r="I7" s="155"/>
      <c r="J7" s="155"/>
      <c r="K7" s="155"/>
      <c r="L7" s="155"/>
      <c r="M7" s="155"/>
      <c r="N7" s="155"/>
      <c r="O7" s="155"/>
      <c r="P7" s="155"/>
      <c r="Q7" s="155"/>
      <c r="R7" s="155"/>
      <c r="S7" s="155"/>
      <c r="T7" s="155"/>
      <c r="U7" s="155"/>
      <c r="V7" s="155"/>
      <c r="W7" s="155"/>
      <c r="X7" s="155"/>
      <c r="Y7" s="155"/>
      <c r="Z7" s="155"/>
      <c r="AA7" s="155"/>
      <c r="AB7" s="155"/>
      <c r="AC7" s="155"/>
      <c r="AD7" s="155"/>
      <c r="AE7" s="155"/>
      <c r="AF7" s="155"/>
      <c r="AG7" s="155"/>
      <c r="AH7" s="155">
        <v>1798</v>
      </c>
      <c r="AI7" s="155">
        <v>2830</v>
      </c>
      <c r="AJ7" s="155">
        <v>3005</v>
      </c>
      <c r="AK7" s="155">
        <v>3448</v>
      </c>
      <c r="AL7" s="155">
        <v>3751</v>
      </c>
      <c r="AM7" s="155">
        <v>4095</v>
      </c>
      <c r="AN7" s="155">
        <v>4396</v>
      </c>
      <c r="AO7" s="155">
        <v>4602</v>
      </c>
      <c r="AP7" s="155">
        <v>4661</v>
      </c>
      <c r="AQ7" s="155">
        <v>4760.201</v>
      </c>
      <c r="AR7" s="155">
        <v>4693.6689999999999</v>
      </c>
      <c r="AS7" s="155">
        <v>4736.817</v>
      </c>
      <c r="AT7" s="155">
        <v>4819.6320000000005</v>
      </c>
      <c r="AU7" s="155">
        <v>5437.5395747970842</v>
      </c>
      <c r="AV7" s="155">
        <v>5953.1810000000005</v>
      </c>
      <c r="AW7" s="155">
        <v>6331.3990000000003</v>
      </c>
      <c r="AX7" s="155">
        <v>6403.6940000000004</v>
      </c>
      <c r="AY7" s="155">
        <v>6642.2250000000004</v>
      </c>
      <c r="AZ7" s="155">
        <v>6941.3710000000001</v>
      </c>
      <c r="BA7" s="155">
        <v>7088.2730000000001</v>
      </c>
      <c r="BB7" s="155">
        <v>7294.9489999999996</v>
      </c>
      <c r="BC7" s="155">
        <v>8283.3439999999991</v>
      </c>
      <c r="BD7" s="155">
        <v>8659.5450000000001</v>
      </c>
      <c r="BE7" s="155">
        <v>8795.2162844499999</v>
      </c>
      <c r="BF7" s="155">
        <v>8945.096379300001</v>
      </c>
      <c r="BG7" s="155"/>
      <c r="BH7" s="155"/>
      <c r="BI7" s="155"/>
      <c r="BJ7" s="155"/>
      <c r="BK7" s="155"/>
      <c r="BL7" s="155"/>
      <c r="BM7" s="155"/>
      <c r="BN7" s="155"/>
      <c r="BO7" s="155"/>
      <c r="BP7" s="155"/>
      <c r="BQ7" s="155"/>
      <c r="BR7" s="155"/>
      <c r="BS7" s="155"/>
      <c r="BT7" s="155"/>
      <c r="BU7" s="155"/>
      <c r="BV7" s="155"/>
      <c r="BW7" s="155"/>
      <c r="BX7" s="155"/>
      <c r="BY7" s="155"/>
      <c r="BZ7" s="155"/>
      <c r="CA7" s="155"/>
      <c r="CB7" s="155"/>
      <c r="CC7" s="155"/>
      <c r="CD7" s="156"/>
    </row>
    <row r="8" spans="1:82" s="1" customFormat="1" x14ac:dyDescent="0.4">
      <c r="A8" s="149"/>
      <c r="B8" s="56" t="s">
        <v>232</v>
      </c>
      <c r="C8" s="227" t="s">
        <v>221</v>
      </c>
      <c r="D8" s="155"/>
      <c r="E8" s="155"/>
      <c r="F8" s="155"/>
      <c r="G8" s="155"/>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v>0</v>
      </c>
      <c r="AI8" s="155">
        <v>0</v>
      </c>
      <c r="AJ8" s="155">
        <v>0</v>
      </c>
      <c r="AK8" s="155">
        <v>0</v>
      </c>
      <c r="AL8" s="155">
        <v>0</v>
      </c>
      <c r="AM8" s="155">
        <v>0</v>
      </c>
      <c r="AN8" s="155">
        <v>0</v>
      </c>
      <c r="AO8" s="155">
        <v>0</v>
      </c>
      <c r="AP8" s="155">
        <v>0</v>
      </c>
      <c r="AQ8" s="155">
        <v>0</v>
      </c>
      <c r="AR8" s="155">
        <v>0</v>
      </c>
      <c r="AS8" s="155">
        <v>0</v>
      </c>
      <c r="AT8" s="155">
        <v>0</v>
      </c>
      <c r="AU8" s="155">
        <v>0</v>
      </c>
      <c r="AV8" s="155">
        <v>231.47411666314397</v>
      </c>
      <c r="AW8" s="155">
        <v>325.20902588180275</v>
      </c>
      <c r="AX8" s="155">
        <v>365.13545224968743</v>
      </c>
      <c r="AY8" s="155">
        <v>437.39160512525461</v>
      </c>
      <c r="AZ8" s="155">
        <v>443.26224191823394</v>
      </c>
      <c r="BA8" s="155">
        <v>488.61175918926864</v>
      </c>
      <c r="BB8" s="155">
        <v>528.58293270578872</v>
      </c>
      <c r="BC8" s="155">
        <v>566.36950568822147</v>
      </c>
      <c r="BD8" s="155">
        <v>607.03198548293733</v>
      </c>
      <c r="BE8" s="155">
        <v>673.62344552251193</v>
      </c>
      <c r="BF8" s="155">
        <v>762.23</v>
      </c>
      <c r="BG8" s="155">
        <v>793.54721823565706</v>
      </c>
      <c r="BH8" s="155">
        <v>842.13</v>
      </c>
      <c r="BI8" s="155">
        <v>923.7647969778385</v>
      </c>
      <c r="BJ8" s="155">
        <v>972.69087379439623</v>
      </c>
      <c r="BK8" s="155">
        <v>1039.8247158707195</v>
      </c>
      <c r="BL8" s="155">
        <v>1105.9393085337213</v>
      </c>
      <c r="BM8" s="155">
        <v>1192.1009182195146</v>
      </c>
      <c r="BN8" s="155">
        <v>1220.2044423261623</v>
      </c>
      <c r="BO8" s="155">
        <v>1314.7165739259212</v>
      </c>
      <c r="BP8" s="155">
        <v>1390.6353122046253</v>
      </c>
      <c r="BQ8" s="155">
        <v>1463.3914453663692</v>
      </c>
      <c r="BR8" s="155">
        <v>1717.304349681425</v>
      </c>
      <c r="BS8" s="155">
        <v>1834.7090892979174</v>
      </c>
      <c r="BT8" s="155">
        <v>1896.9720008984343</v>
      </c>
      <c r="BU8" s="155">
        <v>1965.0820231168198</v>
      </c>
      <c r="BV8" s="155">
        <v>2114.1233711450695</v>
      </c>
      <c r="BW8" s="155">
        <v>2299.1628969686622</v>
      </c>
      <c r="BX8" s="155">
        <v>2246.6479233095843</v>
      </c>
      <c r="BY8" s="155">
        <v>2432.7282511383582</v>
      </c>
      <c r="BZ8" s="155">
        <v>2689.8463629934081</v>
      </c>
      <c r="CA8" s="155">
        <v>3087.1134144994394</v>
      </c>
      <c r="CB8" s="155">
        <v>3374.0072519281571</v>
      </c>
      <c r="CC8" s="155">
        <v>3616.4187646991395</v>
      </c>
      <c r="CD8" s="156">
        <v>3861.1458514464794</v>
      </c>
    </row>
    <row r="9" spans="1:82" s="1" customFormat="1" x14ac:dyDescent="0.4">
      <c r="A9" s="149"/>
      <c r="B9" s="56" t="s">
        <v>325</v>
      </c>
      <c r="C9" s="227" t="s">
        <v>230</v>
      </c>
      <c r="D9" s="155"/>
      <c r="E9" s="155"/>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v>0</v>
      </c>
      <c r="AI9" s="155">
        <v>0</v>
      </c>
      <c r="AJ9" s="155">
        <v>0</v>
      </c>
      <c r="AK9" s="155">
        <v>0</v>
      </c>
      <c r="AL9" s="155">
        <v>0</v>
      </c>
      <c r="AM9" s="155">
        <v>0</v>
      </c>
      <c r="AN9" s="155">
        <v>0</v>
      </c>
      <c r="AO9" s="155">
        <v>0</v>
      </c>
      <c r="AP9" s="155">
        <v>0</v>
      </c>
      <c r="AQ9" s="155">
        <v>0</v>
      </c>
      <c r="AR9" s="155">
        <v>0</v>
      </c>
      <c r="AS9" s="155">
        <v>0</v>
      </c>
      <c r="AT9" s="155">
        <v>0</v>
      </c>
      <c r="AU9" s="155">
        <v>0</v>
      </c>
      <c r="AV9" s="155">
        <v>0.65355075911120464</v>
      </c>
      <c r="AW9" s="155">
        <v>1.6217743773994191</v>
      </c>
      <c r="AX9" s="155">
        <v>2.5752797853609004</v>
      </c>
      <c r="AY9" s="155">
        <v>4.0695107580942906</v>
      </c>
      <c r="AZ9" s="155">
        <v>7.3852964480226744</v>
      </c>
      <c r="BA9" s="155">
        <v>9.2967079417926204</v>
      </c>
      <c r="BB9" s="155">
        <v>10.80366474213008</v>
      </c>
      <c r="BC9" s="155">
        <v>9.355921533335783</v>
      </c>
      <c r="BD9" s="155">
        <v>0</v>
      </c>
      <c r="BE9" s="155">
        <v>0</v>
      </c>
      <c r="BF9" s="155">
        <v>0</v>
      </c>
      <c r="BG9" s="155">
        <v>0</v>
      </c>
      <c r="BH9" s="155">
        <v>0</v>
      </c>
      <c r="BI9" s="155">
        <v>0</v>
      </c>
      <c r="BJ9" s="155">
        <v>0</v>
      </c>
      <c r="BK9" s="155">
        <v>0</v>
      </c>
      <c r="BL9" s="155">
        <v>0</v>
      </c>
      <c r="BM9" s="155">
        <v>0</v>
      </c>
      <c r="BN9" s="155">
        <v>0</v>
      </c>
      <c r="BO9" s="155">
        <v>0</v>
      </c>
      <c r="BP9" s="155">
        <v>0</v>
      </c>
      <c r="BQ9" s="155">
        <v>0</v>
      </c>
      <c r="BR9" s="155">
        <v>0</v>
      </c>
      <c r="BS9" s="155">
        <v>0</v>
      </c>
      <c r="BT9" s="155">
        <v>0</v>
      </c>
      <c r="BU9" s="155">
        <v>0</v>
      </c>
      <c r="BV9" s="155">
        <v>0</v>
      </c>
      <c r="BW9" s="155">
        <v>0</v>
      </c>
      <c r="BX9" s="155">
        <v>0</v>
      </c>
      <c r="BY9" s="155">
        <v>0</v>
      </c>
      <c r="BZ9" s="155">
        <v>0</v>
      </c>
      <c r="CA9" s="155">
        <v>0</v>
      </c>
      <c r="CB9" s="155">
        <v>0</v>
      </c>
      <c r="CC9" s="155">
        <v>0</v>
      </c>
      <c r="CD9" s="156">
        <v>0</v>
      </c>
    </row>
    <row r="10" spans="1:82" s="1" customFormat="1" x14ac:dyDescent="0.4">
      <c r="A10" s="149"/>
      <c r="B10" s="73" t="s">
        <v>238</v>
      </c>
      <c r="C10" s="227" t="s">
        <v>230</v>
      </c>
      <c r="D10" s="155"/>
      <c r="E10" s="155"/>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v>14.511966970103668</v>
      </c>
      <c r="AI10" s="155">
        <v>16.133326530612248</v>
      </c>
      <c r="AJ10" s="155">
        <v>24.717428571428567</v>
      </c>
      <c r="AK10" s="155">
        <v>38.256555984555987</v>
      </c>
      <c r="AL10" s="155">
        <v>53.688094574692514</v>
      </c>
      <c r="AM10" s="155">
        <v>69.433802484230412</v>
      </c>
      <c r="AN10" s="155">
        <v>70.79400989192159</v>
      </c>
      <c r="AO10" s="155">
        <v>72.922577563434828</v>
      </c>
      <c r="AP10" s="155">
        <v>90.311245126833001</v>
      </c>
      <c r="AQ10" s="155">
        <v>101.14080485724621</v>
      </c>
      <c r="AR10" s="155">
        <v>214.69849528659114</v>
      </c>
      <c r="AS10" s="155">
        <v>246.22674990624449</v>
      </c>
      <c r="AT10" s="155">
        <v>290.78532291356805</v>
      </c>
      <c r="AU10" s="155">
        <v>374.87953670196288</v>
      </c>
      <c r="AV10" s="155">
        <v>515.91282807874779</v>
      </c>
      <c r="AW10" s="155">
        <v>639.46872373484587</v>
      </c>
      <c r="AX10" s="155">
        <v>746.17943712198155</v>
      </c>
      <c r="AY10" s="155">
        <v>868.26822643117271</v>
      </c>
      <c r="AZ10" s="155">
        <v>1014.3606606667142</v>
      </c>
      <c r="BA10" s="155">
        <v>1119.2241017635679</v>
      </c>
      <c r="BB10" s="155">
        <v>1161.318333432162</v>
      </c>
      <c r="BC10" s="155">
        <v>952.99214417084886</v>
      </c>
      <c r="BD10" s="155">
        <v>0.85962981144998363</v>
      </c>
      <c r="BE10" s="155">
        <v>0</v>
      </c>
      <c r="BF10" s="155">
        <v>0</v>
      </c>
      <c r="BG10" s="155">
        <v>4.2834981501008555E-2</v>
      </c>
      <c r="BH10" s="155">
        <v>0</v>
      </c>
      <c r="BI10" s="155">
        <v>0</v>
      </c>
      <c r="BJ10" s="155">
        <v>0</v>
      </c>
      <c r="BK10" s="155">
        <v>0</v>
      </c>
      <c r="BL10" s="155">
        <v>0</v>
      </c>
      <c r="BM10" s="155">
        <v>0</v>
      </c>
      <c r="BN10" s="155">
        <v>0</v>
      </c>
      <c r="BO10" s="155">
        <v>0</v>
      </c>
      <c r="BP10" s="155">
        <v>0</v>
      </c>
      <c r="BQ10" s="155">
        <v>0</v>
      </c>
      <c r="BR10" s="155">
        <v>0</v>
      </c>
      <c r="BS10" s="155">
        <v>0</v>
      </c>
      <c r="BT10" s="155">
        <v>0</v>
      </c>
      <c r="BU10" s="155">
        <v>0</v>
      </c>
      <c r="BV10" s="155">
        <v>0</v>
      </c>
      <c r="BW10" s="155">
        <v>0</v>
      </c>
      <c r="BX10" s="155">
        <v>0</v>
      </c>
      <c r="BY10" s="155">
        <v>0</v>
      </c>
      <c r="BZ10" s="155">
        <v>0</v>
      </c>
      <c r="CA10" s="155">
        <v>0</v>
      </c>
      <c r="CB10" s="155">
        <v>0</v>
      </c>
      <c r="CC10" s="155">
        <v>0</v>
      </c>
      <c r="CD10" s="156">
        <v>0</v>
      </c>
    </row>
    <row r="11" spans="1:82" s="1" customFormat="1" ht="24.75" customHeight="1" x14ac:dyDescent="0.4">
      <c r="A11" s="149"/>
      <c r="B11" s="73" t="s">
        <v>241</v>
      </c>
      <c r="C11" s="227" t="s">
        <v>224</v>
      </c>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v>2</v>
      </c>
      <c r="AI11" s="155">
        <v>2</v>
      </c>
      <c r="AJ11" s="155">
        <v>2</v>
      </c>
      <c r="AK11" s="155">
        <v>2</v>
      </c>
      <c r="AL11" s="155">
        <v>2</v>
      </c>
      <c r="AM11" s="155">
        <v>2</v>
      </c>
      <c r="AN11" s="155">
        <v>2</v>
      </c>
      <c r="AO11" s="155">
        <v>1</v>
      </c>
      <c r="AP11" s="155">
        <v>2</v>
      </c>
      <c r="AQ11" s="155">
        <v>1.4339999999999999</v>
      </c>
      <c r="AR11" s="155">
        <v>1.3520000000000001</v>
      </c>
      <c r="AS11" s="155">
        <v>1.355</v>
      </c>
      <c r="AT11" s="155">
        <v>1.5509999999999999</v>
      </c>
      <c r="AU11" s="155">
        <v>1.4710000000000001</v>
      </c>
      <c r="AV11" s="155">
        <v>2</v>
      </c>
      <c r="AW11" s="155">
        <v>1</v>
      </c>
      <c r="AX11" s="155">
        <v>1</v>
      </c>
      <c r="AY11" s="155">
        <v>1.7210000000000001</v>
      </c>
      <c r="AZ11" s="155">
        <v>1.496</v>
      </c>
      <c r="BA11" s="155">
        <v>1.5720000000000001</v>
      </c>
      <c r="BB11" s="155">
        <v>1.7769999999999999</v>
      </c>
      <c r="BC11" s="155">
        <v>1.359</v>
      </c>
      <c r="BD11" s="155">
        <v>1.452</v>
      </c>
      <c r="BE11" s="155">
        <v>1.6164412184601897</v>
      </c>
      <c r="BF11" s="155">
        <v>1.6007503600000001</v>
      </c>
      <c r="BG11" s="155">
        <v>0</v>
      </c>
      <c r="BH11" s="155">
        <v>0</v>
      </c>
      <c r="BI11" s="155">
        <v>0</v>
      </c>
      <c r="BJ11" s="155">
        <v>0</v>
      </c>
      <c r="BK11" s="155">
        <v>0</v>
      </c>
      <c r="BL11" s="155">
        <v>0</v>
      </c>
      <c r="BM11" s="155">
        <v>0</v>
      </c>
      <c r="BN11" s="155">
        <v>0</v>
      </c>
      <c r="BO11" s="155">
        <v>0</v>
      </c>
      <c r="BP11" s="155">
        <v>0</v>
      </c>
      <c r="BQ11" s="155">
        <v>0</v>
      </c>
      <c r="BR11" s="155">
        <v>0</v>
      </c>
      <c r="BS11" s="155">
        <v>0</v>
      </c>
      <c r="BT11" s="155">
        <v>0</v>
      </c>
      <c r="BU11" s="155">
        <v>0</v>
      </c>
      <c r="BV11" s="155">
        <v>0</v>
      </c>
      <c r="BW11" s="155">
        <v>0</v>
      </c>
      <c r="BX11" s="155">
        <v>0</v>
      </c>
      <c r="BY11" s="155">
        <v>0</v>
      </c>
      <c r="BZ11" s="155">
        <v>0</v>
      </c>
      <c r="CA11" s="155">
        <v>0</v>
      </c>
      <c r="CB11" s="155">
        <v>0</v>
      </c>
      <c r="CC11" s="155">
        <v>0</v>
      </c>
      <c r="CD11" s="156">
        <v>0</v>
      </c>
    </row>
    <row r="12" spans="1:82" s="1" customFormat="1" x14ac:dyDescent="0.4">
      <c r="A12" s="149"/>
      <c r="B12" s="56" t="s">
        <v>326</v>
      </c>
      <c r="C12" s="227" t="s">
        <v>230</v>
      </c>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H12" s="155">
        <v>287.50626379634298</v>
      </c>
      <c r="AI12" s="155">
        <v>302.08045600000003</v>
      </c>
      <c r="AJ12" s="155">
        <v>395.88564615384615</v>
      </c>
      <c r="AK12" s="155">
        <v>564.3645305</v>
      </c>
      <c r="AL12" s="155">
        <v>755.4666057500001</v>
      </c>
      <c r="AM12" s="155">
        <v>882.96256549999987</v>
      </c>
      <c r="AN12" s="155">
        <v>1020.7705977499999</v>
      </c>
      <c r="AO12" s="155">
        <v>1172.1197127142857</v>
      </c>
      <c r="AP12" s="155">
        <v>1245.5755610666668</v>
      </c>
      <c r="AQ12" s="155">
        <v>1291.2906329999998</v>
      </c>
      <c r="AR12" s="155">
        <v>1322.3629533333335</v>
      </c>
      <c r="AS12" s="155">
        <v>1417.252283333333</v>
      </c>
      <c r="AT12" s="155">
        <v>1601.3146243333333</v>
      </c>
      <c r="AU12" s="155">
        <v>2084.0561549999998</v>
      </c>
      <c r="AV12" s="155">
        <v>2588.9620103333332</v>
      </c>
      <c r="AW12" s="155">
        <v>2871.8776219999995</v>
      </c>
      <c r="AX12" s="155">
        <v>2785.9169999999999</v>
      </c>
      <c r="AY12" s="155">
        <v>2744.35</v>
      </c>
      <c r="AZ12" s="155">
        <v>2438.2424801734269</v>
      </c>
      <c r="BA12" s="155">
        <v>2154.4810000000002</v>
      </c>
      <c r="BB12" s="155">
        <v>2160.527</v>
      </c>
      <c r="BC12" s="155">
        <v>2384.0059999999999</v>
      </c>
      <c r="BD12" s="155">
        <v>2944.4639999999999</v>
      </c>
      <c r="BE12" s="155">
        <v>3325.067</v>
      </c>
      <c r="BF12" s="155">
        <v>3655.0069999999996</v>
      </c>
      <c r="BG12" s="155">
        <v>3752.7889999999998</v>
      </c>
      <c r="BH12" s="155">
        <v>3278</v>
      </c>
      <c r="BI12" s="155">
        <v>2526</v>
      </c>
      <c r="BJ12" s="155">
        <v>2050</v>
      </c>
      <c r="BK12" s="155">
        <v>1737.5119804834528</v>
      </c>
      <c r="BL12" s="155">
        <v>1455.6900798477316</v>
      </c>
      <c r="BM12" s="155">
        <v>876.97242974579706</v>
      </c>
      <c r="BN12" s="155">
        <v>633.219714059539</v>
      </c>
      <c r="BO12" s="155">
        <v>451.05771460709826</v>
      </c>
      <c r="BP12" s="155">
        <v>292.27523465753882</v>
      </c>
      <c r="BQ12" s="155">
        <v>172.17469324246855</v>
      </c>
      <c r="BR12" s="155">
        <v>119.49141678258313</v>
      </c>
      <c r="BS12" s="155">
        <v>80.22480311229458</v>
      </c>
      <c r="BT12" s="155">
        <v>59.174369123155124</v>
      </c>
      <c r="BU12" s="155">
        <v>42.607802019297836</v>
      </c>
      <c r="BV12" s="155">
        <v>32.681386523429381</v>
      </c>
      <c r="BW12" s="155">
        <v>17.657091692809477</v>
      </c>
      <c r="BX12" s="155">
        <v>10.777682165121856</v>
      </c>
      <c r="BY12" s="155">
        <v>6.5500438850929514</v>
      </c>
      <c r="BZ12" s="155">
        <v>3.9203635912424146</v>
      </c>
      <c r="CA12" s="155">
        <v>2.2622078097713514</v>
      </c>
      <c r="CB12" s="155">
        <v>1.3238040981138131</v>
      </c>
      <c r="CC12" s="155">
        <v>0.4975515146168149</v>
      </c>
      <c r="CD12" s="156">
        <v>0</v>
      </c>
    </row>
    <row r="13" spans="1:82" s="1" customFormat="1" x14ac:dyDescent="0.4">
      <c r="A13" s="149"/>
      <c r="B13" s="56" t="s">
        <v>327</v>
      </c>
      <c r="C13" s="227" t="s">
        <v>230</v>
      </c>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v>0</v>
      </c>
      <c r="AI13" s="155">
        <v>0</v>
      </c>
      <c r="AJ13" s="155">
        <v>0</v>
      </c>
      <c r="AK13" s="155">
        <v>0</v>
      </c>
      <c r="AL13" s="155">
        <v>0</v>
      </c>
      <c r="AM13" s="155">
        <v>0</v>
      </c>
      <c r="AN13" s="155">
        <v>0</v>
      </c>
      <c r="AO13" s="155">
        <v>0</v>
      </c>
      <c r="AP13" s="155">
        <v>0</v>
      </c>
      <c r="AQ13" s="155">
        <v>0</v>
      </c>
      <c r="AR13" s="155">
        <v>0</v>
      </c>
      <c r="AS13" s="155">
        <v>0</v>
      </c>
      <c r="AT13" s="155">
        <v>0</v>
      </c>
      <c r="AU13" s="155">
        <v>0</v>
      </c>
      <c r="AV13" s="155">
        <v>0</v>
      </c>
      <c r="AW13" s="155">
        <v>0</v>
      </c>
      <c r="AX13" s="155">
        <v>0</v>
      </c>
      <c r="AY13" s="155">
        <v>0</v>
      </c>
      <c r="AZ13" s="155">
        <v>214.28451982657336</v>
      </c>
      <c r="BA13" s="155">
        <v>330</v>
      </c>
      <c r="BB13" s="155">
        <v>305</v>
      </c>
      <c r="BC13" s="155">
        <v>285</v>
      </c>
      <c r="BD13" s="155">
        <v>305</v>
      </c>
      <c r="BE13" s="155">
        <v>284</v>
      </c>
      <c r="BF13" s="155">
        <v>289.81299999999999</v>
      </c>
      <c r="BG13" s="155">
        <v>255.8872903330878</v>
      </c>
      <c r="BH13" s="155">
        <v>142.881</v>
      </c>
      <c r="BI13" s="155">
        <v>24.123565300067376</v>
      </c>
      <c r="BJ13" s="155">
        <v>12.22461096189574</v>
      </c>
      <c r="BK13" s="155">
        <v>0</v>
      </c>
      <c r="BL13" s="155">
        <v>0</v>
      </c>
      <c r="BM13" s="155">
        <v>0</v>
      </c>
      <c r="BN13" s="155">
        <v>0</v>
      </c>
      <c r="BO13" s="155">
        <v>0</v>
      </c>
      <c r="BP13" s="155">
        <v>0</v>
      </c>
      <c r="BQ13" s="155">
        <v>0</v>
      </c>
      <c r="BR13" s="155">
        <v>0</v>
      </c>
      <c r="BS13" s="155">
        <v>0</v>
      </c>
      <c r="BT13" s="155">
        <v>0</v>
      </c>
      <c r="BU13" s="155">
        <v>0</v>
      </c>
      <c r="BV13" s="155">
        <v>0</v>
      </c>
      <c r="BW13" s="155">
        <v>0</v>
      </c>
      <c r="BX13" s="155">
        <v>0</v>
      </c>
      <c r="BY13" s="155">
        <v>0</v>
      </c>
      <c r="BZ13" s="155">
        <v>0</v>
      </c>
      <c r="CA13" s="155">
        <v>0</v>
      </c>
      <c r="CB13" s="155">
        <v>0</v>
      </c>
      <c r="CC13" s="155">
        <v>0</v>
      </c>
      <c r="CD13" s="156">
        <v>0</v>
      </c>
    </row>
    <row r="14" spans="1:82" s="1" customFormat="1" x14ac:dyDescent="0.4">
      <c r="A14" s="149"/>
      <c r="B14" s="56" t="s">
        <v>328</v>
      </c>
      <c r="C14" s="227" t="s">
        <v>221</v>
      </c>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v>9.1014969282685811</v>
      </c>
      <c r="AI14" s="155">
        <v>11.640236243555856</v>
      </c>
      <c r="AJ14" s="155">
        <v>13.630234353478913</v>
      </c>
      <c r="AK14" s="155">
        <v>15.590189419879557</v>
      </c>
      <c r="AL14" s="155">
        <v>17.539349755901764</v>
      </c>
      <c r="AM14" s="155">
        <v>18.772171160752329</v>
      </c>
      <c r="AN14" s="155">
        <v>18.932891833284359</v>
      </c>
      <c r="AO14" s="155">
        <v>19.456935976129234</v>
      </c>
      <c r="AP14" s="155">
        <v>20.544119957107366</v>
      </c>
      <c r="AQ14" s="155">
        <v>21.373524682261195</v>
      </c>
      <c r="AR14" s="155">
        <v>22.393906028598739</v>
      </c>
      <c r="AS14" s="155">
        <v>23.906947632296195</v>
      </c>
      <c r="AT14" s="155">
        <v>26.429268414933048</v>
      </c>
      <c r="AU14" s="155">
        <v>30.590785383135724</v>
      </c>
      <c r="AV14" s="155">
        <v>1.9676571350371104</v>
      </c>
      <c r="AW14" s="155">
        <v>0</v>
      </c>
      <c r="AX14" s="155">
        <v>0</v>
      </c>
      <c r="AY14" s="155">
        <v>0</v>
      </c>
      <c r="AZ14" s="155">
        <v>0</v>
      </c>
      <c r="BA14" s="155">
        <v>0</v>
      </c>
      <c r="BB14" s="155">
        <v>0</v>
      </c>
      <c r="BC14" s="155">
        <v>0</v>
      </c>
      <c r="BD14" s="155">
        <v>0</v>
      </c>
      <c r="BE14" s="155">
        <v>0</v>
      </c>
      <c r="BF14" s="155">
        <v>0</v>
      </c>
      <c r="BG14" s="155">
        <v>0</v>
      </c>
      <c r="BH14" s="155">
        <v>0</v>
      </c>
      <c r="BI14" s="155">
        <v>0</v>
      </c>
      <c r="BJ14" s="155">
        <v>0</v>
      </c>
      <c r="BK14" s="155">
        <v>0</v>
      </c>
      <c r="BL14" s="155">
        <v>0</v>
      </c>
      <c r="BM14" s="155">
        <v>0</v>
      </c>
      <c r="BN14" s="155">
        <v>0</v>
      </c>
      <c r="BO14" s="155">
        <v>0</v>
      </c>
      <c r="BP14" s="155">
        <v>0</v>
      </c>
      <c r="BQ14" s="155">
        <v>0</v>
      </c>
      <c r="BR14" s="155">
        <v>0</v>
      </c>
      <c r="BS14" s="155">
        <v>0</v>
      </c>
      <c r="BT14" s="155">
        <v>0</v>
      </c>
      <c r="BU14" s="155">
        <v>0</v>
      </c>
      <c r="BV14" s="155">
        <v>0</v>
      </c>
      <c r="BW14" s="155">
        <v>0</v>
      </c>
      <c r="BX14" s="155">
        <v>0</v>
      </c>
      <c r="BY14" s="155">
        <v>0</v>
      </c>
      <c r="BZ14" s="155">
        <v>0</v>
      </c>
      <c r="CA14" s="155">
        <v>0</v>
      </c>
      <c r="CB14" s="155">
        <v>0</v>
      </c>
      <c r="CC14" s="155">
        <v>0</v>
      </c>
      <c r="CD14" s="156">
        <v>0</v>
      </c>
    </row>
    <row r="15" spans="1:82" s="1" customFormat="1" x14ac:dyDescent="0.4">
      <c r="A15" s="149"/>
      <c r="B15" s="56" t="s">
        <v>279</v>
      </c>
      <c r="C15" s="227" t="s">
        <v>221</v>
      </c>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v>0</v>
      </c>
      <c r="AI15" s="155">
        <v>0</v>
      </c>
      <c r="AJ15" s="155">
        <v>0</v>
      </c>
      <c r="AK15" s="155">
        <v>0</v>
      </c>
      <c r="AL15" s="155">
        <v>0</v>
      </c>
      <c r="AM15" s="155">
        <v>0</v>
      </c>
      <c r="AN15" s="155">
        <v>0</v>
      </c>
      <c r="AO15" s="155">
        <v>0</v>
      </c>
      <c r="AP15" s="155">
        <v>0</v>
      </c>
      <c r="AQ15" s="155">
        <v>0</v>
      </c>
      <c r="AR15" s="155">
        <v>0</v>
      </c>
      <c r="AS15" s="155">
        <v>0</v>
      </c>
      <c r="AT15" s="155">
        <v>0</v>
      </c>
      <c r="AU15" s="155">
        <v>0</v>
      </c>
      <c r="AV15" s="155">
        <v>0</v>
      </c>
      <c r="AW15" s="155">
        <v>2.5999999999999999E-2</v>
      </c>
      <c r="AX15" s="155">
        <v>1.7000000000000001E-2</v>
      </c>
      <c r="AY15" s="155">
        <v>0</v>
      </c>
      <c r="AZ15" s="155">
        <v>8.9999999999999993E-3</v>
      </c>
      <c r="BA15" s="155">
        <v>1.2E-2</v>
      </c>
      <c r="BB15" s="155">
        <v>0</v>
      </c>
      <c r="BC15" s="155">
        <v>0.06</v>
      </c>
      <c r="BD15" s="155">
        <v>60.734000000000002</v>
      </c>
      <c r="BE15" s="155">
        <v>6.5244999999999997</v>
      </c>
      <c r="BF15" s="155">
        <v>0.56799999999999995</v>
      </c>
      <c r="BG15" s="155">
        <v>0.47799999999999998</v>
      </c>
      <c r="BH15" s="155">
        <v>0.42899999999999999</v>
      </c>
      <c r="BI15" s="155">
        <v>0.5</v>
      </c>
      <c r="BJ15" s="155">
        <v>0.38900000000000001</v>
      </c>
      <c r="BK15" s="155">
        <v>0.2</v>
      </c>
      <c r="BL15" s="155">
        <v>0</v>
      </c>
      <c r="BM15" s="155">
        <v>0.29149999999999998</v>
      </c>
      <c r="BN15" s="155">
        <v>9.1499999999999998E-2</v>
      </c>
      <c r="BO15" s="155">
        <v>0</v>
      </c>
      <c r="BP15" s="155">
        <v>0</v>
      </c>
      <c r="BQ15" s="155">
        <v>2.1110000000001961E-4</v>
      </c>
      <c r="BR15" s="155">
        <v>9.9999999999999978E-2</v>
      </c>
      <c r="BS15" s="155">
        <v>0.24</v>
      </c>
      <c r="BT15" s="155">
        <v>0.24</v>
      </c>
      <c r="BU15" s="155">
        <v>0.36</v>
      </c>
      <c r="BV15" s="155">
        <v>0.19999999999999996</v>
      </c>
      <c r="BW15" s="155">
        <v>0.3</v>
      </c>
      <c r="BX15" s="155">
        <v>0.24</v>
      </c>
      <c r="BY15" s="155">
        <v>1.3300000000000003</v>
      </c>
      <c r="BZ15" s="155">
        <v>0</v>
      </c>
      <c r="CA15" s="155">
        <v>0</v>
      </c>
      <c r="CB15" s="155">
        <v>0</v>
      </c>
      <c r="CC15" s="155">
        <v>0</v>
      </c>
      <c r="CD15" s="156">
        <v>0</v>
      </c>
    </row>
    <row r="16" spans="1:82" s="1" customFormat="1" ht="24.75" customHeight="1" x14ac:dyDescent="0.4">
      <c r="A16" s="149"/>
      <c r="B16" s="106" t="s">
        <v>329</v>
      </c>
      <c r="C16" s="227"/>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f t="shared" ref="AH16:BM16" si="0">SUM(AH6:AH15)</f>
        <v>2140.2302398240954</v>
      </c>
      <c r="AI16" s="53">
        <f t="shared" si="0"/>
        <v>3195.4036116683205</v>
      </c>
      <c r="AJ16" s="53">
        <f t="shared" si="0"/>
        <v>3481.6023161308885</v>
      </c>
      <c r="AK16" s="53">
        <f t="shared" si="0"/>
        <v>4114.9635010235579</v>
      </c>
      <c r="AL16" s="53">
        <f t="shared" si="0"/>
        <v>4634.0142418760124</v>
      </c>
      <c r="AM16" s="53">
        <f t="shared" si="0"/>
        <v>5128.0436409009999</v>
      </c>
      <c r="AN16" s="53">
        <f t="shared" si="0"/>
        <v>5573.5994938701278</v>
      </c>
      <c r="AO16" s="53">
        <f t="shared" si="0"/>
        <v>5941.7182276070989</v>
      </c>
      <c r="AP16" s="53">
        <f t="shared" si="0"/>
        <v>6099.8808325284717</v>
      </c>
      <c r="AQ16" s="53">
        <f t="shared" si="0"/>
        <v>6265.4553240804171</v>
      </c>
      <c r="AR16" s="53">
        <f t="shared" si="0"/>
        <v>6351.8234230750713</v>
      </c>
      <c r="AS16" s="53">
        <f t="shared" si="0"/>
        <v>6531.730790354577</v>
      </c>
      <c r="AT16" s="53">
        <f t="shared" si="0"/>
        <v>6864.5773705436104</v>
      </c>
      <c r="AU16" s="53">
        <f t="shared" si="0"/>
        <v>8081.0507873405804</v>
      </c>
      <c r="AV16" s="53">
        <f t="shared" si="0"/>
        <v>9294.1511629693741</v>
      </c>
      <c r="AW16" s="53">
        <f t="shared" si="0"/>
        <v>10170.602145994048</v>
      </c>
      <c r="AX16" s="53">
        <f t="shared" si="0"/>
        <v>10304.518169157031</v>
      </c>
      <c r="AY16" s="53">
        <f t="shared" si="0"/>
        <v>10698.02534231452</v>
      </c>
      <c r="AZ16" s="53">
        <f t="shared" si="0"/>
        <v>11060.411199032971</v>
      </c>
      <c r="BA16" s="53">
        <f t="shared" si="0"/>
        <v>11191.470568894629</v>
      </c>
      <c r="BB16" s="53">
        <f t="shared" si="0"/>
        <v>11462.957930880082</v>
      </c>
      <c r="BC16" s="53">
        <f t="shared" si="0"/>
        <v>12482.486571392403</v>
      </c>
      <c r="BD16" s="53">
        <f t="shared" si="0"/>
        <v>12579.086615294387</v>
      </c>
      <c r="BE16" s="53">
        <f t="shared" si="0"/>
        <v>13086.047671190972</v>
      </c>
      <c r="BF16" s="53">
        <f t="shared" si="0"/>
        <v>13654.315129659999</v>
      </c>
      <c r="BG16" s="53">
        <f t="shared" si="0"/>
        <v>4802.7443435502455</v>
      </c>
      <c r="BH16" s="53">
        <f t="shared" si="0"/>
        <v>4263.4400000000005</v>
      </c>
      <c r="BI16" s="53">
        <f t="shared" si="0"/>
        <v>3474.3883622779058</v>
      </c>
      <c r="BJ16" s="53">
        <f t="shared" si="0"/>
        <v>3035.3044847562924</v>
      </c>
      <c r="BK16" s="53">
        <f t="shared" si="0"/>
        <v>2777.5366963541719</v>
      </c>
      <c r="BL16" s="53">
        <f t="shared" si="0"/>
        <v>2561.6293883814528</v>
      </c>
      <c r="BM16" s="53">
        <f t="shared" si="0"/>
        <v>2069.3648479653116</v>
      </c>
      <c r="BN16" s="53">
        <f t="shared" ref="BN16:CD16" si="1">SUM(BN6:BN15)</f>
        <v>1853.5156563857013</v>
      </c>
      <c r="BO16" s="53">
        <f t="shared" si="1"/>
        <v>1765.7742885330194</v>
      </c>
      <c r="BP16" s="53">
        <f t="shared" si="1"/>
        <v>1682.9105468621642</v>
      </c>
      <c r="BQ16" s="53">
        <f t="shared" si="1"/>
        <v>1635.5663497088376</v>
      </c>
      <c r="BR16" s="53">
        <f t="shared" si="1"/>
        <v>1836.8957664640081</v>
      </c>
      <c r="BS16" s="53">
        <f t="shared" si="1"/>
        <v>1915.1738924102121</v>
      </c>
      <c r="BT16" s="53">
        <f t="shared" si="1"/>
        <v>1956.3863700215895</v>
      </c>
      <c r="BU16" s="53">
        <f t="shared" si="1"/>
        <v>2008.0498251361175</v>
      </c>
      <c r="BV16" s="53">
        <f t="shared" si="1"/>
        <v>2147.0047576684988</v>
      </c>
      <c r="BW16" s="53">
        <f t="shared" si="1"/>
        <v>2317.1199886614718</v>
      </c>
      <c r="BX16" s="53">
        <f t="shared" si="1"/>
        <v>2257.6656054747059</v>
      </c>
      <c r="BY16" s="53">
        <f t="shared" si="1"/>
        <v>2440.6082950234513</v>
      </c>
      <c r="BZ16" s="53">
        <f t="shared" si="1"/>
        <v>2693.7667265846503</v>
      </c>
      <c r="CA16" s="53">
        <f t="shared" si="1"/>
        <v>3089.3756223092109</v>
      </c>
      <c r="CB16" s="53">
        <f t="shared" si="1"/>
        <v>3375.3310560262707</v>
      </c>
      <c r="CC16" s="53">
        <f t="shared" si="1"/>
        <v>3616.9163162137561</v>
      </c>
      <c r="CD16" s="54">
        <f t="shared" si="1"/>
        <v>3861.1458514464794</v>
      </c>
    </row>
    <row r="17" spans="1:82" s="1" customFormat="1" x14ac:dyDescent="0.4">
      <c r="A17" s="149"/>
      <c r="B17" s="228" t="s">
        <v>330</v>
      </c>
      <c r="C17" s="227"/>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f t="shared" ref="AH17:BM17" si="2">AH16-SUM(AH9:AH13,AH7)</f>
        <v>38.212009057648629</v>
      </c>
      <c r="AI17" s="53">
        <f t="shared" si="2"/>
        <v>45.18982913770833</v>
      </c>
      <c r="AJ17" s="53">
        <f t="shared" si="2"/>
        <v>53.999241405613702</v>
      </c>
      <c r="AK17" s="53">
        <f t="shared" si="2"/>
        <v>62.342414539001766</v>
      </c>
      <c r="AL17" s="53">
        <f t="shared" si="2"/>
        <v>71.859541551320035</v>
      </c>
      <c r="AM17" s="53">
        <f t="shared" si="2"/>
        <v>78.647272916769907</v>
      </c>
      <c r="AN17" s="53">
        <f t="shared" si="2"/>
        <v>84.034886228206233</v>
      </c>
      <c r="AO17" s="53">
        <f t="shared" si="2"/>
        <v>93.67593732937803</v>
      </c>
      <c r="AP17" s="53">
        <f t="shared" si="2"/>
        <v>100.99402633497175</v>
      </c>
      <c r="AQ17" s="53">
        <f t="shared" si="2"/>
        <v>111.38888622317154</v>
      </c>
      <c r="AR17" s="53">
        <f t="shared" si="2"/>
        <v>119.7409744551469</v>
      </c>
      <c r="AS17" s="53">
        <f t="shared" si="2"/>
        <v>130.07975711499967</v>
      </c>
      <c r="AT17" s="53">
        <f t="shared" si="2"/>
        <v>151.29442329670837</v>
      </c>
      <c r="AU17" s="53">
        <f t="shared" si="2"/>
        <v>183.10452084153349</v>
      </c>
      <c r="AV17" s="53">
        <f t="shared" si="2"/>
        <v>233.44177379818211</v>
      </c>
      <c r="AW17" s="53">
        <f t="shared" si="2"/>
        <v>325.23502588180236</v>
      </c>
      <c r="AX17" s="53">
        <f t="shared" si="2"/>
        <v>365.15245224968749</v>
      </c>
      <c r="AY17" s="53">
        <f t="shared" si="2"/>
        <v>437.39160512525268</v>
      </c>
      <c r="AZ17" s="53">
        <f t="shared" si="2"/>
        <v>443.2712419182335</v>
      </c>
      <c r="BA17" s="53">
        <f t="shared" si="2"/>
        <v>488.62375918926773</v>
      </c>
      <c r="BB17" s="53">
        <f t="shared" si="2"/>
        <v>528.58293270579088</v>
      </c>
      <c r="BC17" s="53">
        <f t="shared" si="2"/>
        <v>566.42950568822016</v>
      </c>
      <c r="BD17" s="53">
        <f t="shared" si="2"/>
        <v>667.76598548293805</v>
      </c>
      <c r="BE17" s="53">
        <f t="shared" si="2"/>
        <v>680.1479455225126</v>
      </c>
      <c r="BF17" s="53">
        <f t="shared" si="2"/>
        <v>762.79799999999886</v>
      </c>
      <c r="BG17" s="53">
        <f t="shared" si="2"/>
        <v>794.02521823565667</v>
      </c>
      <c r="BH17" s="53">
        <f t="shared" si="2"/>
        <v>842.55900000000065</v>
      </c>
      <c r="BI17" s="53">
        <f t="shared" si="2"/>
        <v>924.26479697783861</v>
      </c>
      <c r="BJ17" s="53">
        <f t="shared" si="2"/>
        <v>973.07987379439646</v>
      </c>
      <c r="BK17" s="53">
        <f t="shared" si="2"/>
        <v>1040.0247158707191</v>
      </c>
      <c r="BL17" s="53">
        <f t="shared" si="2"/>
        <v>1105.9393085337213</v>
      </c>
      <c r="BM17" s="53">
        <f t="shared" si="2"/>
        <v>1192.3924182195146</v>
      </c>
      <c r="BN17" s="53">
        <f t="shared" ref="BN17:CD17" si="3">BN16-SUM(BN9:BN13,BN7)</f>
        <v>1220.2959423261623</v>
      </c>
      <c r="BO17" s="53">
        <f t="shared" si="3"/>
        <v>1314.7165739259212</v>
      </c>
      <c r="BP17" s="53">
        <f t="shared" si="3"/>
        <v>1390.6353122046253</v>
      </c>
      <c r="BQ17" s="53">
        <f t="shared" si="3"/>
        <v>1463.3916564663691</v>
      </c>
      <c r="BR17" s="53">
        <f t="shared" si="3"/>
        <v>1717.4043496814249</v>
      </c>
      <c r="BS17" s="53">
        <f t="shared" si="3"/>
        <v>1834.9490892979175</v>
      </c>
      <c r="BT17" s="53">
        <f t="shared" si="3"/>
        <v>1897.2120008984343</v>
      </c>
      <c r="BU17" s="53">
        <f t="shared" si="3"/>
        <v>1965.4420231168197</v>
      </c>
      <c r="BV17" s="53">
        <f t="shared" si="3"/>
        <v>2114.3233711450694</v>
      </c>
      <c r="BW17" s="53">
        <f t="shared" si="3"/>
        <v>2299.4628969686623</v>
      </c>
      <c r="BX17" s="53">
        <f t="shared" si="3"/>
        <v>2246.887923309584</v>
      </c>
      <c r="BY17" s="53">
        <f t="shared" si="3"/>
        <v>2434.0582511383582</v>
      </c>
      <c r="BZ17" s="53">
        <f t="shared" si="3"/>
        <v>2689.8463629934081</v>
      </c>
      <c r="CA17" s="53">
        <f t="shared" si="3"/>
        <v>3087.1134144994394</v>
      </c>
      <c r="CB17" s="53">
        <f t="shared" si="3"/>
        <v>3374.0072519281571</v>
      </c>
      <c r="CC17" s="53">
        <f t="shared" si="3"/>
        <v>3616.4187646991395</v>
      </c>
      <c r="CD17" s="54">
        <f t="shared" si="3"/>
        <v>3861.1458514464794</v>
      </c>
    </row>
    <row r="18" spans="1:82" s="1" customFormat="1" ht="12.75" customHeight="1" x14ac:dyDescent="0.4">
      <c r="A18" s="149"/>
      <c r="B18" s="228"/>
      <c r="C18" s="227"/>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4"/>
    </row>
    <row r="19" spans="1:82" s="1" customFormat="1" ht="27" customHeight="1" x14ac:dyDescent="0.4">
      <c r="A19" s="149"/>
      <c r="B19" s="106" t="s">
        <v>331</v>
      </c>
      <c r="C19" s="227"/>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c r="BZ19" s="155"/>
      <c r="CA19" s="155"/>
      <c r="CB19" s="155"/>
      <c r="CC19" s="155"/>
      <c r="CD19" s="156"/>
    </row>
    <row r="20" spans="1:82" s="1" customFormat="1" x14ac:dyDescent="0.4">
      <c r="A20" s="149"/>
      <c r="B20" s="73" t="s">
        <v>220</v>
      </c>
      <c r="C20" s="227" t="s">
        <v>221</v>
      </c>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55"/>
      <c r="AW20" s="155"/>
      <c r="AX20" s="155"/>
      <c r="AY20" s="155"/>
      <c r="AZ20" s="155"/>
      <c r="BA20" s="155"/>
      <c r="BB20" s="155"/>
      <c r="BC20" s="155"/>
      <c r="BD20" s="155"/>
      <c r="BE20" s="155"/>
      <c r="BF20" s="155"/>
      <c r="BG20" s="155"/>
      <c r="BH20" s="155"/>
      <c r="BI20" s="155"/>
      <c r="BJ20" s="155"/>
      <c r="BK20" s="155"/>
      <c r="BL20" s="155"/>
      <c r="BM20" s="155"/>
      <c r="BN20" s="155"/>
      <c r="BO20" s="155"/>
      <c r="BP20" s="155"/>
      <c r="BQ20" s="155">
        <v>4.7691617500000003</v>
      </c>
      <c r="BR20" s="155">
        <v>6.040064700000003</v>
      </c>
      <c r="BS20" s="155">
        <v>6.9357352999999913</v>
      </c>
      <c r="BT20" s="155">
        <v>7.3484010500000174</v>
      </c>
      <c r="BU20" s="155">
        <v>8.2211221899999884</v>
      </c>
      <c r="BV20" s="155">
        <v>9.1482867099999936</v>
      </c>
      <c r="BW20" s="155">
        <v>10.039949220000004</v>
      </c>
      <c r="BX20" s="155">
        <v>10.679680190000003</v>
      </c>
      <c r="BY20" s="155">
        <v>12.262199348433283</v>
      </c>
      <c r="BZ20" s="155">
        <v>13.350662318779154</v>
      </c>
      <c r="CA20" s="155">
        <v>15.327542292190016</v>
      </c>
      <c r="CB20" s="155">
        <v>16.768294237895876</v>
      </c>
      <c r="CC20" s="155">
        <v>18.01536270392641</v>
      </c>
      <c r="CD20" s="156">
        <v>19.354461001929842</v>
      </c>
    </row>
    <row r="21" spans="1:82" s="1" customFormat="1" x14ac:dyDescent="0.4">
      <c r="A21" s="149"/>
      <c r="B21" s="56" t="s">
        <v>222</v>
      </c>
      <c r="C21" s="227" t="s">
        <v>221</v>
      </c>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v>47.094339622641513</v>
      </c>
      <c r="AI21" s="155">
        <v>56.833456698741671</v>
      </c>
      <c r="AJ21" s="155">
        <v>70.134664795816093</v>
      </c>
      <c r="AK21" s="155">
        <v>89.996179088375442</v>
      </c>
      <c r="AL21" s="155">
        <v>107.5668620138519</v>
      </c>
      <c r="AM21" s="155">
        <v>131.12117688103268</v>
      </c>
      <c r="AN21" s="155">
        <v>148.84093337854017</v>
      </c>
      <c r="AO21" s="155">
        <v>171.82790159378595</v>
      </c>
      <c r="AP21" s="155">
        <v>194.35447124132716</v>
      </c>
      <c r="AQ21" s="155">
        <v>218.41677683791443</v>
      </c>
      <c r="AR21" s="155">
        <v>236.30305082986754</v>
      </c>
      <c r="AS21" s="155">
        <v>267.54749990048106</v>
      </c>
      <c r="AT21" s="155">
        <v>311.34100986175179</v>
      </c>
      <c r="AU21" s="155">
        <v>365.16189983173882</v>
      </c>
      <c r="AV21" s="155">
        <v>0</v>
      </c>
      <c r="AW21" s="155">
        <v>0</v>
      </c>
      <c r="AX21" s="155">
        <v>0</v>
      </c>
      <c r="AY21" s="155">
        <v>0</v>
      </c>
      <c r="AZ21" s="155">
        <v>0</v>
      </c>
      <c r="BA21" s="155">
        <v>0</v>
      </c>
      <c r="BB21" s="155">
        <v>0</v>
      </c>
      <c r="BC21" s="155">
        <v>0</v>
      </c>
      <c r="BD21" s="155">
        <v>0</v>
      </c>
      <c r="BE21" s="155">
        <v>0</v>
      </c>
      <c r="BF21" s="155">
        <v>0</v>
      </c>
      <c r="BG21" s="155">
        <v>0</v>
      </c>
      <c r="BH21" s="155">
        <v>0</v>
      </c>
      <c r="BI21" s="155">
        <v>0</v>
      </c>
      <c r="BJ21" s="155">
        <v>0</v>
      </c>
      <c r="BK21" s="155">
        <v>0</v>
      </c>
      <c r="BL21" s="155">
        <v>0</v>
      </c>
      <c r="BM21" s="155">
        <v>0</v>
      </c>
      <c r="BN21" s="155">
        <v>0</v>
      </c>
      <c r="BO21" s="155">
        <v>0</v>
      </c>
      <c r="BP21" s="155">
        <v>0</v>
      </c>
      <c r="BQ21" s="155">
        <v>0</v>
      </c>
      <c r="BR21" s="155">
        <v>0</v>
      </c>
      <c r="BS21" s="155">
        <v>0</v>
      </c>
      <c r="BT21" s="155">
        <v>0</v>
      </c>
      <c r="BU21" s="155">
        <v>0</v>
      </c>
      <c r="BV21" s="155">
        <v>0</v>
      </c>
      <c r="BW21" s="155">
        <v>0</v>
      </c>
      <c r="BX21" s="155">
        <v>0</v>
      </c>
      <c r="BY21" s="155">
        <v>0</v>
      </c>
      <c r="BZ21" s="155">
        <v>0</v>
      </c>
      <c r="CA21" s="155">
        <v>0</v>
      </c>
      <c r="CB21" s="155">
        <v>0</v>
      </c>
      <c r="CC21" s="155">
        <v>0</v>
      </c>
      <c r="CD21" s="156">
        <v>0</v>
      </c>
    </row>
    <row r="22" spans="1:82" s="1" customFormat="1" x14ac:dyDescent="0.4">
      <c r="A22" s="149"/>
      <c r="B22" s="56" t="s">
        <v>223</v>
      </c>
      <c r="C22" s="227"/>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f t="shared" ref="AH22:BM22" si="4">SUM(AH23:AH25)</f>
        <v>433.19637841651365</v>
      </c>
      <c r="AI22" s="155">
        <f t="shared" si="4"/>
        <v>491.69011230548637</v>
      </c>
      <c r="AJ22" s="155">
        <f t="shared" si="4"/>
        <v>556.78557678919367</v>
      </c>
      <c r="AK22" s="155">
        <f t="shared" si="4"/>
        <v>602.69066695632307</v>
      </c>
      <c r="AL22" s="155">
        <f t="shared" si="4"/>
        <v>638.92866433160452</v>
      </c>
      <c r="AM22" s="155">
        <f t="shared" si="4"/>
        <v>676.46664247621209</v>
      </c>
      <c r="AN22" s="155">
        <f t="shared" si="4"/>
        <v>690.46052004690171</v>
      </c>
      <c r="AO22" s="155">
        <f t="shared" si="4"/>
        <v>700.08555842769397</v>
      </c>
      <c r="AP22" s="155">
        <f t="shared" si="4"/>
        <v>724.45946224287422</v>
      </c>
      <c r="AQ22" s="155">
        <f t="shared" si="4"/>
        <v>734.90769715392037</v>
      </c>
      <c r="AR22" s="155">
        <f t="shared" si="4"/>
        <v>742.36020250581066</v>
      </c>
      <c r="AS22" s="155">
        <f t="shared" si="4"/>
        <v>730.13111097207798</v>
      </c>
      <c r="AT22" s="155">
        <f t="shared" si="4"/>
        <v>775.26191022330795</v>
      </c>
      <c r="AU22" s="155">
        <f t="shared" si="4"/>
        <v>863.60627344005002</v>
      </c>
      <c r="AV22" s="155">
        <f t="shared" si="4"/>
        <v>852.2527553950282</v>
      </c>
      <c r="AW22" s="155">
        <f t="shared" si="4"/>
        <v>873.20359314762982</v>
      </c>
      <c r="AX22" s="155">
        <f t="shared" si="4"/>
        <v>859.06318218085562</v>
      </c>
      <c r="AY22" s="155">
        <f t="shared" si="4"/>
        <v>851.731324624629</v>
      </c>
      <c r="AZ22" s="155">
        <f t="shared" si="4"/>
        <v>829.88126142015744</v>
      </c>
      <c r="BA22" s="155">
        <f t="shared" si="4"/>
        <v>847.58109511712473</v>
      </c>
      <c r="BB22" s="155">
        <f t="shared" si="4"/>
        <v>839.89658660323107</v>
      </c>
      <c r="BC22" s="155">
        <f t="shared" si="4"/>
        <v>872.56183395470418</v>
      </c>
      <c r="BD22" s="155">
        <f t="shared" si="4"/>
        <v>865.87408814187211</v>
      </c>
      <c r="BE22" s="155">
        <f t="shared" si="4"/>
        <v>975.0571849050001</v>
      </c>
      <c r="BF22" s="155">
        <f t="shared" si="4"/>
        <v>958.2172410367499</v>
      </c>
      <c r="BG22" s="155">
        <f t="shared" si="4"/>
        <v>884.55214787227749</v>
      </c>
      <c r="BH22" s="155">
        <f t="shared" si="4"/>
        <v>804.2732521245</v>
      </c>
      <c r="BI22" s="155">
        <f t="shared" si="4"/>
        <v>764.43906345325001</v>
      </c>
      <c r="BJ22" s="155">
        <f t="shared" si="4"/>
        <v>698.14931705625008</v>
      </c>
      <c r="BK22" s="155">
        <f t="shared" si="4"/>
        <v>657.23492130667955</v>
      </c>
      <c r="BL22" s="155">
        <f t="shared" si="4"/>
        <v>609.35377852930276</v>
      </c>
      <c r="BM22" s="155">
        <f t="shared" si="4"/>
        <v>598.15693215526335</v>
      </c>
      <c r="BN22" s="155">
        <f t="shared" ref="BN22:CD22" si="5">SUM(BN23:BN25)</f>
        <v>563.29060795511202</v>
      </c>
      <c r="BO22" s="155">
        <f t="shared" si="5"/>
        <v>556.61229230695847</v>
      </c>
      <c r="BP22" s="155">
        <f t="shared" si="5"/>
        <v>564.26172678124692</v>
      </c>
      <c r="BQ22" s="155">
        <f t="shared" si="5"/>
        <v>563.72247188354766</v>
      </c>
      <c r="BR22" s="155">
        <f t="shared" si="5"/>
        <v>558.3774162769223</v>
      </c>
      <c r="BS22" s="155">
        <f t="shared" si="5"/>
        <v>562.103048365684</v>
      </c>
      <c r="BT22" s="155">
        <f t="shared" si="5"/>
        <v>552.47871435148681</v>
      </c>
      <c r="BU22" s="155">
        <f t="shared" si="5"/>
        <v>499.30094930620544</v>
      </c>
      <c r="BV22" s="155">
        <f t="shared" si="5"/>
        <v>461.68818435114184</v>
      </c>
      <c r="BW22" s="155">
        <f t="shared" si="5"/>
        <v>505.25759415667699</v>
      </c>
      <c r="BX22" s="155">
        <f t="shared" si="5"/>
        <v>497.77004101000006</v>
      </c>
      <c r="BY22" s="155">
        <f t="shared" si="5"/>
        <v>340.1293713866923</v>
      </c>
      <c r="BZ22" s="155">
        <f t="shared" si="5"/>
        <v>455.92903610138251</v>
      </c>
      <c r="CA22" s="155">
        <f t="shared" si="5"/>
        <v>351.70073524111581</v>
      </c>
      <c r="CB22" s="155">
        <f t="shared" si="5"/>
        <v>322.6550036679497</v>
      </c>
      <c r="CC22" s="155">
        <f t="shared" si="5"/>
        <v>298.62555093729094</v>
      </c>
      <c r="CD22" s="156">
        <f t="shared" si="5"/>
        <v>280.75106711706155</v>
      </c>
    </row>
    <row r="23" spans="1:82" s="1" customFormat="1" x14ac:dyDescent="0.4">
      <c r="A23" s="149"/>
      <c r="B23" s="71" t="s">
        <v>332</v>
      </c>
      <c r="C23" s="227" t="s">
        <v>224</v>
      </c>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v>0</v>
      </c>
      <c r="AI23" s="155">
        <v>0</v>
      </c>
      <c r="AJ23" s="155">
        <v>0</v>
      </c>
      <c r="AK23" s="155">
        <v>0</v>
      </c>
      <c r="AL23" s="155">
        <v>0</v>
      </c>
      <c r="AM23" s="155">
        <v>0</v>
      </c>
      <c r="AN23" s="155">
        <v>0</v>
      </c>
      <c r="AO23" s="155">
        <v>0</v>
      </c>
      <c r="AP23" s="155">
        <v>0</v>
      </c>
      <c r="AQ23" s="155">
        <v>0</v>
      </c>
      <c r="AR23" s="155">
        <v>0</v>
      </c>
      <c r="AS23" s="155">
        <v>0</v>
      </c>
      <c r="AT23" s="155">
        <v>0</v>
      </c>
      <c r="AU23" s="155">
        <v>0</v>
      </c>
      <c r="AV23" s="155">
        <v>0</v>
      </c>
      <c r="AW23" s="155">
        <v>0</v>
      </c>
      <c r="AX23" s="155">
        <v>0</v>
      </c>
      <c r="AY23" s="155">
        <v>0</v>
      </c>
      <c r="AZ23" s="155">
        <v>0</v>
      </c>
      <c r="BA23" s="155">
        <v>0</v>
      </c>
      <c r="BB23" s="155">
        <v>0</v>
      </c>
      <c r="BC23" s="155">
        <v>0</v>
      </c>
      <c r="BD23" s="155">
        <v>0</v>
      </c>
      <c r="BE23" s="155">
        <v>0</v>
      </c>
      <c r="BF23" s="155">
        <v>0</v>
      </c>
      <c r="BG23" s="155">
        <v>0</v>
      </c>
      <c r="BH23" s="155">
        <v>0</v>
      </c>
      <c r="BI23" s="155">
        <v>0</v>
      </c>
      <c r="BJ23" s="155">
        <v>0</v>
      </c>
      <c r="BK23" s="155">
        <v>0</v>
      </c>
      <c r="BL23" s="155">
        <v>0</v>
      </c>
      <c r="BM23" s="155">
        <v>0</v>
      </c>
      <c r="BN23" s="155">
        <v>0</v>
      </c>
      <c r="BO23" s="155">
        <v>0</v>
      </c>
      <c r="BP23" s="155">
        <v>0</v>
      </c>
      <c r="BQ23" s="155">
        <v>0</v>
      </c>
      <c r="BR23" s="155">
        <v>0</v>
      </c>
      <c r="BS23" s="155">
        <v>0</v>
      </c>
      <c r="BT23" s="155">
        <v>0</v>
      </c>
      <c r="BU23" s="155">
        <v>109.92024563645997</v>
      </c>
      <c r="BV23" s="155">
        <v>184.96516445151136</v>
      </c>
      <c r="BW23" s="155">
        <v>222.14001544636562</v>
      </c>
      <c r="BX23" s="155">
        <v>256.9865347514986</v>
      </c>
      <c r="BY23" s="155">
        <v>187.81130327355436</v>
      </c>
      <c r="BZ23" s="155">
        <v>234.81078579339143</v>
      </c>
      <c r="CA23" s="155">
        <v>207.66605509999511</v>
      </c>
      <c r="CB23" s="155">
        <v>205.69529105705305</v>
      </c>
      <c r="CC23" s="155">
        <v>204.45491415423936</v>
      </c>
      <c r="CD23" s="156">
        <v>206.33195397719479</v>
      </c>
    </row>
    <row r="24" spans="1:82" s="1" customFormat="1" x14ac:dyDescent="0.4">
      <c r="A24" s="149"/>
      <c r="B24" s="71" t="s">
        <v>333</v>
      </c>
      <c r="C24" s="227" t="s">
        <v>224</v>
      </c>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v>433.19637841651365</v>
      </c>
      <c r="AI24" s="155">
        <v>491.57804255409542</v>
      </c>
      <c r="AJ24" s="155">
        <v>554.82967264977924</v>
      </c>
      <c r="AK24" s="155">
        <v>597.63212258588965</v>
      </c>
      <c r="AL24" s="155">
        <v>630.14592004132612</v>
      </c>
      <c r="AM24" s="155">
        <v>661.919258538132</v>
      </c>
      <c r="AN24" s="155">
        <v>665.25957529428422</v>
      </c>
      <c r="AO24" s="155">
        <v>668.58081446977872</v>
      </c>
      <c r="AP24" s="155">
        <v>686.54822330144486</v>
      </c>
      <c r="AQ24" s="155">
        <v>687.83778406598583</v>
      </c>
      <c r="AR24" s="155">
        <v>683.46392070541924</v>
      </c>
      <c r="AS24" s="155">
        <v>656.05418789515488</v>
      </c>
      <c r="AT24" s="155">
        <v>683.68441738207923</v>
      </c>
      <c r="AU24" s="155">
        <v>746.31190271576043</v>
      </c>
      <c r="AV24" s="155">
        <v>720.91047448732343</v>
      </c>
      <c r="AW24" s="155">
        <v>722.98375426855523</v>
      </c>
      <c r="AX24" s="155">
        <v>701.70056148671415</v>
      </c>
      <c r="AY24" s="155">
        <v>683.57531623989541</v>
      </c>
      <c r="AZ24" s="155">
        <v>648.47078202168245</v>
      </c>
      <c r="BA24" s="155">
        <v>655.47438801712497</v>
      </c>
      <c r="BB24" s="155">
        <v>638.58108077177928</v>
      </c>
      <c r="BC24" s="155">
        <v>650.31584786041594</v>
      </c>
      <c r="BD24" s="155">
        <v>631.10693085508979</v>
      </c>
      <c r="BE24" s="155">
        <v>736.26207961364651</v>
      </c>
      <c r="BF24" s="155">
        <v>738.48558911616817</v>
      </c>
      <c r="BG24" s="155">
        <v>691.18314787227746</v>
      </c>
      <c r="BH24" s="155">
        <v>636.20925212450004</v>
      </c>
      <c r="BI24" s="155">
        <v>618.61569305871558</v>
      </c>
      <c r="BJ24" s="155">
        <v>572.93044173153885</v>
      </c>
      <c r="BK24" s="155">
        <v>547.30458607473906</v>
      </c>
      <c r="BL24" s="155">
        <v>515.55293311502305</v>
      </c>
      <c r="BM24" s="155">
        <v>512.88008897976067</v>
      </c>
      <c r="BN24" s="155">
        <v>492.72786275860085</v>
      </c>
      <c r="BO24" s="155">
        <v>489.66027087611786</v>
      </c>
      <c r="BP24" s="155">
        <v>502.77979164042989</v>
      </c>
      <c r="BQ24" s="155">
        <v>499.19309366482179</v>
      </c>
      <c r="BR24" s="155">
        <v>506.96691126187358</v>
      </c>
      <c r="BS24" s="155">
        <v>516.5294929940469</v>
      </c>
      <c r="BT24" s="155">
        <v>512.97957527602387</v>
      </c>
      <c r="BU24" s="155">
        <v>336.44911394526707</v>
      </c>
      <c r="BV24" s="155">
        <v>239.10587755384768</v>
      </c>
      <c r="BW24" s="155">
        <v>244.63117355759937</v>
      </c>
      <c r="BX24" s="155">
        <v>208.05190542266203</v>
      </c>
      <c r="BY24" s="155">
        <v>131.6122719270281</v>
      </c>
      <c r="BZ24" s="155">
        <v>201.27352733475686</v>
      </c>
      <c r="CA24" s="155">
        <v>126.97741408079048</v>
      </c>
      <c r="CB24" s="155">
        <v>103.04273930519531</v>
      </c>
      <c r="CC24" s="155">
        <v>83.014128838790683</v>
      </c>
      <c r="CD24" s="156">
        <v>65.611061783713652</v>
      </c>
    </row>
    <row r="25" spans="1:82" s="1" customFormat="1" x14ac:dyDescent="0.4">
      <c r="A25" s="149"/>
      <c r="B25" s="71" t="s">
        <v>334</v>
      </c>
      <c r="C25" s="227" t="s">
        <v>224</v>
      </c>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v>0</v>
      </c>
      <c r="AI25" s="155">
        <v>0.11206975139097579</v>
      </c>
      <c r="AJ25" s="155">
        <v>1.9559041394144265</v>
      </c>
      <c r="AK25" s="155">
        <v>5.0585443704334674</v>
      </c>
      <c r="AL25" s="155">
        <v>8.7827442902784227</v>
      </c>
      <c r="AM25" s="155">
        <v>14.547383938080046</v>
      </c>
      <c r="AN25" s="155">
        <v>25.200944752617477</v>
      </c>
      <c r="AO25" s="155">
        <v>31.504743957915213</v>
      </c>
      <c r="AP25" s="155">
        <v>37.911238941429318</v>
      </c>
      <c r="AQ25" s="155">
        <v>47.069913087934566</v>
      </c>
      <c r="AR25" s="155">
        <v>58.896281800391392</v>
      </c>
      <c r="AS25" s="155">
        <v>74.07692307692308</v>
      </c>
      <c r="AT25" s="155">
        <v>91.577492841228676</v>
      </c>
      <c r="AU25" s="155">
        <v>117.29437072428964</v>
      </c>
      <c r="AV25" s="155">
        <v>131.3422809077048</v>
      </c>
      <c r="AW25" s="155">
        <v>150.21983887907462</v>
      </c>
      <c r="AX25" s="155">
        <v>157.36262069414141</v>
      </c>
      <c r="AY25" s="155">
        <v>168.15600838473355</v>
      </c>
      <c r="AZ25" s="155">
        <v>181.41047939847496</v>
      </c>
      <c r="BA25" s="155">
        <v>192.10670709999971</v>
      </c>
      <c r="BB25" s="155">
        <v>201.31550583145179</v>
      </c>
      <c r="BC25" s="155">
        <v>222.24598609428827</v>
      </c>
      <c r="BD25" s="155">
        <v>234.76715728678226</v>
      </c>
      <c r="BE25" s="155">
        <v>238.79510529135356</v>
      </c>
      <c r="BF25" s="155">
        <v>219.73165192058175</v>
      </c>
      <c r="BG25" s="155">
        <v>193.369</v>
      </c>
      <c r="BH25" s="155">
        <v>168.06399999999999</v>
      </c>
      <c r="BI25" s="155">
        <v>145.82337039453446</v>
      </c>
      <c r="BJ25" s="155">
        <v>125.21887532471118</v>
      </c>
      <c r="BK25" s="155">
        <v>109.93033523194052</v>
      </c>
      <c r="BL25" s="155">
        <v>93.800845414279749</v>
      </c>
      <c r="BM25" s="155">
        <v>85.276843175502719</v>
      </c>
      <c r="BN25" s="155">
        <v>70.562745196511173</v>
      </c>
      <c r="BO25" s="155">
        <v>66.952021430840631</v>
      </c>
      <c r="BP25" s="155">
        <v>61.481935140817022</v>
      </c>
      <c r="BQ25" s="155">
        <v>64.529378218725824</v>
      </c>
      <c r="BR25" s="155">
        <v>51.410505015048706</v>
      </c>
      <c r="BS25" s="155">
        <v>45.57355537163707</v>
      </c>
      <c r="BT25" s="155">
        <v>39.499139075463006</v>
      </c>
      <c r="BU25" s="155">
        <v>52.931589724478364</v>
      </c>
      <c r="BV25" s="155">
        <v>37.617142345782852</v>
      </c>
      <c r="BW25" s="155">
        <v>38.486405152711988</v>
      </c>
      <c r="BX25" s="155">
        <v>32.73160083583938</v>
      </c>
      <c r="BY25" s="155">
        <v>20.705796186109801</v>
      </c>
      <c r="BZ25" s="155">
        <v>19.844722973234163</v>
      </c>
      <c r="CA25" s="155">
        <v>17.057266060330246</v>
      </c>
      <c r="CB25" s="155">
        <v>13.91697330570134</v>
      </c>
      <c r="CC25" s="155">
        <v>11.15650794426092</v>
      </c>
      <c r="CD25" s="156">
        <v>8.8080513561530775</v>
      </c>
    </row>
    <row r="26" spans="1:82" s="1" customFormat="1" ht="25.5" customHeight="1" x14ac:dyDescent="0.4">
      <c r="A26" s="149"/>
      <c r="B26" s="73" t="s">
        <v>225</v>
      </c>
      <c r="C26" s="227" t="s">
        <v>221</v>
      </c>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v>4</v>
      </c>
      <c r="AI26" s="155">
        <v>4</v>
      </c>
      <c r="AJ26" s="155">
        <v>5</v>
      </c>
      <c r="AK26" s="155">
        <v>6</v>
      </c>
      <c r="AL26" s="155">
        <v>8</v>
      </c>
      <c r="AM26" s="155">
        <v>10</v>
      </c>
      <c r="AN26" s="155">
        <v>11</v>
      </c>
      <c r="AO26" s="155">
        <v>13</v>
      </c>
      <c r="AP26" s="155">
        <v>104</v>
      </c>
      <c r="AQ26" s="155">
        <v>183.72300000000001</v>
      </c>
      <c r="AR26" s="155">
        <v>173.41800000000001</v>
      </c>
      <c r="AS26" s="155">
        <v>183.63200000000001</v>
      </c>
      <c r="AT26" s="155">
        <v>208.02</v>
      </c>
      <c r="AU26" s="155">
        <v>269.96832117263904</v>
      </c>
      <c r="AV26" s="155">
        <v>327.97337600551521</v>
      </c>
      <c r="AW26" s="155">
        <v>419.73289899962754</v>
      </c>
      <c r="AX26" s="155">
        <v>500.04761254962028</v>
      </c>
      <c r="AY26" s="155">
        <v>586.19055781453687</v>
      </c>
      <c r="AZ26" s="155">
        <v>699.84472339379818</v>
      </c>
      <c r="BA26" s="155">
        <v>709.21133412100005</v>
      </c>
      <c r="BB26" s="155">
        <v>743.95880802719989</v>
      </c>
      <c r="BC26" s="155">
        <v>796.16035103942988</v>
      </c>
      <c r="BD26" s="155">
        <v>809.72477850657356</v>
      </c>
      <c r="BE26" s="155">
        <v>870.53092037570082</v>
      </c>
      <c r="BF26" s="155">
        <v>947.298</v>
      </c>
      <c r="BG26" s="155">
        <v>1017.4757964240732</v>
      </c>
      <c r="BH26" s="155">
        <v>1057.6289999999999</v>
      </c>
      <c r="BI26" s="155">
        <v>1113.5155272727516</v>
      </c>
      <c r="BJ26" s="155">
        <v>1142.0356692484781</v>
      </c>
      <c r="BK26" s="155">
        <v>1235.597033053456</v>
      </c>
      <c r="BL26" s="155">
        <v>1316.2793594178083</v>
      </c>
      <c r="BM26" s="155">
        <v>1446.1896739375136</v>
      </c>
      <c r="BN26" s="155">
        <v>1526.3989427992453</v>
      </c>
      <c r="BO26" s="155">
        <v>1691.4195913635774</v>
      </c>
      <c r="BP26" s="155">
        <v>1882.2267307552024</v>
      </c>
      <c r="BQ26" s="155">
        <v>2041.8053091705644</v>
      </c>
      <c r="BR26" s="155">
        <v>2274.4593787053836</v>
      </c>
      <c r="BS26" s="155">
        <v>2503.5602726161615</v>
      </c>
      <c r="BT26" s="155">
        <v>2626.7182223174623</v>
      </c>
      <c r="BU26" s="155">
        <v>2791.2308667358793</v>
      </c>
      <c r="BV26" s="155">
        <v>2855.414544307062</v>
      </c>
      <c r="BW26" s="155">
        <v>2913.5902691007077</v>
      </c>
      <c r="BX26" s="155">
        <v>3011.1005630535119</v>
      </c>
      <c r="BY26" s="155">
        <v>3032.7878102876994</v>
      </c>
      <c r="BZ26" s="155">
        <v>3319.1183064056777</v>
      </c>
      <c r="CA26" s="155">
        <v>3789.3610454131899</v>
      </c>
      <c r="CB26" s="155">
        <v>4129.3005158737114</v>
      </c>
      <c r="CC26" s="155">
        <v>4470.6133891608233</v>
      </c>
      <c r="CD26" s="156">
        <v>4875.6509454360857</v>
      </c>
    </row>
    <row r="27" spans="1:82" s="1" customFormat="1" x14ac:dyDescent="0.4">
      <c r="A27" s="149"/>
      <c r="B27" s="56" t="s">
        <v>335</v>
      </c>
      <c r="C27" s="227" t="s">
        <v>221</v>
      </c>
      <c r="D27" s="155"/>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5"/>
      <c r="AC27" s="155"/>
      <c r="AD27" s="155"/>
      <c r="AE27" s="155"/>
      <c r="AF27" s="155"/>
      <c r="AG27" s="155"/>
      <c r="AH27" s="155">
        <v>5</v>
      </c>
      <c r="AI27" s="155">
        <v>5</v>
      </c>
      <c r="AJ27" s="155">
        <v>5</v>
      </c>
      <c r="AK27" s="155">
        <v>6</v>
      </c>
      <c r="AL27" s="155">
        <v>6</v>
      </c>
      <c r="AM27" s="155">
        <v>6</v>
      </c>
      <c r="AN27" s="155">
        <v>6</v>
      </c>
      <c r="AO27" s="155">
        <v>7</v>
      </c>
      <c r="AP27" s="155">
        <v>8</v>
      </c>
      <c r="AQ27" s="155">
        <v>8.8689999999999998</v>
      </c>
      <c r="AR27" s="155">
        <v>8.6080000000000005</v>
      </c>
      <c r="AS27" s="155">
        <v>8.7669999999999995</v>
      </c>
      <c r="AT27" s="155">
        <v>9.3409999999999993</v>
      </c>
      <c r="AU27" s="155">
        <v>10.673999999999999</v>
      </c>
      <c r="AV27" s="155">
        <v>12.653</v>
      </c>
      <c r="AW27" s="155">
        <v>13.920999999999999</v>
      </c>
      <c r="AX27" s="155">
        <v>12.601000000000001</v>
      </c>
      <c r="AY27" s="155">
        <v>14.76</v>
      </c>
      <c r="AZ27" s="155">
        <v>15.439</v>
      </c>
      <c r="BA27" s="155">
        <v>15.775</v>
      </c>
      <c r="BB27" s="155">
        <v>16.065999999999999</v>
      </c>
      <c r="BC27" s="155">
        <v>16.123000000000001</v>
      </c>
      <c r="BD27" s="155">
        <v>16.222000000000001</v>
      </c>
      <c r="BE27" s="155">
        <v>16.353000000000002</v>
      </c>
      <c r="BF27" s="155">
        <v>17.187999999999999</v>
      </c>
      <c r="BG27" s="155">
        <v>18.536000000000001</v>
      </c>
      <c r="BH27" s="155">
        <v>19.21</v>
      </c>
      <c r="BI27" s="155">
        <v>19.115849999999998</v>
      </c>
      <c r="BJ27" s="155">
        <v>19.204647819795415</v>
      </c>
      <c r="BK27" s="155">
        <v>20.031813160000006</v>
      </c>
      <c r="BL27" s="155">
        <v>221.46612579999999</v>
      </c>
      <c r="BM27" s="155">
        <v>32.464226920000009</v>
      </c>
      <c r="BN27" s="155">
        <v>32.271541450000001</v>
      </c>
      <c r="BO27" s="155">
        <v>32.125320869999996</v>
      </c>
      <c r="BP27" s="155">
        <v>32.399299220000003</v>
      </c>
      <c r="BQ27" s="155">
        <v>32.151345900000003</v>
      </c>
      <c r="BR27" s="155">
        <v>33.293720609999951</v>
      </c>
      <c r="BS27" s="155">
        <v>35.653026229999981</v>
      </c>
      <c r="BT27" s="155">
        <v>33.09609677000001</v>
      </c>
      <c r="BU27" s="155">
        <v>33.166871430000008</v>
      </c>
      <c r="BV27" s="155">
        <v>32.413626989999997</v>
      </c>
      <c r="BW27" s="155">
        <v>34.793876396760858</v>
      </c>
      <c r="BX27" s="155">
        <v>35.769481659999997</v>
      </c>
      <c r="BY27" s="155">
        <v>37.321904728043521</v>
      </c>
      <c r="BZ27" s="155">
        <v>39.185522106968826</v>
      </c>
      <c r="CA27" s="155">
        <v>40.754039486913008</v>
      </c>
      <c r="CB27" s="155">
        <v>42.395480005377422</v>
      </c>
      <c r="CC27" s="155">
        <v>44.187021110166</v>
      </c>
      <c r="CD27" s="156">
        <v>46.087515070548974</v>
      </c>
    </row>
    <row r="28" spans="1:82" s="1" customFormat="1" x14ac:dyDescent="0.4">
      <c r="A28" s="149"/>
      <c r="B28" s="56" t="s">
        <v>229</v>
      </c>
      <c r="C28" s="227" t="s">
        <v>230</v>
      </c>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v>0</v>
      </c>
      <c r="AR28" s="155">
        <v>0</v>
      </c>
      <c r="AS28" s="155">
        <v>0</v>
      </c>
      <c r="AT28" s="155">
        <v>0</v>
      </c>
      <c r="AU28" s="155">
        <v>0</v>
      </c>
      <c r="AV28" s="155">
        <v>0</v>
      </c>
      <c r="AW28" s="155">
        <v>0</v>
      </c>
      <c r="AX28" s="155">
        <v>0</v>
      </c>
      <c r="AY28" s="155">
        <v>0</v>
      </c>
      <c r="AZ28" s="155">
        <v>0</v>
      </c>
      <c r="BA28" s="155">
        <v>0</v>
      </c>
      <c r="BB28" s="155">
        <v>0</v>
      </c>
      <c r="BC28" s="155">
        <v>0</v>
      </c>
      <c r="BD28" s="155">
        <v>0</v>
      </c>
      <c r="BE28" s="155">
        <v>0</v>
      </c>
      <c r="BF28" s="155">
        <v>0</v>
      </c>
      <c r="BG28" s="155">
        <v>0</v>
      </c>
      <c r="BH28" s="155">
        <v>0</v>
      </c>
      <c r="BI28" s="155">
        <v>0</v>
      </c>
      <c r="BJ28" s="155">
        <v>1.0505242386959734</v>
      </c>
      <c r="BK28" s="155">
        <v>1.210020167696229</v>
      </c>
      <c r="BL28" s="155">
        <v>65.657498991665165</v>
      </c>
      <c r="BM28" s="155">
        <v>104.33784553056645</v>
      </c>
      <c r="BN28" s="155">
        <v>168.59935978139674</v>
      </c>
      <c r="BO28" s="155">
        <v>50.836237693819029</v>
      </c>
      <c r="BP28" s="155">
        <v>57.975814953357627</v>
      </c>
      <c r="BQ28" s="155">
        <v>3.5522999812671952</v>
      </c>
      <c r="BR28" s="155">
        <v>4.8918161573086953</v>
      </c>
      <c r="BS28" s="155">
        <v>1.9109448262326334</v>
      </c>
      <c r="BT28" s="155">
        <v>1.6191328653303012</v>
      </c>
      <c r="BU28" s="155">
        <v>60.169977330027926</v>
      </c>
      <c r="BV28" s="155">
        <v>6.8648158354659987</v>
      </c>
      <c r="BW28" s="155">
        <v>-10.017308560382212</v>
      </c>
      <c r="BX28" s="155">
        <v>56.067988121384772</v>
      </c>
      <c r="BY28" s="155">
        <v>18.752158086076406</v>
      </c>
      <c r="BZ28" s="155">
        <v>25.409389295282143</v>
      </c>
      <c r="CA28" s="155">
        <v>25.392900143026672</v>
      </c>
      <c r="CB28" s="155">
        <v>30.211506452905052</v>
      </c>
      <c r="CC28" s="155">
        <v>31.11923410118974</v>
      </c>
      <c r="CD28" s="156">
        <v>31.11923410118974</v>
      </c>
    </row>
    <row r="29" spans="1:82" s="1" customFormat="1" x14ac:dyDescent="0.4">
      <c r="A29" s="149"/>
      <c r="B29" s="56" t="s">
        <v>23</v>
      </c>
      <c r="C29" s="227" t="s">
        <v>230</v>
      </c>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v>196.93959001068183</v>
      </c>
      <c r="AI29" s="155">
        <v>227.75813604082006</v>
      </c>
      <c r="AJ29" s="155">
        <v>307.35323341022615</v>
      </c>
      <c r="AK29" s="155">
        <v>454.80552867942873</v>
      </c>
      <c r="AL29" s="155">
        <v>551.35929177961918</v>
      </c>
      <c r="AM29" s="155">
        <v>618.08662477447024</v>
      </c>
      <c r="AN29" s="155">
        <v>686.40222253039815</v>
      </c>
      <c r="AO29" s="155">
        <v>748.45588650300476</v>
      </c>
      <c r="AP29" s="155">
        <v>829.39150543190704</v>
      </c>
      <c r="AQ29" s="155">
        <v>862.81164007812663</v>
      </c>
      <c r="AR29" s="155">
        <v>604.86500000000012</v>
      </c>
      <c r="AS29" s="155">
        <v>763.36878807806625</v>
      </c>
      <c r="AT29" s="155">
        <v>960.69299999999987</v>
      </c>
      <c r="AU29" s="155">
        <v>733.84</v>
      </c>
      <c r="AV29" s="155">
        <v>968.37500000000023</v>
      </c>
      <c r="AW29" s="155">
        <v>998.42199999999991</v>
      </c>
      <c r="AX29" s="155">
        <v>1103.9621309999998</v>
      </c>
      <c r="AY29" s="155">
        <v>1197.1680269999999</v>
      </c>
      <c r="AZ29" s="155">
        <v>1275.5067700000002</v>
      </c>
      <c r="BA29" s="155">
        <v>1315.1345980000001</v>
      </c>
      <c r="BB29" s="155">
        <v>1327.6819739999989</v>
      </c>
      <c r="BC29" s="155">
        <v>1347.1518148446023</v>
      </c>
      <c r="BD29" s="155">
        <v>1345.1564549999996</v>
      </c>
      <c r="BE29" s="155">
        <v>1336.3771304102056</v>
      </c>
      <c r="BF29" s="155">
        <v>1403.0935666124119</v>
      </c>
      <c r="BG29" s="155">
        <v>1613.6138907605705</v>
      </c>
      <c r="BH29" s="155">
        <v>1728.4576144734931</v>
      </c>
      <c r="BI29" s="155">
        <v>1930.7936408840555</v>
      </c>
      <c r="BJ29" s="155">
        <v>1937.0327149637794</v>
      </c>
      <c r="BK29" s="155">
        <v>1980.0739629037901</v>
      </c>
      <c r="BL29" s="155">
        <v>2071.6184511615088</v>
      </c>
      <c r="BM29" s="155">
        <v>2457.9322396321481</v>
      </c>
      <c r="BN29" s="155">
        <v>2651.7587673972803</v>
      </c>
      <c r="BO29" s="155">
        <v>2691.2493936043297</v>
      </c>
      <c r="BP29" s="155">
        <v>2775.3624294480583</v>
      </c>
      <c r="BQ29" s="155"/>
      <c r="BR29" s="155"/>
      <c r="BS29" s="155"/>
      <c r="BT29" s="155"/>
      <c r="BU29" s="155"/>
      <c r="BV29" s="155"/>
      <c r="BW29" s="155"/>
      <c r="BX29" s="155"/>
      <c r="BY29" s="155"/>
      <c r="BZ29" s="155"/>
      <c r="CA29" s="155"/>
      <c r="CB29" s="155"/>
      <c r="CC29" s="155"/>
      <c r="CD29" s="156"/>
    </row>
    <row r="30" spans="1:82" s="1" customFormat="1" x14ac:dyDescent="0.4">
      <c r="A30" s="149"/>
      <c r="B30" s="73" t="s">
        <v>232</v>
      </c>
      <c r="C30" s="227" t="s">
        <v>221</v>
      </c>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v>0</v>
      </c>
      <c r="AI30" s="155">
        <v>0</v>
      </c>
      <c r="AJ30" s="155">
        <v>0</v>
      </c>
      <c r="AK30" s="155">
        <v>0</v>
      </c>
      <c r="AL30" s="155">
        <v>0</v>
      </c>
      <c r="AM30" s="155">
        <v>0</v>
      </c>
      <c r="AN30" s="155">
        <v>0</v>
      </c>
      <c r="AO30" s="155">
        <v>0</v>
      </c>
      <c r="AP30" s="155">
        <v>0</v>
      </c>
      <c r="AQ30" s="155">
        <v>0</v>
      </c>
      <c r="AR30" s="155">
        <v>0</v>
      </c>
      <c r="AS30" s="155">
        <v>0</v>
      </c>
      <c r="AT30" s="155">
        <v>0</v>
      </c>
      <c r="AU30" s="155">
        <v>0</v>
      </c>
      <c r="AV30" s="155">
        <v>1236.2204590686167</v>
      </c>
      <c r="AW30" s="155">
        <v>1736.8250803346616</v>
      </c>
      <c r="AX30" s="155">
        <v>1938.6567415590337</v>
      </c>
      <c r="AY30" s="155">
        <v>2356.4150170875105</v>
      </c>
      <c r="AZ30" s="155">
        <v>2842.0259956222508</v>
      </c>
      <c r="BA30" s="155">
        <v>3091.4517961447359</v>
      </c>
      <c r="BB30" s="155">
        <v>3258.3114352948169</v>
      </c>
      <c r="BC30" s="155">
        <v>3408.5922572418208</v>
      </c>
      <c r="BD30" s="155">
        <v>3589.6378004004227</v>
      </c>
      <c r="BE30" s="155">
        <v>3861.7406212620726</v>
      </c>
      <c r="BF30" s="155">
        <v>4105.2438886240434</v>
      </c>
      <c r="BG30" s="155">
        <v>4388.6272675576192</v>
      </c>
      <c r="BH30" s="155">
        <v>4628.2520000000004</v>
      </c>
      <c r="BI30" s="155">
        <v>4869.6964021188787</v>
      </c>
      <c r="BJ30" s="155">
        <v>5122.9964421995737</v>
      </c>
      <c r="BK30" s="155">
        <v>5468.0760196496631</v>
      </c>
      <c r="BL30" s="155">
        <v>5799.6705914329377</v>
      </c>
      <c r="BM30" s="155">
        <v>6277.2924692415208</v>
      </c>
      <c r="BN30" s="155">
        <v>6456.118999717567</v>
      </c>
      <c r="BO30" s="155">
        <v>6899.7753096582774</v>
      </c>
      <c r="BP30" s="155">
        <v>7419.4275888724915</v>
      </c>
      <c r="BQ30" s="155">
        <v>7528.3277963936862</v>
      </c>
      <c r="BR30" s="155">
        <v>7070.966334335757</v>
      </c>
      <c r="BS30" s="155">
        <v>6632.0880013466494</v>
      </c>
      <c r="BT30" s="155">
        <v>5138.3005447814785</v>
      </c>
      <c r="BU30" s="155">
        <v>3571.9593185363819</v>
      </c>
      <c r="BV30" s="155">
        <v>2486.5805035497042</v>
      </c>
      <c r="BW30" s="155">
        <v>1622.3606203206748</v>
      </c>
      <c r="BX30" s="155">
        <v>873.41325488657537</v>
      </c>
      <c r="BY30" s="155">
        <v>800.02041801377447</v>
      </c>
      <c r="BZ30" s="155">
        <v>709.75040431190575</v>
      </c>
      <c r="CA30" s="155">
        <v>664.55134621710033</v>
      </c>
      <c r="CB30" s="155">
        <v>461.26127837286595</v>
      </c>
      <c r="CC30" s="155">
        <v>218.00660478162987</v>
      </c>
      <c r="CD30" s="156">
        <v>208.82281474624838</v>
      </c>
    </row>
    <row r="31" spans="1:82" s="1" customFormat="1" ht="25.5" customHeight="1" x14ac:dyDescent="0.4">
      <c r="A31" s="149"/>
      <c r="B31" s="73" t="s">
        <v>233</v>
      </c>
      <c r="C31" s="227" t="s">
        <v>230</v>
      </c>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v>0</v>
      </c>
      <c r="AI31" s="155">
        <v>0</v>
      </c>
      <c r="AJ31" s="155">
        <v>0</v>
      </c>
      <c r="AK31" s="155">
        <v>0</v>
      </c>
      <c r="AL31" s="155">
        <v>0</v>
      </c>
      <c r="AM31" s="155">
        <v>0</v>
      </c>
      <c r="AN31" s="155">
        <v>0</v>
      </c>
      <c r="AO31" s="155">
        <v>0</v>
      </c>
      <c r="AP31" s="155">
        <v>0</v>
      </c>
      <c r="AQ31" s="155">
        <v>0</v>
      </c>
      <c r="AR31" s="155">
        <v>0</v>
      </c>
      <c r="AS31" s="155">
        <v>0</v>
      </c>
      <c r="AT31" s="155">
        <v>0</v>
      </c>
      <c r="AU31" s="155">
        <v>0</v>
      </c>
      <c r="AV31" s="155">
        <v>2.2234492408887951</v>
      </c>
      <c r="AW31" s="155">
        <v>5.5822256226005811</v>
      </c>
      <c r="AX31" s="155">
        <v>8.7937202146390998</v>
      </c>
      <c r="AY31" s="155">
        <v>15.09348924190571</v>
      </c>
      <c r="AZ31" s="155">
        <v>26.641703551977329</v>
      </c>
      <c r="BA31" s="155">
        <v>32.729292058207385</v>
      </c>
      <c r="BB31" s="155">
        <v>38.028335257869927</v>
      </c>
      <c r="BC31" s="155">
        <v>29.932078466664212</v>
      </c>
      <c r="BD31" s="155">
        <v>-6.0999999999999999E-2</v>
      </c>
      <c r="BE31" s="155">
        <v>-8.6436562195121955E-2</v>
      </c>
      <c r="BF31" s="155">
        <v>-0.14737339999999999</v>
      </c>
      <c r="BG31" s="155">
        <v>8.5208560000000017E-2</v>
      </c>
      <c r="BH31" s="155">
        <v>-2.9000000000000001E-2</v>
      </c>
      <c r="BI31" s="155">
        <v>0</v>
      </c>
      <c r="BJ31" s="155">
        <v>0</v>
      </c>
      <c r="BK31" s="155">
        <v>0</v>
      </c>
      <c r="BL31" s="155">
        <v>0</v>
      </c>
      <c r="BM31" s="155">
        <v>0</v>
      </c>
      <c r="BN31" s="155">
        <v>0</v>
      </c>
      <c r="BO31" s="155">
        <v>0</v>
      </c>
      <c r="BP31" s="155">
        <v>0</v>
      </c>
      <c r="BQ31" s="155">
        <v>0</v>
      </c>
      <c r="BR31" s="155">
        <v>0</v>
      </c>
      <c r="BS31" s="155">
        <v>0</v>
      </c>
      <c r="BT31" s="155">
        <v>0</v>
      </c>
      <c r="BU31" s="155">
        <v>0</v>
      </c>
      <c r="BV31" s="155">
        <v>0</v>
      </c>
      <c r="BW31" s="155">
        <v>0</v>
      </c>
      <c r="BX31" s="155">
        <v>0</v>
      </c>
      <c r="BY31" s="155">
        <v>0</v>
      </c>
      <c r="BZ31" s="155">
        <v>0</v>
      </c>
      <c r="CA31" s="155">
        <v>0</v>
      </c>
      <c r="CB31" s="155">
        <v>0</v>
      </c>
      <c r="CC31" s="155">
        <v>0</v>
      </c>
      <c r="CD31" s="156">
        <v>0</v>
      </c>
    </row>
    <row r="32" spans="1:82" s="1" customFormat="1" x14ac:dyDescent="0.4">
      <c r="A32" s="149"/>
      <c r="B32" s="56" t="s">
        <v>234</v>
      </c>
      <c r="C32" s="227" t="s">
        <v>230</v>
      </c>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v>0</v>
      </c>
      <c r="AI32" s="155">
        <v>0</v>
      </c>
      <c r="AJ32" s="155">
        <v>0</v>
      </c>
      <c r="AK32" s="155">
        <v>0</v>
      </c>
      <c r="AL32" s="155">
        <v>0</v>
      </c>
      <c r="AM32" s="155">
        <v>0</v>
      </c>
      <c r="AN32" s="155">
        <v>0</v>
      </c>
      <c r="AO32" s="155">
        <v>0</v>
      </c>
      <c r="AP32" s="155">
        <v>0</v>
      </c>
      <c r="AQ32" s="155">
        <v>0</v>
      </c>
      <c r="AR32" s="155">
        <v>0</v>
      </c>
      <c r="AS32" s="155">
        <v>0</v>
      </c>
      <c r="AT32" s="155">
        <v>0</v>
      </c>
      <c r="AU32" s="155">
        <v>0</v>
      </c>
      <c r="AV32" s="155">
        <v>0</v>
      </c>
      <c r="AW32" s="155">
        <v>0</v>
      </c>
      <c r="AX32" s="155">
        <v>0</v>
      </c>
      <c r="AY32" s="155">
        <v>0</v>
      </c>
      <c r="AZ32" s="155">
        <v>0</v>
      </c>
      <c r="BA32" s="155">
        <v>0</v>
      </c>
      <c r="BB32" s="155">
        <v>0</v>
      </c>
      <c r="BC32" s="155">
        <v>0</v>
      </c>
      <c r="BD32" s="155">
        <v>0</v>
      </c>
      <c r="BE32" s="155">
        <v>6.8540000000000001</v>
      </c>
      <c r="BF32" s="155">
        <v>13.107519600000002</v>
      </c>
      <c r="BG32" s="155">
        <v>14.986460219999998</v>
      </c>
      <c r="BH32" s="155">
        <v>16.622024122071426</v>
      </c>
      <c r="BI32" s="155">
        <v>17.693564299999998</v>
      </c>
      <c r="BJ32" s="155">
        <v>19.498030839999998</v>
      </c>
      <c r="BK32" s="155">
        <v>20.507303</v>
      </c>
      <c r="BL32" s="155">
        <v>21.180479929999997</v>
      </c>
      <c r="BM32" s="155">
        <v>21.798681950000002</v>
      </c>
      <c r="BN32" s="155">
        <v>21.362664119999998</v>
      </c>
      <c r="BO32" s="155">
        <v>22.339751259999996</v>
      </c>
      <c r="BP32" s="155">
        <v>56.572572000000001</v>
      </c>
      <c r="BQ32" s="155">
        <v>176.393889</v>
      </c>
      <c r="BR32" s="155">
        <v>199.78361200000001</v>
      </c>
      <c r="BS32" s="155">
        <v>161</v>
      </c>
      <c r="BT32" s="155">
        <v>184</v>
      </c>
      <c r="BU32" s="155">
        <v>164</v>
      </c>
      <c r="BV32" s="155">
        <v>154</v>
      </c>
      <c r="BW32" s="155">
        <v>132.03678999000002</v>
      </c>
      <c r="BX32" s="155">
        <v>171.42592472999999</v>
      </c>
      <c r="BY32" s="155">
        <v>140</v>
      </c>
      <c r="BZ32" s="155">
        <v>100</v>
      </c>
      <c r="CA32" s="155">
        <v>100</v>
      </c>
      <c r="CB32" s="155">
        <v>100</v>
      </c>
      <c r="CC32" s="155">
        <v>100</v>
      </c>
      <c r="CD32" s="156">
        <v>100</v>
      </c>
    </row>
    <row r="33" spans="1:82" s="1" customFormat="1" x14ac:dyDescent="0.4">
      <c r="A33" s="149"/>
      <c r="B33" s="56" t="s">
        <v>336</v>
      </c>
      <c r="C33" s="227" t="s">
        <v>230</v>
      </c>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c r="AG33" s="155"/>
      <c r="AH33" s="155">
        <v>0</v>
      </c>
      <c r="AI33" s="155">
        <v>0</v>
      </c>
      <c r="AJ33" s="155">
        <v>0</v>
      </c>
      <c r="AK33" s="155">
        <v>0</v>
      </c>
      <c r="AL33" s="155">
        <v>0</v>
      </c>
      <c r="AM33" s="155">
        <v>0</v>
      </c>
      <c r="AN33" s="155">
        <v>0</v>
      </c>
      <c r="AO33" s="155">
        <v>0</v>
      </c>
      <c r="AP33" s="155">
        <v>0</v>
      </c>
      <c r="AQ33" s="155">
        <v>0</v>
      </c>
      <c r="AR33" s="155">
        <v>0</v>
      </c>
      <c r="AS33" s="155">
        <v>0</v>
      </c>
      <c r="AT33" s="155">
        <v>0</v>
      </c>
      <c r="AU33" s="155">
        <v>0</v>
      </c>
      <c r="AV33" s="155">
        <v>0</v>
      </c>
      <c r="AW33" s="155">
        <v>0</v>
      </c>
      <c r="AX33" s="155">
        <v>0</v>
      </c>
      <c r="AY33" s="155">
        <v>0</v>
      </c>
      <c r="AZ33" s="155">
        <v>3.1930000000000001</v>
      </c>
      <c r="BA33" s="155">
        <v>23.582999999999998</v>
      </c>
      <c r="BB33" s="155">
        <v>32.392000000000003</v>
      </c>
      <c r="BC33" s="155">
        <v>27.45</v>
      </c>
      <c r="BD33" s="155">
        <v>4.1689999999999996</v>
      </c>
      <c r="BE33" s="155">
        <v>6.0000000000000001E-3</v>
      </c>
      <c r="BF33" s="155">
        <v>4.2999999999999997E-2</v>
      </c>
      <c r="BG33" s="155">
        <v>0</v>
      </c>
      <c r="BH33" s="155">
        <v>0</v>
      </c>
      <c r="BI33" s="155">
        <v>0</v>
      </c>
      <c r="BJ33" s="155">
        <v>0</v>
      </c>
      <c r="BK33" s="155">
        <v>0</v>
      </c>
      <c r="BL33" s="155">
        <v>0</v>
      </c>
      <c r="BM33" s="155">
        <v>0</v>
      </c>
      <c r="BN33" s="155">
        <v>0</v>
      </c>
      <c r="BO33" s="155">
        <v>0</v>
      </c>
      <c r="BP33" s="155">
        <v>0</v>
      </c>
      <c r="BQ33" s="155">
        <v>0</v>
      </c>
      <c r="BR33" s="155">
        <v>0</v>
      </c>
      <c r="BS33" s="155">
        <v>0</v>
      </c>
      <c r="BT33" s="155">
        <v>0</v>
      </c>
      <c r="BU33" s="155">
        <v>0</v>
      </c>
      <c r="BV33" s="155">
        <v>0</v>
      </c>
      <c r="BW33" s="155">
        <v>0</v>
      </c>
      <c r="BX33" s="155">
        <v>0</v>
      </c>
      <c r="BY33" s="155">
        <v>0</v>
      </c>
      <c r="BZ33" s="155">
        <v>0</v>
      </c>
      <c r="CA33" s="155">
        <v>0</v>
      </c>
      <c r="CB33" s="155">
        <v>0</v>
      </c>
      <c r="CC33" s="155">
        <v>0</v>
      </c>
      <c r="CD33" s="156">
        <v>0</v>
      </c>
    </row>
    <row r="34" spans="1:82" s="1" customFormat="1" x14ac:dyDescent="0.4">
      <c r="A34" s="149"/>
      <c r="B34" s="56" t="s">
        <v>236</v>
      </c>
      <c r="C34" s="227"/>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v>0</v>
      </c>
      <c r="AI34" s="155">
        <v>0</v>
      </c>
      <c r="AJ34" s="155">
        <v>0</v>
      </c>
      <c r="AK34" s="155">
        <v>0</v>
      </c>
      <c r="AL34" s="155">
        <v>0</v>
      </c>
      <c r="AM34" s="155">
        <v>0</v>
      </c>
      <c r="AN34" s="155">
        <v>0</v>
      </c>
      <c r="AO34" s="155">
        <v>0</v>
      </c>
      <c r="AP34" s="155">
        <v>0</v>
      </c>
      <c r="AQ34" s="155">
        <v>0</v>
      </c>
      <c r="AR34" s="155">
        <v>0</v>
      </c>
      <c r="AS34" s="155">
        <v>0</v>
      </c>
      <c r="AT34" s="155">
        <v>0</v>
      </c>
      <c r="AU34" s="155">
        <v>0</v>
      </c>
      <c r="AV34" s="155">
        <v>0</v>
      </c>
      <c r="AW34" s="155">
        <v>0</v>
      </c>
      <c r="AX34" s="155">
        <v>0</v>
      </c>
      <c r="AY34" s="155">
        <v>0</v>
      </c>
      <c r="AZ34" s="155">
        <v>0</v>
      </c>
      <c r="BA34" s="155">
        <v>0</v>
      </c>
      <c r="BB34" s="155">
        <v>0</v>
      </c>
      <c r="BC34" s="155">
        <v>0</v>
      </c>
      <c r="BD34" s="155">
        <v>0</v>
      </c>
      <c r="BE34" s="155">
        <v>0</v>
      </c>
      <c r="BF34" s="155">
        <v>0</v>
      </c>
      <c r="BG34" s="155">
        <v>0</v>
      </c>
      <c r="BH34" s="155">
        <v>0</v>
      </c>
      <c r="BI34" s="155">
        <v>0</v>
      </c>
      <c r="BJ34" s="155">
        <v>0</v>
      </c>
      <c r="BK34" s="155">
        <v>0</v>
      </c>
      <c r="BL34" s="155">
        <f t="shared" ref="BL34:CD34" si="6">SUM(BL35:BL36)</f>
        <v>127.18792895</v>
      </c>
      <c r="BM34" s="155">
        <f t="shared" si="6"/>
        <v>1267.3993002300001</v>
      </c>
      <c r="BN34" s="155">
        <f t="shared" si="6"/>
        <v>2231.7483619</v>
      </c>
      <c r="BO34" s="155">
        <f t="shared" si="6"/>
        <v>3554.1022156099998</v>
      </c>
      <c r="BP34" s="155">
        <f t="shared" si="6"/>
        <v>6779.6544881600003</v>
      </c>
      <c r="BQ34" s="155">
        <f t="shared" si="6"/>
        <v>10436.707839979998</v>
      </c>
      <c r="BR34" s="155">
        <f t="shared" si="6"/>
        <v>12827.382151170001</v>
      </c>
      <c r="BS34" s="155">
        <f t="shared" si="6"/>
        <v>14271.548569180002</v>
      </c>
      <c r="BT34" s="155">
        <f t="shared" si="6"/>
        <v>14830.444816650002</v>
      </c>
      <c r="BU34" s="155">
        <f t="shared" si="6"/>
        <v>15352.892355200001</v>
      </c>
      <c r="BV34" s="155">
        <f t="shared" si="6"/>
        <v>15097.86932374</v>
      </c>
      <c r="BW34" s="155">
        <f t="shared" si="6"/>
        <v>13850.988828140005</v>
      </c>
      <c r="BX34" s="155">
        <f t="shared" si="6"/>
        <v>13427.615083349996</v>
      </c>
      <c r="BY34" s="155">
        <f t="shared" si="6"/>
        <v>12626.093019664238</v>
      </c>
      <c r="BZ34" s="155">
        <f t="shared" si="6"/>
        <v>12832.234709218104</v>
      </c>
      <c r="CA34" s="155">
        <f t="shared" si="6"/>
        <v>13003.429009084681</v>
      </c>
      <c r="CB34" s="155">
        <f t="shared" si="6"/>
        <v>11502.262464490141</v>
      </c>
      <c r="CC34" s="155">
        <f t="shared" si="6"/>
        <v>8499.3825892787918</v>
      </c>
      <c r="CD34" s="156">
        <f t="shared" si="6"/>
        <v>5543.7363297595402</v>
      </c>
    </row>
    <row r="35" spans="1:82" s="1" customFormat="1" x14ac:dyDescent="0.4">
      <c r="A35" s="149"/>
      <c r="B35" s="71" t="s">
        <v>227</v>
      </c>
      <c r="C35" s="227" t="s">
        <v>224</v>
      </c>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v>0</v>
      </c>
      <c r="AI35" s="155">
        <v>0</v>
      </c>
      <c r="AJ35" s="155">
        <v>0</v>
      </c>
      <c r="AK35" s="155">
        <v>0</v>
      </c>
      <c r="AL35" s="155">
        <v>0</v>
      </c>
      <c r="AM35" s="155">
        <v>0</v>
      </c>
      <c r="AN35" s="155">
        <v>0</v>
      </c>
      <c r="AO35" s="155">
        <v>0</v>
      </c>
      <c r="AP35" s="155">
        <v>0</v>
      </c>
      <c r="AQ35" s="155">
        <v>0</v>
      </c>
      <c r="AR35" s="155">
        <v>0</v>
      </c>
      <c r="AS35" s="155">
        <v>0</v>
      </c>
      <c r="AT35" s="155">
        <v>0</v>
      </c>
      <c r="AU35" s="155">
        <v>0</v>
      </c>
      <c r="AV35" s="155">
        <v>0</v>
      </c>
      <c r="AW35" s="155">
        <v>0</v>
      </c>
      <c r="AX35" s="155">
        <v>0</v>
      </c>
      <c r="AY35" s="155">
        <v>0</v>
      </c>
      <c r="AZ35" s="155">
        <v>0</v>
      </c>
      <c r="BA35" s="155">
        <v>0</v>
      </c>
      <c r="BB35" s="155">
        <v>0</v>
      </c>
      <c r="BC35" s="155">
        <v>0</v>
      </c>
      <c r="BD35" s="155">
        <v>0</v>
      </c>
      <c r="BE35" s="155">
        <v>0</v>
      </c>
      <c r="BF35" s="155">
        <v>0</v>
      </c>
      <c r="BG35" s="155">
        <v>0</v>
      </c>
      <c r="BH35" s="155">
        <v>0</v>
      </c>
      <c r="BI35" s="155">
        <v>0</v>
      </c>
      <c r="BJ35" s="155">
        <v>0</v>
      </c>
      <c r="BK35" s="155">
        <v>0</v>
      </c>
      <c r="BL35" s="155">
        <v>64.379764080000001</v>
      </c>
      <c r="BM35" s="155">
        <v>580.96194385999991</v>
      </c>
      <c r="BN35" s="155">
        <v>954.84283312000014</v>
      </c>
      <c r="BO35" s="155">
        <v>1398.5169151799998</v>
      </c>
      <c r="BP35" s="155">
        <v>2304.75857546</v>
      </c>
      <c r="BQ35" s="155">
        <v>3538.8798924699986</v>
      </c>
      <c r="BR35" s="155">
        <v>4100.9191948399994</v>
      </c>
      <c r="BS35" s="155">
        <v>4456.6648349100024</v>
      </c>
      <c r="BT35" s="155">
        <v>4687.0089817599983</v>
      </c>
      <c r="BU35" s="155">
        <v>4711.3251268400008</v>
      </c>
      <c r="BV35" s="155">
        <v>4562.8610960800006</v>
      </c>
      <c r="BW35" s="155">
        <v>4511.989815750002</v>
      </c>
      <c r="BX35" s="155">
        <v>4567.4223184649991</v>
      </c>
      <c r="BY35" s="155">
        <v>4428.7476601141516</v>
      </c>
      <c r="BZ35" s="155">
        <v>4864.1800049392996</v>
      </c>
      <c r="CA35" s="155">
        <v>5319.9371899729276</v>
      </c>
      <c r="CB35" s="155">
        <v>5421.7905591768267</v>
      </c>
      <c r="CC35" s="155">
        <v>5314.9904384113925</v>
      </c>
      <c r="CD35" s="156">
        <v>5183.5691549690328</v>
      </c>
    </row>
    <row r="36" spans="1:82" s="1" customFormat="1" x14ac:dyDescent="0.4">
      <c r="A36" s="149"/>
      <c r="B36" s="71" t="s">
        <v>337</v>
      </c>
      <c r="C36" s="227" t="s">
        <v>230</v>
      </c>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v>0</v>
      </c>
      <c r="AI36" s="155">
        <v>0</v>
      </c>
      <c r="AJ36" s="155">
        <v>0</v>
      </c>
      <c r="AK36" s="155">
        <v>0</v>
      </c>
      <c r="AL36" s="155">
        <v>0</v>
      </c>
      <c r="AM36" s="155">
        <v>0</v>
      </c>
      <c r="AN36" s="155">
        <v>0</v>
      </c>
      <c r="AO36" s="155">
        <v>0</v>
      </c>
      <c r="AP36" s="155">
        <v>0</v>
      </c>
      <c r="AQ36" s="155">
        <v>0</v>
      </c>
      <c r="AR36" s="155">
        <v>0</v>
      </c>
      <c r="AS36" s="155">
        <v>0</v>
      </c>
      <c r="AT36" s="155">
        <v>0</v>
      </c>
      <c r="AU36" s="155">
        <v>0</v>
      </c>
      <c r="AV36" s="155">
        <v>0</v>
      </c>
      <c r="AW36" s="155">
        <v>0</v>
      </c>
      <c r="AX36" s="155">
        <v>0</v>
      </c>
      <c r="AY36" s="155">
        <v>0</v>
      </c>
      <c r="AZ36" s="155">
        <v>0</v>
      </c>
      <c r="BA36" s="155">
        <v>0</v>
      </c>
      <c r="BB36" s="155">
        <v>0</v>
      </c>
      <c r="BC36" s="155">
        <v>0</v>
      </c>
      <c r="BD36" s="155">
        <v>0</v>
      </c>
      <c r="BE36" s="155">
        <v>0</v>
      </c>
      <c r="BF36" s="155">
        <v>0</v>
      </c>
      <c r="BG36" s="155">
        <v>0</v>
      </c>
      <c r="BH36" s="155">
        <v>0</v>
      </c>
      <c r="BI36" s="155">
        <v>0</v>
      </c>
      <c r="BJ36" s="155">
        <v>0</v>
      </c>
      <c r="BK36" s="155">
        <v>0</v>
      </c>
      <c r="BL36" s="155">
        <v>62.808164869999999</v>
      </c>
      <c r="BM36" s="155">
        <v>686.4373563700002</v>
      </c>
      <c r="BN36" s="155">
        <v>1276.9055287799997</v>
      </c>
      <c r="BO36" s="155">
        <v>2155.5853004300002</v>
      </c>
      <c r="BP36" s="155">
        <v>4474.8959127000007</v>
      </c>
      <c r="BQ36" s="155">
        <v>6897.8279475099998</v>
      </c>
      <c r="BR36" s="155">
        <v>8726.4629563300005</v>
      </c>
      <c r="BS36" s="155">
        <v>9814.883734269999</v>
      </c>
      <c r="BT36" s="155">
        <v>10143.435834890004</v>
      </c>
      <c r="BU36" s="155">
        <v>10641.56722836</v>
      </c>
      <c r="BV36" s="155">
        <v>10535.008227660001</v>
      </c>
      <c r="BW36" s="155">
        <v>9338.9990123900043</v>
      </c>
      <c r="BX36" s="155">
        <v>8860.1927648849978</v>
      </c>
      <c r="BY36" s="155">
        <v>8197.3453595500869</v>
      </c>
      <c r="BZ36" s="155">
        <v>7968.0547042788057</v>
      </c>
      <c r="CA36" s="155">
        <v>7683.4918191117531</v>
      </c>
      <c r="CB36" s="155">
        <v>6080.4719053133149</v>
      </c>
      <c r="CC36" s="155">
        <v>3184.3921508673993</v>
      </c>
      <c r="CD36" s="156">
        <v>360.16717479050783</v>
      </c>
    </row>
    <row r="37" spans="1:82" s="1" customFormat="1" ht="25.5" customHeight="1" x14ac:dyDescent="0.4">
      <c r="A37" s="149"/>
      <c r="B37" s="56" t="s">
        <v>238</v>
      </c>
      <c r="C37" s="227" t="s">
        <v>230</v>
      </c>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c r="AG37" s="155"/>
      <c r="AH37" s="155">
        <v>9.4880330298963322</v>
      </c>
      <c r="AI37" s="155">
        <v>10.866673469387752</v>
      </c>
      <c r="AJ37" s="155">
        <v>17.282571428571433</v>
      </c>
      <c r="AK37" s="155">
        <v>27.743444015444013</v>
      </c>
      <c r="AL37" s="155">
        <v>40.311905425307486</v>
      </c>
      <c r="AM37" s="155">
        <v>53.566197515769588</v>
      </c>
      <c r="AN37" s="155">
        <v>55.20599010807841</v>
      </c>
      <c r="AO37" s="155">
        <v>57.077422436565172</v>
      </c>
      <c r="AP37" s="155">
        <v>70.688754873166999</v>
      </c>
      <c r="AQ37" s="155">
        <v>78.567195142753789</v>
      </c>
      <c r="AR37" s="155">
        <v>179.54650471340884</v>
      </c>
      <c r="AS37" s="155">
        <v>178.93825009375556</v>
      </c>
      <c r="AT37" s="155">
        <v>203.56767708643196</v>
      </c>
      <c r="AU37" s="155">
        <v>251.36546329803713</v>
      </c>
      <c r="AV37" s="155">
        <v>412.76617192125207</v>
      </c>
      <c r="AW37" s="155">
        <v>568.30627626515411</v>
      </c>
      <c r="AX37" s="155">
        <v>694.61756287801848</v>
      </c>
      <c r="AY37" s="155">
        <v>871.2947735688274</v>
      </c>
      <c r="AZ37" s="155">
        <v>1069.3193393332856</v>
      </c>
      <c r="BA37" s="155">
        <v>1207.107898236432</v>
      </c>
      <c r="BB37" s="155">
        <v>1267.660666567838</v>
      </c>
      <c r="BC37" s="155">
        <v>942.7268558291513</v>
      </c>
      <c r="BD37" s="155">
        <v>0.85037018855001634</v>
      </c>
      <c r="BE37" s="155">
        <v>0</v>
      </c>
      <c r="BF37" s="155">
        <v>0</v>
      </c>
      <c r="BG37" s="155">
        <v>4.2373578498991461E-2</v>
      </c>
      <c r="BH37" s="155">
        <v>0</v>
      </c>
      <c r="BI37" s="155">
        <v>0</v>
      </c>
      <c r="BJ37" s="155">
        <v>0</v>
      </c>
      <c r="BK37" s="155">
        <v>0</v>
      </c>
      <c r="BL37" s="155">
        <v>0</v>
      </c>
      <c r="BM37" s="155">
        <v>0</v>
      </c>
      <c r="BN37" s="155">
        <v>0</v>
      </c>
      <c r="BO37" s="155">
        <v>0</v>
      </c>
      <c r="BP37" s="155">
        <v>0</v>
      </c>
      <c r="BQ37" s="155">
        <v>0</v>
      </c>
      <c r="BR37" s="155">
        <v>0</v>
      </c>
      <c r="BS37" s="155">
        <v>0</v>
      </c>
      <c r="BT37" s="155">
        <v>0</v>
      </c>
      <c r="BU37" s="155">
        <v>0</v>
      </c>
      <c r="BV37" s="155">
        <v>0</v>
      </c>
      <c r="BW37" s="155">
        <v>0</v>
      </c>
      <c r="BX37" s="155">
        <v>0</v>
      </c>
      <c r="BY37" s="155">
        <v>0</v>
      </c>
      <c r="BZ37" s="155">
        <v>0</v>
      </c>
      <c r="CA37" s="155">
        <v>0</v>
      </c>
      <c r="CB37" s="155">
        <v>0</v>
      </c>
      <c r="CC37" s="155">
        <v>0</v>
      </c>
      <c r="CD37" s="156">
        <v>0</v>
      </c>
    </row>
    <row r="38" spans="1:82" s="1" customFormat="1" x14ac:dyDescent="0.4">
      <c r="A38" s="149"/>
      <c r="B38" s="56" t="s">
        <v>240</v>
      </c>
      <c r="C38" s="227" t="s">
        <v>230</v>
      </c>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v>0</v>
      </c>
      <c r="AR38" s="155">
        <v>0</v>
      </c>
      <c r="AS38" s="155">
        <v>0</v>
      </c>
      <c r="AT38" s="155">
        <v>0</v>
      </c>
      <c r="AU38" s="155">
        <v>0</v>
      </c>
      <c r="AV38" s="155">
        <v>0</v>
      </c>
      <c r="AW38" s="155">
        <v>0</v>
      </c>
      <c r="AX38" s="155">
        <v>0</v>
      </c>
      <c r="AY38" s="155">
        <v>0</v>
      </c>
      <c r="AZ38" s="155">
        <v>0</v>
      </c>
      <c r="BA38" s="155">
        <v>0</v>
      </c>
      <c r="BB38" s="155">
        <v>0</v>
      </c>
      <c r="BC38" s="155">
        <v>0</v>
      </c>
      <c r="BD38" s="155">
        <v>0</v>
      </c>
      <c r="BE38" s="155">
        <v>0</v>
      </c>
      <c r="BF38" s="155">
        <v>0</v>
      </c>
      <c r="BG38" s="155">
        <v>0</v>
      </c>
      <c r="BH38" s="155">
        <v>0</v>
      </c>
      <c r="BI38" s="155">
        <v>0</v>
      </c>
      <c r="BJ38" s="155">
        <v>23.645465999999999</v>
      </c>
      <c r="BK38" s="155">
        <v>24.26268</v>
      </c>
      <c r="BL38" s="155">
        <v>26.420592000000003</v>
      </c>
      <c r="BM38" s="155">
        <v>25.445135000000001</v>
      </c>
      <c r="BN38" s="155">
        <v>24.263487999999999</v>
      </c>
      <c r="BO38" s="155">
        <v>25.234683905274146</v>
      </c>
      <c r="BP38" s="155">
        <v>25.400787999999999</v>
      </c>
      <c r="BQ38" s="155">
        <v>26.194805999999996</v>
      </c>
      <c r="BR38" s="155">
        <v>27.426465</v>
      </c>
      <c r="BS38" s="155">
        <v>25.544037070000002</v>
      </c>
      <c r="BT38" s="155">
        <v>25.418902700000004</v>
      </c>
      <c r="BU38" s="155">
        <v>25.523962900000001</v>
      </c>
      <c r="BV38" s="155">
        <v>31.846040880000004</v>
      </c>
      <c r="BW38" s="155">
        <v>24.345475053334251</v>
      </c>
      <c r="BX38" s="155">
        <v>47.242361568948013</v>
      </c>
      <c r="BY38" s="155">
        <v>36.874617801496072</v>
      </c>
      <c r="BZ38" s="155">
        <v>39.557910914011465</v>
      </c>
      <c r="CA38" s="155">
        <v>44.308413083241781</v>
      </c>
      <c r="CB38" s="155">
        <v>48.737488196439905</v>
      </c>
      <c r="CC38" s="155">
        <v>52.916543509098275</v>
      </c>
      <c r="CD38" s="156">
        <v>58.859709951503746</v>
      </c>
    </row>
    <row r="39" spans="1:82" s="1" customFormat="1" x14ac:dyDescent="0.4">
      <c r="A39" s="149"/>
      <c r="B39" s="56" t="s">
        <v>338</v>
      </c>
      <c r="C39" s="227" t="s">
        <v>230</v>
      </c>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v>400.06040998931815</v>
      </c>
      <c r="AI39" s="155">
        <v>440.24186395917997</v>
      </c>
      <c r="AJ39" s="155">
        <v>568.64676658977396</v>
      </c>
      <c r="AK39" s="155">
        <v>919.19447132057121</v>
      </c>
      <c r="AL39" s="155">
        <v>1181.6407082203809</v>
      </c>
      <c r="AM39" s="155">
        <v>1396.9133752255298</v>
      </c>
      <c r="AN39" s="155">
        <v>1572.5977774696016</v>
      </c>
      <c r="AO39" s="155">
        <v>1763.5441134969951</v>
      </c>
      <c r="AP39" s="155">
        <v>1896.6084945680932</v>
      </c>
      <c r="AQ39" s="155">
        <v>1963.1883599218736</v>
      </c>
      <c r="AR39" s="155">
        <v>1903.5669999999996</v>
      </c>
      <c r="AS39" s="155">
        <v>2187.5540000000001</v>
      </c>
      <c r="AT39" s="155">
        <v>2771.8209999999999</v>
      </c>
      <c r="AU39" s="155">
        <v>3785.5240000000008</v>
      </c>
      <c r="AV39" s="155">
        <v>5004.2709999999997</v>
      </c>
      <c r="AW39" s="155">
        <v>6027.8400000000011</v>
      </c>
      <c r="AX39" s="155">
        <v>6701.0210236028324</v>
      </c>
      <c r="AY39" s="155">
        <v>7259.8193451132465</v>
      </c>
      <c r="AZ39" s="155">
        <v>7627.8412922717607</v>
      </c>
      <c r="BA39" s="155">
        <v>7388.3815092242394</v>
      </c>
      <c r="BB39" s="155">
        <v>7213.0624270478074</v>
      </c>
      <c r="BC39" s="155">
        <v>7066.8309277856351</v>
      </c>
      <c r="BD39" s="155">
        <v>6955.0272430824934</v>
      </c>
      <c r="BE39" s="155">
        <v>7130.0830912703177</v>
      </c>
      <c r="BF39" s="155">
        <v>7853.4141332420995</v>
      </c>
      <c r="BG39" s="155">
        <v>7907.4304242871603</v>
      </c>
      <c r="BH39" s="155">
        <v>8609.1099443174389</v>
      </c>
      <c r="BI39" s="155">
        <v>9364.2666422585644</v>
      </c>
      <c r="BJ39" s="155">
        <v>9979.0686760457666</v>
      </c>
      <c r="BK39" s="155">
        <v>10808.197886514117</v>
      </c>
      <c r="BL39" s="155">
        <v>11599.496940774132</v>
      </c>
      <c r="BM39" s="155">
        <v>14226.791440390265</v>
      </c>
      <c r="BN39" s="155">
        <v>15478.01053884067</v>
      </c>
      <c r="BO39" s="155">
        <v>16578.667176283001</v>
      </c>
      <c r="BP39" s="155">
        <v>17472.491649240532</v>
      </c>
      <c r="BQ39" s="155">
        <v>17625.749532084679</v>
      </c>
      <c r="BR39" s="155">
        <v>17738.510614072031</v>
      </c>
      <c r="BS39" s="155">
        <v>17716.225635332288</v>
      </c>
      <c r="BT39" s="155">
        <v>17111.31100400001</v>
      </c>
      <c r="BU39" s="155">
        <v>16213.076773759509</v>
      </c>
      <c r="BV39" s="155">
        <v>14895.346253314372</v>
      </c>
      <c r="BW39" s="155">
        <v>12614.417210150652</v>
      </c>
      <c r="BX39" s="155">
        <v>11771.363467795447</v>
      </c>
      <c r="BY39" s="155">
        <v>10629.919408328493</v>
      </c>
      <c r="BZ39" s="155">
        <v>9526.8641925449447</v>
      </c>
      <c r="CA39" s="155">
        <v>8433.7547433342497</v>
      </c>
      <c r="CB39" s="155">
        <v>6851.7480943644277</v>
      </c>
      <c r="CC39" s="155">
        <v>4477.3090648126099</v>
      </c>
      <c r="CD39" s="156">
        <v>2376.4626253782817</v>
      </c>
    </row>
    <row r="40" spans="1:82" s="1" customFormat="1" x14ac:dyDescent="0.4">
      <c r="A40" s="149"/>
      <c r="B40" s="56" t="s">
        <v>339</v>
      </c>
      <c r="C40" s="227"/>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f t="shared" ref="AH40:BM40" si="7">AH41+AH42</f>
        <v>1464.8799002303704</v>
      </c>
      <c r="AI40" s="155">
        <f t="shared" si="7"/>
        <v>1566.6545731758174</v>
      </c>
      <c r="AJ40" s="155">
        <f t="shared" si="7"/>
        <v>1709.6298947492835</v>
      </c>
      <c r="AK40" s="155">
        <f t="shared" si="7"/>
        <v>1939.3371101902235</v>
      </c>
      <c r="AL40" s="155">
        <f t="shared" si="7"/>
        <v>2018.3858538928052</v>
      </c>
      <c r="AM40" s="155">
        <f t="shared" si="7"/>
        <v>1983.5131201487716</v>
      </c>
      <c r="AN40" s="155">
        <f t="shared" si="7"/>
        <v>2229.6929080455766</v>
      </c>
      <c r="AO40" s="155">
        <f t="shared" si="7"/>
        <v>2385.3584528281144</v>
      </c>
      <c r="AP40" s="155">
        <f t="shared" si="7"/>
        <v>2540.8851443259509</v>
      </c>
      <c r="AQ40" s="155">
        <f t="shared" si="7"/>
        <v>2770.8038001728723</v>
      </c>
      <c r="AR40" s="155">
        <f t="shared" si="7"/>
        <v>3071.0069726615129</v>
      </c>
      <c r="AS40" s="155">
        <f t="shared" si="7"/>
        <v>3445.7356607322959</v>
      </c>
      <c r="AT40" s="155">
        <f t="shared" si="7"/>
        <v>3909.3091318653651</v>
      </c>
      <c r="AU40" s="155">
        <f t="shared" si="7"/>
        <v>4822.5585151932555</v>
      </c>
      <c r="AV40" s="155">
        <f t="shared" si="7"/>
        <v>5517.3492158348699</v>
      </c>
      <c r="AW40" s="155">
        <f t="shared" si="7"/>
        <v>6259.5761130737392</v>
      </c>
      <c r="AX40" s="155">
        <f t="shared" si="7"/>
        <v>6798.8215213289559</v>
      </c>
      <c r="AY40" s="155">
        <f t="shared" si="7"/>
        <v>6833.847811731509</v>
      </c>
      <c r="AZ40" s="155">
        <f t="shared" si="7"/>
        <v>6792.729131563492</v>
      </c>
      <c r="BA40" s="155">
        <f t="shared" si="7"/>
        <v>6744.3441169455091</v>
      </c>
      <c r="BB40" s="155">
        <f t="shared" si="7"/>
        <v>6819.8417430900072</v>
      </c>
      <c r="BC40" s="155">
        <f t="shared" si="7"/>
        <v>6629.3074691405118</v>
      </c>
      <c r="BD40" s="155">
        <f t="shared" si="7"/>
        <v>6763.0990000000002</v>
      </c>
      <c r="BE40" s="155">
        <f t="shared" si="7"/>
        <v>6749.0433528570848</v>
      </c>
      <c r="BF40" s="155">
        <f t="shared" si="7"/>
        <v>6757.9545089520061</v>
      </c>
      <c r="BG40" s="155">
        <f t="shared" si="7"/>
        <v>6724.1235550023994</v>
      </c>
      <c r="BH40" s="155">
        <f t="shared" si="7"/>
        <v>6662.027</v>
      </c>
      <c r="BI40" s="155">
        <f t="shared" si="7"/>
        <v>6649.9306075199993</v>
      </c>
      <c r="BJ40" s="155">
        <f t="shared" si="7"/>
        <v>6566.1693209299992</v>
      </c>
      <c r="BK40" s="155">
        <f t="shared" si="7"/>
        <v>6657.0001817393668</v>
      </c>
      <c r="BL40" s="155">
        <f t="shared" si="7"/>
        <v>6515.843602259999</v>
      </c>
      <c r="BM40" s="155">
        <f t="shared" si="7"/>
        <v>6108.3423565899984</v>
      </c>
      <c r="BN40" s="155">
        <f t="shared" ref="BN40:CD40" si="8">BN41+BN42</f>
        <v>5556.0370140352561</v>
      </c>
      <c r="BO40" s="155">
        <f t="shared" si="8"/>
        <v>4935.2797263499997</v>
      </c>
      <c r="BP40" s="155">
        <f t="shared" si="8"/>
        <v>3275.8454461099991</v>
      </c>
      <c r="BQ40" s="155">
        <f t="shared" si="8"/>
        <v>1186.7982191800004</v>
      </c>
      <c r="BR40" s="155">
        <f t="shared" si="8"/>
        <v>244.52811802000025</v>
      </c>
      <c r="BS40" s="155">
        <f t="shared" si="8"/>
        <v>61.927221750000001</v>
      </c>
      <c r="BT40" s="155">
        <f t="shared" si="8"/>
        <v>14.895368320000006</v>
      </c>
      <c r="BU40" s="155">
        <f t="shared" si="8"/>
        <v>8.92846355</v>
      </c>
      <c r="BV40" s="155">
        <f t="shared" si="8"/>
        <v>-1.2863196299999997</v>
      </c>
      <c r="BW40" s="155">
        <f t="shared" si="8"/>
        <v>4.8241001799999985</v>
      </c>
      <c r="BX40" s="155">
        <f t="shared" si="8"/>
        <v>4.6269737999999991</v>
      </c>
      <c r="BY40" s="155">
        <f t="shared" si="8"/>
        <v>3.5919795617239081</v>
      </c>
      <c r="BZ40" s="155">
        <f t="shared" si="8"/>
        <v>0</v>
      </c>
      <c r="CA40" s="155">
        <f t="shared" si="8"/>
        <v>0</v>
      </c>
      <c r="CB40" s="155">
        <f t="shared" si="8"/>
        <v>0</v>
      </c>
      <c r="CC40" s="155">
        <f t="shared" si="8"/>
        <v>0</v>
      </c>
      <c r="CD40" s="156">
        <f t="shared" si="8"/>
        <v>0</v>
      </c>
    </row>
    <row r="41" spans="1:82" s="1" customFormat="1" x14ac:dyDescent="0.4">
      <c r="A41" s="149"/>
      <c r="B41" s="71" t="s">
        <v>333</v>
      </c>
      <c r="C41" s="227" t="s">
        <v>224</v>
      </c>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v>1464.8799002303704</v>
      </c>
      <c r="AI41" s="155">
        <v>1563.7571363132186</v>
      </c>
      <c r="AJ41" s="155">
        <v>1699.9689052344463</v>
      </c>
      <c r="AK41" s="155">
        <v>1914.2194214068734</v>
      </c>
      <c r="AL41" s="155">
        <v>1967.2233041062173</v>
      </c>
      <c r="AM41" s="155">
        <v>1918.8886097671293</v>
      </c>
      <c r="AN41" s="155">
        <v>2133.5678336354131</v>
      </c>
      <c r="AO41" s="155">
        <v>2264.0449636063704</v>
      </c>
      <c r="AP41" s="155">
        <v>2357.3960325057928</v>
      </c>
      <c r="AQ41" s="155">
        <v>2524.8185484831092</v>
      </c>
      <c r="AR41" s="155">
        <v>2759.3569476339931</v>
      </c>
      <c r="AS41" s="155">
        <v>3041.1783545608605</v>
      </c>
      <c r="AT41" s="155">
        <v>3382.5662378716502</v>
      </c>
      <c r="AU41" s="155">
        <v>4095.2793528704351</v>
      </c>
      <c r="AV41" s="155">
        <v>4606.0480376743026</v>
      </c>
      <c r="AW41" s="155">
        <v>5122.482499353242</v>
      </c>
      <c r="AX41" s="155">
        <v>5472.091011319163</v>
      </c>
      <c r="AY41" s="155">
        <v>5518.7521419162849</v>
      </c>
      <c r="AZ41" s="155">
        <v>5634.0700627548977</v>
      </c>
      <c r="BA41" s="155">
        <v>5761.3166007132186</v>
      </c>
      <c r="BB41" s="155">
        <v>5954.2356985493152</v>
      </c>
      <c r="BC41" s="155">
        <v>5897.0027550317054</v>
      </c>
      <c r="BD41" s="155">
        <v>6067.8</v>
      </c>
      <c r="BE41" s="155">
        <v>6232.6540000000005</v>
      </c>
      <c r="BF41" s="155">
        <v>6285.2789345025994</v>
      </c>
      <c r="BG41" s="155">
        <v>6276.3924125434996</v>
      </c>
      <c r="BH41" s="155">
        <v>6280.482</v>
      </c>
      <c r="BI41" s="155">
        <v>6337.2311226471993</v>
      </c>
      <c r="BJ41" s="155">
        <v>6282.6829899695995</v>
      </c>
      <c r="BK41" s="155">
        <v>6409.2477563293669</v>
      </c>
      <c r="BL41" s="155">
        <v>6300.9027961799993</v>
      </c>
      <c r="BM41" s="155">
        <v>5929.8654520099981</v>
      </c>
      <c r="BN41" s="155">
        <v>5398.6394528542078</v>
      </c>
      <c r="BO41" s="155">
        <v>4809.0716982724962</v>
      </c>
      <c r="BP41" s="155">
        <v>3192.1959452440233</v>
      </c>
      <c r="BQ41" s="155">
        <v>1158.650677876062</v>
      </c>
      <c r="BR41" s="155">
        <v>239.36880059000026</v>
      </c>
      <c r="BS41" s="155">
        <v>60.867937879806497</v>
      </c>
      <c r="BT41" s="155">
        <v>14.721450121824157</v>
      </c>
      <c r="BU41" s="155">
        <v>8.8374588997630372</v>
      </c>
      <c r="BV41" s="155">
        <v>-1.2664556980199977</v>
      </c>
      <c r="BW41" s="155">
        <v>4.7496042338872613</v>
      </c>
      <c r="BX41" s="155">
        <v>4.5555219689831219</v>
      </c>
      <c r="BY41" s="155">
        <v>3.5365105818346394</v>
      </c>
      <c r="BZ41" s="155">
        <v>0</v>
      </c>
      <c r="CA41" s="155">
        <v>0</v>
      </c>
      <c r="CB41" s="155">
        <v>0</v>
      </c>
      <c r="CC41" s="155">
        <v>0</v>
      </c>
      <c r="CD41" s="156">
        <v>0</v>
      </c>
    </row>
    <row r="42" spans="1:82" s="1" customFormat="1" x14ac:dyDescent="0.4">
      <c r="A42" s="149"/>
      <c r="B42" s="71" t="s">
        <v>334</v>
      </c>
      <c r="C42" s="227" t="s">
        <v>224</v>
      </c>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v>0</v>
      </c>
      <c r="AI42" s="155">
        <v>2.8974368625987705</v>
      </c>
      <c r="AJ42" s="155">
        <v>9.6609895148372367</v>
      </c>
      <c r="AK42" s="155">
        <v>25.117688783350097</v>
      </c>
      <c r="AL42" s="155">
        <v>51.162549786587917</v>
      </c>
      <c r="AM42" s="155">
        <v>64.624510381642168</v>
      </c>
      <c r="AN42" s="155">
        <v>96.125074410163435</v>
      </c>
      <c r="AO42" s="155">
        <v>121.31348922174391</v>
      </c>
      <c r="AP42" s="155">
        <v>183.4891118201582</v>
      </c>
      <c r="AQ42" s="155">
        <v>245.98525168976292</v>
      </c>
      <c r="AR42" s="155">
        <v>311.65002502751975</v>
      </c>
      <c r="AS42" s="155">
        <v>404.55730617143536</v>
      </c>
      <c r="AT42" s="155">
        <v>526.74289399371503</v>
      </c>
      <c r="AU42" s="155">
        <v>727.27916232282041</v>
      </c>
      <c r="AV42" s="155">
        <v>911.30117816056713</v>
      </c>
      <c r="AW42" s="155">
        <v>1137.0936137204967</v>
      </c>
      <c r="AX42" s="155">
        <v>1326.7305100097926</v>
      </c>
      <c r="AY42" s="155">
        <v>1315.095669815224</v>
      </c>
      <c r="AZ42" s="155">
        <v>1158.6590688085946</v>
      </c>
      <c r="BA42" s="155">
        <v>983.02751623229062</v>
      </c>
      <c r="BB42" s="155">
        <v>865.6060445406921</v>
      </c>
      <c r="BC42" s="155">
        <v>732.30471410880648</v>
      </c>
      <c r="BD42" s="155">
        <v>695.29899999999998</v>
      </c>
      <c r="BE42" s="155">
        <v>516.38935285708476</v>
      </c>
      <c r="BF42" s="155">
        <v>472.67557444940707</v>
      </c>
      <c r="BG42" s="155">
        <v>447.73114245890002</v>
      </c>
      <c r="BH42" s="155">
        <v>381.54500000000002</v>
      </c>
      <c r="BI42" s="155">
        <v>312.69948487280004</v>
      </c>
      <c r="BJ42" s="155">
        <v>283.48633096040004</v>
      </c>
      <c r="BK42" s="155">
        <v>247.75242540999994</v>
      </c>
      <c r="BL42" s="155">
        <v>214.94080607999948</v>
      </c>
      <c r="BM42" s="155">
        <v>178.47690458000002</v>
      </c>
      <c r="BN42" s="155">
        <v>157.3975611810487</v>
      </c>
      <c r="BO42" s="155">
        <v>126.20802807750385</v>
      </c>
      <c r="BP42" s="155">
        <v>83.64950086597598</v>
      </c>
      <c r="BQ42" s="155">
        <v>28.147541303938436</v>
      </c>
      <c r="BR42" s="155">
        <v>5.1593174300000015</v>
      </c>
      <c r="BS42" s="155">
        <v>1.0592838701935048</v>
      </c>
      <c r="BT42" s="155">
        <v>0.17391819817584997</v>
      </c>
      <c r="BU42" s="155">
        <v>9.1004650236962456E-2</v>
      </c>
      <c r="BV42" s="155">
        <v>-1.9863931980002084E-2</v>
      </c>
      <c r="BW42" s="155">
        <v>7.4495946112737008E-2</v>
      </c>
      <c r="BX42" s="155">
        <v>7.1451831016877021E-2</v>
      </c>
      <c r="BY42" s="155">
        <v>5.5468979889268598E-2</v>
      </c>
      <c r="BZ42" s="155">
        <v>0</v>
      </c>
      <c r="CA42" s="155">
        <v>0</v>
      </c>
      <c r="CB42" s="155">
        <v>0</v>
      </c>
      <c r="CC42" s="155">
        <v>0</v>
      </c>
      <c r="CD42" s="156">
        <v>0</v>
      </c>
    </row>
    <row r="43" spans="1:82" s="1" customFormat="1" ht="25.5" customHeight="1" x14ac:dyDescent="0.4">
      <c r="A43" s="149"/>
      <c r="B43" s="56" t="s">
        <v>326</v>
      </c>
      <c r="C43" s="227"/>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v>715.29671786231086</v>
      </c>
      <c r="AI43" s="155">
        <v>752.03729900000008</v>
      </c>
      <c r="AJ43" s="155">
        <v>1044.5315915384615</v>
      </c>
      <c r="AK43" s="155">
        <v>1759.6079995000002</v>
      </c>
      <c r="AL43" s="155">
        <v>2920.6913872499999</v>
      </c>
      <c r="AM43" s="155">
        <v>3728.8582142499999</v>
      </c>
      <c r="AN43" s="155">
        <v>4266.2066212499994</v>
      </c>
      <c r="AO43" s="155">
        <v>4908.8906778571427</v>
      </c>
      <c r="AP43" s="155">
        <v>5267.6425555999995</v>
      </c>
      <c r="AQ43" s="155">
        <v>5101.8941500000001</v>
      </c>
      <c r="AR43" s="155">
        <v>4426.0124669999996</v>
      </c>
      <c r="AS43" s="155">
        <v>4230.9712953333328</v>
      </c>
      <c r="AT43" s="155">
        <v>5016.109444333335</v>
      </c>
      <c r="AU43" s="155">
        <v>6837.1401795117308</v>
      </c>
      <c r="AV43" s="155">
        <v>8511.8200803333348</v>
      </c>
      <c r="AW43" s="155">
        <v>9342.0904343333332</v>
      </c>
      <c r="AX43" s="155">
        <v>9675.5949999999993</v>
      </c>
      <c r="AY43" s="155">
        <v>10107.044</v>
      </c>
      <c r="AZ43" s="155">
        <v>8242.1565198265725</v>
      </c>
      <c r="BA43" s="155">
        <v>6089.4680000000008</v>
      </c>
      <c r="BB43" s="155">
        <v>6064.2970000000005</v>
      </c>
      <c r="BC43" s="155">
        <v>5972.3520000000008</v>
      </c>
      <c r="BD43" s="155">
        <v>6144.9049999999988</v>
      </c>
      <c r="BE43" s="155">
        <v>6359.7761194121722</v>
      </c>
      <c r="BF43" s="155">
        <v>6177.2107109526005</v>
      </c>
      <c r="BG43" s="155">
        <v>6635.40725241993</v>
      </c>
      <c r="BH43" s="155">
        <v>6750.9130000000005</v>
      </c>
      <c r="BI43" s="155">
        <v>6623.9960046050001</v>
      </c>
      <c r="BJ43" s="155">
        <v>6788.7708489100005</v>
      </c>
      <c r="BK43" s="155">
        <v>7290.4738887753147</v>
      </c>
      <c r="BL43" s="155">
        <v>7229.0433295422672</v>
      </c>
      <c r="BM43" s="155">
        <v>7496.7875480742032</v>
      </c>
      <c r="BN43" s="155">
        <v>7223.1762919586681</v>
      </c>
      <c r="BO43" s="155">
        <v>6546.1577279129015</v>
      </c>
      <c r="BP43" s="155">
        <v>5016.6436447824599</v>
      </c>
      <c r="BQ43" s="155">
        <v>3410.651326137533</v>
      </c>
      <c r="BR43" s="155">
        <v>2773.9850550374172</v>
      </c>
      <c r="BS43" s="155">
        <v>2458.8870452877059</v>
      </c>
      <c r="BT43" s="155">
        <v>2172.7023094668471</v>
      </c>
      <c r="BU43" s="155">
        <v>2096.0922426807024</v>
      </c>
      <c r="BV43" s="155">
        <v>1806.676138896571</v>
      </c>
      <c r="BW43" s="155">
        <v>1357.9129240471909</v>
      </c>
      <c r="BX43" s="155">
        <v>1069.7950803148776</v>
      </c>
      <c r="BY43" s="155">
        <v>844.81146924225209</v>
      </c>
      <c r="BZ43" s="155">
        <v>653.01664519805854</v>
      </c>
      <c r="CA43" s="155">
        <v>509.85008948248878</v>
      </c>
      <c r="CB43" s="155">
        <v>337.58887508584439</v>
      </c>
      <c r="CC43" s="155">
        <v>149.05275303110247</v>
      </c>
      <c r="CD43" s="156">
        <v>12.842013391271397</v>
      </c>
    </row>
    <row r="44" spans="1:82" s="1" customFormat="1" x14ac:dyDescent="0.4">
      <c r="A44" s="149"/>
      <c r="B44" s="71" t="s">
        <v>340</v>
      </c>
      <c r="C44" s="227" t="s">
        <v>230</v>
      </c>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v>0</v>
      </c>
      <c r="AI44" s="155">
        <v>2.0791458048585989</v>
      </c>
      <c r="AJ44" s="155">
        <v>3.7424624487454778</v>
      </c>
      <c r="AK44" s="155">
        <v>4.7820353511747768</v>
      </c>
      <c r="AL44" s="155">
        <v>8.1086686389485365</v>
      </c>
      <c r="AM44" s="155">
        <v>21.623116370529431</v>
      </c>
      <c r="AN44" s="155">
        <v>41.582916097171989</v>
      </c>
      <c r="AO44" s="155">
        <v>72.35427400907929</v>
      </c>
      <c r="AP44" s="155">
        <v>103.95729024293001</v>
      </c>
      <c r="AQ44" s="155">
        <v>139.51068350601201</v>
      </c>
      <c r="AR44" s="155">
        <v>182.54900166658501</v>
      </c>
      <c r="AS44" s="155">
        <v>229.74561143687527</v>
      </c>
      <c r="AT44" s="155">
        <v>251.9138825897187</v>
      </c>
      <c r="AU44" s="155">
        <v>322.46952062524298</v>
      </c>
      <c r="AV44" s="155">
        <v>389.73388162224228</v>
      </c>
      <c r="AW44" s="155">
        <v>462.72661970850959</v>
      </c>
      <c r="AX44" s="155">
        <v>478.80049192921024</v>
      </c>
      <c r="AY44" s="155">
        <v>480.76420050781519</v>
      </c>
      <c r="AZ44" s="155">
        <v>487.18098724935635</v>
      </c>
      <c r="BA44" s="155">
        <v>493.93324999863</v>
      </c>
      <c r="BB44" s="155">
        <v>496.25659195105163</v>
      </c>
      <c r="BC44" s="155">
        <v>496.5127764741809</v>
      </c>
      <c r="BD44" s="155">
        <v>485.25471579187501</v>
      </c>
      <c r="BE44" s="155">
        <v>489.04849039406668</v>
      </c>
      <c r="BF44" s="155">
        <v>147.12428187369665</v>
      </c>
      <c r="BG44" s="155">
        <v>64.975747559198723</v>
      </c>
      <c r="BH44" s="155">
        <v>0</v>
      </c>
      <c r="BI44" s="155">
        <v>0</v>
      </c>
      <c r="BJ44" s="155">
        <v>0</v>
      </c>
      <c r="BK44" s="155">
        <v>0</v>
      </c>
      <c r="BL44" s="155">
        <v>0</v>
      </c>
      <c r="BM44" s="155">
        <v>0</v>
      </c>
      <c r="BN44" s="155">
        <v>0</v>
      </c>
      <c r="BO44" s="155">
        <v>0</v>
      </c>
      <c r="BP44" s="155">
        <v>0</v>
      </c>
      <c r="BQ44" s="155">
        <v>0</v>
      </c>
      <c r="BR44" s="155">
        <v>0</v>
      </c>
      <c r="BS44" s="155">
        <v>0</v>
      </c>
      <c r="BT44" s="155">
        <v>0</v>
      </c>
      <c r="BU44" s="155">
        <v>0</v>
      </c>
      <c r="BV44" s="155">
        <v>0</v>
      </c>
      <c r="BW44" s="155">
        <v>0</v>
      </c>
      <c r="BX44" s="155">
        <v>0</v>
      </c>
      <c r="BY44" s="155">
        <v>0</v>
      </c>
      <c r="BZ44" s="155">
        <v>0</v>
      </c>
      <c r="CA44" s="155">
        <v>0</v>
      </c>
      <c r="CB44" s="155">
        <v>0</v>
      </c>
      <c r="CC44" s="155">
        <v>0</v>
      </c>
      <c r="CD44" s="156">
        <v>0</v>
      </c>
    </row>
    <row r="45" spans="1:82" s="1" customFormat="1" x14ac:dyDescent="0.4">
      <c r="A45" s="149"/>
      <c r="B45" s="71" t="s">
        <v>341</v>
      </c>
      <c r="C45" s="227" t="s">
        <v>230</v>
      </c>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f t="shared" ref="AH45:BM45" si="9">AH43-AH44</f>
        <v>715.29671786231086</v>
      </c>
      <c r="AI45" s="155">
        <f t="shared" si="9"/>
        <v>749.95815319514145</v>
      </c>
      <c r="AJ45" s="155">
        <f t="shared" si="9"/>
        <v>1040.789129089716</v>
      </c>
      <c r="AK45" s="155">
        <f t="shared" si="9"/>
        <v>1754.8259641488255</v>
      </c>
      <c r="AL45" s="155">
        <f t="shared" si="9"/>
        <v>2912.5827186110514</v>
      </c>
      <c r="AM45" s="155">
        <f t="shared" si="9"/>
        <v>3707.2350978794707</v>
      </c>
      <c r="AN45" s="155">
        <f t="shared" si="9"/>
        <v>4224.6237051528278</v>
      </c>
      <c r="AO45" s="155">
        <f t="shared" si="9"/>
        <v>4836.5364038480639</v>
      </c>
      <c r="AP45" s="155">
        <f t="shared" si="9"/>
        <v>5163.6852653570695</v>
      </c>
      <c r="AQ45" s="155">
        <f t="shared" si="9"/>
        <v>4962.3834664939877</v>
      </c>
      <c r="AR45" s="155">
        <f t="shared" si="9"/>
        <v>4243.4634653334142</v>
      </c>
      <c r="AS45" s="155">
        <f t="shared" si="9"/>
        <v>4001.2256838964577</v>
      </c>
      <c r="AT45" s="155">
        <f t="shared" si="9"/>
        <v>4764.1955617436161</v>
      </c>
      <c r="AU45" s="155">
        <f t="shared" si="9"/>
        <v>6514.6706588864881</v>
      </c>
      <c r="AV45" s="155">
        <f t="shared" si="9"/>
        <v>8122.0861987110929</v>
      </c>
      <c r="AW45" s="155">
        <f t="shared" si="9"/>
        <v>8879.3638146248231</v>
      </c>
      <c r="AX45" s="155">
        <f t="shared" si="9"/>
        <v>9196.7945080707887</v>
      </c>
      <c r="AY45" s="155">
        <f t="shared" si="9"/>
        <v>9626.2797994921839</v>
      </c>
      <c r="AZ45" s="155">
        <f t="shared" si="9"/>
        <v>7754.9755325772167</v>
      </c>
      <c r="BA45" s="155">
        <f t="shared" si="9"/>
        <v>5595.5347500013704</v>
      </c>
      <c r="BB45" s="155">
        <f t="shared" si="9"/>
        <v>5568.0404080489488</v>
      </c>
      <c r="BC45" s="155">
        <f t="shared" si="9"/>
        <v>5475.8392235258198</v>
      </c>
      <c r="BD45" s="155">
        <f t="shared" si="9"/>
        <v>5659.6502842081236</v>
      </c>
      <c r="BE45" s="155">
        <f t="shared" si="9"/>
        <v>5870.7276290181053</v>
      </c>
      <c r="BF45" s="155">
        <f t="shared" si="9"/>
        <v>6030.0864290789041</v>
      </c>
      <c r="BG45" s="155">
        <f t="shared" si="9"/>
        <v>6570.4315048607314</v>
      </c>
      <c r="BH45" s="155">
        <f t="shared" si="9"/>
        <v>6750.9130000000005</v>
      </c>
      <c r="BI45" s="155">
        <f t="shared" si="9"/>
        <v>6623.9960046050001</v>
      </c>
      <c r="BJ45" s="155">
        <f t="shared" si="9"/>
        <v>6788.7708489100005</v>
      </c>
      <c r="BK45" s="155">
        <f t="shared" si="9"/>
        <v>7290.4738887753147</v>
      </c>
      <c r="BL45" s="155">
        <f t="shared" si="9"/>
        <v>7229.0433295422672</v>
      </c>
      <c r="BM45" s="155">
        <f t="shared" si="9"/>
        <v>7496.7875480742032</v>
      </c>
      <c r="BN45" s="155">
        <f t="shared" ref="BN45:CD45" si="10">BN43-BN44</f>
        <v>7223.1762919586681</v>
      </c>
      <c r="BO45" s="155">
        <f t="shared" si="10"/>
        <v>6546.1577279129015</v>
      </c>
      <c r="BP45" s="155">
        <f t="shared" si="10"/>
        <v>5016.6436447824599</v>
      </c>
      <c r="BQ45" s="155">
        <f t="shared" si="10"/>
        <v>3410.651326137533</v>
      </c>
      <c r="BR45" s="155">
        <f t="shared" si="10"/>
        <v>2773.9850550374172</v>
      </c>
      <c r="BS45" s="155">
        <f t="shared" si="10"/>
        <v>2458.8870452877059</v>
      </c>
      <c r="BT45" s="155">
        <f t="shared" si="10"/>
        <v>2172.7023094668471</v>
      </c>
      <c r="BU45" s="155">
        <f t="shared" si="10"/>
        <v>2096.0922426807024</v>
      </c>
      <c r="BV45" s="155">
        <f t="shared" si="10"/>
        <v>1806.676138896571</v>
      </c>
      <c r="BW45" s="155">
        <f t="shared" si="10"/>
        <v>1357.9129240471909</v>
      </c>
      <c r="BX45" s="155">
        <f t="shared" si="10"/>
        <v>1069.7950803148776</v>
      </c>
      <c r="BY45" s="155">
        <f t="shared" si="10"/>
        <v>844.81146924225209</v>
      </c>
      <c r="BZ45" s="155">
        <f t="shared" si="10"/>
        <v>653.01664519805854</v>
      </c>
      <c r="CA45" s="155">
        <f t="shared" si="10"/>
        <v>509.85008948248878</v>
      </c>
      <c r="CB45" s="155">
        <f t="shared" si="10"/>
        <v>337.58887508584439</v>
      </c>
      <c r="CC45" s="155">
        <f t="shared" si="10"/>
        <v>149.05275303110247</v>
      </c>
      <c r="CD45" s="156">
        <f t="shared" si="10"/>
        <v>12.842013391271397</v>
      </c>
    </row>
    <row r="46" spans="1:82" s="1" customFormat="1" x14ac:dyDescent="0.4">
      <c r="A46" s="149"/>
      <c r="B46" s="56" t="s">
        <v>247</v>
      </c>
      <c r="C46" s="227" t="s">
        <v>230</v>
      </c>
      <c r="D46" s="155"/>
      <c r="E46" s="155"/>
      <c r="F46" s="155"/>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v>0</v>
      </c>
      <c r="AI46" s="155">
        <v>0</v>
      </c>
      <c r="AJ46" s="155">
        <v>0</v>
      </c>
      <c r="AK46" s="155">
        <v>0</v>
      </c>
      <c r="AL46" s="155">
        <v>0</v>
      </c>
      <c r="AM46" s="155">
        <v>0</v>
      </c>
      <c r="AN46" s="155">
        <v>0</v>
      </c>
      <c r="AO46" s="155">
        <v>0</v>
      </c>
      <c r="AP46" s="155">
        <v>0</v>
      </c>
      <c r="AQ46" s="155">
        <v>0</v>
      </c>
      <c r="AR46" s="155">
        <v>1.2749999999999999</v>
      </c>
      <c r="AS46" s="155">
        <v>10.731</v>
      </c>
      <c r="AT46" s="155">
        <v>24.417000000000002</v>
      </c>
      <c r="AU46" s="155">
        <v>45.9</v>
      </c>
      <c r="AV46" s="155">
        <v>86.460999999999999</v>
      </c>
      <c r="AW46" s="155">
        <v>112.84399999999999</v>
      </c>
      <c r="AX46" s="155">
        <v>101.313</v>
      </c>
      <c r="AY46" s="155">
        <v>104.523</v>
      </c>
      <c r="AZ46" s="155">
        <v>109.417</v>
      </c>
      <c r="BA46" s="155">
        <v>107.491</v>
      </c>
      <c r="BB46" s="155">
        <v>112.054</v>
      </c>
      <c r="BC46" s="155">
        <v>125.285</v>
      </c>
      <c r="BD46" s="155">
        <v>132.35599999999999</v>
      </c>
      <c r="BE46" s="155">
        <v>148.73699999999999</v>
      </c>
      <c r="BF46" s="155">
        <v>168.34100000000001</v>
      </c>
      <c r="BG46" s="155">
        <v>189.08099999999999</v>
      </c>
      <c r="BH46" s="155">
        <v>209.41499999999999</v>
      </c>
      <c r="BI46" s="155">
        <v>231.1134238570055</v>
      </c>
      <c r="BJ46" s="155">
        <v>259.31581324546704</v>
      </c>
      <c r="BK46" s="155">
        <v>296.238</v>
      </c>
      <c r="BL46" s="155">
        <v>324.96100000000001</v>
      </c>
      <c r="BM46" s="155">
        <v>341.1</v>
      </c>
      <c r="BN46" s="155">
        <v>349.83600000000001</v>
      </c>
      <c r="BO46" s="155">
        <v>325.97800000000001</v>
      </c>
      <c r="BP46" s="155">
        <v>304.01600000000002</v>
      </c>
      <c r="BQ46" s="155">
        <v>285.58</v>
      </c>
      <c r="BR46" s="155">
        <v>271.61900000000003</v>
      </c>
      <c r="BS46" s="155">
        <v>0</v>
      </c>
      <c r="BT46" s="155">
        <v>0</v>
      </c>
      <c r="BU46" s="155">
        <v>0</v>
      </c>
      <c r="BV46" s="155">
        <v>0</v>
      </c>
      <c r="BW46" s="155">
        <v>0</v>
      </c>
      <c r="BX46" s="155">
        <v>0</v>
      </c>
      <c r="BY46" s="155">
        <v>0</v>
      </c>
      <c r="BZ46" s="155">
        <v>0</v>
      </c>
      <c r="CA46" s="155">
        <v>0</v>
      </c>
      <c r="CB46" s="155">
        <v>0</v>
      </c>
      <c r="CC46" s="155">
        <v>0</v>
      </c>
      <c r="CD46" s="156">
        <v>0</v>
      </c>
    </row>
    <row r="47" spans="1:82" s="1" customFormat="1" x14ac:dyDescent="0.4">
      <c r="A47" s="149"/>
      <c r="B47" s="56" t="s">
        <v>28</v>
      </c>
      <c r="C47" s="227" t="s">
        <v>221</v>
      </c>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v>161.73750043946862</v>
      </c>
      <c r="AI47" s="155">
        <v>181.19930304374824</v>
      </c>
      <c r="AJ47" s="155">
        <v>207.23872922573543</v>
      </c>
      <c r="AK47" s="155">
        <v>229.22300541816915</v>
      </c>
      <c r="AL47" s="155">
        <v>237.82502414359607</v>
      </c>
      <c r="AM47" s="155">
        <v>263.29748759525484</v>
      </c>
      <c r="AN47" s="155">
        <v>280.03659140788017</v>
      </c>
      <c r="AO47" s="155">
        <v>303.19546442134015</v>
      </c>
      <c r="AP47" s="155">
        <v>298.81489967459271</v>
      </c>
      <c r="AQ47" s="155">
        <v>306.83950617311092</v>
      </c>
      <c r="AR47" s="155">
        <v>302.19593117391207</v>
      </c>
      <c r="AS47" s="155">
        <v>317.85822245272215</v>
      </c>
      <c r="AT47" s="155">
        <v>348.66984352187495</v>
      </c>
      <c r="AU47" s="155">
        <v>396.66213285957724</v>
      </c>
      <c r="AV47" s="155">
        <v>399.51533573963235</v>
      </c>
      <c r="AW47" s="155">
        <v>402.25121585872171</v>
      </c>
      <c r="AX47" s="155">
        <v>421.20154669082063</v>
      </c>
      <c r="AY47" s="155">
        <v>436.36725298340411</v>
      </c>
      <c r="AZ47" s="155">
        <v>458.99338593739583</v>
      </c>
      <c r="BA47" s="155">
        <v>461.28420947497807</v>
      </c>
      <c r="BB47" s="155">
        <v>472.51720492423391</v>
      </c>
      <c r="BC47" s="155">
        <v>465.44604660798586</v>
      </c>
      <c r="BD47" s="155">
        <v>456.483</v>
      </c>
      <c r="BE47" s="155">
        <v>465.81517196123633</v>
      </c>
      <c r="BF47" s="155">
        <v>459.86098397608805</v>
      </c>
      <c r="BG47" s="155">
        <v>474.08928444871651</v>
      </c>
      <c r="BH47" s="155">
        <v>464.36799999999999</v>
      </c>
      <c r="BI47" s="155">
        <v>457.05108711905029</v>
      </c>
      <c r="BJ47" s="155">
        <v>449.82467542373149</v>
      </c>
      <c r="BK47" s="155">
        <v>423.07557421483176</v>
      </c>
      <c r="BL47" s="155">
        <v>351.82365625768108</v>
      </c>
      <c r="BM47" s="155">
        <v>356.74274253656409</v>
      </c>
      <c r="BN47" s="155">
        <v>403.58508928024094</v>
      </c>
      <c r="BO47" s="155">
        <v>392.86659263963156</v>
      </c>
      <c r="BP47" s="155">
        <v>389.19540725625791</v>
      </c>
      <c r="BQ47" s="155">
        <v>374.71814512820708</v>
      </c>
      <c r="BR47" s="155">
        <v>367.9651481339838</v>
      </c>
      <c r="BS47" s="155">
        <v>347.06810652424377</v>
      </c>
      <c r="BT47" s="155">
        <v>355.36760879671732</v>
      </c>
      <c r="BU47" s="155">
        <v>339.65309242577848</v>
      </c>
      <c r="BV47" s="155">
        <v>331.50198913268781</v>
      </c>
      <c r="BW47" s="155">
        <v>328.75343398025507</v>
      </c>
      <c r="BX47" s="155">
        <v>287.56426560398432</v>
      </c>
      <c r="BY47" s="155">
        <v>272.26780059528301</v>
      </c>
      <c r="BZ47" s="155">
        <v>265.30928510999917</v>
      </c>
      <c r="CA47" s="155">
        <v>268.18014609498749</v>
      </c>
      <c r="CB47" s="155">
        <v>257.62305515170567</v>
      </c>
      <c r="CC47" s="155">
        <v>243.72541587524103</v>
      </c>
      <c r="CD47" s="156">
        <v>237.34969563609013</v>
      </c>
    </row>
    <row r="48" spans="1:82" s="1" customFormat="1" ht="25.5" customHeight="1" x14ac:dyDescent="0.4">
      <c r="A48" s="149"/>
      <c r="B48" s="73" t="s">
        <v>342</v>
      </c>
      <c r="C48" s="227" t="s">
        <v>230</v>
      </c>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v>0</v>
      </c>
      <c r="AI48" s="155">
        <v>0</v>
      </c>
      <c r="AJ48" s="155">
        <v>0</v>
      </c>
      <c r="AK48" s="155">
        <v>0</v>
      </c>
      <c r="AL48" s="155">
        <v>0</v>
      </c>
      <c r="AM48" s="155">
        <v>0</v>
      </c>
      <c r="AN48" s="155">
        <v>0</v>
      </c>
      <c r="AO48" s="155">
        <v>0</v>
      </c>
      <c r="AP48" s="155">
        <v>0</v>
      </c>
      <c r="AQ48" s="155">
        <v>0</v>
      </c>
      <c r="AR48" s="155">
        <v>0</v>
      </c>
      <c r="AS48" s="155">
        <v>0</v>
      </c>
      <c r="AT48" s="155">
        <v>0</v>
      </c>
      <c r="AU48" s="155">
        <v>0</v>
      </c>
      <c r="AV48" s="155">
        <v>0</v>
      </c>
      <c r="AW48" s="155">
        <v>0</v>
      </c>
      <c r="AX48" s="155">
        <v>0</v>
      </c>
      <c r="AY48" s="155">
        <v>0</v>
      </c>
      <c r="AZ48" s="155">
        <v>0</v>
      </c>
      <c r="BA48" s="155">
        <v>0</v>
      </c>
      <c r="BB48" s="155">
        <v>0</v>
      </c>
      <c r="BC48" s="155">
        <v>0</v>
      </c>
      <c r="BD48" s="155">
        <v>0</v>
      </c>
      <c r="BE48" s="155">
        <v>0</v>
      </c>
      <c r="BF48" s="155">
        <v>0</v>
      </c>
      <c r="BG48" s="155">
        <v>0</v>
      </c>
      <c r="BH48" s="155">
        <v>0</v>
      </c>
      <c r="BI48" s="155">
        <v>0</v>
      </c>
      <c r="BJ48" s="155">
        <v>0</v>
      </c>
      <c r="BK48" s="155">
        <v>0</v>
      </c>
      <c r="BL48" s="155">
        <v>90.849720650000009</v>
      </c>
      <c r="BM48" s="155">
        <v>106.96880001999999</v>
      </c>
      <c r="BN48" s="155">
        <v>109.92031101000002</v>
      </c>
      <c r="BO48" s="155">
        <v>115.96021940000001</v>
      </c>
      <c r="BP48" s="155">
        <v>110.02752643000001</v>
      </c>
      <c r="BQ48" s="155">
        <v>101.38309716000001</v>
      </c>
      <c r="BR48" s="155">
        <v>15.698963300000001</v>
      </c>
      <c r="BS48" s="155">
        <v>0</v>
      </c>
      <c r="BT48" s="155">
        <v>0</v>
      </c>
      <c r="BU48" s="155">
        <v>0</v>
      </c>
      <c r="BV48" s="155">
        <v>0</v>
      </c>
      <c r="BW48" s="155">
        <v>0</v>
      </c>
      <c r="BX48" s="155">
        <v>0</v>
      </c>
      <c r="BY48" s="155">
        <v>0</v>
      </c>
      <c r="BZ48" s="155">
        <v>0</v>
      </c>
      <c r="CA48" s="155">
        <v>0</v>
      </c>
      <c r="CB48" s="155">
        <v>0</v>
      </c>
      <c r="CC48" s="155">
        <v>0</v>
      </c>
      <c r="CD48" s="156">
        <v>0</v>
      </c>
    </row>
    <row r="49" spans="1:82" s="1" customFormat="1" x14ac:dyDescent="0.4">
      <c r="A49" s="149"/>
      <c r="B49" s="73" t="s">
        <v>251</v>
      </c>
      <c r="C49" s="227" t="s">
        <v>221</v>
      </c>
      <c r="D49" s="155"/>
      <c r="E49" s="155"/>
      <c r="F49" s="155"/>
      <c r="G49" s="155"/>
      <c r="H49" s="155"/>
      <c r="I49" s="155"/>
      <c r="J49" s="155"/>
      <c r="K49" s="155"/>
      <c r="L49" s="155"/>
      <c r="M49" s="155"/>
      <c r="N49" s="155"/>
      <c r="O49" s="155"/>
      <c r="P49" s="155"/>
      <c r="Q49" s="155"/>
      <c r="R49" s="155"/>
      <c r="S49" s="155"/>
      <c r="T49" s="155"/>
      <c r="U49" s="155"/>
      <c r="V49" s="155"/>
      <c r="W49" s="155"/>
      <c r="X49" s="155"/>
      <c r="Y49" s="155"/>
      <c r="Z49" s="155"/>
      <c r="AA49" s="155"/>
      <c r="AB49" s="155"/>
      <c r="AC49" s="155"/>
      <c r="AD49" s="155"/>
      <c r="AE49" s="155"/>
      <c r="AF49" s="155"/>
      <c r="AG49" s="155"/>
      <c r="AH49" s="155">
        <v>0</v>
      </c>
      <c r="AI49" s="155">
        <v>0</v>
      </c>
      <c r="AJ49" s="155">
        <v>0</v>
      </c>
      <c r="AK49" s="155">
        <v>0</v>
      </c>
      <c r="AL49" s="155">
        <v>0</v>
      </c>
      <c r="AM49" s="155">
        <v>0</v>
      </c>
      <c r="AN49" s="155">
        <v>0</v>
      </c>
      <c r="AO49" s="155">
        <v>0</v>
      </c>
      <c r="AP49" s="155">
        <v>0</v>
      </c>
      <c r="AQ49" s="155">
        <v>0</v>
      </c>
      <c r="AR49" s="155">
        <v>0</v>
      </c>
      <c r="AS49" s="155">
        <v>0</v>
      </c>
      <c r="AT49" s="155">
        <v>0</v>
      </c>
      <c r="AU49" s="155">
        <v>0</v>
      </c>
      <c r="AV49" s="155">
        <v>0</v>
      </c>
      <c r="AW49" s="155">
        <v>0</v>
      </c>
      <c r="AX49" s="155">
        <v>0</v>
      </c>
      <c r="AY49" s="155">
        <v>0</v>
      </c>
      <c r="AZ49" s="155">
        <v>0</v>
      </c>
      <c r="BA49" s="155">
        <v>0</v>
      </c>
      <c r="BB49" s="155">
        <v>0</v>
      </c>
      <c r="BC49" s="155">
        <v>0</v>
      </c>
      <c r="BD49" s="155">
        <v>0</v>
      </c>
      <c r="BE49" s="155">
        <v>5.2569999999999997</v>
      </c>
      <c r="BF49" s="155">
        <v>5.6630000000000003</v>
      </c>
      <c r="BG49" s="155">
        <v>4.9935427399999996</v>
      </c>
      <c r="BH49" s="155">
        <v>18.285</v>
      </c>
      <c r="BI49" s="155">
        <v>38.134147140000003</v>
      </c>
      <c r="BJ49" s="155">
        <v>40.277408909999998</v>
      </c>
      <c r="BK49" s="155">
        <v>46.931080800000004</v>
      </c>
      <c r="BL49" s="155">
        <v>38.630065660000305</v>
      </c>
      <c r="BM49" s="155">
        <v>48.46444386000001</v>
      </c>
      <c r="BN49" s="155">
        <v>60.721072239999998</v>
      </c>
      <c r="BO49" s="155">
        <v>52.361478550000008</v>
      </c>
      <c r="BP49" s="155">
        <v>56.829980329999998</v>
      </c>
      <c r="BQ49" s="155">
        <v>0.62293946000000011</v>
      </c>
      <c r="BR49" s="155">
        <v>0.20971916999999998</v>
      </c>
      <c r="BS49" s="155">
        <v>0.15176113999999999</v>
      </c>
      <c r="BT49" s="155">
        <v>0</v>
      </c>
      <c r="BU49" s="155">
        <v>0</v>
      </c>
      <c r="BV49" s="155">
        <v>0</v>
      </c>
      <c r="BW49" s="155">
        <v>0</v>
      </c>
      <c r="BX49" s="155">
        <v>0</v>
      </c>
      <c r="BY49" s="155">
        <v>0</v>
      </c>
      <c r="BZ49" s="155">
        <v>0</v>
      </c>
      <c r="CA49" s="155">
        <v>0</v>
      </c>
      <c r="CB49" s="155">
        <v>0</v>
      </c>
      <c r="CC49" s="155">
        <v>0</v>
      </c>
      <c r="CD49" s="156">
        <v>0</v>
      </c>
    </row>
    <row r="50" spans="1:82" s="1" customFormat="1" x14ac:dyDescent="0.4">
      <c r="A50" s="149"/>
      <c r="B50" s="73" t="s">
        <v>252</v>
      </c>
      <c r="C50" s="227"/>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f t="shared" ref="AH50:BM50" si="11">AH51+AH52</f>
        <v>0</v>
      </c>
      <c r="AI50" s="155">
        <f t="shared" si="11"/>
        <v>0</v>
      </c>
      <c r="AJ50" s="155">
        <f t="shared" si="11"/>
        <v>0</v>
      </c>
      <c r="AK50" s="155">
        <f t="shared" si="11"/>
        <v>0</v>
      </c>
      <c r="AL50" s="155">
        <f t="shared" si="11"/>
        <v>0</v>
      </c>
      <c r="AM50" s="155">
        <f t="shared" si="11"/>
        <v>0</v>
      </c>
      <c r="AN50" s="155">
        <f t="shared" si="11"/>
        <v>0</v>
      </c>
      <c r="AO50" s="155">
        <f t="shared" si="11"/>
        <v>0</v>
      </c>
      <c r="AP50" s="155">
        <f t="shared" si="11"/>
        <v>0</v>
      </c>
      <c r="AQ50" s="155">
        <f t="shared" si="11"/>
        <v>0</v>
      </c>
      <c r="AR50" s="155">
        <f t="shared" si="11"/>
        <v>0</v>
      </c>
      <c r="AS50" s="155">
        <f t="shared" si="11"/>
        <v>0</v>
      </c>
      <c r="AT50" s="155">
        <f t="shared" si="11"/>
        <v>0</v>
      </c>
      <c r="AU50" s="155">
        <f t="shared" si="11"/>
        <v>0</v>
      </c>
      <c r="AV50" s="155">
        <f t="shared" si="11"/>
        <v>0</v>
      </c>
      <c r="AW50" s="155">
        <f t="shared" si="11"/>
        <v>0</v>
      </c>
      <c r="AX50" s="155">
        <f t="shared" si="11"/>
        <v>0</v>
      </c>
      <c r="AY50" s="155">
        <f t="shared" si="11"/>
        <v>0</v>
      </c>
      <c r="AZ50" s="155">
        <f t="shared" si="11"/>
        <v>1951.6384801734266</v>
      </c>
      <c r="BA50" s="155">
        <f t="shared" si="11"/>
        <v>3563.4660000000003</v>
      </c>
      <c r="BB50" s="155">
        <f t="shared" si="11"/>
        <v>3252.6930000000002</v>
      </c>
      <c r="BC50" s="155">
        <f t="shared" si="11"/>
        <v>2970.0860000000002</v>
      </c>
      <c r="BD50" s="155">
        <f t="shared" si="11"/>
        <v>2577.2200000000003</v>
      </c>
      <c r="BE50" s="155">
        <f t="shared" si="11"/>
        <v>2321.5709014073173</v>
      </c>
      <c r="BF50" s="155">
        <f t="shared" si="11"/>
        <v>2334.3028686900002</v>
      </c>
      <c r="BG50" s="155">
        <f t="shared" si="11"/>
        <v>2303.3011110305724</v>
      </c>
      <c r="BH50" s="155">
        <f t="shared" si="11"/>
        <v>2061.6019999999999</v>
      </c>
      <c r="BI50" s="155">
        <f t="shared" si="11"/>
        <v>2287.0807465299326</v>
      </c>
      <c r="BJ50" s="155">
        <f t="shared" si="11"/>
        <v>2427.5737562281042</v>
      </c>
      <c r="BK50" s="155">
        <f t="shared" si="11"/>
        <v>2241.4881393452138</v>
      </c>
      <c r="BL50" s="155">
        <f t="shared" si="11"/>
        <v>2856.8277160099997</v>
      </c>
      <c r="BM50" s="155">
        <f t="shared" si="11"/>
        <v>4684.0175697100003</v>
      </c>
      <c r="BN50" s="155">
        <f t="shared" ref="BN50:CD50" si="12">BN51+BN52</f>
        <v>4473.4852258236315</v>
      </c>
      <c r="BO50" s="155">
        <f t="shared" si="12"/>
        <v>4933.9849943699983</v>
      </c>
      <c r="BP50" s="155">
        <f t="shared" si="12"/>
        <v>5169.8070100499999</v>
      </c>
      <c r="BQ50" s="155">
        <f t="shared" si="12"/>
        <v>4338.0295486261903</v>
      </c>
      <c r="BR50" s="155">
        <f t="shared" si="12"/>
        <v>3065.0410876799992</v>
      </c>
      <c r="BS50" s="155">
        <f t="shared" si="12"/>
        <v>2313.51601579</v>
      </c>
      <c r="BT50" s="155">
        <f t="shared" si="12"/>
        <v>1875.4784224599998</v>
      </c>
      <c r="BU50" s="155">
        <f t="shared" si="12"/>
        <v>1666.9844684099987</v>
      </c>
      <c r="BV50" s="155">
        <f t="shared" si="12"/>
        <v>1298.7940379299998</v>
      </c>
      <c r="BW50" s="155">
        <f t="shared" si="12"/>
        <v>713.74196914999993</v>
      </c>
      <c r="BX50" s="155">
        <f t="shared" si="12"/>
        <v>1046.2354867050001</v>
      </c>
      <c r="BY50" s="155">
        <f t="shared" si="12"/>
        <v>467.76794999481001</v>
      </c>
      <c r="BZ50" s="155">
        <f t="shared" si="12"/>
        <v>284.57154337257805</v>
      </c>
      <c r="CA50" s="155">
        <f t="shared" si="12"/>
        <v>92.207732446211651</v>
      </c>
      <c r="CB50" s="155">
        <f t="shared" si="12"/>
        <v>67.074968586995453</v>
      </c>
      <c r="CC50" s="155">
        <f t="shared" si="12"/>
        <v>68.491551477292717</v>
      </c>
      <c r="CD50" s="156">
        <f t="shared" si="12"/>
        <v>70.322650616025086</v>
      </c>
    </row>
    <row r="51" spans="1:82" s="1" customFormat="1" x14ac:dyDescent="0.4">
      <c r="A51" s="149"/>
      <c r="B51" s="71" t="s">
        <v>227</v>
      </c>
      <c r="C51" s="227" t="s">
        <v>224</v>
      </c>
      <c r="D51" s="155"/>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v>0</v>
      </c>
      <c r="AI51" s="155">
        <v>0</v>
      </c>
      <c r="AJ51" s="155">
        <v>0</v>
      </c>
      <c r="AK51" s="155">
        <v>0</v>
      </c>
      <c r="AL51" s="155">
        <v>0</v>
      </c>
      <c r="AM51" s="155">
        <v>0</v>
      </c>
      <c r="AN51" s="155">
        <v>0</v>
      </c>
      <c r="AO51" s="155">
        <v>0</v>
      </c>
      <c r="AP51" s="155">
        <v>0</v>
      </c>
      <c r="AQ51" s="155">
        <v>0</v>
      </c>
      <c r="AR51" s="155">
        <v>0</v>
      </c>
      <c r="AS51" s="155">
        <v>0</v>
      </c>
      <c r="AT51" s="155">
        <v>0</v>
      </c>
      <c r="AU51" s="155">
        <v>0</v>
      </c>
      <c r="AV51" s="155">
        <v>0</v>
      </c>
      <c r="AW51" s="155">
        <v>0</v>
      </c>
      <c r="AX51" s="155">
        <v>0</v>
      </c>
      <c r="AY51" s="155">
        <v>0</v>
      </c>
      <c r="AZ51" s="155">
        <v>332.70800000000008</v>
      </c>
      <c r="BA51" s="155">
        <v>475.00800000000004</v>
      </c>
      <c r="BB51" s="155">
        <v>474.24400000000003</v>
      </c>
      <c r="BC51" s="155">
        <v>459.01900000000001</v>
      </c>
      <c r="BD51" s="155">
        <v>446.95400000000001</v>
      </c>
      <c r="BE51" s="155">
        <v>469.76190140731705</v>
      </c>
      <c r="BF51" s="155">
        <v>518.64773074999994</v>
      </c>
      <c r="BG51" s="155">
        <v>507.20891397539998</v>
      </c>
      <c r="BH51" s="155">
        <v>445.23599999999999</v>
      </c>
      <c r="BI51" s="155">
        <v>486.24370455000002</v>
      </c>
      <c r="BJ51" s="155">
        <v>477.92547793</v>
      </c>
      <c r="BK51" s="155">
        <v>424.03039473491737</v>
      </c>
      <c r="BL51" s="155">
        <v>727.70019646000003</v>
      </c>
      <c r="BM51" s="155">
        <v>1088.6921164999999</v>
      </c>
      <c r="BN51" s="155">
        <v>801.16036899012533</v>
      </c>
      <c r="BO51" s="155">
        <v>749.87685299999998</v>
      </c>
      <c r="BP51" s="155">
        <v>662.33543288999988</v>
      </c>
      <c r="BQ51" s="155">
        <v>526.70929591000004</v>
      </c>
      <c r="BR51" s="155">
        <v>369.21073870999999</v>
      </c>
      <c r="BS51" s="155">
        <v>309.89859552000007</v>
      </c>
      <c r="BT51" s="155">
        <v>264.26859475999998</v>
      </c>
      <c r="BU51" s="155">
        <v>224.26502880999996</v>
      </c>
      <c r="BV51" s="155">
        <v>154.88572665999999</v>
      </c>
      <c r="BW51" s="155">
        <v>110.7615586</v>
      </c>
      <c r="BX51" s="155">
        <v>610.87668224000004</v>
      </c>
      <c r="BY51" s="155">
        <v>165.63120349194381</v>
      </c>
      <c r="BZ51" s="155">
        <v>90.061820769452197</v>
      </c>
      <c r="CA51" s="155">
        <v>66.451407448153716</v>
      </c>
      <c r="CB51" s="155">
        <v>67.074968586995453</v>
      </c>
      <c r="CC51" s="155">
        <v>68.491551477292717</v>
      </c>
      <c r="CD51" s="156">
        <v>70.322650616025086</v>
      </c>
    </row>
    <row r="52" spans="1:82" s="1" customFormat="1" x14ac:dyDescent="0.4">
      <c r="A52" s="149"/>
      <c r="B52" s="71" t="s">
        <v>337</v>
      </c>
      <c r="C52" s="227" t="s">
        <v>230</v>
      </c>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v>0</v>
      </c>
      <c r="AI52" s="155">
        <v>0</v>
      </c>
      <c r="AJ52" s="155">
        <v>0</v>
      </c>
      <c r="AK52" s="155">
        <v>0</v>
      </c>
      <c r="AL52" s="155">
        <v>0</v>
      </c>
      <c r="AM52" s="155">
        <v>0</v>
      </c>
      <c r="AN52" s="155">
        <v>0</v>
      </c>
      <c r="AO52" s="155">
        <v>0</v>
      </c>
      <c r="AP52" s="155">
        <v>0</v>
      </c>
      <c r="AQ52" s="155">
        <v>0</v>
      </c>
      <c r="AR52" s="155">
        <v>0</v>
      </c>
      <c r="AS52" s="155">
        <v>0</v>
      </c>
      <c r="AT52" s="155">
        <v>0</v>
      </c>
      <c r="AU52" s="155">
        <v>0</v>
      </c>
      <c r="AV52" s="155">
        <v>0</v>
      </c>
      <c r="AW52" s="155">
        <v>0</v>
      </c>
      <c r="AX52" s="155">
        <v>0</v>
      </c>
      <c r="AY52" s="155">
        <v>0</v>
      </c>
      <c r="AZ52" s="155">
        <v>1618.9304801734265</v>
      </c>
      <c r="BA52" s="155">
        <v>3088.4580000000001</v>
      </c>
      <c r="BB52" s="155">
        <v>2778.4490000000001</v>
      </c>
      <c r="BC52" s="155">
        <v>2511.067</v>
      </c>
      <c r="BD52" s="155">
        <v>2130.2660000000001</v>
      </c>
      <c r="BE52" s="155">
        <v>1851.8090000000002</v>
      </c>
      <c r="BF52" s="155">
        <v>1815.6551379400003</v>
      </c>
      <c r="BG52" s="155">
        <v>1796.0921970551724</v>
      </c>
      <c r="BH52" s="155">
        <v>1616.366</v>
      </c>
      <c r="BI52" s="155">
        <v>1800.8370419799328</v>
      </c>
      <c r="BJ52" s="155">
        <v>1949.6482782981043</v>
      </c>
      <c r="BK52" s="155">
        <v>1817.4577446102965</v>
      </c>
      <c r="BL52" s="155">
        <v>2129.1275195499998</v>
      </c>
      <c r="BM52" s="155">
        <v>3595.32545321</v>
      </c>
      <c r="BN52" s="155">
        <v>3672.3248568335066</v>
      </c>
      <c r="BO52" s="155">
        <v>4184.1081413699985</v>
      </c>
      <c r="BP52" s="155">
        <v>4507.4715771600004</v>
      </c>
      <c r="BQ52" s="155">
        <v>3811.3202527161902</v>
      </c>
      <c r="BR52" s="155">
        <v>2695.8303489699992</v>
      </c>
      <c r="BS52" s="155">
        <v>2003.6174202700001</v>
      </c>
      <c r="BT52" s="155">
        <v>1611.2098276999998</v>
      </c>
      <c r="BU52" s="155">
        <v>1442.7194395999989</v>
      </c>
      <c r="BV52" s="155">
        <v>1143.9083112699998</v>
      </c>
      <c r="BW52" s="155">
        <v>602.98041054999987</v>
      </c>
      <c r="BX52" s="155">
        <v>435.35880446500005</v>
      </c>
      <c r="BY52" s="155">
        <v>302.13674650286617</v>
      </c>
      <c r="BZ52" s="155">
        <v>194.50972260312582</v>
      </c>
      <c r="CA52" s="155">
        <v>25.756324998057941</v>
      </c>
      <c r="CB52" s="155">
        <v>0</v>
      </c>
      <c r="CC52" s="155">
        <v>0</v>
      </c>
      <c r="CD52" s="156">
        <v>0</v>
      </c>
    </row>
    <row r="53" spans="1:82" s="1" customFormat="1" ht="26.25" customHeight="1" x14ac:dyDescent="0.4">
      <c r="A53" s="149"/>
      <c r="B53" s="56" t="s">
        <v>253</v>
      </c>
      <c r="C53" s="227" t="s">
        <v>224</v>
      </c>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v>105</v>
      </c>
      <c r="AI53" s="155">
        <v>125</v>
      </c>
      <c r="AJ53" s="155">
        <v>149</v>
      </c>
      <c r="AK53" s="155">
        <v>158</v>
      </c>
      <c r="AL53" s="155">
        <v>152</v>
      </c>
      <c r="AM53" s="155">
        <v>141</v>
      </c>
      <c r="AN53" s="155">
        <v>161</v>
      </c>
      <c r="AO53" s="155">
        <v>164</v>
      </c>
      <c r="AP53" s="155">
        <v>168.30699999999999</v>
      </c>
      <c r="AQ53" s="155">
        <v>50.746000000000002</v>
      </c>
      <c r="AR53" s="155">
        <v>26.87</v>
      </c>
      <c r="AS53" s="155">
        <v>30.309000000000001</v>
      </c>
      <c r="AT53" s="155">
        <v>33.664999999999999</v>
      </c>
      <c r="AU53" s="155">
        <v>30.951000000000001</v>
      </c>
      <c r="AV53" s="155">
        <v>31.5</v>
      </c>
      <c r="AW53" s="155">
        <v>33</v>
      </c>
      <c r="AX53" s="155">
        <v>27</v>
      </c>
      <c r="AY53" s="155">
        <v>28.556999999999999</v>
      </c>
      <c r="AZ53" s="155">
        <v>32.725000000000001</v>
      </c>
      <c r="BA53" s="155">
        <v>35.762999999999998</v>
      </c>
      <c r="BB53" s="155">
        <v>38.264000000000003</v>
      </c>
      <c r="BC53" s="155">
        <v>38.268000000000001</v>
      </c>
      <c r="BD53" s="155">
        <v>44.713000000000001</v>
      </c>
      <c r="BE53" s="155">
        <v>55.794706500000004</v>
      </c>
      <c r="BF53" s="155">
        <v>68.735896129999986</v>
      </c>
      <c r="BG53" s="155">
        <v>127.61983736719999</v>
      </c>
      <c r="BH53" s="155">
        <v>149.76499999999999</v>
      </c>
      <c r="BI53" s="155">
        <v>163.62538309999999</v>
      </c>
      <c r="BJ53" s="155">
        <v>175.38975154999997</v>
      </c>
      <c r="BK53" s="155">
        <v>246.68661228606564</v>
      </c>
      <c r="BL53" s="155">
        <v>320.89652102000002</v>
      </c>
      <c r="BM53" s="155">
        <v>344.51753750999995</v>
      </c>
      <c r="BN53" s="155">
        <v>343.25488572749998</v>
      </c>
      <c r="BO53" s="155">
        <v>365.53661895000005</v>
      </c>
      <c r="BP53" s="155">
        <v>395.77258469999998</v>
      </c>
      <c r="BQ53" s="155">
        <v>399.99203899000008</v>
      </c>
      <c r="BR53" s="155">
        <v>416.55604172</v>
      </c>
      <c r="BS53" s="155">
        <v>440.94097081999979</v>
      </c>
      <c r="BT53" s="155">
        <v>436.45777384000002</v>
      </c>
      <c r="BU53" s="155">
        <v>427.42290979000001</v>
      </c>
      <c r="BV53" s="155">
        <v>427.6445236400001</v>
      </c>
      <c r="BW53" s="155">
        <v>419.32425564000005</v>
      </c>
      <c r="BX53" s="155">
        <v>383.74534449999982</v>
      </c>
      <c r="BY53" s="155">
        <v>350.66605131945045</v>
      </c>
      <c r="BZ53" s="155">
        <v>351.74553686236953</v>
      </c>
      <c r="CA53" s="155">
        <v>382.11661345281141</v>
      </c>
      <c r="CB53" s="155">
        <v>400.40275812096689</v>
      </c>
      <c r="CC53" s="155">
        <v>409.53652072688686</v>
      </c>
      <c r="CD53" s="156">
        <v>438.55569864294915</v>
      </c>
    </row>
    <row r="54" spans="1:82" s="1" customFormat="1" x14ac:dyDescent="0.4">
      <c r="A54" s="149"/>
      <c r="B54" s="56" t="s">
        <v>254</v>
      </c>
      <c r="C54" s="227" t="s">
        <v>224</v>
      </c>
      <c r="D54" s="155"/>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5"/>
      <c r="AC54" s="155"/>
      <c r="AD54" s="155"/>
      <c r="AE54" s="155"/>
      <c r="AF54" s="155"/>
      <c r="AG54" s="155"/>
      <c r="AH54" s="155">
        <v>16</v>
      </c>
      <c r="AI54" s="155">
        <v>16</v>
      </c>
      <c r="AJ54" s="155">
        <v>16</v>
      </c>
      <c r="AK54" s="155">
        <v>16</v>
      </c>
      <c r="AL54" s="155">
        <v>16</v>
      </c>
      <c r="AM54" s="155">
        <v>17</v>
      </c>
      <c r="AN54" s="155">
        <v>18</v>
      </c>
      <c r="AO54" s="155">
        <v>17</v>
      </c>
      <c r="AP54" s="155">
        <v>14</v>
      </c>
      <c r="AQ54" s="155">
        <v>0.434</v>
      </c>
      <c r="AR54" s="155">
        <v>0</v>
      </c>
      <c r="AS54" s="155">
        <v>0</v>
      </c>
      <c r="AT54" s="155">
        <v>0</v>
      </c>
      <c r="AU54" s="155">
        <v>0</v>
      </c>
      <c r="AV54" s="155">
        <v>0</v>
      </c>
      <c r="AW54" s="155">
        <v>0</v>
      </c>
      <c r="AX54" s="155">
        <v>0</v>
      </c>
      <c r="AY54" s="155">
        <v>0</v>
      </c>
      <c r="AZ54" s="155">
        <v>0</v>
      </c>
      <c r="BA54" s="155">
        <v>0</v>
      </c>
      <c r="BB54" s="155">
        <v>0</v>
      </c>
      <c r="BC54" s="155">
        <v>0</v>
      </c>
      <c r="BD54" s="155">
        <v>0</v>
      </c>
      <c r="BE54" s="155">
        <v>0</v>
      </c>
      <c r="BF54" s="155">
        <v>0</v>
      </c>
      <c r="BG54" s="155">
        <v>0</v>
      </c>
      <c r="BH54" s="155">
        <v>0</v>
      </c>
      <c r="BI54" s="155">
        <v>0</v>
      </c>
      <c r="BJ54" s="155">
        <v>0</v>
      </c>
      <c r="BK54" s="155">
        <v>0</v>
      </c>
      <c r="BL54" s="155">
        <v>0</v>
      </c>
      <c r="BM54" s="155">
        <v>0</v>
      </c>
      <c r="BN54" s="155">
        <v>0</v>
      </c>
      <c r="BO54" s="155">
        <v>0</v>
      </c>
      <c r="BP54" s="155">
        <v>0</v>
      </c>
      <c r="BQ54" s="155">
        <v>0</v>
      </c>
      <c r="BR54" s="155">
        <v>0</v>
      </c>
      <c r="BS54" s="155">
        <v>0</v>
      </c>
      <c r="BT54" s="155">
        <v>0</v>
      </c>
      <c r="BU54" s="155">
        <v>0</v>
      </c>
      <c r="BV54" s="155">
        <v>0</v>
      </c>
      <c r="BW54" s="155">
        <v>0</v>
      </c>
      <c r="BX54" s="155">
        <v>0</v>
      </c>
      <c r="BY54" s="155">
        <v>0</v>
      </c>
      <c r="BZ54" s="155">
        <v>0</v>
      </c>
      <c r="CA54" s="155">
        <v>0</v>
      </c>
      <c r="CB54" s="155">
        <v>0</v>
      </c>
      <c r="CC54" s="155">
        <v>0</v>
      </c>
      <c r="CD54" s="156">
        <v>0</v>
      </c>
    </row>
    <row r="55" spans="1:82" s="1" customFormat="1" x14ac:dyDescent="0.4">
      <c r="A55" s="149"/>
      <c r="B55" s="56" t="s">
        <v>328</v>
      </c>
      <c r="C55" s="227" t="s">
        <v>221</v>
      </c>
      <c r="D55" s="155"/>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5"/>
      <c r="AC55" s="155"/>
      <c r="AD55" s="155"/>
      <c r="AE55" s="155"/>
      <c r="AF55" s="155"/>
      <c r="AG55" s="155"/>
      <c r="AH55" s="155">
        <v>37.898503071731419</v>
      </c>
      <c r="AI55" s="155">
        <v>64.855703618254054</v>
      </c>
      <c r="AJ55" s="155">
        <v>96.569209265311542</v>
      </c>
      <c r="AK55" s="155">
        <v>127.84580671123882</v>
      </c>
      <c r="AL55" s="155">
        <v>169.68592537968243</v>
      </c>
      <c r="AM55" s="155">
        <v>214.43796792257592</v>
      </c>
      <c r="AN55" s="155">
        <v>245.28870869995595</v>
      </c>
      <c r="AO55" s="155">
        <v>282.49343254041281</v>
      </c>
      <c r="AP55" s="155">
        <v>335.26923366467042</v>
      </c>
      <c r="AQ55" s="155">
        <v>380.55923785764566</v>
      </c>
      <c r="AR55" s="155">
        <v>421.4691414374301</v>
      </c>
      <c r="AS55" s="155">
        <v>470.12556674757064</v>
      </c>
      <c r="AT55" s="155">
        <v>529.02542592395196</v>
      </c>
      <c r="AU55" s="155">
        <v>628.73314831467371</v>
      </c>
      <c r="AV55" s="155">
        <v>40.441304458882144</v>
      </c>
      <c r="AW55" s="155">
        <v>0</v>
      </c>
      <c r="AX55" s="155">
        <v>0</v>
      </c>
      <c r="AY55" s="155">
        <v>0</v>
      </c>
      <c r="AZ55" s="155">
        <v>0</v>
      </c>
      <c r="BA55" s="155">
        <v>0</v>
      </c>
      <c r="BB55" s="155">
        <v>0</v>
      </c>
      <c r="BC55" s="155">
        <v>0</v>
      </c>
      <c r="BD55" s="155">
        <v>0</v>
      </c>
      <c r="BE55" s="155">
        <v>0</v>
      </c>
      <c r="BF55" s="155">
        <v>0</v>
      </c>
      <c r="BG55" s="155">
        <v>0</v>
      </c>
      <c r="BH55" s="155">
        <v>0</v>
      </c>
      <c r="BI55" s="155">
        <v>0</v>
      </c>
      <c r="BJ55" s="155">
        <v>0</v>
      </c>
      <c r="BK55" s="155">
        <v>0</v>
      </c>
      <c r="BL55" s="155">
        <v>0</v>
      </c>
      <c r="BM55" s="155">
        <v>0</v>
      </c>
      <c r="BN55" s="155">
        <v>0</v>
      </c>
      <c r="BO55" s="155">
        <v>0</v>
      </c>
      <c r="BP55" s="155">
        <v>0</v>
      </c>
      <c r="BQ55" s="155">
        <v>0</v>
      </c>
      <c r="BR55" s="155">
        <v>0</v>
      </c>
      <c r="BS55" s="155">
        <v>0</v>
      </c>
      <c r="BT55" s="155">
        <v>0</v>
      </c>
      <c r="BU55" s="155">
        <v>0</v>
      </c>
      <c r="BV55" s="155">
        <v>0</v>
      </c>
      <c r="BW55" s="155">
        <v>0</v>
      </c>
      <c r="BX55" s="155">
        <v>0</v>
      </c>
      <c r="BY55" s="155">
        <v>0</v>
      </c>
      <c r="BZ55" s="155">
        <v>0</v>
      </c>
      <c r="CA55" s="155">
        <v>0</v>
      </c>
      <c r="CB55" s="155">
        <v>0</v>
      </c>
      <c r="CC55" s="155">
        <v>0</v>
      </c>
      <c r="CD55" s="156">
        <v>0</v>
      </c>
    </row>
    <row r="56" spans="1:82" s="1" customFormat="1" x14ac:dyDescent="0.4">
      <c r="A56" s="149"/>
      <c r="B56" s="56" t="s">
        <v>343</v>
      </c>
      <c r="C56" s="227" t="s">
        <v>221</v>
      </c>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c r="AG56" s="155"/>
      <c r="AH56" s="155">
        <v>0</v>
      </c>
      <c r="AI56" s="155">
        <v>0</v>
      </c>
      <c r="AJ56" s="155">
        <v>0</v>
      </c>
      <c r="AK56" s="155">
        <v>0</v>
      </c>
      <c r="AL56" s="155">
        <v>0</v>
      </c>
      <c r="AM56" s="155">
        <v>0</v>
      </c>
      <c r="AN56" s="155">
        <v>0</v>
      </c>
      <c r="AO56" s="155">
        <v>0</v>
      </c>
      <c r="AP56" s="155">
        <v>0</v>
      </c>
      <c r="AQ56" s="155">
        <v>0</v>
      </c>
      <c r="AR56" s="155">
        <v>0</v>
      </c>
      <c r="AS56" s="155">
        <v>0</v>
      </c>
      <c r="AT56" s="155">
        <v>0</v>
      </c>
      <c r="AU56" s="155">
        <v>0</v>
      </c>
      <c r="AV56" s="155">
        <v>0</v>
      </c>
      <c r="AW56" s="155">
        <v>0</v>
      </c>
      <c r="AX56" s="155">
        <v>0</v>
      </c>
      <c r="AY56" s="155">
        <v>0</v>
      </c>
      <c r="AZ56" s="155">
        <v>0</v>
      </c>
      <c r="BA56" s="155">
        <v>0</v>
      </c>
      <c r="BB56" s="155">
        <v>0</v>
      </c>
      <c r="BC56" s="155">
        <v>0.56699999999999995</v>
      </c>
      <c r="BD56" s="155">
        <v>42.750999999999998</v>
      </c>
      <c r="BE56" s="155">
        <v>82</v>
      </c>
      <c r="BF56" s="155">
        <v>180.13019312</v>
      </c>
      <c r="BG56" s="155">
        <v>139.34738139999999</v>
      </c>
      <c r="BH56" s="155">
        <v>87.293999999999997</v>
      </c>
      <c r="BI56" s="155">
        <v>71.74855457999999</v>
      </c>
      <c r="BJ56" s="155">
        <v>86.415832980000019</v>
      </c>
      <c r="BK56" s="155">
        <v>109.97339909</v>
      </c>
      <c r="BL56" s="155">
        <v>112.23410000000001</v>
      </c>
      <c r="BM56" s="155">
        <v>115.10395912999999</v>
      </c>
      <c r="BN56" s="155">
        <v>138.13980000000001</v>
      </c>
      <c r="BO56" s="155">
        <v>47.019696670000002</v>
      </c>
      <c r="BP56" s="155">
        <v>1.39356865</v>
      </c>
      <c r="BQ56" s="155">
        <v>0.86930000000000007</v>
      </c>
      <c r="BR56" s="155">
        <v>0.41239731999999996</v>
      </c>
      <c r="BS56" s="155">
        <v>9.3574789999999977E-2</v>
      </c>
      <c r="BT56" s="155">
        <v>2.7997579999999994E-2</v>
      </c>
      <c r="BU56" s="155">
        <v>3.2353730000000004E-2</v>
      </c>
      <c r="BV56" s="155">
        <v>0</v>
      </c>
      <c r="BW56" s="155">
        <v>0</v>
      </c>
      <c r="BX56" s="155">
        <v>0</v>
      </c>
      <c r="BY56" s="155">
        <v>0</v>
      </c>
      <c r="BZ56" s="155">
        <v>0</v>
      </c>
      <c r="CA56" s="155">
        <v>0</v>
      </c>
      <c r="CB56" s="155">
        <v>0</v>
      </c>
      <c r="CC56" s="155">
        <v>0</v>
      </c>
      <c r="CD56" s="156">
        <v>0</v>
      </c>
    </row>
    <row r="57" spans="1:82" s="1" customFormat="1" x14ac:dyDescent="0.4">
      <c r="A57" s="149"/>
      <c r="B57" s="56" t="s">
        <v>257</v>
      </c>
      <c r="C57" s="227" t="s">
        <v>221</v>
      </c>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v>0</v>
      </c>
      <c r="AI57" s="155">
        <v>0</v>
      </c>
      <c r="AJ57" s="155">
        <v>0</v>
      </c>
      <c r="AK57" s="155">
        <v>0</v>
      </c>
      <c r="AL57" s="155">
        <v>0</v>
      </c>
      <c r="AM57" s="155">
        <v>0</v>
      </c>
      <c r="AN57" s="155">
        <v>0</v>
      </c>
      <c r="AO57" s="155">
        <v>0</v>
      </c>
      <c r="AP57" s="155">
        <v>0</v>
      </c>
      <c r="AQ57" s="155">
        <v>0</v>
      </c>
      <c r="AR57" s="155">
        <v>0</v>
      </c>
      <c r="AS57" s="155">
        <v>0</v>
      </c>
      <c r="AT57" s="155">
        <v>0</v>
      </c>
      <c r="AU57" s="155">
        <v>0</v>
      </c>
      <c r="AV57" s="155">
        <v>0</v>
      </c>
      <c r="AW57" s="155">
        <v>0</v>
      </c>
      <c r="AX57" s="155">
        <v>0</v>
      </c>
      <c r="AY57" s="155">
        <v>0</v>
      </c>
      <c r="AZ57" s="155">
        <v>0</v>
      </c>
      <c r="BA57" s="155">
        <v>0</v>
      </c>
      <c r="BB57" s="155">
        <v>0</v>
      </c>
      <c r="BC57" s="155">
        <v>0</v>
      </c>
      <c r="BD57" s="155">
        <v>0</v>
      </c>
      <c r="BE57" s="155">
        <v>0</v>
      </c>
      <c r="BF57" s="155">
        <v>0</v>
      </c>
      <c r="BG57" s="155">
        <v>0</v>
      </c>
      <c r="BH57" s="155">
        <v>0</v>
      </c>
      <c r="BI57" s="155">
        <v>0</v>
      </c>
      <c r="BJ57" s="155">
        <v>0</v>
      </c>
      <c r="BK57" s="155">
        <v>0</v>
      </c>
      <c r="BL57" s="155">
        <v>0</v>
      </c>
      <c r="BM57" s="155">
        <v>0</v>
      </c>
      <c r="BN57" s="155">
        <v>0</v>
      </c>
      <c r="BO57" s="155">
        <v>5.1059946700000003</v>
      </c>
      <c r="BP57" s="155">
        <v>18.281430299999997</v>
      </c>
      <c r="BQ57" s="155">
        <v>32.793243410000002</v>
      </c>
      <c r="BR57" s="155">
        <v>31.126738449999994</v>
      </c>
      <c r="BS57" s="155">
        <v>22.156157419999996</v>
      </c>
      <c r="BT57" s="155">
        <v>20.333625230000003</v>
      </c>
      <c r="BU57" s="155">
        <v>14.29373391</v>
      </c>
      <c r="BV57" s="155">
        <v>12.715927000000001</v>
      </c>
      <c r="BW57" s="155">
        <v>13.863351</v>
      </c>
      <c r="BX57" s="155">
        <v>11.230656439999999</v>
      </c>
      <c r="BY57" s="155">
        <v>18.075481800000002</v>
      </c>
      <c r="BZ57" s="155">
        <v>7.0800179999999999</v>
      </c>
      <c r="CA57" s="155">
        <v>0</v>
      </c>
      <c r="CB57" s="155">
        <v>0</v>
      </c>
      <c r="CC57" s="155">
        <v>0</v>
      </c>
      <c r="CD57" s="156">
        <v>0</v>
      </c>
    </row>
    <row r="58" spans="1:82" s="1" customFormat="1" ht="26.25" customHeight="1" x14ac:dyDescent="0.4">
      <c r="A58" s="149"/>
      <c r="B58" s="13" t="s">
        <v>262</v>
      </c>
      <c r="C58" s="227" t="s">
        <v>221</v>
      </c>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c r="AM58" s="155"/>
      <c r="AN58" s="155"/>
      <c r="AO58" s="155"/>
      <c r="AP58" s="155"/>
      <c r="AQ58" s="155"/>
      <c r="AR58" s="155"/>
      <c r="AS58" s="155"/>
      <c r="AT58" s="155"/>
      <c r="AU58" s="155"/>
      <c r="AV58" s="155"/>
      <c r="AW58" s="155"/>
      <c r="AX58" s="155"/>
      <c r="AY58" s="155"/>
      <c r="AZ58" s="155"/>
      <c r="BA58" s="155"/>
      <c r="BB58" s="155"/>
      <c r="BC58" s="155"/>
      <c r="BD58" s="155"/>
      <c r="BE58" s="155"/>
      <c r="BF58" s="155"/>
      <c r="BG58" s="155"/>
      <c r="BH58" s="155"/>
      <c r="BI58" s="155"/>
      <c r="BJ58" s="155"/>
      <c r="BK58" s="155"/>
      <c r="BL58" s="155"/>
      <c r="BM58" s="155"/>
      <c r="BN58" s="155"/>
      <c r="BO58" s="155"/>
      <c r="BP58" s="155"/>
      <c r="BQ58" s="155">
        <v>145.66823881438239</v>
      </c>
      <c r="BR58" s="155">
        <v>1436.2081898445697</v>
      </c>
      <c r="BS58" s="155">
        <v>2879.4073605188605</v>
      </c>
      <c r="BT58" s="155">
        <v>4731.643955192837</v>
      </c>
      <c r="BU58" s="155">
        <v>7727.2655064995752</v>
      </c>
      <c r="BV58" s="155">
        <v>9507.7874431559103</v>
      </c>
      <c r="BW58" s="155">
        <v>10944.189648051708</v>
      </c>
      <c r="BX58" s="155">
        <v>11795.212112845922</v>
      </c>
      <c r="BY58" s="155">
        <v>12822.280314572339</v>
      </c>
      <c r="BZ58" s="155">
        <v>14234.845268968387</v>
      </c>
      <c r="CA58" s="155">
        <v>16567.165306910556</v>
      </c>
      <c r="CB58" s="155">
        <v>18300.229855899524</v>
      </c>
      <c r="CC58" s="155">
        <v>19744.544952706023</v>
      </c>
      <c r="CD58" s="156">
        <v>21204.281669295298</v>
      </c>
    </row>
    <row r="59" spans="1:82" s="1" customFormat="1" x14ac:dyDescent="0.4">
      <c r="A59" s="149"/>
      <c r="B59" s="56" t="s">
        <v>264</v>
      </c>
      <c r="C59" s="227" t="s">
        <v>221</v>
      </c>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v>0</v>
      </c>
      <c r="AI59" s="155">
        <v>0</v>
      </c>
      <c r="AJ59" s="155">
        <v>0</v>
      </c>
      <c r="AK59" s="155">
        <v>0</v>
      </c>
      <c r="AL59" s="155">
        <v>0</v>
      </c>
      <c r="AM59" s="155">
        <v>0</v>
      </c>
      <c r="AN59" s="155">
        <v>0</v>
      </c>
      <c r="AO59" s="155">
        <v>0</v>
      </c>
      <c r="AP59" s="155">
        <v>0</v>
      </c>
      <c r="AQ59" s="155">
        <v>0</v>
      </c>
      <c r="AR59" s="155">
        <v>0</v>
      </c>
      <c r="AS59" s="155">
        <v>0</v>
      </c>
      <c r="AT59" s="155">
        <v>0</v>
      </c>
      <c r="AU59" s="155">
        <v>0</v>
      </c>
      <c r="AV59" s="155">
        <v>0</v>
      </c>
      <c r="AW59" s="155">
        <v>0</v>
      </c>
      <c r="AX59" s="155">
        <v>0</v>
      </c>
      <c r="AY59" s="155">
        <v>0</v>
      </c>
      <c r="AZ59" s="155">
        <v>0</v>
      </c>
      <c r="BA59" s="155">
        <v>0</v>
      </c>
      <c r="BB59" s="155">
        <v>0</v>
      </c>
      <c r="BC59" s="155">
        <v>0</v>
      </c>
      <c r="BD59" s="155">
        <v>0</v>
      </c>
      <c r="BE59" s="155">
        <v>0</v>
      </c>
      <c r="BF59" s="155">
        <v>0</v>
      </c>
      <c r="BG59" s="155">
        <v>0</v>
      </c>
      <c r="BH59" s="155">
        <v>0</v>
      </c>
      <c r="BI59" s="155">
        <v>0</v>
      </c>
      <c r="BJ59" s="155">
        <v>0</v>
      </c>
      <c r="BK59" s="155">
        <v>0</v>
      </c>
      <c r="BL59" s="155">
        <v>55.084215560000004</v>
      </c>
      <c r="BM59" s="155">
        <v>63.075896640000003</v>
      </c>
      <c r="BN59" s="155">
        <v>61.896868359999999</v>
      </c>
      <c r="BO59" s="155">
        <v>39.035515199999999</v>
      </c>
      <c r="BP59" s="155">
        <v>27.879101479999999</v>
      </c>
      <c r="BQ59" s="155">
        <v>25.215089500000001</v>
      </c>
      <c r="BR59" s="155">
        <v>4.0992899999999999</v>
      </c>
      <c r="BS59" s="155">
        <v>0</v>
      </c>
      <c r="BT59" s="155">
        <v>0</v>
      </c>
      <c r="BU59" s="155">
        <v>0</v>
      </c>
      <c r="BV59" s="155">
        <v>0</v>
      </c>
      <c r="BW59" s="155">
        <v>0</v>
      </c>
      <c r="BX59" s="155">
        <v>0</v>
      </c>
      <c r="BY59" s="155">
        <v>0</v>
      </c>
      <c r="BZ59" s="155">
        <v>0</v>
      </c>
      <c r="CA59" s="155">
        <v>0</v>
      </c>
      <c r="CB59" s="155">
        <v>0</v>
      </c>
      <c r="CC59" s="155">
        <v>0</v>
      </c>
      <c r="CD59" s="156">
        <v>0</v>
      </c>
    </row>
    <row r="60" spans="1:82" s="1" customFormat="1" x14ac:dyDescent="0.4">
      <c r="A60" s="149"/>
      <c r="B60" s="56" t="s">
        <v>266</v>
      </c>
      <c r="C60" s="227" t="s">
        <v>221</v>
      </c>
      <c r="D60" s="155"/>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v>65.063615077455893</v>
      </c>
      <c r="AI60" s="155">
        <v>79.479739700042487</v>
      </c>
      <c r="AJ60" s="155">
        <v>99.580834840251342</v>
      </c>
      <c r="AK60" s="155">
        <v>118.59112985115947</v>
      </c>
      <c r="AL60" s="155">
        <v>139.73920084720251</v>
      </c>
      <c r="AM60" s="155">
        <v>164.50313614077683</v>
      </c>
      <c r="AN60" s="155">
        <v>212.71284119727849</v>
      </c>
      <c r="AO60" s="155">
        <v>238.91816166157855</v>
      </c>
      <c r="AP60" s="155">
        <v>254.25078624505122</v>
      </c>
      <c r="AQ60" s="155">
        <v>261.22874343482823</v>
      </c>
      <c r="AR60" s="155">
        <v>277.40848838548044</v>
      </c>
      <c r="AS60" s="155">
        <v>301.45498962625896</v>
      </c>
      <c r="AT60" s="155">
        <v>371.69112573456874</v>
      </c>
      <c r="AU60" s="155">
        <v>518.375122512399</v>
      </c>
      <c r="AV60" s="155">
        <v>547.65025616051685</v>
      </c>
      <c r="AW60" s="155">
        <v>599.38952382356536</v>
      </c>
      <c r="AX60" s="155">
        <v>668.19973532569691</v>
      </c>
      <c r="AY60" s="155">
        <v>709.36948030254121</v>
      </c>
      <c r="AZ60" s="155">
        <v>801.06839642781028</v>
      </c>
      <c r="BA60" s="155">
        <v>862.44303435481982</v>
      </c>
      <c r="BB60" s="155">
        <v>840.04033176203689</v>
      </c>
      <c r="BC60" s="155">
        <v>861.99389255607184</v>
      </c>
      <c r="BD60" s="155">
        <v>851.15599999999995</v>
      </c>
      <c r="BE60" s="155">
        <v>874.17398603512197</v>
      </c>
      <c r="BF60" s="155">
        <v>794.99319101826757</v>
      </c>
      <c r="BG60" s="155">
        <v>766.14312936370834</v>
      </c>
      <c r="BH60" s="155">
        <v>794.12099999999998</v>
      </c>
      <c r="BI60" s="155">
        <v>771.95111937118725</v>
      </c>
      <c r="BJ60" s="155">
        <v>768.33523924275994</v>
      </c>
      <c r="BK60" s="155">
        <v>697.57744277639608</v>
      </c>
      <c r="BL60" s="155">
        <v>711.89560463857492</v>
      </c>
      <c r="BM60" s="155">
        <v>723.31083959144485</v>
      </c>
      <c r="BN60" s="155">
        <v>718.27939070806326</v>
      </c>
      <c r="BO60" s="155">
        <v>711.3639340066137</v>
      </c>
      <c r="BP60" s="155">
        <v>727.39818972298963</v>
      </c>
      <c r="BQ60" s="155">
        <v>715.05321305721429</v>
      </c>
      <c r="BR60" s="155">
        <v>596.85802620084485</v>
      </c>
      <c r="BS60" s="155">
        <v>341.39509716401932</v>
      </c>
      <c r="BT60" s="155">
        <v>113.98152528710739</v>
      </c>
      <c r="BU60" s="155">
        <v>14.603759587950137</v>
      </c>
      <c r="BV60" s="155">
        <v>1.2038047262866163</v>
      </c>
      <c r="BW60" s="155">
        <v>0.24027734353643462</v>
      </c>
      <c r="BX60" s="155">
        <v>0.15698976653150842</v>
      </c>
      <c r="BY60" s="155">
        <v>9.0770965054187247E-2</v>
      </c>
      <c r="BZ60" s="155">
        <v>5.0420592437635679E-4</v>
      </c>
      <c r="CA60" s="155">
        <v>0</v>
      </c>
      <c r="CB60" s="155">
        <v>0</v>
      </c>
      <c r="CC60" s="155">
        <v>0</v>
      </c>
      <c r="CD60" s="156">
        <v>0</v>
      </c>
    </row>
    <row r="61" spans="1:82" s="1" customFormat="1" x14ac:dyDescent="0.4">
      <c r="A61" s="149"/>
      <c r="B61" s="56" t="s">
        <v>344</v>
      </c>
      <c r="C61" s="227" t="s">
        <v>230</v>
      </c>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v>23.742129412884193</v>
      </c>
      <c r="AR61" s="155">
        <v>124.55443691978304</v>
      </c>
      <c r="AS61" s="155">
        <v>107.73044960785994</v>
      </c>
      <c r="AT61" s="155">
        <v>126.97640117994101</v>
      </c>
      <c r="AU61" s="155">
        <v>172.18</v>
      </c>
      <c r="AV61" s="155">
        <v>172.37799999999999</v>
      </c>
      <c r="AW61" s="155">
        <v>194.25600000000003</v>
      </c>
      <c r="AX61" s="155">
        <v>187.28899999999999</v>
      </c>
      <c r="AY61" s="155">
        <v>214.38800000000001</v>
      </c>
      <c r="AZ61" s="155">
        <v>197.916</v>
      </c>
      <c r="BA61" s="155">
        <v>164.20699999999999</v>
      </c>
      <c r="BB61" s="155">
        <v>176.72299999999998</v>
      </c>
      <c r="BC61" s="155">
        <v>163.03138294517106</v>
      </c>
      <c r="BD61" s="155">
        <v>199.31266883868574</v>
      </c>
      <c r="BE61" s="155">
        <v>223.009962981786</v>
      </c>
      <c r="BF61" s="155">
        <v>271.56763858619945</v>
      </c>
      <c r="BG61" s="155">
        <v>297.69167471771999</v>
      </c>
      <c r="BH61" s="155">
        <v>296.03603723607625</v>
      </c>
      <c r="BI61" s="155">
        <v>323.58529987590123</v>
      </c>
      <c r="BJ61" s="155"/>
      <c r="BK61" s="155"/>
      <c r="BL61" s="155"/>
      <c r="BM61" s="155"/>
      <c r="BN61" s="155"/>
      <c r="BO61" s="155"/>
      <c r="BP61" s="155"/>
      <c r="BQ61" s="155"/>
      <c r="BR61" s="155"/>
      <c r="BS61" s="155"/>
      <c r="BT61" s="155"/>
      <c r="BU61" s="155"/>
      <c r="BV61" s="155"/>
      <c r="BW61" s="155"/>
      <c r="BX61" s="155"/>
      <c r="BY61" s="155"/>
      <c r="BZ61" s="155"/>
      <c r="CA61" s="155"/>
      <c r="CB61" s="155"/>
      <c r="CC61" s="155"/>
      <c r="CD61" s="156"/>
    </row>
    <row r="62" spans="1:82" s="1" customFormat="1" x14ac:dyDescent="0.4">
      <c r="A62" s="149"/>
      <c r="B62" s="56" t="s">
        <v>268</v>
      </c>
      <c r="C62" s="227" t="s">
        <v>230</v>
      </c>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v>252.52462299999999</v>
      </c>
      <c r="BK62" s="155">
        <v>217.03232700000001</v>
      </c>
      <c r="BL62" s="155">
        <v>202.71215699999999</v>
      </c>
      <c r="BM62" s="155">
        <v>254.65718699999999</v>
      </c>
      <c r="BN62" s="155">
        <v>257.83189955001012</v>
      </c>
      <c r="BO62" s="155">
        <v>116.81307476126997</v>
      </c>
      <c r="BP62" s="155">
        <v>88.835079000000007</v>
      </c>
      <c r="BQ62" s="155">
        <v>8.2208879999999986</v>
      </c>
      <c r="BR62" s="155">
        <v>0</v>
      </c>
      <c r="BS62" s="155">
        <v>0</v>
      </c>
      <c r="BT62" s="155">
        <v>0</v>
      </c>
      <c r="BU62" s="155">
        <v>0</v>
      </c>
      <c r="BV62" s="155">
        <v>0</v>
      </c>
      <c r="BW62" s="155">
        <v>0</v>
      </c>
      <c r="BX62" s="155">
        <v>0</v>
      </c>
      <c r="BY62" s="155">
        <v>0</v>
      </c>
      <c r="BZ62" s="155">
        <v>0</v>
      </c>
      <c r="CA62" s="155">
        <v>0</v>
      </c>
      <c r="CB62" s="155">
        <v>0</v>
      </c>
      <c r="CC62" s="155">
        <v>0</v>
      </c>
      <c r="CD62" s="156">
        <v>0</v>
      </c>
    </row>
    <row r="63" spans="1:82" s="1" customFormat="1" ht="25.5" customHeight="1" x14ac:dyDescent="0.4">
      <c r="A63" s="149"/>
      <c r="B63" s="56" t="s">
        <v>269</v>
      </c>
      <c r="C63" s="227" t="s">
        <v>221</v>
      </c>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v>0</v>
      </c>
      <c r="AI63" s="155">
        <v>0</v>
      </c>
      <c r="AJ63" s="155">
        <v>0</v>
      </c>
      <c r="AK63" s="155">
        <v>0</v>
      </c>
      <c r="AL63" s="155">
        <v>0</v>
      </c>
      <c r="AM63" s="155">
        <v>0</v>
      </c>
      <c r="AN63" s="155">
        <v>0</v>
      </c>
      <c r="AO63" s="155">
        <v>0</v>
      </c>
      <c r="AP63" s="155">
        <v>1</v>
      </c>
      <c r="AQ63" s="155">
        <v>0.68200000000000005</v>
      </c>
      <c r="AR63" s="155">
        <v>0.71099999999999997</v>
      </c>
      <c r="AS63" s="155">
        <v>0.05</v>
      </c>
      <c r="AT63" s="155">
        <v>4.3999999999999997E-2</v>
      </c>
      <c r="AU63" s="155">
        <v>1.0529999999999999</v>
      </c>
      <c r="AV63" s="155">
        <v>1.0680000000000001</v>
      </c>
      <c r="AW63" s="155">
        <v>2.0219999999999998</v>
      </c>
      <c r="AX63" s="155">
        <v>1.901</v>
      </c>
      <c r="AY63" s="155">
        <v>2.9769999999999999</v>
      </c>
      <c r="AZ63" s="155">
        <v>2.5939999999999999</v>
      </c>
      <c r="BA63" s="155">
        <v>3.1680000000000001</v>
      </c>
      <c r="BB63" s="155">
        <v>4.3739999999999997</v>
      </c>
      <c r="BC63" s="155">
        <v>6.6749999999999998</v>
      </c>
      <c r="BD63" s="155">
        <v>1.966</v>
      </c>
      <c r="BE63" s="155">
        <v>8.6959999999999997</v>
      </c>
      <c r="BF63" s="155">
        <v>7.1639999999999997</v>
      </c>
      <c r="BG63" s="155">
        <v>5.907</v>
      </c>
      <c r="BH63" s="155">
        <v>7.7169999999999996</v>
      </c>
      <c r="BI63" s="155">
        <v>8.1300000000000008</v>
      </c>
      <c r="BJ63" s="155">
        <v>9.604000000000001</v>
      </c>
      <c r="BK63" s="155">
        <v>12.0015</v>
      </c>
      <c r="BL63" s="155">
        <v>16.099019999999999</v>
      </c>
      <c r="BM63" s="155">
        <v>16.099019999999999</v>
      </c>
      <c r="BN63" s="155">
        <v>16.099019999999999</v>
      </c>
      <c r="BO63" s="155">
        <v>16.098934999999997</v>
      </c>
      <c r="BP63" s="155">
        <v>16.099</v>
      </c>
      <c r="BQ63" s="155">
        <v>16.099019999999999</v>
      </c>
      <c r="BR63" s="155">
        <v>16.099020000000042</v>
      </c>
      <c r="BS63" s="155">
        <v>13.170465000000043</v>
      </c>
      <c r="BT63" s="155">
        <v>0</v>
      </c>
      <c r="BU63" s="155">
        <v>0</v>
      </c>
      <c r="BV63" s="155">
        <v>0</v>
      </c>
      <c r="BW63" s="155">
        <v>0</v>
      </c>
      <c r="BX63" s="155">
        <v>0</v>
      </c>
      <c r="BY63" s="155">
        <v>0</v>
      </c>
      <c r="BZ63" s="155">
        <v>0</v>
      </c>
      <c r="CA63" s="155">
        <v>0</v>
      </c>
      <c r="CB63" s="155">
        <v>0</v>
      </c>
      <c r="CC63" s="155">
        <v>0</v>
      </c>
      <c r="CD63" s="156">
        <v>0</v>
      </c>
    </row>
    <row r="64" spans="1:82" s="1" customFormat="1" x14ac:dyDescent="0.4">
      <c r="A64" s="149"/>
      <c r="B64" s="56" t="s">
        <v>271</v>
      </c>
      <c r="C64" s="227" t="s">
        <v>224</v>
      </c>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v>0</v>
      </c>
      <c r="AI64" s="155">
        <v>0</v>
      </c>
      <c r="AJ64" s="155">
        <v>0</v>
      </c>
      <c r="AK64" s="155">
        <v>0</v>
      </c>
      <c r="AL64" s="155">
        <v>0</v>
      </c>
      <c r="AM64" s="155">
        <v>0</v>
      </c>
      <c r="AN64" s="155">
        <v>0</v>
      </c>
      <c r="AO64" s="155">
        <v>0</v>
      </c>
      <c r="AP64" s="155">
        <v>0</v>
      </c>
      <c r="AQ64" s="155">
        <v>193</v>
      </c>
      <c r="AR64" s="155">
        <v>250</v>
      </c>
      <c r="AS64" s="155">
        <v>286</v>
      </c>
      <c r="AT64" s="155">
        <v>314</v>
      </c>
      <c r="AU64" s="155">
        <v>408</v>
      </c>
      <c r="AV64" s="155">
        <v>434</v>
      </c>
      <c r="AW64" s="155">
        <v>416</v>
      </c>
      <c r="AX64" s="155">
        <v>480</v>
      </c>
      <c r="AY64" s="155">
        <v>524.29999999999995</v>
      </c>
      <c r="AZ64" s="155">
        <v>340.8</v>
      </c>
      <c r="BA64" s="155">
        <v>502</v>
      </c>
      <c r="BB64" s="155">
        <v>553</v>
      </c>
      <c r="BC64" s="155">
        <v>635</v>
      </c>
      <c r="BD64" s="155">
        <v>648</v>
      </c>
      <c r="BE64" s="155">
        <v>635.94107848647479</v>
      </c>
      <c r="BF64" s="155">
        <v>723.75621958442548</v>
      </c>
      <c r="BG64" s="155">
        <v>1035</v>
      </c>
      <c r="BH64" s="155">
        <v>1291.17</v>
      </c>
      <c r="BI64" s="155">
        <v>1183.6549443026729</v>
      </c>
      <c r="BJ64" s="155">
        <v>1312.9542119951134</v>
      </c>
      <c r="BK64" s="155">
        <v>1623.1882790812579</v>
      </c>
      <c r="BL64" s="155">
        <v>1949.4219162508432</v>
      </c>
      <c r="BM64" s="155">
        <v>2026.2023687265355</v>
      </c>
      <c r="BN64" s="155">
        <v>2134.4746846376861</v>
      </c>
      <c r="BO64" s="155">
        <v>2194.8675095390704</v>
      </c>
      <c r="BP64" s="155">
        <v>2244.5398762216823</v>
      </c>
      <c r="BQ64" s="155">
        <v>2236</v>
      </c>
      <c r="BR64" s="155">
        <v>2260</v>
      </c>
      <c r="BS64" s="155">
        <v>2351</v>
      </c>
      <c r="BT64" s="155">
        <v>2292</v>
      </c>
      <c r="BU64" s="155">
        <v>2306</v>
      </c>
      <c r="BV64" s="155">
        <v>2406</v>
      </c>
      <c r="BW64" s="155">
        <v>2529</v>
      </c>
      <c r="BX64" s="155">
        <v>2500</v>
      </c>
      <c r="BY64" s="155">
        <v>2606</v>
      </c>
      <c r="BZ64" s="155">
        <v>2653.4343687180663</v>
      </c>
      <c r="CA64" s="155">
        <v>2826.1465596065223</v>
      </c>
      <c r="CB64" s="155">
        <v>2931.1855261562973</v>
      </c>
      <c r="CC64" s="155">
        <v>2990.4577214576411</v>
      </c>
      <c r="CD64" s="156">
        <v>3070.6782111004427</v>
      </c>
    </row>
    <row r="65" spans="1:83" s="1" customFormat="1" x14ac:dyDescent="0.4">
      <c r="A65" s="149"/>
      <c r="B65" s="56" t="s">
        <v>272</v>
      </c>
      <c r="C65" s="227" t="s">
        <v>224</v>
      </c>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v>0</v>
      </c>
      <c r="AI65" s="155">
        <v>0</v>
      </c>
      <c r="AJ65" s="155">
        <v>0</v>
      </c>
      <c r="AK65" s="155">
        <v>0</v>
      </c>
      <c r="AL65" s="155">
        <v>0</v>
      </c>
      <c r="AM65" s="155">
        <v>500</v>
      </c>
      <c r="AN65" s="155">
        <v>508</v>
      </c>
      <c r="AO65" s="155">
        <v>545</v>
      </c>
      <c r="AP65" s="155">
        <v>757</v>
      </c>
      <c r="AQ65" s="155">
        <v>840</v>
      </c>
      <c r="AR65" s="155">
        <v>898</v>
      </c>
      <c r="AS65" s="155">
        <v>949</v>
      </c>
      <c r="AT65" s="155">
        <v>941</v>
      </c>
      <c r="AU65" s="155">
        <v>781</v>
      </c>
      <c r="AV65" s="155">
        <v>688</v>
      </c>
      <c r="AW65" s="155">
        <v>659</v>
      </c>
      <c r="AX65" s="155">
        <v>80</v>
      </c>
      <c r="AY65" s="155">
        <v>36.299999999999997</v>
      </c>
      <c r="AZ65" s="155">
        <v>97.6</v>
      </c>
      <c r="BA65" s="155">
        <v>26</v>
      </c>
      <c r="BB65" s="155">
        <v>27</v>
      </c>
      <c r="BC65" s="155">
        <v>66</v>
      </c>
      <c r="BD65" s="155">
        <v>67</v>
      </c>
      <c r="BE65" s="155">
        <v>69</v>
      </c>
      <c r="BF65" s="155">
        <v>70</v>
      </c>
      <c r="BG65" s="155">
        <v>79.728606106509176</v>
      </c>
      <c r="BH65" s="155">
        <v>43</v>
      </c>
      <c r="BI65" s="155">
        <v>41</v>
      </c>
      <c r="BJ65" s="155">
        <v>45</v>
      </c>
      <c r="BK65" s="155">
        <v>43.47423573035443</v>
      </c>
      <c r="BL65" s="155">
        <v>46.203362466202719</v>
      </c>
      <c r="BM65" s="155">
        <v>46.819417065825782</v>
      </c>
      <c r="BN65" s="155">
        <v>44.415302132907541</v>
      </c>
      <c r="BO65" s="155">
        <v>47.37944846742954</v>
      </c>
      <c r="BP65" s="155">
        <v>56</v>
      </c>
      <c r="BQ65" s="155">
        <v>50</v>
      </c>
      <c r="BR65" s="155">
        <v>5</v>
      </c>
      <c r="BS65" s="155">
        <v>0</v>
      </c>
      <c r="BT65" s="155">
        <v>0</v>
      </c>
      <c r="BU65" s="155">
        <v>0</v>
      </c>
      <c r="BV65" s="155">
        <v>0</v>
      </c>
      <c r="BW65" s="155">
        <v>0</v>
      </c>
      <c r="BX65" s="155">
        <v>50</v>
      </c>
      <c r="BY65" s="155">
        <v>66</v>
      </c>
      <c r="BZ65" s="155">
        <v>0</v>
      </c>
      <c r="CA65" s="155">
        <v>0</v>
      </c>
      <c r="CB65" s="155">
        <v>0</v>
      </c>
      <c r="CC65" s="155">
        <v>0</v>
      </c>
      <c r="CD65" s="156">
        <v>0</v>
      </c>
      <c r="CE65" s="56"/>
    </row>
    <row r="66" spans="1:83" s="1" customFormat="1" x14ac:dyDescent="0.4">
      <c r="A66" s="149"/>
      <c r="B66" s="56" t="s">
        <v>274</v>
      </c>
      <c r="C66" s="227" t="s">
        <v>230</v>
      </c>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v>0</v>
      </c>
      <c r="AR66" s="155">
        <v>0</v>
      </c>
      <c r="AS66" s="155">
        <v>0</v>
      </c>
      <c r="AT66" s="155">
        <v>0</v>
      </c>
      <c r="AU66" s="155">
        <v>0</v>
      </c>
      <c r="AV66" s="155">
        <v>0</v>
      </c>
      <c r="AW66" s="155">
        <v>0</v>
      </c>
      <c r="AX66" s="155">
        <v>0</v>
      </c>
      <c r="AY66" s="155">
        <v>0</v>
      </c>
      <c r="AZ66" s="155">
        <v>0</v>
      </c>
      <c r="BA66" s="155">
        <v>0</v>
      </c>
      <c r="BB66" s="155">
        <v>0</v>
      </c>
      <c r="BC66" s="155">
        <v>0</v>
      </c>
      <c r="BD66" s="155">
        <v>0</v>
      </c>
      <c r="BE66" s="155">
        <v>0</v>
      </c>
      <c r="BF66" s="155">
        <v>0</v>
      </c>
      <c r="BG66" s="155">
        <v>0</v>
      </c>
      <c r="BH66" s="155">
        <v>0</v>
      </c>
      <c r="BI66" s="155">
        <v>0</v>
      </c>
      <c r="BJ66" s="155">
        <v>119.870778</v>
      </c>
      <c r="BK66" s="155">
        <v>123.071</v>
      </c>
      <c r="BL66" s="155">
        <v>133.291</v>
      </c>
      <c r="BM66" s="155">
        <v>138.81399999999999</v>
      </c>
      <c r="BN66" s="155">
        <v>130.89869660000002</v>
      </c>
      <c r="BO66" s="155">
        <v>46.04</v>
      </c>
      <c r="BP66" s="155">
        <v>39.037999999999997</v>
      </c>
      <c r="BQ66" s="155">
        <v>37.116999999999997</v>
      </c>
      <c r="BR66" s="155">
        <v>33.851999999999997</v>
      </c>
      <c r="BS66" s="155">
        <v>30.109000000000002</v>
      </c>
      <c r="BT66" s="155">
        <v>27.880500000000001</v>
      </c>
      <c r="BU66" s="155">
        <v>25.610500000000002</v>
      </c>
      <c r="BV66" s="155">
        <v>24.826999999999998</v>
      </c>
      <c r="BW66" s="155">
        <v>25.9147748797783</v>
      </c>
      <c r="BX66" s="155">
        <v>27.903039977977336</v>
      </c>
      <c r="BY66" s="155">
        <v>25.879726134620405</v>
      </c>
      <c r="BZ66" s="155">
        <v>25.333048861382455</v>
      </c>
      <c r="CA66" s="155">
        <v>26.216397255949385</v>
      </c>
      <c r="CB66" s="155">
        <v>26.859890372044561</v>
      </c>
      <c r="CC66" s="155">
        <v>26.981334176171288</v>
      </c>
      <c r="CD66" s="156">
        <v>26.364168132315971</v>
      </c>
      <c r="CE66" s="56"/>
    </row>
    <row r="67" spans="1:83" s="1" customFormat="1" x14ac:dyDescent="0.4">
      <c r="A67" s="149"/>
      <c r="B67" s="56"/>
      <c r="C67" s="227"/>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5"/>
      <c r="BA67" s="155"/>
      <c r="BB67" s="155"/>
      <c r="BC67" s="155"/>
      <c r="BD67" s="155"/>
      <c r="BE67" s="155"/>
      <c r="BF67" s="155"/>
      <c r="BG67" s="155"/>
      <c r="BH67" s="155"/>
      <c r="BI67" s="155"/>
      <c r="BJ67" s="155"/>
      <c r="BK67" s="155"/>
      <c r="BL67" s="155"/>
      <c r="BM67" s="155"/>
      <c r="BN67" s="155"/>
      <c r="BO67" s="155"/>
      <c r="BP67" s="155"/>
      <c r="BQ67" s="155"/>
      <c r="BR67" s="155"/>
      <c r="BS67" s="155"/>
      <c r="BT67" s="155"/>
      <c r="BU67" s="155"/>
      <c r="BV67" s="155"/>
      <c r="BW67" s="155"/>
      <c r="BX67" s="155"/>
      <c r="BY67" s="155"/>
      <c r="BZ67" s="155"/>
      <c r="CA67" s="155"/>
      <c r="CB67" s="155"/>
      <c r="CC67" s="155"/>
      <c r="CD67" s="156"/>
      <c r="CE67" s="56"/>
    </row>
    <row r="68" spans="1:83" s="230" customFormat="1" x14ac:dyDescent="0.4">
      <c r="A68" s="229"/>
      <c r="B68" s="56" t="s">
        <v>275</v>
      </c>
      <c r="C68" s="227" t="s">
        <v>224</v>
      </c>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v>632</v>
      </c>
      <c r="AI68" s="155">
        <v>653</v>
      </c>
      <c r="AJ68" s="155">
        <v>1280</v>
      </c>
      <c r="AK68" s="155">
        <v>1702</v>
      </c>
      <c r="AL68" s="155">
        <v>1500</v>
      </c>
      <c r="AM68" s="155">
        <v>1497</v>
      </c>
      <c r="AN68" s="155">
        <v>1578</v>
      </c>
      <c r="AO68" s="155">
        <v>1589</v>
      </c>
      <c r="AP68" s="155">
        <v>1734</v>
      </c>
      <c r="AQ68" s="155">
        <v>1467.9280000000001</v>
      </c>
      <c r="AR68" s="155">
        <v>1106.7449999999999</v>
      </c>
      <c r="AS68" s="155">
        <v>733.41</v>
      </c>
      <c r="AT68" s="155">
        <v>869.84</v>
      </c>
      <c r="AU68" s="155">
        <v>1603.8150000000001</v>
      </c>
      <c r="AV68" s="155">
        <v>1760.1579999999999</v>
      </c>
      <c r="AW68" s="155">
        <v>1651.7639999999999</v>
      </c>
      <c r="AX68" s="155">
        <v>1299.4829999999999</v>
      </c>
      <c r="AY68" s="155">
        <v>1101.827</v>
      </c>
      <c r="AZ68" s="155">
        <v>587.298</v>
      </c>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6"/>
    </row>
    <row r="69" spans="1:83" s="230" customFormat="1" ht="25.5" customHeight="1" x14ac:dyDescent="0.4">
      <c r="A69" s="229"/>
      <c r="B69" s="13" t="s">
        <v>276</v>
      </c>
      <c r="C69" s="227"/>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f t="shared" ref="BQ69:CD69" si="13">SUM(BQ70:BQ71)</f>
        <v>5.8574696600000031</v>
      </c>
      <c r="BR69" s="155">
        <f t="shared" si="13"/>
        <v>56.150329630000009</v>
      </c>
      <c r="BS69" s="155">
        <f t="shared" si="13"/>
        <v>490.88279648000002</v>
      </c>
      <c r="BT69" s="155">
        <f t="shared" si="13"/>
        <v>1585.7627723199994</v>
      </c>
      <c r="BU69" s="155">
        <f t="shared" si="13"/>
        <v>3322.5426384599987</v>
      </c>
      <c r="BV69" s="155">
        <f t="shared" si="13"/>
        <v>8134.8647156900006</v>
      </c>
      <c r="BW69" s="155">
        <f t="shared" si="13"/>
        <v>18388.256169110005</v>
      </c>
      <c r="BX69" s="155">
        <f t="shared" si="13"/>
        <v>38338.46178256502</v>
      </c>
      <c r="BY69" s="155">
        <f t="shared" si="13"/>
        <v>40367.363708984107</v>
      </c>
      <c r="BZ69" s="155">
        <f t="shared" si="13"/>
        <v>40468.749949602148</v>
      </c>
      <c r="CA69" s="155">
        <f t="shared" si="13"/>
        <v>47242.592736580016</v>
      </c>
      <c r="CB69" s="155">
        <f t="shared" si="13"/>
        <v>55897.211491782371</v>
      </c>
      <c r="CC69" s="155">
        <f t="shared" si="13"/>
        <v>66141.835334044648</v>
      </c>
      <c r="CD69" s="156">
        <f t="shared" si="13"/>
        <v>75634.248412268149</v>
      </c>
      <c r="CE69" s="231"/>
    </row>
    <row r="70" spans="1:83" s="230" customFormat="1" x14ac:dyDescent="0.4">
      <c r="A70" s="229"/>
      <c r="B70" s="165" t="s">
        <v>277</v>
      </c>
      <c r="C70" s="227" t="s">
        <v>230</v>
      </c>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5"/>
      <c r="BA70" s="155"/>
      <c r="BB70" s="155"/>
      <c r="BC70" s="155"/>
      <c r="BD70" s="155"/>
      <c r="BE70" s="155"/>
      <c r="BF70" s="155"/>
      <c r="BG70" s="155"/>
      <c r="BH70" s="155"/>
      <c r="BI70" s="155"/>
      <c r="BJ70" s="155"/>
      <c r="BK70" s="155"/>
      <c r="BL70" s="155"/>
      <c r="BM70" s="155"/>
      <c r="BN70" s="155"/>
      <c r="BO70" s="155"/>
      <c r="BP70" s="155"/>
      <c r="BQ70" s="155">
        <v>0.78372308559481874</v>
      </c>
      <c r="BR70" s="155">
        <v>5.5093570434945436</v>
      </c>
      <c r="BS70" s="155">
        <v>33.773460637049745</v>
      </c>
      <c r="BT70" s="155">
        <v>692.39557576368315</v>
      </c>
      <c r="BU70" s="155">
        <v>1996.8506732649296</v>
      </c>
      <c r="BV70" s="155">
        <v>6170.0886903764313</v>
      </c>
      <c r="BW70" s="155">
        <v>11637.205799996726</v>
      </c>
      <c r="BX70" s="155">
        <v>21739.108190599094</v>
      </c>
      <c r="BY70" s="155">
        <v>27611.32819131315</v>
      </c>
      <c r="BZ70" s="155">
        <v>29222.290137915596</v>
      </c>
      <c r="CA70" s="155">
        <v>34120.195351759336</v>
      </c>
      <c r="CB70" s="155">
        <v>40697.130451950281</v>
      </c>
      <c r="CC70" s="155">
        <v>48615.077193155026</v>
      </c>
      <c r="CD70" s="156">
        <v>55862.84148703119</v>
      </c>
      <c r="CE70" s="56"/>
    </row>
    <row r="71" spans="1:83" s="230" customFormat="1" x14ac:dyDescent="0.4">
      <c r="A71" s="229"/>
      <c r="B71" s="165" t="s">
        <v>278</v>
      </c>
      <c r="C71" s="227" t="s">
        <v>230</v>
      </c>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c r="BJ71" s="155"/>
      <c r="BK71" s="155"/>
      <c r="BL71" s="155"/>
      <c r="BM71" s="155"/>
      <c r="BN71" s="155"/>
      <c r="BO71" s="155"/>
      <c r="BP71" s="155"/>
      <c r="BQ71" s="155">
        <v>5.0737465744051846</v>
      </c>
      <c r="BR71" s="155">
        <v>50.640972586505463</v>
      </c>
      <c r="BS71" s="155">
        <v>457.10933584295026</v>
      </c>
      <c r="BT71" s="155">
        <v>893.36719655631623</v>
      </c>
      <c r="BU71" s="155">
        <v>1325.6919651950693</v>
      </c>
      <c r="BV71" s="155">
        <v>1964.7760253135691</v>
      </c>
      <c r="BW71" s="155">
        <v>6751.0503691132781</v>
      </c>
      <c r="BX71" s="155">
        <v>16599.353591965926</v>
      </c>
      <c r="BY71" s="155">
        <v>12756.035517670956</v>
      </c>
      <c r="BZ71" s="155">
        <v>11246.459811686553</v>
      </c>
      <c r="CA71" s="155">
        <v>13122.397384820681</v>
      </c>
      <c r="CB71" s="155">
        <v>15200.08103983209</v>
      </c>
      <c r="CC71" s="155">
        <v>17526.758140889626</v>
      </c>
      <c r="CD71" s="156">
        <v>19771.406925236963</v>
      </c>
      <c r="CE71" s="56"/>
    </row>
    <row r="72" spans="1:83" s="1" customFormat="1" ht="25.5" customHeight="1" x14ac:dyDescent="0.4">
      <c r="A72" s="149"/>
      <c r="B72" s="56" t="s">
        <v>345</v>
      </c>
      <c r="C72" s="227" t="s">
        <v>221</v>
      </c>
      <c r="D72" s="155"/>
      <c r="E72" s="155"/>
      <c r="F72" s="155"/>
      <c r="G72" s="155"/>
      <c r="H72" s="155"/>
      <c r="I72" s="155"/>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v>96.50800000000001</v>
      </c>
      <c r="AI72" s="155">
        <v>138.17400000000001</v>
      </c>
      <c r="AJ72" s="155">
        <v>149.49199999999999</v>
      </c>
      <c r="AK72" s="155">
        <v>160.76399999999998</v>
      </c>
      <c r="AL72" s="155">
        <v>161.68</v>
      </c>
      <c r="AM72" s="155">
        <v>171.07299999999998</v>
      </c>
      <c r="AN72" s="155">
        <v>157.065</v>
      </c>
      <c r="AO72" s="155">
        <v>147.92700000000002</v>
      </c>
      <c r="AP72" s="155">
        <v>138.10399999999998</v>
      </c>
      <c r="AQ72" s="155">
        <v>129.10900000000001</v>
      </c>
      <c r="AR72" s="155">
        <v>120.34700000000001</v>
      </c>
      <c r="AS72" s="155">
        <v>116.786</v>
      </c>
      <c r="AT72" s="155">
        <v>141.292</v>
      </c>
      <c r="AU72" s="155">
        <v>160.27000000000001</v>
      </c>
      <c r="AV72" s="155">
        <v>200.48848484848483</v>
      </c>
      <c r="AW72" s="155">
        <v>239.31311627906976</v>
      </c>
      <c r="AX72" s="155">
        <v>220.35488209606987</v>
      </c>
      <c r="AY72" s="155">
        <v>244.5961388888889</v>
      </c>
      <c r="AZ72" s="155">
        <v>234.3820627306273</v>
      </c>
      <c r="BA72" s="155">
        <v>214.69666666666666</v>
      </c>
      <c r="BB72" s="155">
        <v>214.75457707509881</v>
      </c>
      <c r="BC72" s="155">
        <v>215.08959760956171</v>
      </c>
      <c r="BD72" s="155">
        <v>210.13187096774195</v>
      </c>
      <c r="BE72" s="155">
        <v>186.36559139784947</v>
      </c>
      <c r="BF72" s="155">
        <v>0</v>
      </c>
      <c r="BG72" s="155">
        <v>0</v>
      </c>
      <c r="BH72" s="155">
        <v>0</v>
      </c>
      <c r="BI72" s="155">
        <v>0</v>
      </c>
      <c r="BJ72" s="155">
        <v>0</v>
      </c>
      <c r="BK72" s="155">
        <v>0</v>
      </c>
      <c r="BL72" s="155">
        <v>0</v>
      </c>
      <c r="BM72" s="155">
        <v>0</v>
      </c>
      <c r="BN72" s="155">
        <v>0</v>
      </c>
      <c r="BO72" s="155">
        <v>0</v>
      </c>
      <c r="BP72" s="155">
        <v>0</v>
      </c>
      <c r="BQ72" s="155">
        <v>0</v>
      </c>
      <c r="BR72" s="155">
        <v>0</v>
      </c>
      <c r="BS72" s="155">
        <v>0</v>
      </c>
      <c r="BT72" s="155">
        <v>0</v>
      </c>
      <c r="BU72" s="155">
        <v>0</v>
      </c>
      <c r="BV72" s="155">
        <v>0</v>
      </c>
      <c r="BW72" s="155">
        <v>0</v>
      </c>
      <c r="BX72" s="155">
        <v>0</v>
      </c>
      <c r="BY72" s="155">
        <v>0</v>
      </c>
      <c r="BZ72" s="155">
        <v>0</v>
      </c>
      <c r="CA72" s="155">
        <v>0</v>
      </c>
      <c r="CB72" s="155">
        <v>0</v>
      </c>
      <c r="CC72" s="155">
        <v>0</v>
      </c>
      <c r="CD72" s="156">
        <v>0</v>
      </c>
      <c r="CE72" s="56"/>
    </row>
    <row r="73" spans="1:83" s="1" customFormat="1" x14ac:dyDescent="0.4">
      <c r="A73" s="149"/>
      <c r="B73" s="56" t="s">
        <v>346</v>
      </c>
      <c r="C73" s="227" t="s">
        <v>230</v>
      </c>
      <c r="D73" s="155"/>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v>0</v>
      </c>
      <c r="AI73" s="155">
        <v>0</v>
      </c>
      <c r="AJ73" s="155">
        <v>0</v>
      </c>
      <c r="AK73" s="155">
        <v>0</v>
      </c>
      <c r="AL73" s="155">
        <v>0</v>
      </c>
      <c r="AM73" s="155">
        <v>0</v>
      </c>
      <c r="AN73" s="155">
        <v>0</v>
      </c>
      <c r="AO73" s="155">
        <v>0</v>
      </c>
      <c r="AP73" s="155">
        <v>0</v>
      </c>
      <c r="AQ73" s="155">
        <v>0</v>
      </c>
      <c r="AR73" s="155">
        <v>33.869999999999997</v>
      </c>
      <c r="AS73" s="155">
        <v>25.613</v>
      </c>
      <c r="AT73" s="155">
        <v>10.731</v>
      </c>
      <c r="AU73" s="155">
        <v>4.2610000000000001</v>
      </c>
      <c r="AV73" s="155">
        <v>2.2210000000000001</v>
      </c>
      <c r="AW73" s="155">
        <v>1.3009999999999999</v>
      </c>
      <c r="AX73" s="155">
        <v>0.84199999999999997</v>
      </c>
      <c r="AY73" s="155">
        <v>1.5860000000000001</v>
      </c>
      <c r="AZ73" s="155">
        <v>0</v>
      </c>
      <c r="BA73" s="155">
        <v>0.22500000000000001</v>
      </c>
      <c r="BB73" s="155">
        <v>0.53600000000000003</v>
      </c>
      <c r="BC73" s="155">
        <v>0.21700000000000003</v>
      </c>
      <c r="BD73" s="155">
        <v>4.3999999999999997E-2</v>
      </c>
      <c r="BE73" s="155">
        <v>0.34199999999999997</v>
      </c>
      <c r="BF73" s="155">
        <v>0.34199999999999997</v>
      </c>
      <c r="BG73" s="155">
        <v>0.127</v>
      </c>
      <c r="BH73" s="155">
        <v>8.6999999999999994E-2</v>
      </c>
      <c r="BI73" s="155">
        <v>0</v>
      </c>
      <c r="BJ73" s="155">
        <v>0</v>
      </c>
      <c r="BK73" s="155">
        <v>0</v>
      </c>
      <c r="BL73" s="155">
        <v>0</v>
      </c>
      <c r="BM73" s="155">
        <v>0</v>
      </c>
      <c r="BN73" s="155">
        <v>0</v>
      </c>
      <c r="BO73" s="155">
        <v>0</v>
      </c>
      <c r="BP73" s="155">
        <v>0</v>
      </c>
      <c r="BQ73" s="155">
        <v>0</v>
      </c>
      <c r="BR73" s="155">
        <v>0</v>
      </c>
      <c r="BS73" s="155">
        <v>0</v>
      </c>
      <c r="BT73" s="155">
        <v>0</v>
      </c>
      <c r="BU73" s="155">
        <v>0</v>
      </c>
      <c r="BV73" s="155">
        <v>0</v>
      </c>
      <c r="BW73" s="155">
        <v>0</v>
      </c>
      <c r="BX73" s="155">
        <v>0</v>
      </c>
      <c r="BY73" s="155">
        <v>0</v>
      </c>
      <c r="BZ73" s="155">
        <v>0</v>
      </c>
      <c r="CA73" s="155">
        <v>0</v>
      </c>
      <c r="CB73" s="155">
        <v>0</v>
      </c>
      <c r="CC73" s="155">
        <v>0</v>
      </c>
      <c r="CD73" s="156">
        <v>0</v>
      </c>
      <c r="CE73" s="56"/>
    </row>
    <row r="74" spans="1:83" s="1" customFormat="1" x14ac:dyDescent="0.4">
      <c r="A74" s="149"/>
      <c r="B74" s="56" t="s">
        <v>347</v>
      </c>
      <c r="C74" s="227" t="s">
        <v>221</v>
      </c>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v>0</v>
      </c>
      <c r="AI74" s="155">
        <v>0.06</v>
      </c>
      <c r="AJ74" s="155">
        <v>0.06</v>
      </c>
      <c r="AK74" s="155">
        <v>0.06</v>
      </c>
      <c r="AL74" s="155">
        <v>0.06</v>
      </c>
      <c r="AM74" s="155">
        <v>0.06</v>
      </c>
      <c r="AN74" s="155">
        <v>0.06</v>
      </c>
      <c r="AO74" s="155">
        <v>0.06</v>
      </c>
      <c r="AP74" s="155">
        <v>0.06</v>
      </c>
      <c r="AQ74" s="155">
        <v>0.06</v>
      </c>
      <c r="AR74" s="155">
        <v>0.06</v>
      </c>
      <c r="AS74" s="155">
        <v>0.06</v>
      </c>
      <c r="AT74" s="155">
        <v>0.01</v>
      </c>
      <c r="AU74" s="155">
        <v>0</v>
      </c>
      <c r="AV74" s="155">
        <v>2.4990000000020953</v>
      </c>
      <c r="AW74" s="155">
        <v>0</v>
      </c>
      <c r="AX74" s="155">
        <v>0</v>
      </c>
      <c r="AY74" s="155">
        <v>-6.8000008352109287E-5</v>
      </c>
      <c r="AZ74" s="155">
        <v>0</v>
      </c>
      <c r="BA74" s="155">
        <v>0.64500900000683026</v>
      </c>
      <c r="BB74" s="155">
        <v>8.6000000030500817E-2</v>
      </c>
      <c r="BC74" s="155">
        <v>0.93610000001639126</v>
      </c>
      <c r="BD74" s="155">
        <v>0.23865792713151279</v>
      </c>
      <c r="BE74" s="155">
        <v>0.17703000000000024</v>
      </c>
      <c r="BF74" s="155">
        <v>0.19800000000000006</v>
      </c>
      <c r="BG74" s="155">
        <v>0.15174200000000004</v>
      </c>
      <c r="BH74" s="155">
        <v>0</v>
      </c>
      <c r="BI74" s="155">
        <v>0</v>
      </c>
      <c r="BJ74" s="155">
        <v>-0.14862890000000004</v>
      </c>
      <c r="BK74" s="155">
        <v>0</v>
      </c>
      <c r="BL74" s="155">
        <v>0</v>
      </c>
      <c r="BM74" s="155">
        <v>0</v>
      </c>
      <c r="BN74" s="155">
        <v>0</v>
      </c>
      <c r="BO74" s="155">
        <v>0</v>
      </c>
      <c r="BP74" s="155">
        <v>0</v>
      </c>
      <c r="BQ74" s="155">
        <v>0</v>
      </c>
      <c r="BR74" s="155">
        <v>0</v>
      </c>
      <c r="BS74" s="155">
        <v>0</v>
      </c>
      <c r="BT74" s="155">
        <v>0</v>
      </c>
      <c r="BU74" s="155">
        <v>0</v>
      </c>
      <c r="BV74" s="155">
        <v>0</v>
      </c>
      <c r="BW74" s="155">
        <v>0</v>
      </c>
      <c r="BX74" s="155">
        <v>0</v>
      </c>
      <c r="BY74" s="155">
        <v>0</v>
      </c>
      <c r="BZ74" s="155">
        <v>0</v>
      </c>
      <c r="CA74" s="155">
        <v>0</v>
      </c>
      <c r="CB74" s="155">
        <v>0</v>
      </c>
      <c r="CC74" s="155">
        <v>0</v>
      </c>
      <c r="CD74" s="156">
        <v>0</v>
      </c>
      <c r="CE74" s="56"/>
    </row>
    <row r="75" spans="1:83" s="1" customFormat="1" ht="24.75" customHeight="1" x14ac:dyDescent="0.4">
      <c r="A75" s="149"/>
      <c r="B75" s="80" t="s">
        <v>348</v>
      </c>
      <c r="C75" s="227"/>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f t="shared" ref="AH75:BM75" si="14">SUM(AH20:AH74)-AH22-AH34-AH40-AH43-AH50-AH69</f>
        <v>4390.1629877503892</v>
      </c>
      <c r="AI75" s="53">
        <f t="shared" si="14"/>
        <v>4812.8508610114786</v>
      </c>
      <c r="AJ75" s="53">
        <f t="shared" si="14"/>
        <v>6282.3050726326255</v>
      </c>
      <c r="AK75" s="53">
        <f t="shared" si="14"/>
        <v>8317.859341730933</v>
      </c>
      <c r="AL75" s="53">
        <f t="shared" si="14"/>
        <v>9849.8748232840517</v>
      </c>
      <c r="AM75" s="53">
        <f t="shared" si="14"/>
        <v>11572.896942930396</v>
      </c>
      <c r="AN75" s="53">
        <f t="shared" si="14"/>
        <v>12826.570114134207</v>
      </c>
      <c r="AO75" s="53">
        <f t="shared" si="14"/>
        <v>14042.834071766636</v>
      </c>
      <c r="AP75" s="53">
        <f t="shared" si="14"/>
        <v>15336.83630786763</v>
      </c>
      <c r="AQ75" s="53">
        <f t="shared" si="14"/>
        <v>15577.510236185928</v>
      </c>
      <c r="AR75" s="53">
        <f t="shared" si="14"/>
        <v>14909.193195627202</v>
      </c>
      <c r="AS75" s="53">
        <f t="shared" si="14"/>
        <v>15345.773833544426</v>
      </c>
      <c r="AT75" s="53">
        <f t="shared" si="14"/>
        <v>17876.825969730529</v>
      </c>
      <c r="AU75" s="53">
        <f t="shared" si="14"/>
        <v>22691.039056134108</v>
      </c>
      <c r="AV75" s="53">
        <f t="shared" si="14"/>
        <v>27212.284889007035</v>
      </c>
      <c r="AW75" s="53">
        <f t="shared" si="14"/>
        <v>30556.640477738103</v>
      </c>
      <c r="AX75" s="53">
        <f t="shared" si="14"/>
        <v>31780.76365942652</v>
      </c>
      <c r="AY75" s="53">
        <f t="shared" si="14"/>
        <v>33498.155150357008</v>
      </c>
      <c r="AZ75" s="53">
        <f t="shared" si="14"/>
        <v>34239.011062252532</v>
      </c>
      <c r="BA75" s="53">
        <f t="shared" si="14"/>
        <v>33406.156559343719</v>
      </c>
      <c r="BB75" s="53">
        <f t="shared" si="14"/>
        <v>33313.239089650167</v>
      </c>
      <c r="BC75" s="53">
        <f t="shared" si="14"/>
        <v>32657.783608021327</v>
      </c>
      <c r="BD75" s="53">
        <f t="shared" si="14"/>
        <v>31725.976933053469</v>
      </c>
      <c r="BE75" s="53">
        <f t="shared" si="14"/>
        <v>32382.615412700139</v>
      </c>
      <c r="BF75" s="53">
        <f t="shared" si="14"/>
        <v>33317.678186724872</v>
      </c>
      <c r="BG75" s="53">
        <f t="shared" si="14"/>
        <v>34628.061685856948</v>
      </c>
      <c r="BH75" s="53">
        <f t="shared" si="14"/>
        <v>35699.324872273573</v>
      </c>
      <c r="BI75" s="53">
        <f t="shared" si="14"/>
        <v>36930.522008288244</v>
      </c>
      <c r="BJ75" s="53">
        <f t="shared" si="14"/>
        <v>38244.559119927515</v>
      </c>
      <c r="BK75" s="53">
        <f t="shared" si="14"/>
        <v>40243.403300594211</v>
      </c>
      <c r="BL75" s="53">
        <f t="shared" si="14"/>
        <v>42814.148734302922</v>
      </c>
      <c r="BM75" s="53">
        <f t="shared" si="14"/>
        <v>49328.831631441833</v>
      </c>
      <c r="BN75" s="53">
        <f t="shared" ref="BN75:CD75" si="15">SUM(BN20:BN74)-BN22-BN34-BN40-BN43-BN50-BN69</f>
        <v>51175.874824025217</v>
      </c>
      <c r="BO75" s="53">
        <f t="shared" si="15"/>
        <v>52994.211439042178</v>
      </c>
      <c r="BP75" s="53">
        <f t="shared" si="15"/>
        <v>55003.374932464292</v>
      </c>
      <c r="BQ75" s="53">
        <f t="shared" si="15"/>
        <v>51810.043229267249</v>
      </c>
      <c r="BR75" s="53">
        <f t="shared" si="15"/>
        <v>52336.540697534219</v>
      </c>
      <c r="BS75" s="53">
        <f t="shared" si="15"/>
        <v>53667.27484295184</v>
      </c>
      <c r="BT75" s="53">
        <f t="shared" si="15"/>
        <v>54137.26769397928</v>
      </c>
      <c r="BU75" s="53">
        <f t="shared" si="15"/>
        <v>56668.971866431995</v>
      </c>
      <c r="BV75" s="53">
        <f t="shared" si="15"/>
        <v>59981.900840219212</v>
      </c>
      <c r="BW75" s="53">
        <f t="shared" si="15"/>
        <v>66423.834207350883</v>
      </c>
      <c r="BX75" s="53">
        <f t="shared" si="15"/>
        <v>85417.3795788852</v>
      </c>
      <c r="BY75" s="53">
        <f t="shared" si="15"/>
        <v>85518.956160814574</v>
      </c>
      <c r="BZ75" s="53">
        <f t="shared" si="15"/>
        <v>86005.486302115969</v>
      </c>
      <c r="CA75" s="53">
        <f t="shared" si="15"/>
        <v>94383.055356125275</v>
      </c>
      <c r="CB75" s="53">
        <f t="shared" si="15"/>
        <v>101723.51654681747</v>
      </c>
      <c r="CC75" s="53">
        <f t="shared" si="15"/>
        <v>107984.80094389053</v>
      </c>
      <c r="CD75" s="54">
        <f t="shared" si="15"/>
        <v>114235.48722164496</v>
      </c>
      <c r="CE75" s="56"/>
    </row>
    <row r="76" spans="1:83" s="1" customFormat="1" x14ac:dyDescent="0.4">
      <c r="A76" s="149"/>
      <c r="B76" s="228" t="s">
        <v>330</v>
      </c>
      <c r="C76" s="227"/>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f t="shared" ref="AH76:BM76" si="16">AH75-AH72-AH44-AH37-AH31-AH33-AH29</f>
        <v>4087.2273647098109</v>
      </c>
      <c r="AI76" s="53">
        <f t="shared" si="16"/>
        <v>4433.9729056964115</v>
      </c>
      <c r="AJ76" s="53">
        <f t="shared" si="16"/>
        <v>5804.4348053450813</v>
      </c>
      <c r="AK76" s="53">
        <f t="shared" si="16"/>
        <v>7669.7643336848851</v>
      </c>
      <c r="AL76" s="53">
        <f t="shared" si="16"/>
        <v>9088.4149574401763</v>
      </c>
      <c r="AM76" s="53">
        <f t="shared" si="16"/>
        <v>10708.548004269627</v>
      </c>
      <c r="AN76" s="53">
        <f t="shared" si="16"/>
        <v>11886.313985398558</v>
      </c>
      <c r="AO76" s="53">
        <f t="shared" si="16"/>
        <v>13017.019488817987</v>
      </c>
      <c r="AP76" s="53">
        <f t="shared" si="16"/>
        <v>14194.694757319627</v>
      </c>
      <c r="AQ76" s="53">
        <f t="shared" si="16"/>
        <v>14367.511717459034</v>
      </c>
      <c r="AR76" s="53">
        <f t="shared" si="16"/>
        <v>13821.885689247209</v>
      </c>
      <c r="AS76" s="53">
        <f t="shared" si="16"/>
        <v>14056.93518393573</v>
      </c>
      <c r="AT76" s="53">
        <f t="shared" si="16"/>
        <v>16319.359410054381</v>
      </c>
      <c r="AU76" s="53">
        <f t="shared" si="16"/>
        <v>21223.094072210828</v>
      </c>
      <c r="AV76" s="53">
        <f t="shared" si="16"/>
        <v>25238.697901374166</v>
      </c>
      <c r="AW76" s="53">
        <f t="shared" si="16"/>
        <v>28282.29023986277</v>
      </c>
      <c r="AX76" s="53">
        <f t="shared" si="16"/>
        <v>29274.234871308581</v>
      </c>
      <c r="AY76" s="53">
        <f t="shared" si="16"/>
        <v>30689.238521149568</v>
      </c>
      <c r="AZ76" s="53">
        <f t="shared" si="16"/>
        <v>31142.78719938729</v>
      </c>
      <c r="BA76" s="53">
        <f t="shared" si="16"/>
        <v>30118.971854383788</v>
      </c>
      <c r="BB76" s="53">
        <f t="shared" si="16"/>
        <v>29936.464944798307</v>
      </c>
      <c r="BC76" s="53">
        <f t="shared" si="16"/>
        <v>29598.920484797167</v>
      </c>
      <c r="BD76" s="53">
        <f t="shared" si="16"/>
        <v>29680.475521105302</v>
      </c>
      <c r="BE76" s="53">
        <f t="shared" si="16"/>
        <v>30370.904637060212</v>
      </c>
      <c r="BF76" s="53">
        <f t="shared" si="16"/>
        <v>31767.56471163877</v>
      </c>
      <c r="BG76" s="53">
        <f t="shared" si="16"/>
        <v>32949.344465398681</v>
      </c>
      <c r="BH76" s="53">
        <f t="shared" si="16"/>
        <v>33970.896257800079</v>
      </c>
      <c r="BI76" s="53">
        <f t="shared" si="16"/>
        <v>34999.72836740419</v>
      </c>
      <c r="BJ76" s="53">
        <f t="shared" si="16"/>
        <v>36307.526404963734</v>
      </c>
      <c r="BK76" s="53">
        <f t="shared" si="16"/>
        <v>38263.329337690418</v>
      </c>
      <c r="BL76" s="53">
        <f t="shared" si="16"/>
        <v>40742.530283141416</v>
      </c>
      <c r="BM76" s="53">
        <f t="shared" si="16"/>
        <v>46870.899391809682</v>
      </c>
      <c r="BN76" s="53">
        <f t="shared" ref="BN76:CD76" si="17">BN75-BN72-BN44-BN37-BN31-BN33-BN29</f>
        <v>48524.116056627936</v>
      </c>
      <c r="BO76" s="53">
        <f t="shared" si="17"/>
        <v>50302.962045437846</v>
      </c>
      <c r="BP76" s="53">
        <f t="shared" si="17"/>
        <v>52228.012503016231</v>
      </c>
      <c r="BQ76" s="53">
        <f t="shared" si="17"/>
        <v>51810.043229267249</v>
      </c>
      <c r="BR76" s="53">
        <f t="shared" si="17"/>
        <v>52336.540697534219</v>
      </c>
      <c r="BS76" s="53">
        <f t="shared" si="17"/>
        <v>53667.27484295184</v>
      </c>
      <c r="BT76" s="53">
        <f t="shared" si="17"/>
        <v>54137.26769397928</v>
      </c>
      <c r="BU76" s="53">
        <f t="shared" si="17"/>
        <v>56668.971866431995</v>
      </c>
      <c r="BV76" s="53">
        <f t="shared" si="17"/>
        <v>59981.900840219212</v>
      </c>
      <c r="BW76" s="53">
        <f t="shared" si="17"/>
        <v>66423.834207350883</v>
      </c>
      <c r="BX76" s="53">
        <f t="shared" si="17"/>
        <v>85417.3795788852</v>
      </c>
      <c r="BY76" s="53">
        <f t="shared" si="17"/>
        <v>85518.956160814574</v>
      </c>
      <c r="BZ76" s="53">
        <f t="shared" si="17"/>
        <v>86005.486302115969</v>
      </c>
      <c r="CA76" s="53">
        <f t="shared" si="17"/>
        <v>94383.055356125275</v>
      </c>
      <c r="CB76" s="53">
        <f t="shared" si="17"/>
        <v>101723.51654681747</v>
      </c>
      <c r="CC76" s="53">
        <f t="shared" si="17"/>
        <v>107984.80094389053</v>
      </c>
      <c r="CD76" s="54">
        <f t="shared" si="17"/>
        <v>114235.48722164496</v>
      </c>
      <c r="CE76" s="56"/>
    </row>
    <row r="77" spans="1:83" s="1" customFormat="1" x14ac:dyDescent="0.4">
      <c r="A77" s="149"/>
      <c r="B77" s="228"/>
      <c r="C77" s="227"/>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4"/>
      <c r="CE77" s="56"/>
    </row>
    <row r="78" spans="1:83" s="1" customFormat="1" ht="26.25" customHeight="1" x14ac:dyDescent="0.4">
      <c r="A78" s="149"/>
      <c r="B78" s="106" t="s">
        <v>349</v>
      </c>
      <c r="C78" s="227"/>
      <c r="D78" s="155"/>
      <c r="E78" s="155"/>
      <c r="F78" s="155"/>
      <c r="G78" s="155"/>
      <c r="H78" s="155"/>
      <c r="I78" s="155"/>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c r="AM78" s="155"/>
      <c r="AN78" s="155"/>
      <c r="AO78" s="155"/>
      <c r="AP78" s="155"/>
      <c r="AQ78" s="155"/>
      <c r="AR78" s="155"/>
      <c r="AS78" s="155"/>
      <c r="AT78" s="155"/>
      <c r="AU78" s="155"/>
      <c r="AV78" s="155"/>
      <c r="AW78" s="155"/>
      <c r="AX78" s="155"/>
      <c r="AY78" s="155"/>
      <c r="AZ78" s="155"/>
      <c r="BA78" s="155"/>
      <c r="BB78" s="155"/>
      <c r="BC78" s="155"/>
      <c r="BD78" s="155"/>
      <c r="BE78" s="155"/>
      <c r="BF78" s="155"/>
      <c r="BG78" s="155"/>
      <c r="BH78" s="155"/>
      <c r="BI78" s="155"/>
      <c r="BJ78" s="155"/>
      <c r="BK78" s="155"/>
      <c r="BL78" s="155"/>
      <c r="BM78" s="155"/>
      <c r="BN78" s="155"/>
      <c r="BO78" s="155"/>
      <c r="BP78" s="155"/>
      <c r="BQ78" s="155"/>
      <c r="BR78" s="155"/>
      <c r="BS78" s="155"/>
      <c r="BT78" s="155"/>
      <c r="BU78" s="155"/>
      <c r="BV78" s="155"/>
      <c r="BW78" s="155"/>
      <c r="BX78" s="155"/>
      <c r="BY78" s="155"/>
      <c r="BZ78" s="155"/>
      <c r="CA78" s="155"/>
      <c r="CB78" s="155"/>
      <c r="CC78" s="155"/>
      <c r="CD78" s="156"/>
      <c r="CE78" s="56"/>
    </row>
    <row r="79" spans="1:83" s="1" customFormat="1" x14ac:dyDescent="0.4">
      <c r="A79" s="149"/>
      <c r="B79" s="56" t="s">
        <v>222</v>
      </c>
      <c r="C79" s="227" t="s">
        <v>221</v>
      </c>
      <c r="D79" s="155"/>
      <c r="E79" s="155"/>
      <c r="F79" s="155"/>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v>91.795148247978432</v>
      </c>
      <c r="AI79" s="155">
        <v>110.61695040710585</v>
      </c>
      <c r="AJ79" s="155">
        <v>149.4963281520491</v>
      </c>
      <c r="AK79" s="155">
        <v>193.25159579250203</v>
      </c>
      <c r="AL79" s="155">
        <v>241.11294619072987</v>
      </c>
      <c r="AM79" s="155">
        <v>304.00372136294919</v>
      </c>
      <c r="AN79" s="155">
        <v>362.05707222653785</v>
      </c>
      <c r="AO79" s="155">
        <v>439.95309705296535</v>
      </c>
      <c r="AP79" s="155">
        <v>504.19562238080925</v>
      </c>
      <c r="AQ79" s="155">
        <v>588.95286162117668</v>
      </c>
      <c r="AR79" s="155">
        <v>669.81688074358397</v>
      </c>
      <c r="AS79" s="155">
        <v>784.80669061681635</v>
      </c>
      <c r="AT79" s="155">
        <v>945.80283525647269</v>
      </c>
      <c r="AU79" s="155">
        <v>1188.5453647098627</v>
      </c>
      <c r="AV79" s="155">
        <v>1553.4739999999999</v>
      </c>
      <c r="AW79" s="155">
        <v>1795.461</v>
      </c>
      <c r="AX79" s="155">
        <v>1962.682</v>
      </c>
      <c r="AY79" s="155">
        <v>2194.1619999999998</v>
      </c>
      <c r="AZ79" s="155">
        <v>2392.893</v>
      </c>
      <c r="BA79" s="155">
        <v>2521.25</v>
      </c>
      <c r="BB79" s="155">
        <v>2679.9749999999999</v>
      </c>
      <c r="BC79" s="155">
        <v>2822.8040000000001</v>
      </c>
      <c r="BD79" s="155">
        <v>2955.1210000000001</v>
      </c>
      <c r="BE79" s="155">
        <v>3124.4597597447382</v>
      </c>
      <c r="BF79" s="155">
        <v>3250.6787885787207</v>
      </c>
      <c r="BG79" s="155">
        <v>3457.0445494205601</v>
      </c>
      <c r="BH79" s="155">
        <v>3673.5859999999998</v>
      </c>
      <c r="BI79" s="155">
        <v>3924.14037813</v>
      </c>
      <c r="BJ79" s="155">
        <v>4149.40578293</v>
      </c>
      <c r="BK79" s="155">
        <v>4444.4350972342991</v>
      </c>
      <c r="BL79" s="155">
        <v>4734.8039219600005</v>
      </c>
      <c r="BM79" s="155">
        <v>5106.2537628999999</v>
      </c>
      <c r="BN79" s="155">
        <v>5227.7472379531791</v>
      </c>
      <c r="BO79" s="155">
        <v>5339.4256940699997</v>
      </c>
      <c r="BP79" s="155">
        <v>5475.6249157700013</v>
      </c>
      <c r="BQ79" s="155">
        <v>5360.0751764300812</v>
      </c>
      <c r="BR79" s="155">
        <v>5421.7736767999995</v>
      </c>
      <c r="BS79" s="155">
        <v>5489.5433917499959</v>
      </c>
      <c r="BT79" s="155">
        <v>5482.7675999399999</v>
      </c>
      <c r="BU79" s="155">
        <v>5529.3185711499982</v>
      </c>
      <c r="BV79" s="155">
        <v>5675.5506973500005</v>
      </c>
      <c r="BW79" s="155">
        <v>5908.4831024900022</v>
      </c>
      <c r="BX79" s="155">
        <v>5337.6142274424847</v>
      </c>
      <c r="BY79" s="155">
        <v>5284.928531671213</v>
      </c>
      <c r="BZ79" s="155">
        <v>5554.9934695649854</v>
      </c>
      <c r="CA79" s="155">
        <v>6147.9515667562609</v>
      </c>
      <c r="CB79" s="155">
        <v>6505.9684879930792</v>
      </c>
      <c r="CC79" s="155">
        <v>6782.835724630504</v>
      </c>
      <c r="CD79" s="156">
        <v>7052.7293527805086</v>
      </c>
      <c r="CE79" s="56"/>
    </row>
    <row r="80" spans="1:83" s="1" customFormat="1" x14ac:dyDescent="0.4">
      <c r="A80" s="149"/>
      <c r="B80" s="56" t="s">
        <v>223</v>
      </c>
      <c r="C80" s="227"/>
      <c r="D80" s="155"/>
      <c r="E80" s="155"/>
      <c r="F80" s="155"/>
      <c r="G80" s="155"/>
      <c r="H80" s="155"/>
      <c r="I80" s="155"/>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f t="shared" ref="AH80:BM80" si="18">AH81+AH82</f>
        <v>71.803621583486347</v>
      </c>
      <c r="AI80" s="155">
        <f t="shared" si="18"/>
        <v>71.309887694513563</v>
      </c>
      <c r="AJ80" s="155">
        <f t="shared" si="18"/>
        <v>81.214423210806217</v>
      </c>
      <c r="AK80" s="155">
        <f t="shared" si="18"/>
        <v>88.309333043676872</v>
      </c>
      <c r="AL80" s="155">
        <f t="shared" si="18"/>
        <v>86.071335668395506</v>
      </c>
      <c r="AM80" s="155">
        <f t="shared" si="18"/>
        <v>94.533357523787956</v>
      </c>
      <c r="AN80" s="155">
        <f t="shared" si="18"/>
        <v>94.539479953098336</v>
      </c>
      <c r="AO80" s="155">
        <f t="shared" si="18"/>
        <v>99.91444157230606</v>
      </c>
      <c r="AP80" s="155">
        <f t="shared" si="18"/>
        <v>100.54053775712582</v>
      </c>
      <c r="AQ80" s="155">
        <f t="shared" si="18"/>
        <v>104.34230284607963</v>
      </c>
      <c r="AR80" s="155">
        <f t="shared" si="18"/>
        <v>107.80379749418931</v>
      </c>
      <c r="AS80" s="155">
        <f t="shared" si="18"/>
        <v>122.17188902792199</v>
      </c>
      <c r="AT80" s="155">
        <f t="shared" si="18"/>
        <v>114.12408977669212</v>
      </c>
      <c r="AU80" s="155">
        <f t="shared" si="18"/>
        <v>146.99272655994997</v>
      </c>
      <c r="AV80" s="155">
        <f t="shared" si="18"/>
        <v>157.74724460497177</v>
      </c>
      <c r="AW80" s="155">
        <f t="shared" si="18"/>
        <v>166.79640685237015</v>
      </c>
      <c r="AX80" s="155">
        <f t="shared" si="18"/>
        <v>162.93681781914438</v>
      </c>
      <c r="AY80" s="155">
        <f t="shared" si="18"/>
        <v>164.65367537537094</v>
      </c>
      <c r="AZ80" s="155">
        <f t="shared" si="18"/>
        <v>151.35973857984254</v>
      </c>
      <c r="BA80" s="155">
        <f t="shared" si="18"/>
        <v>139.49190488287545</v>
      </c>
      <c r="BB80" s="155">
        <f t="shared" si="18"/>
        <v>134.50941339676888</v>
      </c>
      <c r="BC80" s="155">
        <f t="shared" si="18"/>
        <v>129.1281660452959</v>
      </c>
      <c r="BD80" s="155">
        <f t="shared" si="18"/>
        <v>119.97591185812794</v>
      </c>
      <c r="BE80" s="155">
        <f t="shared" si="18"/>
        <v>124.23847975499999</v>
      </c>
      <c r="BF80" s="155">
        <f t="shared" si="18"/>
        <v>129.19739105324999</v>
      </c>
      <c r="BG80" s="155">
        <f t="shared" si="18"/>
        <v>122.12592027499997</v>
      </c>
      <c r="BH80" s="155">
        <f t="shared" si="18"/>
        <v>118.53474787549996</v>
      </c>
      <c r="BI80" s="155">
        <f t="shared" si="18"/>
        <v>110.10084555674999</v>
      </c>
      <c r="BJ80" s="155">
        <f t="shared" si="18"/>
        <v>98.398418693749989</v>
      </c>
      <c r="BK80" s="155">
        <f t="shared" si="18"/>
        <v>78.937256372223544</v>
      </c>
      <c r="BL80" s="155">
        <f t="shared" si="18"/>
        <v>65.396410920697221</v>
      </c>
      <c r="BM80" s="155">
        <f t="shared" si="18"/>
        <v>51.483577534736391</v>
      </c>
      <c r="BN80" s="155">
        <f t="shared" ref="BN80:CD80" si="19">BN81+BN82</f>
        <v>50.233626574888149</v>
      </c>
      <c r="BO80" s="155">
        <f t="shared" si="19"/>
        <v>37.345721613041349</v>
      </c>
      <c r="BP80" s="155">
        <f t="shared" si="19"/>
        <v>28.278218738752912</v>
      </c>
      <c r="BQ80" s="155">
        <f t="shared" si="19"/>
        <v>18.508530036452314</v>
      </c>
      <c r="BR80" s="155">
        <f t="shared" si="19"/>
        <v>12.288244013077932</v>
      </c>
      <c r="BS80" s="155">
        <f t="shared" si="19"/>
        <v>6.8174169843168348</v>
      </c>
      <c r="BT80" s="155">
        <f t="shared" si="19"/>
        <v>4.8587791485131495</v>
      </c>
      <c r="BU80" s="155">
        <f t="shared" si="19"/>
        <v>3.2507548237949488</v>
      </c>
      <c r="BV80" s="155">
        <f t="shared" si="19"/>
        <v>1.5711076788582328</v>
      </c>
      <c r="BW80" s="155">
        <f t="shared" si="19"/>
        <v>1.0264490233229515</v>
      </c>
      <c r="BX80" s="155">
        <f t="shared" si="19"/>
        <v>0</v>
      </c>
      <c r="BY80" s="155">
        <f t="shared" si="19"/>
        <v>0</v>
      </c>
      <c r="BZ80" s="155">
        <f t="shared" si="19"/>
        <v>0</v>
      </c>
      <c r="CA80" s="155">
        <f t="shared" si="19"/>
        <v>0</v>
      </c>
      <c r="CB80" s="155">
        <f t="shared" si="19"/>
        <v>0</v>
      </c>
      <c r="CC80" s="155">
        <f t="shared" si="19"/>
        <v>0</v>
      </c>
      <c r="CD80" s="156">
        <f t="shared" si="19"/>
        <v>0</v>
      </c>
      <c r="CE80" s="56"/>
    </row>
    <row r="81" spans="1:83" s="1" customFormat="1" x14ac:dyDescent="0.4">
      <c r="A81" s="149"/>
      <c r="B81" s="71" t="s">
        <v>333</v>
      </c>
      <c r="C81" s="227" t="s">
        <v>224</v>
      </c>
      <c r="D81" s="155"/>
      <c r="E81" s="155"/>
      <c r="F81" s="155"/>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v>71.803621583486347</v>
      </c>
      <c r="AI81" s="155">
        <v>71.309207260582085</v>
      </c>
      <c r="AJ81" s="155">
        <v>81.190527498478616</v>
      </c>
      <c r="AK81" s="155">
        <v>88.216061253991739</v>
      </c>
      <c r="AL81" s="155">
        <v>85.854079958673921</v>
      </c>
      <c r="AM81" s="155">
        <v>94.080741461868001</v>
      </c>
      <c r="AN81" s="155">
        <v>93.74042470571581</v>
      </c>
      <c r="AO81" s="155">
        <v>98.41918553022127</v>
      </c>
      <c r="AP81" s="155">
        <v>98.451776698555136</v>
      </c>
      <c r="AQ81" s="155">
        <v>101.4122159340142</v>
      </c>
      <c r="AR81" s="155">
        <v>103.7000792945807</v>
      </c>
      <c r="AS81" s="155">
        <v>115.24881210484507</v>
      </c>
      <c r="AT81" s="155">
        <v>105.20758261792079</v>
      </c>
      <c r="AU81" s="155">
        <v>132.47009728423961</v>
      </c>
      <c r="AV81" s="155">
        <v>139.23752551267657</v>
      </c>
      <c r="AW81" s="155">
        <v>145.01624573144477</v>
      </c>
      <c r="AX81" s="155">
        <v>140.12043851328579</v>
      </c>
      <c r="AY81" s="155">
        <v>137.73568376010451</v>
      </c>
      <c r="AZ81" s="155">
        <v>123.15021797831749</v>
      </c>
      <c r="BA81" s="155">
        <v>112.47661198287514</v>
      </c>
      <c r="BB81" s="155">
        <v>106.20491922822067</v>
      </c>
      <c r="BC81" s="155">
        <v>100.0911521395842</v>
      </c>
      <c r="BD81" s="155">
        <v>91.467069144910184</v>
      </c>
      <c r="BE81" s="155">
        <v>94.275213728127369</v>
      </c>
      <c r="BF81" s="155">
        <v>98.141333013831741</v>
      </c>
      <c r="BG81" s="155">
        <v>88.419644868272087</v>
      </c>
      <c r="BH81" s="155">
        <v>84.661747875499969</v>
      </c>
      <c r="BI81" s="155">
        <v>78.43606763128443</v>
      </c>
      <c r="BJ81" s="155">
        <v>69.184191628461178</v>
      </c>
      <c r="BK81" s="155">
        <v>53.012026844164069</v>
      </c>
      <c r="BL81" s="155">
        <v>44.371488154976973</v>
      </c>
      <c r="BM81" s="155">
        <v>35.156518235278511</v>
      </c>
      <c r="BN81" s="155">
        <v>37.029541266636251</v>
      </c>
      <c r="BO81" s="155">
        <v>28.873350653457123</v>
      </c>
      <c r="BP81" s="155">
        <v>21.10478027697734</v>
      </c>
      <c r="BQ81" s="155">
        <v>14.26166584517814</v>
      </c>
      <c r="BR81" s="155">
        <v>9.1137068506542054</v>
      </c>
      <c r="BS81" s="155">
        <v>5.5050338445589686</v>
      </c>
      <c r="BT81" s="155">
        <v>3.3250948192197995</v>
      </c>
      <c r="BU81" s="155">
        <v>2.8088540849901751</v>
      </c>
      <c r="BV81" s="155">
        <v>1.3575346222415521</v>
      </c>
      <c r="BW81" s="155">
        <v>0.88691571295710581</v>
      </c>
      <c r="BX81" s="155">
        <v>0</v>
      </c>
      <c r="BY81" s="155">
        <v>0</v>
      </c>
      <c r="BZ81" s="155">
        <v>0</v>
      </c>
      <c r="CA81" s="155">
        <v>0</v>
      </c>
      <c r="CB81" s="155">
        <v>0</v>
      </c>
      <c r="CC81" s="155">
        <v>0</v>
      </c>
      <c r="CD81" s="156">
        <v>0</v>
      </c>
      <c r="CE81" s="56"/>
    </row>
    <row r="82" spans="1:83" s="1" customFormat="1" x14ac:dyDescent="0.4">
      <c r="A82" s="149"/>
      <c r="B82" s="71" t="s">
        <v>334</v>
      </c>
      <c r="C82" s="227" t="s">
        <v>224</v>
      </c>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v>0</v>
      </c>
      <c r="AI82" s="155">
        <v>6.8043393148529703E-4</v>
      </c>
      <c r="AJ82" s="155">
        <v>2.389571232760496E-2</v>
      </c>
      <c r="AK82" s="155">
        <v>9.3271789685138398E-2</v>
      </c>
      <c r="AL82" s="155">
        <v>0.21725570972157768</v>
      </c>
      <c r="AM82" s="155">
        <v>0.45261606191995341</v>
      </c>
      <c r="AN82" s="155">
        <v>0.79905524738252098</v>
      </c>
      <c r="AO82" s="155">
        <v>1.4952560420847878</v>
      </c>
      <c r="AP82" s="155">
        <v>2.0887610585706842</v>
      </c>
      <c r="AQ82" s="155">
        <v>2.9300869120654411</v>
      </c>
      <c r="AR82" s="155">
        <v>4.1037181996086094</v>
      </c>
      <c r="AS82" s="155">
        <v>6.9230769230769234</v>
      </c>
      <c r="AT82" s="155">
        <v>8.9165071587713225</v>
      </c>
      <c r="AU82" s="155">
        <v>14.522629275710372</v>
      </c>
      <c r="AV82" s="155">
        <v>18.509719092295203</v>
      </c>
      <c r="AW82" s="155">
        <v>21.780161120925374</v>
      </c>
      <c r="AX82" s="155">
        <v>22.816379305858582</v>
      </c>
      <c r="AY82" s="155">
        <v>26.917991615266445</v>
      </c>
      <c r="AZ82" s="155">
        <v>28.20952060152505</v>
      </c>
      <c r="BA82" s="155">
        <v>27.015292900000315</v>
      </c>
      <c r="BB82" s="155">
        <v>28.304494168548207</v>
      </c>
      <c r="BC82" s="155">
        <v>29.037013905711706</v>
      </c>
      <c r="BD82" s="155">
        <v>28.508842713217764</v>
      </c>
      <c r="BE82" s="155">
        <v>29.963266026872617</v>
      </c>
      <c r="BF82" s="155">
        <v>31.056058039418243</v>
      </c>
      <c r="BG82" s="155">
        <v>33.70627540672789</v>
      </c>
      <c r="BH82" s="155">
        <v>33.872999999999998</v>
      </c>
      <c r="BI82" s="155">
        <v>31.66477792546555</v>
      </c>
      <c r="BJ82" s="155">
        <v>29.214227065288803</v>
      </c>
      <c r="BK82" s="155">
        <v>25.925229528059475</v>
      </c>
      <c r="BL82" s="155">
        <v>21.024922765720252</v>
      </c>
      <c r="BM82" s="155">
        <v>16.327059299457879</v>
      </c>
      <c r="BN82" s="155">
        <v>13.204085308251896</v>
      </c>
      <c r="BO82" s="155">
        <v>8.4723709595842251</v>
      </c>
      <c r="BP82" s="155">
        <v>7.1734384617755698</v>
      </c>
      <c r="BQ82" s="155">
        <v>4.2468641912741756</v>
      </c>
      <c r="BR82" s="155">
        <v>3.174537162423726</v>
      </c>
      <c r="BS82" s="155">
        <v>1.3123831397578662</v>
      </c>
      <c r="BT82" s="155">
        <v>1.53368432929335</v>
      </c>
      <c r="BU82" s="155">
        <v>0.44190073880477376</v>
      </c>
      <c r="BV82" s="155">
        <v>0.21357305661668061</v>
      </c>
      <c r="BW82" s="155">
        <v>0.13953331036584574</v>
      </c>
      <c r="BX82" s="155">
        <v>0</v>
      </c>
      <c r="BY82" s="155">
        <v>0</v>
      </c>
      <c r="BZ82" s="155">
        <v>0</v>
      </c>
      <c r="CA82" s="155">
        <v>0</v>
      </c>
      <c r="CB82" s="155">
        <v>0</v>
      </c>
      <c r="CC82" s="155">
        <v>0</v>
      </c>
      <c r="CD82" s="156">
        <v>0</v>
      </c>
      <c r="CE82" s="56"/>
    </row>
    <row r="83" spans="1:83" s="1" customFormat="1" x14ac:dyDescent="0.4">
      <c r="A83" s="149"/>
      <c r="B83" s="56" t="s">
        <v>225</v>
      </c>
      <c r="C83" s="227" t="s">
        <v>221</v>
      </c>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v>0</v>
      </c>
      <c r="AI83" s="155">
        <v>0</v>
      </c>
      <c r="AJ83" s="155">
        <v>0</v>
      </c>
      <c r="AK83" s="155">
        <v>0</v>
      </c>
      <c r="AL83" s="155">
        <v>0</v>
      </c>
      <c r="AM83" s="155">
        <v>0</v>
      </c>
      <c r="AN83" s="155">
        <v>0</v>
      </c>
      <c r="AO83" s="155">
        <v>0</v>
      </c>
      <c r="AP83" s="155">
        <v>0</v>
      </c>
      <c r="AQ83" s="155">
        <v>0</v>
      </c>
      <c r="AR83" s="155">
        <v>0</v>
      </c>
      <c r="AS83" s="155">
        <v>0</v>
      </c>
      <c r="AT83" s="155">
        <v>0</v>
      </c>
      <c r="AU83" s="155">
        <v>14.67867882736096</v>
      </c>
      <c r="AV83" s="155">
        <v>17.32362399448489</v>
      </c>
      <c r="AW83" s="155">
        <v>22.017101000372413</v>
      </c>
      <c r="AX83" s="155">
        <v>26.274387450379745</v>
      </c>
      <c r="AY83" s="155">
        <v>31.159442185463192</v>
      </c>
      <c r="AZ83" s="155">
        <v>36.556276606201791</v>
      </c>
      <c r="BA83" s="155">
        <v>36.695665879000003</v>
      </c>
      <c r="BB83" s="155">
        <v>38.413191972800014</v>
      </c>
      <c r="BC83" s="155">
        <v>38.367648960570129</v>
      </c>
      <c r="BD83" s="155">
        <v>57.286221493426368</v>
      </c>
      <c r="BE83" s="155">
        <v>61.250098314299194</v>
      </c>
      <c r="BF83" s="155">
        <v>45.81</v>
      </c>
      <c r="BG83" s="155">
        <v>36.193318905790619</v>
      </c>
      <c r="BH83" s="155">
        <v>38.411999999999999</v>
      </c>
      <c r="BI83" s="155">
        <v>35.623045027248956</v>
      </c>
      <c r="BJ83" s="155">
        <v>39.227886861522336</v>
      </c>
      <c r="BK83" s="155">
        <v>44.288355759254614</v>
      </c>
      <c r="BL83" s="155">
        <v>46.717117832191811</v>
      </c>
      <c r="BM83" s="155">
        <v>48.708362762486907</v>
      </c>
      <c r="BN83" s="155">
        <v>45.683687940754801</v>
      </c>
      <c r="BO83" s="155">
        <v>41.557605406422965</v>
      </c>
      <c r="BP83" s="155">
        <v>44.996467444797425</v>
      </c>
      <c r="BQ83" s="155">
        <v>46.46150720913667</v>
      </c>
      <c r="BR83" s="155">
        <v>44.752198794615161</v>
      </c>
      <c r="BS83" s="155">
        <v>41.883695203837881</v>
      </c>
      <c r="BT83" s="155">
        <v>40.255351281499983</v>
      </c>
      <c r="BU83" s="155">
        <v>38.784486304119874</v>
      </c>
      <c r="BV83" s="155">
        <v>29.596687712938138</v>
      </c>
      <c r="BW83" s="155">
        <v>27.209042999291725</v>
      </c>
      <c r="BX83" s="155">
        <v>27.483891826488236</v>
      </c>
      <c r="BY83" s="155">
        <v>30.409031089364088</v>
      </c>
      <c r="BZ83" s="155">
        <v>32.549646762301293</v>
      </c>
      <c r="CA83" s="155">
        <v>36.65879803242246</v>
      </c>
      <c r="CB83" s="155">
        <v>39.522935917282702</v>
      </c>
      <c r="CC83" s="155">
        <v>42.519774937828885</v>
      </c>
      <c r="CD83" s="156">
        <v>43.656379522748672</v>
      </c>
      <c r="CE83" s="56"/>
    </row>
    <row r="84" spans="1:83" s="1" customFormat="1" ht="26.25" customHeight="1" x14ac:dyDescent="0.4">
      <c r="A84" s="149"/>
      <c r="B84" s="56" t="s">
        <v>350</v>
      </c>
      <c r="C84" s="227" t="s">
        <v>224</v>
      </c>
      <c r="D84" s="155"/>
      <c r="E84" s="155"/>
      <c r="F84" s="155"/>
      <c r="G84" s="155"/>
      <c r="H84" s="155"/>
      <c r="I84" s="155"/>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v>96</v>
      </c>
      <c r="AI84" s="155">
        <v>96</v>
      </c>
      <c r="AJ84" s="155">
        <v>98</v>
      </c>
      <c r="AK84" s="155">
        <v>101</v>
      </c>
      <c r="AL84" s="155">
        <v>102</v>
      </c>
      <c r="AM84" s="155">
        <v>103</v>
      </c>
      <c r="AN84" s="155">
        <v>105</v>
      </c>
      <c r="AO84" s="155">
        <v>105</v>
      </c>
      <c r="AP84" s="155">
        <v>107</v>
      </c>
      <c r="AQ84" s="155">
        <v>107</v>
      </c>
      <c r="AR84" s="155">
        <v>109</v>
      </c>
      <c r="AS84" s="155">
        <v>112</v>
      </c>
      <c r="AT84" s="155">
        <v>112.35899999999999</v>
      </c>
      <c r="AU84" s="155">
        <v>114.324</v>
      </c>
      <c r="AV84" s="155">
        <v>115.11</v>
      </c>
      <c r="AW84" s="155">
        <v>122.089</v>
      </c>
      <c r="AX84" s="155">
        <v>123.30500000000001</v>
      </c>
      <c r="AY84" s="155">
        <v>124.179</v>
      </c>
      <c r="AZ84" s="155">
        <v>128.614</v>
      </c>
      <c r="BA84" s="155">
        <v>123.26300000000001</v>
      </c>
      <c r="BB84" s="155">
        <v>124.417</v>
      </c>
      <c r="BC84" s="155">
        <v>118.181</v>
      </c>
      <c r="BD84" s="155">
        <v>118.962</v>
      </c>
      <c r="BE84" s="155">
        <v>120.14100000000001</v>
      </c>
      <c r="BF84" s="155">
        <v>120.018</v>
      </c>
      <c r="BG84" s="155">
        <v>122.324</v>
      </c>
      <c r="BH84" s="155">
        <v>123.015</v>
      </c>
      <c r="BI84" s="155">
        <v>123.87321689999997</v>
      </c>
      <c r="BJ84" s="155">
        <v>125.86199999999999</v>
      </c>
      <c r="BK84" s="155">
        <v>127.27833854999997</v>
      </c>
      <c r="BL84" s="155">
        <v>822.81408871238204</v>
      </c>
      <c r="BM84" s="155">
        <v>121.23222758000001</v>
      </c>
      <c r="BN84" s="155">
        <v>122.38864807125002</v>
      </c>
      <c r="BO84" s="155">
        <v>123.35264574</v>
      </c>
      <c r="BP84" s="155">
        <v>123.46082752000001</v>
      </c>
      <c r="BQ84" s="155">
        <v>122.52528203</v>
      </c>
      <c r="BR84" s="155">
        <v>124.59394418000001</v>
      </c>
      <c r="BS84" s="155">
        <v>127.56960417000036</v>
      </c>
      <c r="BT84" s="155">
        <v>126.42016188999996</v>
      </c>
      <c r="BU84" s="155">
        <v>126.05015876767001</v>
      </c>
      <c r="BV84" s="155">
        <v>125.70243364</v>
      </c>
      <c r="BW84" s="155">
        <v>124.05223520630057</v>
      </c>
      <c r="BX84" s="155">
        <v>122.74767937</v>
      </c>
      <c r="BY84" s="155">
        <v>123.96953362822589</v>
      </c>
      <c r="BZ84" s="155">
        <v>125.24897718759776</v>
      </c>
      <c r="CA84" s="155">
        <v>127.03656253461014</v>
      </c>
      <c r="CB84" s="155">
        <v>128.4468797512011</v>
      </c>
      <c r="CC84" s="155">
        <v>130.73713329931189</v>
      </c>
      <c r="CD84" s="156">
        <v>133.43191914914203</v>
      </c>
      <c r="CE84" s="56"/>
    </row>
    <row r="85" spans="1:83" s="1" customFormat="1" x14ac:dyDescent="0.4">
      <c r="A85" s="149"/>
      <c r="B85" s="56" t="s">
        <v>229</v>
      </c>
      <c r="C85" s="227" t="s">
        <v>230</v>
      </c>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c r="AM85" s="155"/>
      <c r="AN85" s="155"/>
      <c r="AO85" s="155"/>
      <c r="AP85" s="155"/>
      <c r="AQ85" s="155">
        <v>0</v>
      </c>
      <c r="AR85" s="155">
        <v>0</v>
      </c>
      <c r="AS85" s="155">
        <v>0</v>
      </c>
      <c r="AT85" s="155">
        <v>0</v>
      </c>
      <c r="AU85" s="155">
        <v>0</v>
      </c>
      <c r="AV85" s="155">
        <v>0</v>
      </c>
      <c r="AW85" s="155">
        <v>0</v>
      </c>
      <c r="AX85" s="155">
        <v>0</v>
      </c>
      <c r="AY85" s="155">
        <v>0</v>
      </c>
      <c r="AZ85" s="155">
        <v>0</v>
      </c>
      <c r="BA85" s="155">
        <v>0</v>
      </c>
      <c r="BB85" s="155">
        <v>0</v>
      </c>
      <c r="BC85" s="155">
        <v>0</v>
      </c>
      <c r="BD85" s="155">
        <v>0</v>
      </c>
      <c r="BE85" s="155">
        <v>0</v>
      </c>
      <c r="BF85" s="155">
        <v>0</v>
      </c>
      <c r="BG85" s="155">
        <v>0</v>
      </c>
      <c r="BH85" s="155">
        <v>0</v>
      </c>
      <c r="BI85" s="155">
        <v>0</v>
      </c>
      <c r="BJ85" s="155">
        <v>2.3854757613040265</v>
      </c>
      <c r="BK85" s="155">
        <v>2.7799798323037712</v>
      </c>
      <c r="BL85" s="155">
        <v>145.43650100833483</v>
      </c>
      <c r="BM85" s="155">
        <v>193.92315446943357</v>
      </c>
      <c r="BN85" s="155">
        <v>266.81067065860327</v>
      </c>
      <c r="BO85" s="155">
        <v>77.89376230618096</v>
      </c>
      <c r="BP85" s="155">
        <v>83.761185046642368</v>
      </c>
      <c r="BQ85" s="155">
        <v>4.8547000187328013</v>
      </c>
      <c r="BR85" s="155">
        <v>6.144183842691306</v>
      </c>
      <c r="BS85" s="155">
        <v>1.8738021637673685</v>
      </c>
      <c r="BT85" s="155">
        <v>1.5587465546696961</v>
      </c>
      <c r="BU85" s="155">
        <v>54.094519769972067</v>
      </c>
      <c r="BV85" s="155">
        <v>20.090436254533998</v>
      </c>
      <c r="BW85" s="155">
        <v>10.24445929038221</v>
      </c>
      <c r="BX85" s="155">
        <v>42.667721208615234</v>
      </c>
      <c r="BY85" s="155">
        <v>23.812556938384901</v>
      </c>
      <c r="BZ85" s="155">
        <v>20.19706760423572</v>
      </c>
      <c r="CA85" s="155">
        <v>20.213537710011956</v>
      </c>
      <c r="CB85" s="155">
        <v>15.395354196415269</v>
      </c>
      <c r="CC85" s="155">
        <v>14.492780292655787</v>
      </c>
      <c r="CD85" s="156">
        <v>14.492780292655787</v>
      </c>
      <c r="CE85" s="56"/>
    </row>
    <row r="86" spans="1:83" s="1" customFormat="1" x14ac:dyDescent="0.4">
      <c r="A86" s="149"/>
      <c r="B86" s="56" t="s">
        <v>23</v>
      </c>
      <c r="C86" s="227" t="s">
        <v>230</v>
      </c>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v>189.0604099893182</v>
      </c>
      <c r="AI86" s="155">
        <v>217.24186395918002</v>
      </c>
      <c r="AJ86" s="155">
        <v>291.64676658977385</v>
      </c>
      <c r="AK86" s="155">
        <v>435.79447132057123</v>
      </c>
      <c r="AL86" s="155">
        <v>531.64070822038082</v>
      </c>
      <c r="AM86" s="155">
        <v>599.91337522552976</v>
      </c>
      <c r="AN86" s="155">
        <v>667.59777746960162</v>
      </c>
      <c r="AO86" s="155">
        <v>730.54411349699535</v>
      </c>
      <c r="AP86" s="155">
        <v>805.60849456809274</v>
      </c>
      <c r="AQ86" s="155">
        <v>838.18835992187337</v>
      </c>
      <c r="AR86" s="155">
        <v>760.26900000000001</v>
      </c>
      <c r="AS86" s="155">
        <v>936.29321192193368</v>
      </c>
      <c r="AT86" s="155">
        <v>1162.117</v>
      </c>
      <c r="AU86" s="155">
        <v>670.327</v>
      </c>
      <c r="AV86" s="155">
        <v>724.20100000000002</v>
      </c>
      <c r="AW86" s="155">
        <v>941.47799999999995</v>
      </c>
      <c r="AX86" s="155">
        <v>973.24916299999973</v>
      </c>
      <c r="AY86" s="155">
        <v>991.50290500000006</v>
      </c>
      <c r="AZ86" s="155">
        <v>1035.1050220000002</v>
      </c>
      <c r="BA86" s="155">
        <v>1079.5440269999999</v>
      </c>
      <c r="BB86" s="155">
        <v>1124.7226409999994</v>
      </c>
      <c r="BC86" s="155">
        <v>1163.735510948489</v>
      </c>
      <c r="BD86" s="155">
        <v>1229.3620240181656</v>
      </c>
      <c r="BE86" s="155">
        <v>1349.4457237699216</v>
      </c>
      <c r="BF86" s="155">
        <v>1430.8457317625675</v>
      </c>
      <c r="BG86" s="155">
        <v>1612.517104499429</v>
      </c>
      <c r="BH86" s="155">
        <v>1828.5273484448542</v>
      </c>
      <c r="BI86" s="155">
        <v>1843.2959341159444</v>
      </c>
      <c r="BJ86" s="155">
        <v>2003.9939900362206</v>
      </c>
      <c r="BK86" s="155">
        <v>2046.6136160962108</v>
      </c>
      <c r="BL86" s="155">
        <v>2162.8252108384918</v>
      </c>
      <c r="BM86" s="155">
        <v>2239.7459853678515</v>
      </c>
      <c r="BN86" s="155">
        <v>2273.0145576027198</v>
      </c>
      <c r="BO86" s="155">
        <v>2227.1295013956719</v>
      </c>
      <c r="BP86" s="155">
        <v>2136.5856605519407</v>
      </c>
      <c r="BQ86" s="155"/>
      <c r="BR86" s="155"/>
      <c r="BS86" s="155"/>
      <c r="BT86" s="155"/>
      <c r="BU86" s="155"/>
      <c r="BV86" s="155"/>
      <c r="BW86" s="155"/>
      <c r="BX86" s="155"/>
      <c r="BY86" s="155"/>
      <c r="BZ86" s="155"/>
      <c r="CA86" s="155"/>
      <c r="CB86" s="155"/>
      <c r="CC86" s="155"/>
      <c r="CD86" s="156"/>
      <c r="CE86" s="56"/>
    </row>
    <row r="87" spans="1:83" s="1" customFormat="1" x14ac:dyDescent="0.4">
      <c r="A87" s="149"/>
      <c r="B87" s="56" t="s">
        <v>231</v>
      </c>
      <c r="C87" s="227" t="s">
        <v>224</v>
      </c>
      <c r="D87" s="155"/>
      <c r="E87" s="155"/>
      <c r="F87" s="155"/>
      <c r="G87" s="155"/>
      <c r="H87" s="155"/>
      <c r="I87" s="155"/>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v>16</v>
      </c>
      <c r="AI87" s="155">
        <v>16</v>
      </c>
      <c r="AJ87" s="155">
        <v>16</v>
      </c>
      <c r="AK87" s="155">
        <v>17</v>
      </c>
      <c r="AL87" s="155">
        <v>17</v>
      </c>
      <c r="AM87" s="155">
        <v>17</v>
      </c>
      <c r="AN87" s="155">
        <v>17</v>
      </c>
      <c r="AO87" s="155">
        <v>18</v>
      </c>
      <c r="AP87" s="155">
        <v>18</v>
      </c>
      <c r="AQ87" s="155">
        <v>2.6080000000000001</v>
      </c>
      <c r="AR87" s="155">
        <v>0</v>
      </c>
      <c r="AS87" s="155">
        <v>0</v>
      </c>
      <c r="AT87" s="155">
        <v>0</v>
      </c>
      <c r="AU87" s="155">
        <v>0</v>
      </c>
      <c r="AV87" s="155">
        <v>0</v>
      </c>
      <c r="AW87" s="155">
        <v>0</v>
      </c>
      <c r="AX87" s="155">
        <v>0</v>
      </c>
      <c r="AY87" s="155">
        <v>0</v>
      </c>
      <c r="AZ87" s="155">
        <v>0</v>
      </c>
      <c r="BA87" s="155">
        <v>0</v>
      </c>
      <c r="BB87" s="155">
        <v>0</v>
      </c>
      <c r="BC87" s="155">
        <v>0</v>
      </c>
      <c r="BD87" s="155">
        <v>0</v>
      </c>
      <c r="BE87" s="155">
        <v>0</v>
      </c>
      <c r="BF87" s="155">
        <v>0</v>
      </c>
      <c r="BG87" s="155">
        <v>0</v>
      </c>
      <c r="BH87" s="155">
        <v>0</v>
      </c>
      <c r="BI87" s="155">
        <v>0</v>
      </c>
      <c r="BJ87" s="155">
        <v>0</v>
      </c>
      <c r="BK87" s="155">
        <v>0</v>
      </c>
      <c r="BL87" s="155">
        <v>0</v>
      </c>
      <c r="BM87" s="155">
        <v>0</v>
      </c>
      <c r="BN87" s="155">
        <v>0</v>
      </c>
      <c r="BO87" s="155">
        <v>0</v>
      </c>
      <c r="BP87" s="155">
        <v>0</v>
      </c>
      <c r="BQ87" s="155">
        <v>0</v>
      </c>
      <c r="BR87" s="155">
        <v>0</v>
      </c>
      <c r="BS87" s="155">
        <v>0</v>
      </c>
      <c r="BT87" s="155">
        <v>0</v>
      </c>
      <c r="BU87" s="155">
        <v>0</v>
      </c>
      <c r="BV87" s="155">
        <v>0</v>
      </c>
      <c r="BW87" s="155">
        <v>0</v>
      </c>
      <c r="BX87" s="155">
        <v>0</v>
      </c>
      <c r="BY87" s="155">
        <v>0</v>
      </c>
      <c r="BZ87" s="155">
        <v>0</v>
      </c>
      <c r="CA87" s="155">
        <v>0</v>
      </c>
      <c r="CB87" s="155">
        <v>0</v>
      </c>
      <c r="CC87" s="155">
        <v>0</v>
      </c>
      <c r="CD87" s="156">
        <v>0</v>
      </c>
      <c r="CE87" s="56"/>
    </row>
    <row r="88" spans="1:83" s="1" customFormat="1" x14ac:dyDescent="0.4">
      <c r="A88" s="149"/>
      <c r="B88" s="56" t="s">
        <v>232</v>
      </c>
      <c r="C88" s="227" t="s">
        <v>221</v>
      </c>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v>0</v>
      </c>
      <c r="AI88" s="155">
        <v>0</v>
      </c>
      <c r="AJ88" s="155">
        <v>0</v>
      </c>
      <c r="AK88" s="155">
        <v>0</v>
      </c>
      <c r="AL88" s="155">
        <v>0</v>
      </c>
      <c r="AM88" s="155">
        <v>0</v>
      </c>
      <c r="AN88" s="155">
        <v>0</v>
      </c>
      <c r="AO88" s="155">
        <v>0</v>
      </c>
      <c r="AP88" s="155">
        <v>0</v>
      </c>
      <c r="AQ88" s="155">
        <v>0</v>
      </c>
      <c r="AR88" s="155">
        <v>0</v>
      </c>
      <c r="AS88" s="155">
        <v>0</v>
      </c>
      <c r="AT88" s="155">
        <v>0</v>
      </c>
      <c r="AU88" s="155">
        <v>0</v>
      </c>
      <c r="AV88" s="155">
        <v>505.50842426823931</v>
      </c>
      <c r="AW88" s="155">
        <v>710.21289378353549</v>
      </c>
      <c r="AX88" s="155">
        <v>820.7658061912789</v>
      </c>
      <c r="AY88" s="155">
        <v>1007.9813777872349</v>
      </c>
      <c r="AZ88" s="155">
        <v>1212.5307624595152</v>
      </c>
      <c r="BA88" s="155">
        <v>1373.3434446659953</v>
      </c>
      <c r="BB88" s="155">
        <v>1529.2386319993936</v>
      </c>
      <c r="BC88" s="155">
        <v>1685.0312370699578</v>
      </c>
      <c r="BD88" s="155">
        <v>1846.9692141166404</v>
      </c>
      <c r="BE88" s="155">
        <v>2044.6946975616393</v>
      </c>
      <c r="BF88" s="155">
        <v>2184.4949999999999</v>
      </c>
      <c r="BG88" s="155">
        <v>2399.912471946795</v>
      </c>
      <c r="BH88" s="155">
        <v>2608.7809999999999</v>
      </c>
      <c r="BI88" s="155">
        <v>2824.8410963032829</v>
      </c>
      <c r="BJ88" s="155">
        <v>3059.7591478660306</v>
      </c>
      <c r="BK88" s="155">
        <v>3359.1290942770729</v>
      </c>
      <c r="BL88" s="155">
        <v>3619.5934670833412</v>
      </c>
      <c r="BM88" s="155">
        <v>3989.1991157989637</v>
      </c>
      <c r="BN88" s="155">
        <v>4200.2916762362729</v>
      </c>
      <c r="BO88" s="155">
        <v>4351.2435542558051</v>
      </c>
      <c r="BP88" s="155">
        <v>4620.0866791328817</v>
      </c>
      <c r="BQ88" s="155">
        <v>4770.7953469207459</v>
      </c>
      <c r="BR88" s="155">
        <v>5009.9905589028167</v>
      </c>
      <c r="BS88" s="155">
        <v>4766.3278780454339</v>
      </c>
      <c r="BT88" s="155">
        <v>4478.3398482512839</v>
      </c>
      <c r="BU88" s="155">
        <v>3842.5519515868186</v>
      </c>
      <c r="BV88" s="155">
        <v>3525.5145970952212</v>
      </c>
      <c r="BW88" s="155">
        <v>3311.6174378439055</v>
      </c>
      <c r="BX88" s="155">
        <v>2692.7844081084777</v>
      </c>
      <c r="BY88" s="155">
        <v>2437.3838556217406</v>
      </c>
      <c r="BZ88" s="155">
        <v>2267.3318923694324</v>
      </c>
      <c r="CA88" s="155">
        <v>2212.0560932846201</v>
      </c>
      <c r="CB88" s="155">
        <v>2003.7522229255731</v>
      </c>
      <c r="CC88" s="155">
        <v>1731.1957740736568</v>
      </c>
      <c r="CD88" s="156">
        <v>1563.1187973257322</v>
      </c>
      <c r="CE88" s="56"/>
    </row>
    <row r="89" spans="1:83" s="1" customFormat="1" ht="25.5" customHeight="1" x14ac:dyDescent="0.4">
      <c r="A89" s="149"/>
      <c r="B89" s="56" t="s">
        <v>239</v>
      </c>
      <c r="C89" s="227" t="s">
        <v>221</v>
      </c>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5">
        <v>0</v>
      </c>
      <c r="BA89" s="155">
        <v>0</v>
      </c>
      <c r="BB89" s="155">
        <v>0</v>
      </c>
      <c r="BC89" s="155">
        <v>0</v>
      </c>
      <c r="BD89" s="155">
        <v>0</v>
      </c>
      <c r="BE89" s="155">
        <v>0</v>
      </c>
      <c r="BF89" s="155">
        <v>0</v>
      </c>
      <c r="BG89" s="155">
        <v>0</v>
      </c>
      <c r="BH89" s="155">
        <v>0</v>
      </c>
      <c r="BI89" s="155">
        <v>3</v>
      </c>
      <c r="BJ89" s="155">
        <v>7</v>
      </c>
      <c r="BK89" s="155">
        <v>13.497025149999999</v>
      </c>
      <c r="BL89" s="155">
        <v>38.534542930000001</v>
      </c>
      <c r="BM89" s="155">
        <v>34.154483699999993</v>
      </c>
      <c r="BN89" s="155">
        <v>45.768576209999999</v>
      </c>
      <c r="BO89" s="155">
        <v>74.136923039999985</v>
      </c>
      <c r="BP89" s="155">
        <v>110.91288990999999</v>
      </c>
      <c r="BQ89" s="155">
        <v>159.75237205000002</v>
      </c>
      <c r="BR89" s="155">
        <v>187.89459571</v>
      </c>
      <c r="BS89" s="155">
        <v>208.81836001000002</v>
      </c>
      <c r="BT89" s="155">
        <v>194.73461820000003</v>
      </c>
      <c r="BU89" s="155">
        <v>217.75776851000001</v>
      </c>
      <c r="BV89" s="155">
        <v>211.78247487000004</v>
      </c>
      <c r="BW89" s="155">
        <v>212.26699853</v>
      </c>
      <c r="BX89" s="155">
        <v>218.93365956000008</v>
      </c>
      <c r="BY89" s="155">
        <v>241.49205117209539</v>
      </c>
      <c r="BZ89" s="155">
        <v>234.21015694474963</v>
      </c>
      <c r="CA89" s="155">
        <v>238.16945438482293</v>
      </c>
      <c r="CB89" s="155">
        <v>242.03141842028583</v>
      </c>
      <c r="CC89" s="155">
        <v>245.95433349519783</v>
      </c>
      <c r="CD89" s="156">
        <v>247.9200395996352</v>
      </c>
      <c r="CE89" s="56"/>
    </row>
    <row r="90" spans="1:83" s="1" customFormat="1" x14ac:dyDescent="0.4">
      <c r="A90" s="149"/>
      <c r="B90" s="56" t="s">
        <v>240</v>
      </c>
      <c r="C90" s="227" t="s">
        <v>230</v>
      </c>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v>0</v>
      </c>
      <c r="AR90" s="155">
        <v>0</v>
      </c>
      <c r="AS90" s="155">
        <v>0</v>
      </c>
      <c r="AT90" s="155">
        <v>0</v>
      </c>
      <c r="AU90" s="155">
        <v>0</v>
      </c>
      <c r="AV90" s="155">
        <v>0</v>
      </c>
      <c r="AW90" s="155">
        <v>0</v>
      </c>
      <c r="AX90" s="155">
        <v>0</v>
      </c>
      <c r="AY90" s="155">
        <v>0</v>
      </c>
      <c r="AZ90" s="155">
        <v>0</v>
      </c>
      <c r="BA90" s="155">
        <v>0</v>
      </c>
      <c r="BB90" s="155">
        <v>0</v>
      </c>
      <c r="BC90" s="155">
        <v>0</v>
      </c>
      <c r="BD90" s="155">
        <v>0</v>
      </c>
      <c r="BE90" s="155">
        <v>0</v>
      </c>
      <c r="BF90" s="155">
        <v>0</v>
      </c>
      <c r="BG90" s="155">
        <v>0</v>
      </c>
      <c r="BH90" s="155">
        <v>0</v>
      </c>
      <c r="BI90" s="155">
        <v>0</v>
      </c>
      <c r="BJ90" s="155">
        <v>22.992533999999999</v>
      </c>
      <c r="BK90" s="155">
        <v>22.396319999999999</v>
      </c>
      <c r="BL90" s="155">
        <v>23.618407999999999</v>
      </c>
      <c r="BM90" s="155">
        <v>22.115864999999999</v>
      </c>
      <c r="BN90" s="155">
        <v>20.338511999999998</v>
      </c>
      <c r="BO90" s="155">
        <v>21.323773484530555</v>
      </c>
      <c r="BP90" s="155">
        <v>18.545211999999999</v>
      </c>
      <c r="BQ90" s="155">
        <v>17.904194</v>
      </c>
      <c r="BR90" s="155">
        <v>16.738534999999999</v>
      </c>
      <c r="BS90" s="155">
        <v>14.297962929999997</v>
      </c>
      <c r="BT90" s="155">
        <v>13.080097299999998</v>
      </c>
      <c r="BU90" s="155">
        <v>11.470037099999999</v>
      </c>
      <c r="BV90" s="155">
        <v>12.475959119999999</v>
      </c>
      <c r="BW90" s="155">
        <v>9.6425249466657483</v>
      </c>
      <c r="BX90" s="155">
        <v>14.778392461051979</v>
      </c>
      <c r="BY90" s="155">
        <v>11.535146754390695</v>
      </c>
      <c r="BZ90" s="155">
        <v>12.374536602565755</v>
      </c>
      <c r="CA90" s="155">
        <v>13.860592403173932</v>
      </c>
      <c r="CB90" s="155">
        <v>15.246099140951898</v>
      </c>
      <c r="CC90" s="155">
        <v>16.553394489360215</v>
      </c>
      <c r="CD90" s="156">
        <v>18.41254045984769</v>
      </c>
      <c r="CE90" s="56"/>
    </row>
    <row r="91" spans="1:83" s="1" customFormat="1" x14ac:dyDescent="0.4">
      <c r="A91" s="149"/>
      <c r="B91" s="56" t="s">
        <v>338</v>
      </c>
      <c r="C91" s="227" t="s">
        <v>230</v>
      </c>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v>320.9395900106818</v>
      </c>
      <c r="AI91" s="155">
        <v>352.75813604081998</v>
      </c>
      <c r="AJ91" s="155">
        <v>455.35323341022615</v>
      </c>
      <c r="AK91" s="155">
        <v>736.40552867942881</v>
      </c>
      <c r="AL91" s="155">
        <v>946.35929177961918</v>
      </c>
      <c r="AM91" s="155">
        <v>1119.0866247744702</v>
      </c>
      <c r="AN91" s="155">
        <v>1260.4022225303984</v>
      </c>
      <c r="AO91" s="155">
        <v>1413.4558865030046</v>
      </c>
      <c r="AP91" s="155">
        <v>1518.3915054319073</v>
      </c>
      <c r="AQ91" s="155">
        <v>1572.8116400781266</v>
      </c>
      <c r="AR91" s="155">
        <v>1819.8820000000001</v>
      </c>
      <c r="AS91" s="155">
        <v>2044.9829999999999</v>
      </c>
      <c r="AT91" s="155">
        <v>2323.52</v>
      </c>
      <c r="AU91" s="155">
        <v>2573.1280000000002</v>
      </c>
      <c r="AV91" s="155">
        <v>2807.8249999999998</v>
      </c>
      <c r="AW91" s="155">
        <v>3189.0050000000001</v>
      </c>
      <c r="AX91" s="155">
        <v>3402.2148963971672</v>
      </c>
      <c r="AY91" s="155">
        <v>3614.8473488867526</v>
      </c>
      <c r="AZ91" s="155">
        <v>3751.9206727282358</v>
      </c>
      <c r="BA91" s="155">
        <v>3788.0146137757624</v>
      </c>
      <c r="BB91" s="155">
        <v>3851.7417929521921</v>
      </c>
      <c r="BC91" s="155">
        <v>3997.2728888889624</v>
      </c>
      <c r="BD91" s="155">
        <v>4207.3417317175063</v>
      </c>
      <c r="BE91" s="155">
        <v>4458.6120397296809</v>
      </c>
      <c r="BF91" s="155">
        <v>4782.8062827579006</v>
      </c>
      <c r="BG91" s="155">
        <v>4439.9426964228405</v>
      </c>
      <c r="BH91" s="155">
        <v>4548.4601171225586</v>
      </c>
      <c r="BI91" s="155">
        <v>4563.9384927414358</v>
      </c>
      <c r="BJ91" s="155">
        <v>4861.4789099542368</v>
      </c>
      <c r="BK91" s="155">
        <v>4923.6027084858815</v>
      </c>
      <c r="BL91" s="155">
        <v>5503.9442212258709</v>
      </c>
      <c r="BM91" s="155">
        <v>5762.4397376097304</v>
      </c>
      <c r="BN91" s="155">
        <v>5948.9797621593234</v>
      </c>
      <c r="BO91" s="155">
        <v>6241.622946717006</v>
      </c>
      <c r="BP91" s="155">
        <v>6427.139962759471</v>
      </c>
      <c r="BQ91" s="155">
        <v>6544.0581409153201</v>
      </c>
      <c r="BR91" s="155">
        <v>6578.0549409279665</v>
      </c>
      <c r="BS91" s="155">
        <v>6527.4880116677159</v>
      </c>
      <c r="BT91" s="155">
        <v>6329.2889150000001</v>
      </c>
      <c r="BU91" s="155">
        <v>6088.1434402404884</v>
      </c>
      <c r="BV91" s="155">
        <v>5834.4756976856261</v>
      </c>
      <c r="BW91" s="155">
        <v>5764.5872541995759</v>
      </c>
      <c r="BX91" s="155">
        <v>5562.932235204551</v>
      </c>
      <c r="BY91" s="155">
        <v>5847.3239705585438</v>
      </c>
      <c r="BZ91" s="155">
        <v>5681.7494802819829</v>
      </c>
      <c r="CA91" s="155">
        <v>5657.8404082899424</v>
      </c>
      <c r="CB91" s="155">
        <v>5800.4328025807426</v>
      </c>
      <c r="CC91" s="155">
        <v>5899.3561975260591</v>
      </c>
      <c r="CD91" s="156">
        <v>6007.7436361884538</v>
      </c>
      <c r="CE91" s="56"/>
    </row>
    <row r="92" spans="1:83" s="1" customFormat="1" x14ac:dyDescent="0.4">
      <c r="A92" s="149"/>
      <c r="B92" s="56" t="s">
        <v>339</v>
      </c>
      <c r="C92" s="227"/>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f t="shared" ref="AH92:BM92" si="20">AH93+AH94</f>
        <v>71.120099769629675</v>
      </c>
      <c r="AI92" s="155">
        <f t="shared" si="20"/>
        <v>83.345426824182638</v>
      </c>
      <c r="AJ92" s="155">
        <f t="shared" si="20"/>
        <v>94.370105250716534</v>
      </c>
      <c r="AK92" s="155">
        <f t="shared" si="20"/>
        <v>110.66288980977642</v>
      </c>
      <c r="AL92" s="155">
        <f t="shared" si="20"/>
        <v>128.61414610719504</v>
      </c>
      <c r="AM92" s="155">
        <f t="shared" si="20"/>
        <v>153.48687985122868</v>
      </c>
      <c r="AN92" s="155">
        <f t="shared" si="20"/>
        <v>191.30709195442361</v>
      </c>
      <c r="AO92" s="155">
        <f t="shared" si="20"/>
        <v>239.64154717188583</v>
      </c>
      <c r="AP92" s="155">
        <f t="shared" si="20"/>
        <v>311.95285567404869</v>
      </c>
      <c r="AQ92" s="155">
        <f t="shared" si="20"/>
        <v>390.60219982712812</v>
      </c>
      <c r="AR92" s="155">
        <f t="shared" si="20"/>
        <v>480.31102733848672</v>
      </c>
      <c r="AS92" s="155">
        <f t="shared" si="20"/>
        <v>594.5923392677048</v>
      </c>
      <c r="AT92" s="155">
        <f t="shared" si="20"/>
        <v>738.00186813463529</v>
      </c>
      <c r="AU92" s="155">
        <f t="shared" si="20"/>
        <v>936.37148480674375</v>
      </c>
      <c r="AV92" s="155">
        <f t="shared" si="20"/>
        <v>1056.2527841651299</v>
      </c>
      <c r="AW92" s="155">
        <f t="shared" si="20"/>
        <v>1173.2518869262608</v>
      </c>
      <c r="AX92" s="155">
        <f t="shared" si="20"/>
        <v>1248.152478671044</v>
      </c>
      <c r="AY92" s="155">
        <f t="shared" si="20"/>
        <v>1072.0921882684913</v>
      </c>
      <c r="AZ92" s="155">
        <f t="shared" si="20"/>
        <v>868.89486843650786</v>
      </c>
      <c r="BA92" s="155">
        <f t="shared" si="20"/>
        <v>667.92788305449221</v>
      </c>
      <c r="BB92" s="155">
        <f t="shared" si="20"/>
        <v>430.74825690999194</v>
      </c>
      <c r="BC92" s="155">
        <f t="shared" si="20"/>
        <v>160.73253085948892</v>
      </c>
      <c r="BD92" s="155">
        <f t="shared" si="20"/>
        <v>3.0840000000000001</v>
      </c>
      <c r="BE92" s="155">
        <f t="shared" si="20"/>
        <v>0</v>
      </c>
      <c r="BF92" s="155">
        <f t="shared" si="20"/>
        <v>0</v>
      </c>
      <c r="BG92" s="155">
        <f t="shared" si="20"/>
        <v>0</v>
      </c>
      <c r="BH92" s="155">
        <f t="shared" si="20"/>
        <v>0</v>
      </c>
      <c r="BI92" s="155">
        <f t="shared" si="20"/>
        <v>0</v>
      </c>
      <c r="BJ92" s="155">
        <f t="shared" si="20"/>
        <v>0</v>
      </c>
      <c r="BK92" s="155">
        <f t="shared" si="20"/>
        <v>0</v>
      </c>
      <c r="BL92" s="155">
        <f t="shared" si="20"/>
        <v>0</v>
      </c>
      <c r="BM92" s="155">
        <f t="shared" si="20"/>
        <v>0</v>
      </c>
      <c r="BN92" s="155">
        <f t="shared" ref="BN92:CD92" si="21">BN93+BN94</f>
        <v>0</v>
      </c>
      <c r="BO92" s="155">
        <f t="shared" si="21"/>
        <v>0</v>
      </c>
      <c r="BP92" s="155">
        <f t="shared" si="21"/>
        <v>0</v>
      </c>
      <c r="BQ92" s="155">
        <f t="shared" si="21"/>
        <v>0</v>
      </c>
      <c r="BR92" s="155">
        <f t="shared" si="21"/>
        <v>0</v>
      </c>
      <c r="BS92" s="155">
        <f t="shared" si="21"/>
        <v>0</v>
      </c>
      <c r="BT92" s="155">
        <f t="shared" si="21"/>
        <v>0</v>
      </c>
      <c r="BU92" s="155">
        <f t="shared" si="21"/>
        <v>0</v>
      </c>
      <c r="BV92" s="155">
        <f t="shared" si="21"/>
        <v>0</v>
      </c>
      <c r="BW92" s="155">
        <f t="shared" si="21"/>
        <v>0</v>
      </c>
      <c r="BX92" s="155">
        <f t="shared" si="21"/>
        <v>0</v>
      </c>
      <c r="BY92" s="155">
        <f t="shared" si="21"/>
        <v>0</v>
      </c>
      <c r="BZ92" s="155">
        <f t="shared" si="21"/>
        <v>0</v>
      </c>
      <c r="CA92" s="155">
        <f t="shared" si="21"/>
        <v>0</v>
      </c>
      <c r="CB92" s="155">
        <f t="shared" si="21"/>
        <v>0</v>
      </c>
      <c r="CC92" s="155">
        <f t="shared" si="21"/>
        <v>0</v>
      </c>
      <c r="CD92" s="156">
        <f t="shared" si="21"/>
        <v>0</v>
      </c>
      <c r="CE92" s="56"/>
    </row>
    <row r="93" spans="1:83" s="1" customFormat="1" x14ac:dyDescent="0.4">
      <c r="A93" s="149"/>
      <c r="B93" s="71" t="s">
        <v>333</v>
      </c>
      <c r="C93" s="227" t="s">
        <v>230</v>
      </c>
      <c r="D93" s="155"/>
      <c r="E93" s="155"/>
      <c r="F93" s="155"/>
      <c r="G93" s="155"/>
      <c r="H93" s="155"/>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v>71.120099769629675</v>
      </c>
      <c r="AI93" s="155">
        <v>83.242863686781405</v>
      </c>
      <c r="AJ93" s="155">
        <v>94.031094765553775</v>
      </c>
      <c r="AK93" s="155">
        <v>109.78057859312652</v>
      </c>
      <c r="AL93" s="155">
        <v>126.77669589378296</v>
      </c>
      <c r="AM93" s="155">
        <v>151.11139023287083</v>
      </c>
      <c r="AN93" s="155">
        <v>187.43216636458706</v>
      </c>
      <c r="AO93" s="155">
        <v>233.95503639362974</v>
      </c>
      <c r="AP93" s="155">
        <v>301.99596749420692</v>
      </c>
      <c r="AQ93" s="155">
        <v>375.37745151689109</v>
      </c>
      <c r="AR93" s="155">
        <v>458.75205236600652</v>
      </c>
      <c r="AS93" s="155">
        <v>563.46764543914014</v>
      </c>
      <c r="AT93" s="155">
        <v>693.67776212835031</v>
      </c>
      <c r="AU93" s="155">
        <v>872.69164712956422</v>
      </c>
      <c r="AV93" s="155">
        <v>977.77696232569713</v>
      </c>
      <c r="AW93" s="155">
        <v>1075.4495006467575</v>
      </c>
      <c r="AX93" s="155">
        <v>1132.0969886808366</v>
      </c>
      <c r="AY93" s="155">
        <v>956.44585808371539</v>
      </c>
      <c r="AZ93" s="155">
        <v>767.62193724510246</v>
      </c>
      <c r="BA93" s="155">
        <v>589.26139928678288</v>
      </c>
      <c r="BB93" s="155">
        <v>376.793301450684</v>
      </c>
      <c r="BC93" s="155">
        <v>140.4782449682954</v>
      </c>
      <c r="BD93" s="155">
        <v>3.0840000000000001</v>
      </c>
      <c r="BE93" s="155">
        <v>0</v>
      </c>
      <c r="BF93" s="155">
        <v>0</v>
      </c>
      <c r="BG93" s="155">
        <v>0</v>
      </c>
      <c r="BH93" s="155">
        <v>0</v>
      </c>
      <c r="BI93" s="155">
        <v>0</v>
      </c>
      <c r="BJ93" s="155">
        <v>0</v>
      </c>
      <c r="BK93" s="155">
        <v>0</v>
      </c>
      <c r="BL93" s="155">
        <v>0</v>
      </c>
      <c r="BM93" s="155">
        <v>0</v>
      </c>
      <c r="BN93" s="155">
        <v>0</v>
      </c>
      <c r="BO93" s="155">
        <v>0</v>
      </c>
      <c r="BP93" s="155">
        <v>0</v>
      </c>
      <c r="BQ93" s="155">
        <v>0</v>
      </c>
      <c r="BR93" s="155">
        <v>0</v>
      </c>
      <c r="BS93" s="155">
        <v>0</v>
      </c>
      <c r="BT93" s="155">
        <v>0</v>
      </c>
      <c r="BU93" s="155">
        <v>0</v>
      </c>
      <c r="BV93" s="155">
        <v>0</v>
      </c>
      <c r="BW93" s="155">
        <v>0</v>
      </c>
      <c r="BX93" s="155">
        <v>0</v>
      </c>
      <c r="BY93" s="155">
        <v>0</v>
      </c>
      <c r="BZ93" s="155">
        <v>0</v>
      </c>
      <c r="CA93" s="155">
        <v>0</v>
      </c>
      <c r="CB93" s="155">
        <v>0</v>
      </c>
      <c r="CC93" s="155">
        <v>0</v>
      </c>
      <c r="CD93" s="156">
        <v>0</v>
      </c>
      <c r="CE93" s="56"/>
    </row>
    <row r="94" spans="1:83" s="106" customFormat="1" x14ac:dyDescent="0.4">
      <c r="A94" s="166"/>
      <c r="B94" s="71" t="s">
        <v>334</v>
      </c>
      <c r="C94" s="227" t="s">
        <v>230</v>
      </c>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155">
        <v>0</v>
      </c>
      <c r="AI94" s="155">
        <v>0.10256313740122944</v>
      </c>
      <c r="AJ94" s="155">
        <v>0.339010485162763</v>
      </c>
      <c r="AK94" s="155">
        <v>0.88231121664990164</v>
      </c>
      <c r="AL94" s="155">
        <v>1.8374502134120854</v>
      </c>
      <c r="AM94" s="155">
        <v>2.3754896183578387</v>
      </c>
      <c r="AN94" s="155">
        <v>3.874925589836558</v>
      </c>
      <c r="AO94" s="155">
        <v>5.6865107782560864</v>
      </c>
      <c r="AP94" s="155">
        <v>9.9568881798417888</v>
      </c>
      <c r="AQ94" s="155">
        <v>15.224748310237054</v>
      </c>
      <c r="AR94" s="155">
        <v>21.558974972480229</v>
      </c>
      <c r="AS94" s="155">
        <v>31.124693828564666</v>
      </c>
      <c r="AT94" s="155">
        <v>44.324106006285028</v>
      </c>
      <c r="AU94" s="155">
        <v>63.679837677179577</v>
      </c>
      <c r="AV94" s="155">
        <v>78.475821839432896</v>
      </c>
      <c r="AW94" s="155">
        <v>97.802386279503267</v>
      </c>
      <c r="AX94" s="155">
        <v>116.05548999020743</v>
      </c>
      <c r="AY94" s="155">
        <v>115.64633018477583</v>
      </c>
      <c r="AZ94" s="155">
        <v>101.27293119140541</v>
      </c>
      <c r="BA94" s="155">
        <v>78.666483767709352</v>
      </c>
      <c r="BB94" s="155">
        <v>53.954955459307946</v>
      </c>
      <c r="BC94" s="155">
        <v>20.254285891193518</v>
      </c>
      <c r="BD94" s="155">
        <v>0</v>
      </c>
      <c r="BE94" s="155">
        <v>0</v>
      </c>
      <c r="BF94" s="155">
        <v>0</v>
      </c>
      <c r="BG94" s="155">
        <v>0</v>
      </c>
      <c r="BH94" s="155">
        <v>0</v>
      </c>
      <c r="BI94" s="155">
        <v>0</v>
      </c>
      <c r="BJ94" s="155">
        <v>0</v>
      </c>
      <c r="BK94" s="155">
        <v>0</v>
      </c>
      <c r="BL94" s="155">
        <v>0</v>
      </c>
      <c r="BM94" s="155">
        <v>0</v>
      </c>
      <c r="BN94" s="155">
        <v>0</v>
      </c>
      <c r="BO94" s="155">
        <v>0</v>
      </c>
      <c r="BP94" s="155">
        <v>0</v>
      </c>
      <c r="BQ94" s="155">
        <v>0</v>
      </c>
      <c r="BR94" s="155">
        <v>0</v>
      </c>
      <c r="BS94" s="155">
        <v>0</v>
      </c>
      <c r="BT94" s="155">
        <v>0</v>
      </c>
      <c r="BU94" s="155">
        <v>0</v>
      </c>
      <c r="BV94" s="155">
        <v>0</v>
      </c>
      <c r="BW94" s="155">
        <v>0</v>
      </c>
      <c r="BX94" s="155">
        <v>0</v>
      </c>
      <c r="BY94" s="155">
        <v>0</v>
      </c>
      <c r="BZ94" s="155">
        <v>0</v>
      </c>
      <c r="CA94" s="155">
        <v>0</v>
      </c>
      <c r="CB94" s="155">
        <v>0</v>
      </c>
      <c r="CC94" s="155">
        <v>0</v>
      </c>
      <c r="CD94" s="156">
        <v>0</v>
      </c>
      <c r="CE94" s="56"/>
    </row>
    <row r="95" spans="1:83" s="1" customFormat="1" ht="25.5" customHeight="1" x14ac:dyDescent="0.4">
      <c r="A95" s="149"/>
      <c r="B95" s="56" t="s">
        <v>326</v>
      </c>
      <c r="C95" s="227"/>
      <c r="D95" s="155"/>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v>558.19701834134617</v>
      </c>
      <c r="AI95" s="155">
        <v>620.88224500000001</v>
      </c>
      <c r="AJ95" s="155">
        <v>724.58276230769229</v>
      </c>
      <c r="AK95" s="155">
        <v>921.07746999999995</v>
      </c>
      <c r="AL95" s="155">
        <v>935.84200699999997</v>
      </c>
      <c r="AM95" s="155">
        <v>980.17922024999996</v>
      </c>
      <c r="AN95" s="155">
        <v>1183.0227809999999</v>
      </c>
      <c r="AO95" s="155">
        <v>1364.9896094285714</v>
      </c>
      <c r="AP95" s="155">
        <v>1451.7818833333333</v>
      </c>
      <c r="AQ95" s="155">
        <v>1562.8152170000001</v>
      </c>
      <c r="AR95" s="155">
        <v>1833.6015796666668</v>
      </c>
      <c r="AS95" s="155">
        <v>2026.8344213333332</v>
      </c>
      <c r="AT95" s="155">
        <v>2277.7609313333332</v>
      </c>
      <c r="AU95" s="155">
        <v>2724.8265649999998</v>
      </c>
      <c r="AV95" s="155">
        <v>3689.2059093333332</v>
      </c>
      <c r="AW95" s="155">
        <v>3895.6549436666664</v>
      </c>
      <c r="AX95" s="155">
        <v>3925.5360000000001</v>
      </c>
      <c r="AY95" s="155">
        <v>3841.1390000000001</v>
      </c>
      <c r="AZ95" s="155">
        <v>3764.2959999999998</v>
      </c>
      <c r="BA95" s="155">
        <v>3721.3679999999999</v>
      </c>
      <c r="BB95" s="155">
        <v>3565.866</v>
      </c>
      <c r="BC95" s="155">
        <v>3725.9639999999999</v>
      </c>
      <c r="BD95" s="155">
        <v>4031.8580000000002</v>
      </c>
      <c r="BE95" s="155">
        <v>4416.0640000000003</v>
      </c>
      <c r="BF95" s="155">
        <v>4405.0969999999998</v>
      </c>
      <c r="BG95" s="155">
        <v>2470.8219999999997</v>
      </c>
      <c r="BH95" s="232">
        <v>0</v>
      </c>
      <c r="BI95" s="155">
        <v>0</v>
      </c>
      <c r="BJ95" s="155">
        <v>0</v>
      </c>
      <c r="BK95" s="155">
        <v>0</v>
      </c>
      <c r="BL95" s="155">
        <v>0</v>
      </c>
      <c r="BM95" s="155">
        <v>0</v>
      </c>
      <c r="BN95" s="155">
        <v>0</v>
      </c>
      <c r="BO95" s="155">
        <v>0</v>
      </c>
      <c r="BP95" s="155">
        <v>0</v>
      </c>
      <c r="BQ95" s="155">
        <v>0</v>
      </c>
      <c r="BR95" s="155">
        <v>0</v>
      </c>
      <c r="BS95" s="155">
        <v>0</v>
      </c>
      <c r="BT95" s="155">
        <v>0</v>
      </c>
      <c r="BU95" s="155">
        <v>0</v>
      </c>
      <c r="BV95" s="155">
        <v>0</v>
      </c>
      <c r="BW95" s="155">
        <v>0</v>
      </c>
      <c r="BX95" s="155">
        <v>0</v>
      </c>
      <c r="BY95" s="155">
        <v>0</v>
      </c>
      <c r="BZ95" s="155">
        <v>0</v>
      </c>
      <c r="CA95" s="155">
        <v>0</v>
      </c>
      <c r="CB95" s="155">
        <v>0</v>
      </c>
      <c r="CC95" s="155">
        <v>0</v>
      </c>
      <c r="CD95" s="156">
        <v>0</v>
      </c>
      <c r="CE95" s="56"/>
    </row>
    <row r="96" spans="1:83" s="1" customFormat="1" x14ac:dyDescent="0.4">
      <c r="A96" s="149"/>
      <c r="B96" s="71" t="s">
        <v>340</v>
      </c>
      <c r="C96" s="227" t="s">
        <v>230</v>
      </c>
      <c r="D96" s="155"/>
      <c r="E96" s="155"/>
      <c r="F96" s="155"/>
      <c r="G96" s="155"/>
      <c r="H96" s="155"/>
      <c r="I96" s="155"/>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v>0</v>
      </c>
      <c r="AI96" s="155">
        <v>7.9208541951414011</v>
      </c>
      <c r="AJ96" s="155">
        <v>14.257537551254522</v>
      </c>
      <c r="AK96" s="155">
        <v>18.217964648825223</v>
      </c>
      <c r="AL96" s="155">
        <v>30.891331361051463</v>
      </c>
      <c r="AM96" s="155">
        <v>82.376883629470569</v>
      </c>
      <c r="AN96" s="155">
        <v>158.41708390282801</v>
      </c>
      <c r="AO96" s="155">
        <v>275.64572599092071</v>
      </c>
      <c r="AP96" s="155">
        <v>396.04270975706999</v>
      </c>
      <c r="AQ96" s="155">
        <v>531.48931649398799</v>
      </c>
      <c r="AR96" s="155">
        <v>695.45099833341499</v>
      </c>
      <c r="AS96" s="155">
        <v>875.25438856312473</v>
      </c>
      <c r="AT96" s="155">
        <v>1012.7680845889809</v>
      </c>
      <c r="AU96" s="155">
        <v>1284.9325956024427</v>
      </c>
      <c r="AV96" s="155">
        <v>1549.3917064717893</v>
      </c>
      <c r="AW96" s="155">
        <v>1694.465297394725</v>
      </c>
      <c r="AX96" s="155">
        <v>1703.4202564991706</v>
      </c>
      <c r="AY96" s="155">
        <v>1500.1314740626374</v>
      </c>
      <c r="AZ96" s="155">
        <v>1421.519831098472</v>
      </c>
      <c r="BA96" s="155">
        <v>1299.9456455967315</v>
      </c>
      <c r="BB96" s="155">
        <v>1181.8139462800841</v>
      </c>
      <c r="BC96" s="155">
        <v>1112.7124440704331</v>
      </c>
      <c r="BD96" s="155">
        <v>1077.816952234662</v>
      </c>
      <c r="BE96" s="155">
        <v>1056.9938777475572</v>
      </c>
      <c r="BF96" s="155">
        <v>607.92077511202979</v>
      </c>
      <c r="BG96" s="155">
        <v>239.26332801532695</v>
      </c>
      <c r="BH96" s="232">
        <v>0</v>
      </c>
      <c r="BI96" s="155">
        <v>0</v>
      </c>
      <c r="BJ96" s="155">
        <v>0</v>
      </c>
      <c r="BK96" s="155">
        <v>0</v>
      </c>
      <c r="BL96" s="155">
        <v>0</v>
      </c>
      <c r="BM96" s="155">
        <v>0</v>
      </c>
      <c r="BN96" s="155">
        <v>0</v>
      </c>
      <c r="BO96" s="155">
        <v>0</v>
      </c>
      <c r="BP96" s="155">
        <v>0</v>
      </c>
      <c r="BQ96" s="155">
        <v>0</v>
      </c>
      <c r="BR96" s="155">
        <v>0</v>
      </c>
      <c r="BS96" s="155">
        <v>0</v>
      </c>
      <c r="BT96" s="155">
        <v>0</v>
      </c>
      <c r="BU96" s="155">
        <v>0</v>
      </c>
      <c r="BV96" s="155">
        <v>0</v>
      </c>
      <c r="BW96" s="155">
        <v>0</v>
      </c>
      <c r="BX96" s="155">
        <v>0</v>
      </c>
      <c r="BY96" s="155">
        <v>0</v>
      </c>
      <c r="BZ96" s="155">
        <v>0</v>
      </c>
      <c r="CA96" s="155">
        <v>0</v>
      </c>
      <c r="CB96" s="155">
        <v>0</v>
      </c>
      <c r="CC96" s="155">
        <v>0</v>
      </c>
      <c r="CD96" s="156">
        <v>0</v>
      </c>
      <c r="CE96" s="56"/>
    </row>
    <row r="97" spans="1:83" s="1" customFormat="1" x14ac:dyDescent="0.4">
      <c r="A97" s="149"/>
      <c r="B97" s="71" t="s">
        <v>341</v>
      </c>
      <c r="C97" s="227" t="s">
        <v>230</v>
      </c>
      <c r="D97" s="155"/>
      <c r="E97" s="155"/>
      <c r="F97" s="155"/>
      <c r="G97" s="155"/>
      <c r="H97" s="155"/>
      <c r="I97" s="155"/>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f t="shared" ref="AH97:BM97" si="22">AH95-AH96</f>
        <v>558.19701834134617</v>
      </c>
      <c r="AI97" s="155">
        <f t="shared" si="22"/>
        <v>612.96139080485864</v>
      </c>
      <c r="AJ97" s="155">
        <f t="shared" si="22"/>
        <v>710.32522475643782</v>
      </c>
      <c r="AK97" s="155">
        <f t="shared" si="22"/>
        <v>902.85950535117468</v>
      </c>
      <c r="AL97" s="155">
        <f t="shared" si="22"/>
        <v>904.9506756389485</v>
      </c>
      <c r="AM97" s="155">
        <f t="shared" si="22"/>
        <v>897.80233662052933</v>
      </c>
      <c r="AN97" s="155">
        <f t="shared" si="22"/>
        <v>1024.605697097172</v>
      </c>
      <c r="AO97" s="155">
        <f t="shared" si="22"/>
        <v>1089.3438834376507</v>
      </c>
      <c r="AP97" s="155">
        <f t="shared" si="22"/>
        <v>1055.7391735762633</v>
      </c>
      <c r="AQ97" s="155">
        <f t="shared" si="22"/>
        <v>1031.3259005060122</v>
      </c>
      <c r="AR97" s="155">
        <f t="shared" si="22"/>
        <v>1138.1505813332519</v>
      </c>
      <c r="AS97" s="155">
        <f t="shared" si="22"/>
        <v>1151.5800327702086</v>
      </c>
      <c r="AT97" s="155">
        <f t="shared" si="22"/>
        <v>1264.9928467443524</v>
      </c>
      <c r="AU97" s="155">
        <f t="shared" si="22"/>
        <v>1439.8939693975572</v>
      </c>
      <c r="AV97" s="155">
        <f t="shared" si="22"/>
        <v>2139.8142028615439</v>
      </c>
      <c r="AW97" s="155">
        <f t="shared" si="22"/>
        <v>2201.1896462719415</v>
      </c>
      <c r="AX97" s="155">
        <f t="shared" si="22"/>
        <v>2222.1157435008295</v>
      </c>
      <c r="AY97" s="155">
        <f t="shared" si="22"/>
        <v>2341.0075259373625</v>
      </c>
      <c r="AZ97" s="155">
        <f t="shared" si="22"/>
        <v>2342.7761689015279</v>
      </c>
      <c r="BA97" s="155">
        <f t="shared" si="22"/>
        <v>2421.4223544032684</v>
      </c>
      <c r="BB97" s="155">
        <f t="shared" si="22"/>
        <v>2384.0520537199159</v>
      </c>
      <c r="BC97" s="155">
        <f t="shared" si="22"/>
        <v>2613.2515559295671</v>
      </c>
      <c r="BD97" s="155">
        <f t="shared" si="22"/>
        <v>2954.0410477653381</v>
      </c>
      <c r="BE97" s="155">
        <f t="shared" si="22"/>
        <v>3359.0701222524431</v>
      </c>
      <c r="BF97" s="155">
        <f t="shared" si="22"/>
        <v>3797.17622488797</v>
      </c>
      <c r="BG97" s="155">
        <f t="shared" si="22"/>
        <v>2231.5586719846729</v>
      </c>
      <c r="BH97" s="232">
        <f t="shared" si="22"/>
        <v>0</v>
      </c>
      <c r="BI97" s="155">
        <f t="shared" si="22"/>
        <v>0</v>
      </c>
      <c r="BJ97" s="155">
        <f t="shared" si="22"/>
        <v>0</v>
      </c>
      <c r="BK97" s="155">
        <f t="shared" si="22"/>
        <v>0</v>
      </c>
      <c r="BL97" s="155">
        <f t="shared" si="22"/>
        <v>0</v>
      </c>
      <c r="BM97" s="155">
        <f t="shared" si="22"/>
        <v>0</v>
      </c>
      <c r="BN97" s="155">
        <f t="shared" ref="BN97:CD97" si="23">BN95-BN96</f>
        <v>0</v>
      </c>
      <c r="BO97" s="155">
        <f t="shared" si="23"/>
        <v>0</v>
      </c>
      <c r="BP97" s="155">
        <f t="shared" si="23"/>
        <v>0</v>
      </c>
      <c r="BQ97" s="155">
        <f t="shared" si="23"/>
        <v>0</v>
      </c>
      <c r="BR97" s="155">
        <f t="shared" si="23"/>
        <v>0</v>
      </c>
      <c r="BS97" s="155">
        <f t="shared" si="23"/>
        <v>0</v>
      </c>
      <c r="BT97" s="155">
        <f t="shared" si="23"/>
        <v>0</v>
      </c>
      <c r="BU97" s="155">
        <f t="shared" si="23"/>
        <v>0</v>
      </c>
      <c r="BV97" s="155">
        <f t="shared" si="23"/>
        <v>0</v>
      </c>
      <c r="BW97" s="155">
        <f t="shared" si="23"/>
        <v>0</v>
      </c>
      <c r="BX97" s="155">
        <f t="shared" si="23"/>
        <v>0</v>
      </c>
      <c r="BY97" s="155">
        <f t="shared" si="23"/>
        <v>0</v>
      </c>
      <c r="BZ97" s="155">
        <f t="shared" si="23"/>
        <v>0</v>
      </c>
      <c r="CA97" s="155">
        <f t="shared" si="23"/>
        <v>0</v>
      </c>
      <c r="CB97" s="155">
        <f t="shared" si="23"/>
        <v>0</v>
      </c>
      <c r="CC97" s="155">
        <f t="shared" si="23"/>
        <v>0</v>
      </c>
      <c r="CD97" s="156">
        <f t="shared" si="23"/>
        <v>0</v>
      </c>
      <c r="CE97" s="56"/>
    </row>
    <row r="98" spans="1:83" s="1" customFormat="1" x14ac:dyDescent="0.4">
      <c r="A98" s="149"/>
      <c r="B98" s="56" t="s">
        <v>28</v>
      </c>
      <c r="C98" s="227" t="s">
        <v>221</v>
      </c>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v>91.262499560531367</v>
      </c>
      <c r="AI98" s="155">
        <v>103.80069695625174</v>
      </c>
      <c r="AJ98" s="155">
        <v>121.76127077426457</v>
      </c>
      <c r="AK98" s="155">
        <v>137.77699458183082</v>
      </c>
      <c r="AL98" s="155">
        <v>161.17497585640393</v>
      </c>
      <c r="AM98" s="155">
        <v>164.70251240474516</v>
      </c>
      <c r="AN98" s="155">
        <v>160.96340859211983</v>
      </c>
      <c r="AO98" s="155">
        <v>166.80453557865985</v>
      </c>
      <c r="AP98" s="155">
        <v>206.18510032540726</v>
      </c>
      <c r="AQ98" s="155">
        <v>207.26249382688911</v>
      </c>
      <c r="AR98" s="155">
        <v>211.38706882608795</v>
      </c>
      <c r="AS98" s="155">
        <v>215.27977754727789</v>
      </c>
      <c r="AT98" s="155">
        <v>235.70115647812503</v>
      </c>
      <c r="AU98" s="155">
        <v>257.99286127491263</v>
      </c>
      <c r="AV98" s="155">
        <v>267.98866426036761</v>
      </c>
      <c r="AW98" s="155">
        <v>284.03278414127828</v>
      </c>
      <c r="AX98" s="155">
        <v>285.36345330917931</v>
      </c>
      <c r="AY98" s="155">
        <v>294.47974701659587</v>
      </c>
      <c r="AZ98" s="155">
        <v>283.94561406260419</v>
      </c>
      <c r="BA98" s="155">
        <v>285.69479052502197</v>
      </c>
      <c r="BB98" s="155">
        <v>288.39579507576605</v>
      </c>
      <c r="BC98" s="155">
        <v>287.72895339201409</v>
      </c>
      <c r="BD98" s="155">
        <v>302.517</v>
      </c>
      <c r="BE98" s="155">
        <v>312.64282803876375</v>
      </c>
      <c r="BF98" s="155">
        <v>322.64659863649956</v>
      </c>
      <c r="BG98" s="155">
        <v>309.3976731616396</v>
      </c>
      <c r="BH98" s="155">
        <v>330.18399999999997</v>
      </c>
      <c r="BI98" s="155">
        <v>330.53825465994976</v>
      </c>
      <c r="BJ98" s="155">
        <v>340.63572311626842</v>
      </c>
      <c r="BK98" s="155">
        <v>371.72985676896826</v>
      </c>
      <c r="BL98" s="155">
        <v>464.39973457231906</v>
      </c>
      <c r="BM98" s="155">
        <v>487.08424146343594</v>
      </c>
      <c r="BN98" s="155">
        <v>484.86130253975915</v>
      </c>
      <c r="BO98" s="155">
        <v>494.77155401036845</v>
      </c>
      <c r="BP98" s="155">
        <v>516.05253575374229</v>
      </c>
      <c r="BQ98" s="155">
        <v>525.97628279179287</v>
      </c>
      <c r="BR98" s="155">
        <v>539.9856842410652</v>
      </c>
      <c r="BS98" s="155">
        <v>544.97933445687295</v>
      </c>
      <c r="BT98" s="155">
        <v>505.74559385328251</v>
      </c>
      <c r="BU98" s="155">
        <v>500.76145833422174</v>
      </c>
      <c r="BV98" s="155">
        <v>506.49665626731218</v>
      </c>
      <c r="BW98" s="155">
        <v>502.02840392974463</v>
      </c>
      <c r="BX98" s="155">
        <v>435.93777034601516</v>
      </c>
      <c r="BY98" s="155">
        <v>431.81370307912982</v>
      </c>
      <c r="BZ98" s="155">
        <v>442.43115670686626</v>
      </c>
      <c r="CA98" s="155">
        <v>472.02235237727234</v>
      </c>
      <c r="CB98" s="155">
        <v>479.04851694811805</v>
      </c>
      <c r="CC98" s="155">
        <v>478.34901114143588</v>
      </c>
      <c r="CD98" s="156">
        <v>473.73491577581331</v>
      </c>
      <c r="CE98" s="56"/>
    </row>
    <row r="99" spans="1:83" s="1" customFormat="1" x14ac:dyDescent="0.4">
      <c r="A99" s="149"/>
      <c r="B99" s="56" t="s">
        <v>255</v>
      </c>
      <c r="C99" s="227" t="s">
        <v>221</v>
      </c>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5"/>
      <c r="AY99" s="155"/>
      <c r="AZ99" s="155"/>
      <c r="BA99" s="155"/>
      <c r="BB99" s="155"/>
      <c r="BC99" s="155"/>
      <c r="BD99" s="155"/>
      <c r="BE99" s="155"/>
      <c r="BF99" s="155"/>
      <c r="BG99" s="155"/>
      <c r="BH99" s="155"/>
      <c r="BI99" s="155"/>
      <c r="BJ99" s="155"/>
      <c r="BK99" s="155"/>
      <c r="BL99" s="155">
        <f>Industrial_injuries_benefits!BL15</f>
        <v>5.5109329999999996</v>
      </c>
      <c r="BM99" s="155">
        <f>Industrial_injuries_benefits!BM15</f>
        <v>7.0408049999999998</v>
      </c>
      <c r="BN99" s="155">
        <f>Industrial_injuries_benefits!BN15</f>
        <v>9.2482140000000008</v>
      </c>
      <c r="BO99" s="155">
        <f>Industrial_injuries_benefits!BO15</f>
        <v>9.5133209999999995</v>
      </c>
      <c r="BP99" s="155">
        <f>Industrial_injuries_benefits!BP15</f>
        <v>9.4075343484310903</v>
      </c>
      <c r="BQ99" s="155">
        <f>Industrial_injuries_benefits!BQ15</f>
        <v>9.2168086836232543</v>
      </c>
      <c r="BR99" s="155">
        <f>Industrial_injuries_benefits!BR15</f>
        <v>37.532187830000005</v>
      </c>
      <c r="BS99" s="155">
        <f>Industrial_injuries_benefits!BS15</f>
        <v>43.794516459999997</v>
      </c>
      <c r="BT99" s="155">
        <f>Industrial_injuries_benefits!BT15</f>
        <v>41.280517799999998</v>
      </c>
      <c r="BU99" s="155">
        <f>Industrial_injuries_benefits!BU15</f>
        <v>48.629247100000001</v>
      </c>
      <c r="BV99" s="155">
        <f>Industrial_injuries_benefits!BV15</f>
        <v>41.032349681177138</v>
      </c>
      <c r="BW99" s="155">
        <f>Industrial_injuries_benefits!BW15</f>
        <v>43.885255000000001</v>
      </c>
      <c r="BX99" s="155">
        <f>Industrial_injuries_benefits!BX15</f>
        <v>41.886665799999996</v>
      </c>
      <c r="BY99" s="155">
        <f>Industrial_injuries_benefits!BY15</f>
        <v>42.192811044138281</v>
      </c>
      <c r="BZ99" s="155">
        <f>Industrial_injuries_benefits!BZ15</f>
        <v>42.410289937474964</v>
      </c>
      <c r="CA99" s="155">
        <f>Industrial_injuries_benefits!CA15</f>
        <v>42.819933715025805</v>
      </c>
      <c r="CB99" s="155">
        <f>Industrial_injuries_benefits!CB15</f>
        <v>42.842718405267775</v>
      </c>
      <c r="CC99" s="155">
        <f>Industrial_injuries_benefits!CC15</f>
        <v>42.662026030635658</v>
      </c>
      <c r="CD99" s="156">
        <f>Industrial_injuries_benefits!CD15</f>
        <v>42.47858181521449</v>
      </c>
      <c r="CE99" s="56"/>
    </row>
    <row r="100" spans="1:83" s="1" customFormat="1" ht="25.5" customHeight="1" x14ac:dyDescent="0.4">
      <c r="A100" s="149"/>
      <c r="B100" s="56" t="s">
        <v>256</v>
      </c>
      <c r="C100" s="227" t="s">
        <v>221</v>
      </c>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v>0</v>
      </c>
      <c r="AI100" s="155">
        <v>2.5040601381900864</v>
      </c>
      <c r="AJ100" s="155">
        <v>14.800556381209555</v>
      </c>
      <c r="AK100" s="155">
        <v>29.564003868881628</v>
      </c>
      <c r="AL100" s="155">
        <v>48.774724864415802</v>
      </c>
      <c r="AM100" s="155">
        <v>70.789860916671742</v>
      </c>
      <c r="AN100" s="155">
        <v>91.778399466759709</v>
      </c>
      <c r="AO100" s="155">
        <v>120.04963148345799</v>
      </c>
      <c r="AP100" s="155">
        <v>158.18664637822221</v>
      </c>
      <c r="AQ100" s="155">
        <v>194.28923746009318</v>
      </c>
      <c r="AR100" s="155">
        <v>231.47695253397123</v>
      </c>
      <c r="AS100" s="155">
        <v>275.4664856201332</v>
      </c>
      <c r="AT100" s="155">
        <v>327.80330566111519</v>
      </c>
      <c r="AU100" s="155">
        <v>402.55406630219051</v>
      </c>
      <c r="AV100" s="155">
        <v>25.893038406080755</v>
      </c>
      <c r="AW100" s="155">
        <v>0</v>
      </c>
      <c r="AX100" s="155">
        <v>0</v>
      </c>
      <c r="AY100" s="155">
        <v>0</v>
      </c>
      <c r="AZ100" s="155">
        <v>0</v>
      </c>
      <c r="BA100" s="155">
        <v>0</v>
      </c>
      <c r="BB100" s="155">
        <v>0</v>
      </c>
      <c r="BC100" s="155">
        <v>0</v>
      </c>
      <c r="BD100" s="155">
        <v>0</v>
      </c>
      <c r="BE100" s="155">
        <v>0</v>
      </c>
      <c r="BF100" s="155">
        <v>0</v>
      </c>
      <c r="BG100" s="155">
        <v>0</v>
      </c>
      <c r="BH100" s="155">
        <v>0</v>
      </c>
      <c r="BI100" s="155">
        <v>0</v>
      </c>
      <c r="BJ100" s="155">
        <v>0</v>
      </c>
      <c r="BK100" s="155">
        <v>0</v>
      </c>
      <c r="BL100" s="155">
        <v>0</v>
      </c>
      <c r="BM100" s="155">
        <v>0</v>
      </c>
      <c r="BN100" s="155">
        <v>0</v>
      </c>
      <c r="BO100" s="155">
        <v>0</v>
      </c>
      <c r="BP100" s="155">
        <v>0</v>
      </c>
      <c r="BQ100" s="155">
        <v>0</v>
      </c>
      <c r="BR100" s="155">
        <v>0</v>
      </c>
      <c r="BS100" s="155">
        <v>0</v>
      </c>
      <c r="BT100" s="155">
        <v>0</v>
      </c>
      <c r="BU100" s="155">
        <v>0</v>
      </c>
      <c r="BV100" s="155">
        <v>0</v>
      </c>
      <c r="BW100" s="155">
        <v>0</v>
      </c>
      <c r="BX100" s="155">
        <v>0</v>
      </c>
      <c r="BY100" s="155">
        <v>0</v>
      </c>
      <c r="BZ100" s="155">
        <v>0</v>
      </c>
      <c r="CA100" s="155">
        <v>0</v>
      </c>
      <c r="CB100" s="155">
        <v>0</v>
      </c>
      <c r="CC100" s="155">
        <v>0</v>
      </c>
      <c r="CD100" s="156">
        <v>0</v>
      </c>
      <c r="CE100" s="56"/>
    </row>
    <row r="101" spans="1:83" s="1" customFormat="1" x14ac:dyDescent="0.4">
      <c r="A101" s="149"/>
      <c r="B101" s="56" t="s">
        <v>351</v>
      </c>
      <c r="C101" s="154" t="s">
        <v>221</v>
      </c>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v>0</v>
      </c>
      <c r="AI101" s="155">
        <v>0</v>
      </c>
      <c r="AJ101" s="155">
        <v>0</v>
      </c>
      <c r="AK101" s="155">
        <v>0</v>
      </c>
      <c r="AL101" s="155">
        <v>0</v>
      </c>
      <c r="AM101" s="155">
        <v>0</v>
      </c>
      <c r="AN101" s="155">
        <v>0</v>
      </c>
      <c r="AO101" s="155">
        <v>0</v>
      </c>
      <c r="AP101" s="155">
        <v>0</v>
      </c>
      <c r="AQ101" s="155">
        <v>0</v>
      </c>
      <c r="AR101" s="155">
        <v>0</v>
      </c>
      <c r="AS101" s="155">
        <v>0</v>
      </c>
      <c r="AT101" s="155">
        <v>0</v>
      </c>
      <c r="AU101" s="155">
        <v>0</v>
      </c>
      <c r="AV101" s="155">
        <v>0</v>
      </c>
      <c r="AW101" s="155">
        <v>0</v>
      </c>
      <c r="AX101" s="155">
        <v>0</v>
      </c>
      <c r="AY101" s="155">
        <v>0</v>
      </c>
      <c r="AZ101" s="155">
        <v>0</v>
      </c>
      <c r="BA101" s="155">
        <v>0</v>
      </c>
      <c r="BB101" s="155">
        <v>0</v>
      </c>
      <c r="BC101" s="155">
        <v>0</v>
      </c>
      <c r="BD101" s="155">
        <v>0</v>
      </c>
      <c r="BE101" s="155">
        <v>0</v>
      </c>
      <c r="BF101" s="155">
        <v>0</v>
      </c>
      <c r="BG101" s="155">
        <v>0</v>
      </c>
      <c r="BH101" s="155">
        <v>0</v>
      </c>
      <c r="BI101" s="155">
        <v>878.05845391999992</v>
      </c>
      <c r="BJ101" s="155">
        <v>0</v>
      </c>
      <c r="BK101" s="155">
        <v>0</v>
      </c>
      <c r="BL101" s="155">
        <v>0</v>
      </c>
      <c r="BM101" s="155">
        <v>0</v>
      </c>
      <c r="BN101" s="155">
        <v>0</v>
      </c>
      <c r="BO101" s="155">
        <v>0</v>
      </c>
      <c r="BP101" s="155">
        <v>0</v>
      </c>
      <c r="BQ101" s="155">
        <v>0</v>
      </c>
      <c r="BR101" s="155">
        <v>0</v>
      </c>
      <c r="BS101" s="155">
        <v>0</v>
      </c>
      <c r="BT101" s="155">
        <v>0</v>
      </c>
      <c r="BU101" s="155">
        <v>0</v>
      </c>
      <c r="BV101" s="155">
        <v>0</v>
      </c>
      <c r="BW101" s="155">
        <v>0</v>
      </c>
      <c r="BX101" s="155">
        <v>0</v>
      </c>
      <c r="BY101" s="155">
        <v>0</v>
      </c>
      <c r="BZ101" s="155">
        <v>0</v>
      </c>
      <c r="CA101" s="155">
        <v>0</v>
      </c>
      <c r="CB101" s="155">
        <v>0</v>
      </c>
      <c r="CC101" s="155">
        <v>0</v>
      </c>
      <c r="CD101" s="156">
        <v>0</v>
      </c>
      <c r="CE101" s="56"/>
    </row>
    <row r="102" spans="1:83" s="1" customFormat="1" x14ac:dyDescent="0.4">
      <c r="A102" s="149"/>
      <c r="B102" s="73" t="s">
        <v>352</v>
      </c>
      <c r="C102" s="154" t="s">
        <v>221</v>
      </c>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v>0</v>
      </c>
      <c r="AI102" s="155">
        <v>0</v>
      </c>
      <c r="AJ102" s="155">
        <v>0</v>
      </c>
      <c r="AK102" s="155">
        <v>0</v>
      </c>
      <c r="AL102" s="155">
        <v>0</v>
      </c>
      <c r="AM102" s="155">
        <v>0</v>
      </c>
      <c r="AN102" s="155">
        <v>0</v>
      </c>
      <c r="AO102" s="155">
        <v>0</v>
      </c>
      <c r="AP102" s="155">
        <v>0</v>
      </c>
      <c r="AQ102" s="155">
        <v>0</v>
      </c>
      <c r="AR102" s="155">
        <v>0</v>
      </c>
      <c r="AS102" s="155">
        <v>0</v>
      </c>
      <c r="AT102" s="155">
        <v>0</v>
      </c>
      <c r="AU102" s="155">
        <v>0</v>
      </c>
      <c r="AV102" s="155">
        <v>0</v>
      </c>
      <c r="AW102" s="155">
        <v>0</v>
      </c>
      <c r="AX102" s="155">
        <v>0</v>
      </c>
      <c r="AY102" s="155">
        <v>0</v>
      </c>
      <c r="AZ102" s="155">
        <v>0</v>
      </c>
      <c r="BA102" s="155">
        <v>0</v>
      </c>
      <c r="BB102" s="155">
        <v>0</v>
      </c>
      <c r="BC102" s="155">
        <v>0</v>
      </c>
      <c r="BD102" s="155">
        <v>0</v>
      </c>
      <c r="BE102" s="155">
        <v>0</v>
      </c>
      <c r="BF102" s="155">
        <v>0</v>
      </c>
      <c r="BG102" s="155">
        <v>0</v>
      </c>
      <c r="BH102" s="155">
        <v>512.54700000000003</v>
      </c>
      <c r="BI102" s="155">
        <v>253.96029677999999</v>
      </c>
      <c r="BJ102" s="155">
        <v>0</v>
      </c>
      <c r="BK102" s="155">
        <v>0</v>
      </c>
      <c r="BL102" s="155">
        <v>0</v>
      </c>
      <c r="BM102" s="155">
        <v>0</v>
      </c>
      <c r="BN102" s="155">
        <v>0</v>
      </c>
      <c r="BO102" s="155">
        <v>0</v>
      </c>
      <c r="BP102" s="155">
        <v>0</v>
      </c>
      <c r="BQ102" s="155">
        <v>0</v>
      </c>
      <c r="BR102" s="155">
        <v>0</v>
      </c>
      <c r="BS102" s="155">
        <v>0</v>
      </c>
      <c r="BT102" s="155">
        <v>0</v>
      </c>
      <c r="BU102" s="155">
        <v>0</v>
      </c>
      <c r="BV102" s="155">
        <v>0</v>
      </c>
      <c r="BW102" s="155">
        <v>0</v>
      </c>
      <c r="BX102" s="155">
        <v>0</v>
      </c>
      <c r="BY102" s="155">
        <v>0</v>
      </c>
      <c r="BZ102" s="155">
        <v>0</v>
      </c>
      <c r="CA102" s="155">
        <v>0</v>
      </c>
      <c r="CB102" s="155">
        <v>0</v>
      </c>
      <c r="CC102" s="155">
        <v>0</v>
      </c>
      <c r="CD102" s="156">
        <v>0</v>
      </c>
      <c r="CE102" s="56"/>
    </row>
    <row r="103" spans="1:83" s="1" customFormat="1" x14ac:dyDescent="0.4">
      <c r="A103" s="149"/>
      <c r="B103" s="56" t="s">
        <v>353</v>
      </c>
      <c r="C103" s="154" t="s">
        <v>221</v>
      </c>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v>0</v>
      </c>
      <c r="AI103" s="155">
        <v>0</v>
      </c>
      <c r="AJ103" s="155">
        <v>0</v>
      </c>
      <c r="AK103" s="155">
        <v>0</v>
      </c>
      <c r="AL103" s="155">
        <v>0</v>
      </c>
      <c r="AM103" s="155">
        <v>0</v>
      </c>
      <c r="AN103" s="155">
        <v>0</v>
      </c>
      <c r="AO103" s="155">
        <v>0</v>
      </c>
      <c r="AP103" s="155">
        <v>0</v>
      </c>
      <c r="AQ103" s="155">
        <v>0</v>
      </c>
      <c r="AR103" s="155">
        <v>0</v>
      </c>
      <c r="AS103" s="155">
        <v>0</v>
      </c>
      <c r="AT103" s="155">
        <v>0</v>
      </c>
      <c r="AU103" s="155">
        <v>0</v>
      </c>
      <c r="AV103" s="155">
        <v>0</v>
      </c>
      <c r="AW103" s="155">
        <v>0</v>
      </c>
      <c r="AX103" s="155">
        <v>0</v>
      </c>
      <c r="AY103" s="155">
        <v>0</v>
      </c>
      <c r="AZ103" s="155">
        <v>0</v>
      </c>
      <c r="BA103" s="155">
        <v>0</v>
      </c>
      <c r="BB103" s="155">
        <v>0</v>
      </c>
      <c r="BC103" s="155">
        <v>0</v>
      </c>
      <c r="BD103" s="155">
        <v>305.50299999999999</v>
      </c>
      <c r="BE103" s="155">
        <v>364.963506</v>
      </c>
      <c r="BF103" s="155">
        <v>374.49799999999999</v>
      </c>
      <c r="BG103" s="155">
        <v>411.85500000000002</v>
      </c>
      <c r="BH103" s="155">
        <v>435.49299999999999</v>
      </c>
      <c r="BI103" s="155">
        <v>460.57299999999998</v>
      </c>
      <c r="BJ103" s="155">
        <v>487.84199999999998</v>
      </c>
      <c r="BK103" s="155">
        <v>509.73661300000003</v>
      </c>
      <c r="BL103" s="155">
        <v>527.65851588422947</v>
      </c>
      <c r="BM103" s="155">
        <v>548.84926471978326</v>
      </c>
      <c r="BN103" s="155">
        <v>578.13293398888891</v>
      </c>
      <c r="BO103" s="155">
        <v>587.18538852998768</v>
      </c>
      <c r="BP103" s="155">
        <v>595.99799999999993</v>
      </c>
      <c r="BQ103" s="155">
        <v>606.39532681999992</v>
      </c>
      <c r="BR103" s="155">
        <v>611.93929700000001</v>
      </c>
      <c r="BS103" s="155">
        <v>621.7497810999995</v>
      </c>
      <c r="BT103" s="155">
        <v>627.55100000000004</v>
      </c>
      <c r="BU103" s="155">
        <v>654.75289959999998</v>
      </c>
      <c r="BV103" s="155">
        <v>468</v>
      </c>
      <c r="BW103" s="155">
        <v>253.047256</v>
      </c>
      <c r="BX103" s="155">
        <v>0</v>
      </c>
      <c r="BY103" s="155">
        <v>0.29930800000000002</v>
      </c>
      <c r="BZ103" s="155">
        <v>0</v>
      </c>
      <c r="CA103" s="155">
        <v>0</v>
      </c>
      <c r="CB103" s="155">
        <v>0</v>
      </c>
      <c r="CC103" s="155">
        <v>0</v>
      </c>
      <c r="CD103" s="156">
        <v>0</v>
      </c>
      <c r="CE103" s="56"/>
    </row>
    <row r="104" spans="1:83" s="1" customFormat="1" x14ac:dyDescent="0.4">
      <c r="A104" s="149"/>
      <c r="B104" s="73" t="s">
        <v>31</v>
      </c>
      <c r="C104" s="227" t="s">
        <v>230</v>
      </c>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v>0</v>
      </c>
      <c r="AI104" s="155">
        <v>0</v>
      </c>
      <c r="AJ104" s="155">
        <v>0</v>
      </c>
      <c r="AK104" s="155">
        <v>0</v>
      </c>
      <c r="AL104" s="155">
        <v>0</v>
      </c>
      <c r="AM104" s="155">
        <v>0</v>
      </c>
      <c r="AN104" s="155">
        <v>0</v>
      </c>
      <c r="AO104" s="155">
        <v>0</v>
      </c>
      <c r="AP104" s="155">
        <v>0</v>
      </c>
      <c r="AQ104" s="155">
        <v>0</v>
      </c>
      <c r="AR104" s="155">
        <v>0</v>
      </c>
      <c r="AS104" s="155">
        <v>0</v>
      </c>
      <c r="AT104" s="155">
        <v>0</v>
      </c>
      <c r="AU104" s="155">
        <v>0</v>
      </c>
      <c r="AV104" s="155">
        <v>0</v>
      </c>
      <c r="AW104" s="155">
        <v>0</v>
      </c>
      <c r="AX104" s="155">
        <v>0</v>
      </c>
      <c r="AY104" s="155">
        <v>0</v>
      </c>
      <c r="AZ104" s="155">
        <v>0</v>
      </c>
      <c r="BA104" s="155">
        <v>0</v>
      </c>
      <c r="BB104" s="155">
        <v>0</v>
      </c>
      <c r="BC104" s="155">
        <v>0</v>
      </c>
      <c r="BD104" s="155">
        <v>0</v>
      </c>
      <c r="BE104" s="155">
        <v>0</v>
      </c>
      <c r="BF104" s="155">
        <v>0</v>
      </c>
      <c r="BG104" s="155">
        <v>2336.1031234350612</v>
      </c>
      <c r="BH104" s="155">
        <v>5970.616</v>
      </c>
      <c r="BI104" s="155">
        <v>6426.2752195999992</v>
      </c>
      <c r="BJ104" s="155">
        <v>6868.5436595999981</v>
      </c>
      <c r="BK104" s="155">
        <v>7367.1248207140325</v>
      </c>
      <c r="BL104" s="155">
        <v>7703.3184822999983</v>
      </c>
      <c r="BM104" s="155">
        <v>8128.8851483599992</v>
      </c>
      <c r="BN104" s="155">
        <v>8242.1568431600008</v>
      </c>
      <c r="BO104" s="155">
        <v>8052.1531093100002</v>
      </c>
      <c r="BP104" s="155">
        <v>7510.8751163199995</v>
      </c>
      <c r="BQ104" s="155">
        <v>7041.5234761999718</v>
      </c>
      <c r="BR104" s="155">
        <v>6576.0799377400017</v>
      </c>
      <c r="BS104" s="155">
        <v>6078.7060508699969</v>
      </c>
      <c r="BT104" s="155">
        <v>5665.5855551100012</v>
      </c>
      <c r="BU104" s="155">
        <v>5367.6480182400001</v>
      </c>
      <c r="BV104" s="155">
        <v>5139.8772267200002</v>
      </c>
      <c r="BW104" s="155">
        <v>5060.8868007399979</v>
      </c>
      <c r="BX104" s="155">
        <v>5071.059797515044</v>
      </c>
      <c r="BY104" s="155">
        <v>4837.121021982467</v>
      </c>
      <c r="BZ104" s="155">
        <v>4737.2300277527547</v>
      </c>
      <c r="CA104" s="155">
        <v>4666.965271054878</v>
      </c>
      <c r="CB104" s="155">
        <v>4534.5296094998648</v>
      </c>
      <c r="CC104" s="155">
        <v>4517.6528644241243</v>
      </c>
      <c r="CD104" s="156">
        <v>4532.9407804116072</v>
      </c>
      <c r="CE104" s="56"/>
    </row>
    <row r="105" spans="1:83" s="1" customFormat="1" ht="25.5" customHeight="1" x14ac:dyDescent="0.4">
      <c r="A105" s="149"/>
      <c r="B105" s="13" t="s">
        <v>262</v>
      </c>
      <c r="C105" s="227" t="s">
        <v>221</v>
      </c>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v>0</v>
      </c>
      <c r="AI105" s="155">
        <v>0</v>
      </c>
      <c r="AJ105" s="155">
        <v>0</v>
      </c>
      <c r="AK105" s="155">
        <v>0</v>
      </c>
      <c r="AL105" s="155">
        <v>0</v>
      </c>
      <c r="AM105" s="155">
        <v>0</v>
      </c>
      <c r="AN105" s="155">
        <v>0</v>
      </c>
      <c r="AO105" s="155">
        <v>0</v>
      </c>
      <c r="AP105" s="155">
        <v>0</v>
      </c>
      <c r="AQ105" s="155">
        <v>0</v>
      </c>
      <c r="AR105" s="155">
        <v>0</v>
      </c>
      <c r="AS105" s="155">
        <v>0</v>
      </c>
      <c r="AT105" s="155">
        <v>0</v>
      </c>
      <c r="AU105" s="155">
        <v>0</v>
      </c>
      <c r="AV105" s="155">
        <v>0</v>
      </c>
      <c r="AW105" s="155">
        <v>0</v>
      </c>
      <c r="AX105" s="155">
        <v>0</v>
      </c>
      <c r="AY105" s="155">
        <v>0</v>
      </c>
      <c r="AZ105" s="155">
        <v>0</v>
      </c>
      <c r="BA105" s="155">
        <v>0</v>
      </c>
      <c r="BB105" s="155">
        <v>0</v>
      </c>
      <c r="BC105" s="155">
        <v>0</v>
      </c>
      <c r="BD105" s="155">
        <v>0</v>
      </c>
      <c r="BE105" s="155">
        <v>0</v>
      </c>
      <c r="BF105" s="155">
        <v>0</v>
      </c>
      <c r="BG105" s="155">
        <v>0</v>
      </c>
      <c r="BH105" s="155">
        <v>0</v>
      </c>
      <c r="BI105" s="155">
        <v>0</v>
      </c>
      <c r="BJ105" s="155">
        <v>0</v>
      </c>
      <c r="BK105" s="155">
        <v>0</v>
      </c>
      <c r="BL105" s="155">
        <v>0</v>
      </c>
      <c r="BM105" s="155">
        <v>0</v>
      </c>
      <c r="BN105" s="155">
        <v>0</v>
      </c>
      <c r="BO105" s="155">
        <v>0</v>
      </c>
      <c r="BP105" s="155">
        <v>0</v>
      </c>
      <c r="BQ105" s="155">
        <v>14.866828625617664</v>
      </c>
      <c r="BR105" s="155">
        <v>128.38229163543059</v>
      </c>
      <c r="BS105" s="155">
        <v>125.17692108113887</v>
      </c>
      <c r="BT105" s="155">
        <v>428.73504842716466</v>
      </c>
      <c r="BU105" s="155">
        <v>910.19641813042097</v>
      </c>
      <c r="BV105" s="155">
        <v>1117.6227032140916</v>
      </c>
      <c r="BW105" s="155">
        <v>1555.6403367882942</v>
      </c>
      <c r="BX105" s="155">
        <v>1893.3721025140837</v>
      </c>
      <c r="BY105" s="155">
        <v>2260.5895504418863</v>
      </c>
      <c r="BZ105" s="155">
        <v>2757.1978700885516</v>
      </c>
      <c r="CA105" s="155">
        <v>3509.1608997970857</v>
      </c>
      <c r="CB105" s="155">
        <v>4210.7291299149729</v>
      </c>
      <c r="CC105" s="155">
        <v>4916.4546730694829</v>
      </c>
      <c r="CD105" s="156">
        <v>5461.5321069502897</v>
      </c>
      <c r="CE105" s="56"/>
    </row>
    <row r="106" spans="1:83" s="1" customFormat="1" x14ac:dyDescent="0.4">
      <c r="A106" s="149"/>
      <c r="B106" s="56" t="s">
        <v>263</v>
      </c>
      <c r="C106" s="227" t="s">
        <v>221</v>
      </c>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c r="AM106" s="155"/>
      <c r="AN106" s="155"/>
      <c r="AO106" s="155"/>
      <c r="AP106" s="155"/>
      <c r="AQ106" s="155"/>
      <c r="AR106" s="155"/>
      <c r="AS106" s="155"/>
      <c r="AT106" s="155"/>
      <c r="AU106" s="155"/>
      <c r="AV106" s="155"/>
      <c r="AW106" s="155"/>
      <c r="AX106" s="155">
        <v>3.4569999999999999</v>
      </c>
      <c r="AY106" s="155">
        <v>4.1285950413223143</v>
      </c>
      <c r="AZ106" s="155">
        <v>5.4580000000000002</v>
      </c>
      <c r="BA106" s="155">
        <v>4.9669999999999996</v>
      </c>
      <c r="BB106" s="155">
        <v>8.2967250384024585</v>
      </c>
      <c r="BC106" s="155">
        <v>10.563000000000001</v>
      </c>
      <c r="BD106" s="155">
        <v>11.87267336961207</v>
      </c>
      <c r="BE106" s="155">
        <v>14.399096999999999</v>
      </c>
      <c r="BF106" s="155">
        <v>19.709695</v>
      </c>
      <c r="BG106" s="155">
        <v>19.340500802146213</v>
      </c>
      <c r="BH106" s="155">
        <v>20.643089</v>
      </c>
      <c r="BI106" s="155">
        <v>46.53799999999999</v>
      </c>
      <c r="BJ106" s="155">
        <v>32.67</v>
      </c>
      <c r="BK106" s="155">
        <v>27.44</v>
      </c>
      <c r="BL106" s="155">
        <v>31.553068</v>
      </c>
      <c r="BM106" s="155">
        <v>35.207568999999999</v>
      </c>
      <c r="BN106" s="155">
        <v>38.218910999999999</v>
      </c>
      <c r="BO106" s="155">
        <v>37.692900000000002</v>
      </c>
      <c r="BP106" s="155">
        <v>42.019909411804896</v>
      </c>
      <c r="BQ106" s="155">
        <v>45.458691636376749</v>
      </c>
      <c r="BR106" s="155">
        <v>44.789727000000006</v>
      </c>
      <c r="BS106" s="155">
        <v>46.053681000000005</v>
      </c>
      <c r="BT106" s="155">
        <v>42.152442999999998</v>
      </c>
      <c r="BU106" s="155">
        <v>41.088430800000005</v>
      </c>
      <c r="BV106" s="155">
        <v>44.79290216648203</v>
      </c>
      <c r="BW106" s="155">
        <v>41.78107</v>
      </c>
      <c r="BX106" s="155">
        <v>34.513341790965747</v>
      </c>
      <c r="BY106" s="155">
        <v>37.994079835655711</v>
      </c>
      <c r="BZ106" s="155">
        <v>42.044225070751686</v>
      </c>
      <c r="CA106" s="155">
        <v>40.556003360368372</v>
      </c>
      <c r="CB106" s="155">
        <v>40.655151744773931</v>
      </c>
      <c r="CC106" s="155">
        <v>39.868862494012895</v>
      </c>
      <c r="CD106" s="156">
        <v>39.070598510855781</v>
      </c>
      <c r="CE106" s="56"/>
    </row>
    <row r="107" spans="1:83" s="1" customFormat="1" x14ac:dyDescent="0.4">
      <c r="A107" s="149"/>
      <c r="B107" s="73" t="s">
        <v>265</v>
      </c>
      <c r="C107" s="227" t="s">
        <v>224</v>
      </c>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v>0</v>
      </c>
      <c r="AI107" s="155">
        <v>0</v>
      </c>
      <c r="AJ107" s="155">
        <v>0</v>
      </c>
      <c r="AK107" s="155">
        <v>0</v>
      </c>
      <c r="AL107" s="155">
        <v>0</v>
      </c>
      <c r="AM107" s="155">
        <v>0</v>
      </c>
      <c r="AN107" s="155">
        <v>0</v>
      </c>
      <c r="AO107" s="155">
        <v>0</v>
      </c>
      <c r="AP107" s="155">
        <v>0</v>
      </c>
      <c r="AQ107" s="155">
        <v>94.289000000000001</v>
      </c>
      <c r="AR107" s="155">
        <v>3.1640000000000001</v>
      </c>
      <c r="AS107" s="155">
        <v>0</v>
      </c>
      <c r="AT107" s="155">
        <v>0</v>
      </c>
      <c r="AU107" s="155">
        <v>0</v>
      </c>
      <c r="AV107" s="155">
        <v>0</v>
      </c>
      <c r="AW107" s="155">
        <v>0</v>
      </c>
      <c r="AX107" s="155">
        <v>0</v>
      </c>
      <c r="AY107" s="155">
        <v>0</v>
      </c>
      <c r="AZ107" s="155">
        <v>0</v>
      </c>
      <c r="BA107" s="155">
        <v>0</v>
      </c>
      <c r="BB107" s="155">
        <v>0</v>
      </c>
      <c r="BC107" s="155">
        <v>0</v>
      </c>
      <c r="BD107" s="155">
        <v>0</v>
      </c>
      <c r="BE107" s="155">
        <v>0</v>
      </c>
      <c r="BF107" s="155">
        <v>0</v>
      </c>
      <c r="BG107" s="155">
        <v>0</v>
      </c>
      <c r="BH107" s="155">
        <v>0</v>
      </c>
      <c r="BI107" s="155">
        <v>0</v>
      </c>
      <c r="BJ107" s="155">
        <v>0</v>
      </c>
      <c r="BK107" s="155">
        <v>0</v>
      </c>
      <c r="BL107" s="155">
        <v>0</v>
      </c>
      <c r="BM107" s="155">
        <v>0</v>
      </c>
      <c r="BN107" s="155">
        <v>0</v>
      </c>
      <c r="BO107" s="155">
        <v>0</v>
      </c>
      <c r="BP107" s="155">
        <v>0</v>
      </c>
      <c r="BQ107" s="155">
        <v>0</v>
      </c>
      <c r="BR107" s="155">
        <v>0</v>
      </c>
      <c r="BS107" s="155">
        <v>0</v>
      </c>
      <c r="BT107" s="155">
        <v>0</v>
      </c>
      <c r="BU107" s="155">
        <v>0</v>
      </c>
      <c r="BV107" s="155">
        <v>0</v>
      </c>
      <c r="BW107" s="155">
        <v>0</v>
      </c>
      <c r="BX107" s="155">
        <v>0</v>
      </c>
      <c r="BY107" s="155">
        <v>0</v>
      </c>
      <c r="BZ107" s="155">
        <v>0</v>
      </c>
      <c r="CA107" s="155">
        <v>0</v>
      </c>
      <c r="CB107" s="155">
        <v>0</v>
      </c>
      <c r="CC107" s="155">
        <v>0</v>
      </c>
      <c r="CD107" s="156">
        <v>0</v>
      </c>
      <c r="CE107" s="56"/>
    </row>
    <row r="108" spans="1:83" s="106" customFormat="1" x14ac:dyDescent="0.4">
      <c r="A108" s="166"/>
      <c r="B108" s="73" t="s">
        <v>266</v>
      </c>
      <c r="C108" s="227" t="s">
        <v>221</v>
      </c>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v>3.9363849225441023</v>
      </c>
      <c r="AI108" s="155">
        <v>5.5202602999575197</v>
      </c>
      <c r="AJ108" s="155">
        <v>8.4191651597486601</v>
      </c>
      <c r="AK108" s="155">
        <v>11.40887014884054</v>
      </c>
      <c r="AL108" s="155">
        <v>14.260799152797492</v>
      </c>
      <c r="AM108" s="155">
        <v>17.496863859223165</v>
      </c>
      <c r="AN108" s="155">
        <v>23.287158802721503</v>
      </c>
      <c r="AO108" s="155">
        <v>27.081838338421456</v>
      </c>
      <c r="AP108" s="155">
        <v>30.749213754948787</v>
      </c>
      <c r="AQ108" s="155">
        <v>33.941256565171791</v>
      </c>
      <c r="AR108" s="155">
        <v>38.815511614519529</v>
      </c>
      <c r="AS108" s="155">
        <v>44.539010373741071</v>
      </c>
      <c r="AT108" s="155">
        <v>57.046874265431249</v>
      </c>
      <c r="AU108" s="155">
        <v>77.833877487600887</v>
      </c>
      <c r="AV108" s="155">
        <v>92.464743839483148</v>
      </c>
      <c r="AW108" s="155">
        <v>103.84947617643465</v>
      </c>
      <c r="AX108" s="155">
        <v>107.35026467430309</v>
      </c>
      <c r="AY108" s="155">
        <v>111.04251969745886</v>
      </c>
      <c r="AZ108" s="155">
        <v>104.71260357218971</v>
      </c>
      <c r="BA108" s="155">
        <v>136.38296564518024</v>
      </c>
      <c r="BB108" s="155">
        <v>144.18166823796307</v>
      </c>
      <c r="BC108" s="155">
        <v>144.24510744392822</v>
      </c>
      <c r="BD108" s="155">
        <v>163.05199999999999</v>
      </c>
      <c r="BE108" s="155">
        <v>165.48699999999999</v>
      </c>
      <c r="BF108" s="155">
        <v>162.65124892159454</v>
      </c>
      <c r="BG108" s="155">
        <v>169.90298870138361</v>
      </c>
      <c r="BH108" s="155">
        <v>124.283</v>
      </c>
      <c r="BI108" s="155">
        <v>128.26055663881266</v>
      </c>
      <c r="BJ108" s="155">
        <v>135.16607401724025</v>
      </c>
      <c r="BK108" s="155">
        <v>200.75442016647554</v>
      </c>
      <c r="BL108" s="155">
        <v>175.53506304142508</v>
      </c>
      <c r="BM108" s="155">
        <v>183.23841614855513</v>
      </c>
      <c r="BN108" s="155">
        <v>169.98493378695881</v>
      </c>
      <c r="BO108" s="155">
        <v>169.32235473338639</v>
      </c>
      <c r="BP108" s="155">
        <v>159.46672221701033</v>
      </c>
      <c r="BQ108" s="155">
        <v>144.67452092278563</v>
      </c>
      <c r="BR108" s="155">
        <v>138.30903393915511</v>
      </c>
      <c r="BS108" s="155">
        <v>128.19760849598063</v>
      </c>
      <c r="BT108" s="155">
        <v>120.30785280289261</v>
      </c>
      <c r="BU108" s="155">
        <v>104.98221706204986</v>
      </c>
      <c r="BV108" s="155">
        <v>95.955396013713354</v>
      </c>
      <c r="BW108" s="155">
        <v>88.771883566463586</v>
      </c>
      <c r="BX108" s="155">
        <v>71.893421583468523</v>
      </c>
      <c r="BY108" s="155">
        <v>63.738400321461761</v>
      </c>
      <c r="BZ108" s="155">
        <v>58.914585209577517</v>
      </c>
      <c r="CA108" s="155">
        <v>56.586771548039117</v>
      </c>
      <c r="CB108" s="155">
        <v>51.164009880355437</v>
      </c>
      <c r="CC108" s="155">
        <v>44.480256804526768</v>
      </c>
      <c r="CD108" s="156">
        <v>37.520952575049314</v>
      </c>
      <c r="CE108" s="56"/>
    </row>
    <row r="109" spans="1:83" s="106" customFormat="1" x14ac:dyDescent="0.4">
      <c r="A109" s="166"/>
      <c r="B109" s="56" t="s">
        <v>344</v>
      </c>
      <c r="C109" s="227" t="s">
        <v>230</v>
      </c>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v>5.2398705871158064</v>
      </c>
      <c r="AR109" s="155">
        <v>27.489073080216954</v>
      </c>
      <c r="AS109" s="155">
        <v>23.776031392140069</v>
      </c>
      <c r="AT109" s="155">
        <v>28.023598820058993</v>
      </c>
      <c r="AU109" s="155">
        <v>38</v>
      </c>
      <c r="AV109" s="155">
        <v>39.200000000000003</v>
      </c>
      <c r="AW109" s="155">
        <v>40.200000000000003</v>
      </c>
      <c r="AX109" s="155">
        <v>30.1</v>
      </c>
      <c r="AY109" s="155">
        <v>51.6</v>
      </c>
      <c r="AZ109" s="155">
        <v>40.9</v>
      </c>
      <c r="BA109" s="155">
        <v>21.7</v>
      </c>
      <c r="BB109" s="155">
        <v>22.1</v>
      </c>
      <c r="BC109" s="155">
        <v>22.213617054828948</v>
      </c>
      <c r="BD109" s="155">
        <v>35.660331161314261</v>
      </c>
      <c r="BE109" s="155">
        <v>27.990037018213997</v>
      </c>
      <c r="BF109" s="155">
        <v>29.15736141380097</v>
      </c>
      <c r="BG109" s="155">
        <v>30.387325282280013</v>
      </c>
      <c r="BH109" s="155">
        <v>32.560962763923698</v>
      </c>
      <c r="BI109" s="155">
        <v>40.862700124098772</v>
      </c>
      <c r="BJ109" s="155"/>
      <c r="BK109" s="155"/>
      <c r="BL109" s="155"/>
      <c r="BM109" s="155"/>
      <c r="BN109" s="155"/>
      <c r="BO109" s="155"/>
      <c r="BP109" s="155"/>
      <c r="BQ109" s="155"/>
      <c r="BR109" s="155"/>
      <c r="BS109" s="155"/>
      <c r="BT109" s="155"/>
      <c r="BU109" s="155"/>
      <c r="BV109" s="155"/>
      <c r="BW109" s="155"/>
      <c r="BX109" s="155"/>
      <c r="BY109" s="155"/>
      <c r="BZ109" s="155"/>
      <c r="CA109" s="155"/>
      <c r="CB109" s="155"/>
      <c r="CC109" s="155"/>
      <c r="CD109" s="156"/>
    </row>
    <row r="110" spans="1:83" s="1" customFormat="1" ht="25.5" customHeight="1" x14ac:dyDescent="0.4">
      <c r="A110" s="149"/>
      <c r="B110" s="73" t="s">
        <v>268</v>
      </c>
      <c r="C110" s="227" t="s">
        <v>230</v>
      </c>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v>19.951376999999997</v>
      </c>
      <c r="BK110" s="155">
        <v>17.527673000000004</v>
      </c>
      <c r="BL110" s="155">
        <v>14.842842999999998</v>
      </c>
      <c r="BM110" s="155">
        <v>15.344812999999997</v>
      </c>
      <c r="BN110" s="155">
        <v>15.454585269990007</v>
      </c>
      <c r="BO110" s="155">
        <v>9.8689252387300055</v>
      </c>
      <c r="BP110" s="155">
        <v>8.0439209999999992</v>
      </c>
      <c r="BQ110" s="155">
        <v>0.56211199999999995</v>
      </c>
      <c r="BR110" s="155">
        <v>0</v>
      </c>
      <c r="BS110" s="155">
        <v>0</v>
      </c>
      <c r="BT110" s="155">
        <v>0</v>
      </c>
      <c r="BU110" s="155">
        <v>0</v>
      </c>
      <c r="BV110" s="155">
        <v>0</v>
      </c>
      <c r="BW110" s="155">
        <v>0</v>
      </c>
      <c r="BX110" s="155">
        <v>0</v>
      </c>
      <c r="BY110" s="155">
        <v>0</v>
      </c>
      <c r="BZ110" s="155">
        <v>0</v>
      </c>
      <c r="CA110" s="155">
        <v>0</v>
      </c>
      <c r="CB110" s="155">
        <v>0</v>
      </c>
      <c r="CC110" s="155">
        <v>0</v>
      </c>
      <c r="CD110" s="156">
        <v>0</v>
      </c>
      <c r="CE110" s="56"/>
    </row>
    <row r="111" spans="1:83" s="1" customFormat="1" x14ac:dyDescent="0.4">
      <c r="A111" s="149"/>
      <c r="B111" s="73" t="s">
        <v>33</v>
      </c>
      <c r="C111" s="227"/>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f t="shared" ref="AH111:BM111" si="24">SUM(AH112,AH119)</f>
        <v>7589</v>
      </c>
      <c r="AI111" s="155">
        <f t="shared" si="24"/>
        <v>8852</v>
      </c>
      <c r="AJ111" s="155">
        <f t="shared" si="24"/>
        <v>10564</v>
      </c>
      <c r="AK111" s="155">
        <f t="shared" si="24"/>
        <v>12165</v>
      </c>
      <c r="AL111" s="155">
        <f t="shared" si="24"/>
        <v>13589</v>
      </c>
      <c r="AM111" s="155">
        <f t="shared" si="24"/>
        <v>14654</v>
      </c>
      <c r="AN111" s="155">
        <f t="shared" si="24"/>
        <v>15307</v>
      </c>
      <c r="AO111" s="155">
        <f t="shared" si="24"/>
        <v>16625</v>
      </c>
      <c r="AP111" s="155">
        <f t="shared" si="24"/>
        <v>17816.453000000001</v>
      </c>
      <c r="AQ111" s="155">
        <f t="shared" si="24"/>
        <v>18685.544999999998</v>
      </c>
      <c r="AR111" s="155">
        <f t="shared" si="24"/>
        <v>19273.72</v>
      </c>
      <c r="AS111" s="155">
        <f t="shared" si="24"/>
        <v>20731.936000000002</v>
      </c>
      <c r="AT111" s="155">
        <f t="shared" si="24"/>
        <v>22734.863000000001</v>
      </c>
      <c r="AU111" s="155">
        <f t="shared" si="24"/>
        <v>25578.864000000001</v>
      </c>
      <c r="AV111" s="155">
        <f t="shared" si="24"/>
        <v>26741.489000000001</v>
      </c>
      <c r="AW111" s="155">
        <f t="shared" si="24"/>
        <v>28219.280000000002</v>
      </c>
      <c r="AX111" s="155">
        <f t="shared" si="24"/>
        <v>28779.506000000001</v>
      </c>
      <c r="AY111" s="155">
        <f t="shared" si="24"/>
        <v>29998.344000000005</v>
      </c>
      <c r="AZ111" s="155">
        <f t="shared" si="24"/>
        <v>32024.285999999996</v>
      </c>
      <c r="BA111" s="155">
        <f t="shared" si="24"/>
        <v>33586</v>
      </c>
      <c r="BB111" s="155">
        <f t="shared" si="24"/>
        <v>35603.290999999997</v>
      </c>
      <c r="BC111" s="155">
        <f t="shared" si="24"/>
        <v>37802.438000000002</v>
      </c>
      <c r="BD111" s="155">
        <f t="shared" si="24"/>
        <v>38745.199999999997</v>
      </c>
      <c r="BE111" s="155">
        <f t="shared" si="24"/>
        <v>41921.603135450008</v>
      </c>
      <c r="BF111" s="155">
        <f t="shared" si="24"/>
        <v>44367.258565528275</v>
      </c>
      <c r="BG111" s="155">
        <f t="shared" si="24"/>
        <v>46506.352382756908</v>
      </c>
      <c r="BH111" s="155">
        <f t="shared" si="24"/>
        <v>48801.804999999993</v>
      </c>
      <c r="BI111" s="155">
        <f t="shared" si="24"/>
        <v>51422.462685710001</v>
      </c>
      <c r="BJ111" s="155">
        <f t="shared" si="24"/>
        <v>53663.45674691999</v>
      </c>
      <c r="BK111" s="155">
        <f t="shared" si="24"/>
        <v>57593.742352232308</v>
      </c>
      <c r="BL111" s="155">
        <f t="shared" si="24"/>
        <v>61584.34965923</v>
      </c>
      <c r="BM111" s="155">
        <f t="shared" si="24"/>
        <v>66895.841990320012</v>
      </c>
      <c r="BN111" s="155">
        <f t="shared" ref="BN111:CD111" si="25">SUM(BN112,BN119)</f>
        <v>69835.141333070002</v>
      </c>
      <c r="BO111" s="155">
        <f t="shared" si="25"/>
        <v>74150.519898250001</v>
      </c>
      <c r="BP111" s="155">
        <f t="shared" si="25"/>
        <v>79809.006438810029</v>
      </c>
      <c r="BQ111" s="155">
        <f t="shared" si="25"/>
        <v>83110.340476999991</v>
      </c>
      <c r="BR111" s="155">
        <f t="shared" si="25"/>
        <v>86515.830874880034</v>
      </c>
      <c r="BS111" s="155">
        <f t="shared" si="25"/>
        <v>89367.86147389999</v>
      </c>
      <c r="BT111" s="155">
        <f t="shared" si="25"/>
        <v>91580.290263549934</v>
      </c>
      <c r="BU111" s="155">
        <f t="shared" si="25"/>
        <v>93800.446975290019</v>
      </c>
      <c r="BV111" s="155">
        <f t="shared" si="25"/>
        <v>96743.369584550004</v>
      </c>
      <c r="BW111" s="155">
        <f t="shared" si="25"/>
        <v>98797.419040459979</v>
      </c>
      <c r="BX111" s="155">
        <f t="shared" si="25"/>
        <v>102034.52234502997</v>
      </c>
      <c r="BY111" s="155">
        <f t="shared" si="25"/>
        <v>104521.38562685643</v>
      </c>
      <c r="BZ111" s="155">
        <f t="shared" si="25"/>
        <v>110620.43107233844</v>
      </c>
      <c r="CA111" s="155">
        <f t="shared" si="25"/>
        <v>121308.11628426658</v>
      </c>
      <c r="CB111" s="155">
        <f t="shared" si="25"/>
        <v>128061.36754923726</v>
      </c>
      <c r="CC111" s="155">
        <f t="shared" si="25"/>
        <v>134079.74559498593</v>
      </c>
      <c r="CD111" s="156">
        <f t="shared" si="25"/>
        <v>138824.16806794901</v>
      </c>
      <c r="CE111" s="56"/>
    </row>
    <row r="112" spans="1:83" s="1" customFormat="1" x14ac:dyDescent="0.4">
      <c r="A112" s="149"/>
      <c r="B112" s="71" t="s">
        <v>227</v>
      </c>
      <c r="C112" s="227" t="s">
        <v>224</v>
      </c>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f t="shared" ref="AH112:BM112" si="26">SUM(AH113:AH118)</f>
        <v>7552</v>
      </c>
      <c r="AI112" s="155">
        <f t="shared" si="26"/>
        <v>8816</v>
      </c>
      <c r="AJ112" s="155">
        <f t="shared" si="26"/>
        <v>10526</v>
      </c>
      <c r="AK112" s="155">
        <f t="shared" si="26"/>
        <v>12126</v>
      </c>
      <c r="AL112" s="155">
        <f t="shared" si="26"/>
        <v>13549</v>
      </c>
      <c r="AM112" s="155">
        <f t="shared" si="26"/>
        <v>14613</v>
      </c>
      <c r="AN112" s="155">
        <f t="shared" si="26"/>
        <v>15268</v>
      </c>
      <c r="AO112" s="155">
        <f t="shared" si="26"/>
        <v>16584</v>
      </c>
      <c r="AP112" s="155">
        <f t="shared" si="26"/>
        <v>17779.453000000001</v>
      </c>
      <c r="AQ112" s="155">
        <f t="shared" si="26"/>
        <v>18648.391</v>
      </c>
      <c r="AR112" s="155">
        <f t="shared" si="26"/>
        <v>19237.593000000001</v>
      </c>
      <c r="AS112" s="155">
        <f t="shared" si="26"/>
        <v>20697.363000000001</v>
      </c>
      <c r="AT112" s="155">
        <f t="shared" si="26"/>
        <v>22699.034</v>
      </c>
      <c r="AU112" s="155">
        <f t="shared" si="26"/>
        <v>25543.024000000001</v>
      </c>
      <c r="AV112" s="155">
        <f t="shared" si="26"/>
        <v>26705.927</v>
      </c>
      <c r="AW112" s="155">
        <f t="shared" si="26"/>
        <v>28183.114000000001</v>
      </c>
      <c r="AX112" s="155">
        <f t="shared" si="26"/>
        <v>28744.81</v>
      </c>
      <c r="AY112" s="155">
        <f t="shared" si="26"/>
        <v>29962.569000000003</v>
      </c>
      <c r="AZ112" s="155">
        <f t="shared" si="26"/>
        <v>31994.560999999998</v>
      </c>
      <c r="BA112" s="155">
        <f t="shared" si="26"/>
        <v>33556.756999999998</v>
      </c>
      <c r="BB112" s="155">
        <f t="shared" si="26"/>
        <v>35574.510999999999</v>
      </c>
      <c r="BC112" s="155">
        <f t="shared" si="26"/>
        <v>37774.760999999999</v>
      </c>
      <c r="BD112" s="155">
        <f t="shared" si="26"/>
        <v>38717.656999999999</v>
      </c>
      <c r="BE112" s="155">
        <f t="shared" si="26"/>
        <v>41893.001853800008</v>
      </c>
      <c r="BF112" s="155">
        <f t="shared" si="26"/>
        <v>44338.400971748277</v>
      </c>
      <c r="BG112" s="155">
        <f t="shared" si="26"/>
        <v>46476.654559836905</v>
      </c>
      <c r="BH112" s="155">
        <f t="shared" si="26"/>
        <v>48771.517999999996</v>
      </c>
      <c r="BI112" s="155">
        <f t="shared" si="26"/>
        <v>51391.939927300002</v>
      </c>
      <c r="BJ112" s="155">
        <f t="shared" si="26"/>
        <v>53629.367547699992</v>
      </c>
      <c r="BK112" s="155">
        <f t="shared" si="26"/>
        <v>57554.148143162311</v>
      </c>
      <c r="BL112" s="155">
        <f t="shared" si="26"/>
        <v>61539.334872430001</v>
      </c>
      <c r="BM112" s="155">
        <f t="shared" si="26"/>
        <v>66848.160442100008</v>
      </c>
      <c r="BN112" s="155">
        <f t="shared" ref="BN112:CD112" si="27">SUM(BN113:BN118)</f>
        <v>69777.042747119995</v>
      </c>
      <c r="BO112" s="155">
        <f t="shared" si="27"/>
        <v>74087.953530660001</v>
      </c>
      <c r="BP112" s="155">
        <f t="shared" si="27"/>
        <v>79733.982094140025</v>
      </c>
      <c r="BQ112" s="155">
        <f t="shared" si="27"/>
        <v>83014.68745279999</v>
      </c>
      <c r="BR112" s="155">
        <f t="shared" si="27"/>
        <v>86427.717724600036</v>
      </c>
      <c r="BS112" s="155">
        <f t="shared" si="27"/>
        <v>89274.966169329986</v>
      </c>
      <c r="BT112" s="155">
        <f t="shared" si="27"/>
        <v>91481.012978129933</v>
      </c>
      <c r="BU112" s="155">
        <f t="shared" si="27"/>
        <v>93695.825169830016</v>
      </c>
      <c r="BV112" s="155">
        <f t="shared" si="27"/>
        <v>96630.245524619997</v>
      </c>
      <c r="BW112" s="155">
        <f t="shared" si="27"/>
        <v>98678.755629419975</v>
      </c>
      <c r="BX112" s="155">
        <f t="shared" si="27"/>
        <v>101759.41759992996</v>
      </c>
      <c r="BY112" s="155">
        <f t="shared" si="27"/>
        <v>104372.49888132967</v>
      </c>
      <c r="BZ112" s="155">
        <f t="shared" si="27"/>
        <v>110349.17569414474</v>
      </c>
      <c r="CA112" s="155">
        <f t="shared" si="27"/>
        <v>121121.39533761046</v>
      </c>
      <c r="CB112" s="155">
        <f t="shared" si="27"/>
        <v>127887.03916278406</v>
      </c>
      <c r="CC112" s="155">
        <f t="shared" si="27"/>
        <v>133899.68913131711</v>
      </c>
      <c r="CD112" s="156">
        <f t="shared" si="27"/>
        <v>138636.24854508016</v>
      </c>
      <c r="CE112" s="56"/>
    </row>
    <row r="113" spans="1:83" s="1" customFormat="1" x14ac:dyDescent="0.4">
      <c r="A113" s="149"/>
      <c r="B113" s="196" t="s">
        <v>333</v>
      </c>
      <c r="C113" s="227"/>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v>7552</v>
      </c>
      <c r="AI113" s="155">
        <v>8815</v>
      </c>
      <c r="AJ113" s="155">
        <v>10518</v>
      </c>
      <c r="AK113" s="155">
        <v>12107</v>
      </c>
      <c r="AL113" s="155">
        <v>13509</v>
      </c>
      <c r="AM113" s="155">
        <v>14553</v>
      </c>
      <c r="AN113" s="155">
        <v>15181</v>
      </c>
      <c r="AO113" s="155">
        <v>16443</v>
      </c>
      <c r="AP113" s="155">
        <v>17560.36</v>
      </c>
      <c r="AQ113" s="155">
        <v>18355.971000000001</v>
      </c>
      <c r="AR113" s="155">
        <v>18857.098000000002</v>
      </c>
      <c r="AS113" s="155">
        <v>20171.257000000001</v>
      </c>
      <c r="AT113" s="155">
        <v>21972.580999999998</v>
      </c>
      <c r="AU113" s="155">
        <v>24450.99</v>
      </c>
      <c r="AV113" s="155">
        <v>25364.328000000001</v>
      </c>
      <c r="AW113" s="155">
        <v>26546.062000000002</v>
      </c>
      <c r="AX113" s="155">
        <v>26859.15</v>
      </c>
      <c r="AY113" s="155">
        <v>27740.434000000001</v>
      </c>
      <c r="AZ113" s="155">
        <v>29238.920999999998</v>
      </c>
      <c r="BA113" s="155">
        <v>30391.121999999999</v>
      </c>
      <c r="BB113" s="155">
        <v>31914.134999999998</v>
      </c>
      <c r="BC113" s="155">
        <v>33377.665495317</v>
      </c>
      <c r="BD113" s="155">
        <v>32886.690685359994</v>
      </c>
      <c r="BE113" s="155">
        <v>35420.719669182879</v>
      </c>
      <c r="BF113" s="155">
        <v>37284.042076120684</v>
      </c>
      <c r="BG113" s="155">
        <v>38505.283116754588</v>
      </c>
      <c r="BH113" s="155">
        <v>40026.295326250001</v>
      </c>
      <c r="BI113" s="155">
        <v>41780.351999849998</v>
      </c>
      <c r="BJ113" s="155">
        <v>43129.110323089997</v>
      </c>
      <c r="BK113" s="155">
        <v>45774.817325406155</v>
      </c>
      <c r="BL113" s="155">
        <v>48323.221362397162</v>
      </c>
      <c r="BM113" s="155">
        <v>51848.801061122263</v>
      </c>
      <c r="BN113" s="155">
        <v>54097.476088878946</v>
      </c>
      <c r="BO113" s="155">
        <v>57360.707342025926</v>
      </c>
      <c r="BP113" s="155">
        <v>61155.804856264447</v>
      </c>
      <c r="BQ113" s="155">
        <v>63491.474743577586</v>
      </c>
      <c r="BR113" s="155">
        <v>65864.526208284093</v>
      </c>
      <c r="BS113" s="155">
        <v>68092.517947238579</v>
      </c>
      <c r="BT113" s="155">
        <v>68936.397712484904</v>
      </c>
      <c r="BU113" s="155">
        <v>68234.40159905277</v>
      </c>
      <c r="BV113" s="155">
        <v>67573.790798066111</v>
      </c>
      <c r="BW113" s="155">
        <v>66792.952444676455</v>
      </c>
      <c r="BX113" s="155">
        <v>66849.746943338745</v>
      </c>
      <c r="BY113" s="155">
        <v>64605.379525611046</v>
      </c>
      <c r="BZ113" s="155">
        <v>64135.173167496199</v>
      </c>
      <c r="CA113" s="155">
        <v>65047.055044489025</v>
      </c>
      <c r="CB113" s="155">
        <v>63763.259465851617</v>
      </c>
      <c r="CC113" s="155">
        <v>62011.897449161042</v>
      </c>
      <c r="CD113" s="156">
        <v>60417.222485635939</v>
      </c>
      <c r="CE113" s="56"/>
    </row>
    <row r="114" spans="1:83" s="1" customFormat="1" x14ac:dyDescent="0.4">
      <c r="A114" s="149"/>
      <c r="B114" s="196" t="s">
        <v>354</v>
      </c>
      <c r="C114" s="227"/>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v>0</v>
      </c>
      <c r="AI114" s="155">
        <v>1</v>
      </c>
      <c r="AJ114" s="155">
        <v>8</v>
      </c>
      <c r="AK114" s="155">
        <v>19</v>
      </c>
      <c r="AL114" s="155">
        <v>40</v>
      </c>
      <c r="AM114" s="155">
        <v>60</v>
      </c>
      <c r="AN114" s="155">
        <v>87</v>
      </c>
      <c r="AO114" s="155">
        <v>141</v>
      </c>
      <c r="AP114" s="155">
        <v>219.09299999999999</v>
      </c>
      <c r="AQ114" s="155">
        <v>292.42</v>
      </c>
      <c r="AR114" s="155">
        <v>380.495</v>
      </c>
      <c r="AS114" s="155">
        <v>526.10599999999999</v>
      </c>
      <c r="AT114" s="155">
        <v>726.45299999999997</v>
      </c>
      <c r="AU114" s="155">
        <v>1092.0340000000001</v>
      </c>
      <c r="AV114" s="155">
        <v>1341.5989999999999</v>
      </c>
      <c r="AW114" s="155">
        <v>1637.0519999999999</v>
      </c>
      <c r="AX114" s="155">
        <v>1885.66</v>
      </c>
      <c r="AY114" s="155">
        <v>2222.1350000000002</v>
      </c>
      <c r="AZ114" s="155">
        <v>2755.64</v>
      </c>
      <c r="BA114" s="155">
        <v>3165.6350000000002</v>
      </c>
      <c r="BB114" s="155">
        <v>3660.3760000000002</v>
      </c>
      <c r="BC114" s="155">
        <v>4397.0955046829995</v>
      </c>
      <c r="BD114" s="155">
        <v>4731.2979999999998</v>
      </c>
      <c r="BE114" s="155">
        <v>5327.7833360571276</v>
      </c>
      <c r="BF114" s="155">
        <v>5868.9417107775953</v>
      </c>
      <c r="BG114" s="155">
        <v>6648.4214836423171</v>
      </c>
      <c r="BH114" s="155">
        <v>7362.7420000000002</v>
      </c>
      <c r="BI114" s="155">
        <v>8161.3418322999996</v>
      </c>
      <c r="BJ114" s="155">
        <v>8951.9807621599994</v>
      </c>
      <c r="BK114" s="155">
        <v>10025.547447100002</v>
      </c>
      <c r="BL114" s="155">
        <v>11171.999606900003</v>
      </c>
      <c r="BM114" s="155">
        <v>12696.219372410003</v>
      </c>
      <c r="BN114" s="155">
        <v>13074.350907085996</v>
      </c>
      <c r="BO114" s="155">
        <v>14166.501676169999</v>
      </c>
      <c r="BP114" s="155">
        <v>15766.881886475003</v>
      </c>
      <c r="BQ114" s="155">
        <v>16663.691062059166</v>
      </c>
      <c r="BR114" s="155">
        <v>17633.143730207517</v>
      </c>
      <c r="BS114" s="155">
        <v>18224.782200854486</v>
      </c>
      <c r="BT114" s="155">
        <v>18134.792022653575</v>
      </c>
      <c r="BU114" s="155">
        <v>17984.26812492009</v>
      </c>
      <c r="BV114" s="155">
        <v>18214.194374105791</v>
      </c>
      <c r="BW114" s="155">
        <v>18329.087670616966</v>
      </c>
      <c r="BX114" s="155">
        <v>18039.884494343118</v>
      </c>
      <c r="BY114" s="155">
        <v>17443.165273184433</v>
      </c>
      <c r="BZ114" s="155">
        <v>17388.901245306199</v>
      </c>
      <c r="CA114" s="155">
        <v>18555.697618519967</v>
      </c>
      <c r="CB114" s="155">
        <v>18447.21389548001</v>
      </c>
      <c r="CC114" s="155">
        <v>17892.231304989244</v>
      </c>
      <c r="CD114" s="156">
        <v>17394.603808495976</v>
      </c>
      <c r="CE114" s="56"/>
    </row>
    <row r="115" spans="1:83" s="1" customFormat="1" x14ac:dyDescent="0.4">
      <c r="A115" s="149"/>
      <c r="B115" s="196" t="s">
        <v>355</v>
      </c>
      <c r="C115" s="227"/>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v>1099.6683146400001</v>
      </c>
      <c r="BE115" s="155">
        <v>1144.4988485600004</v>
      </c>
      <c r="BF115" s="155">
        <v>1185.4171848499998</v>
      </c>
      <c r="BG115" s="155">
        <v>1322.9499594399999</v>
      </c>
      <c r="BH115" s="155">
        <v>1382.4806737499998</v>
      </c>
      <c r="BI115" s="155">
        <v>1450.2460951499997</v>
      </c>
      <c r="BJ115" s="155">
        <v>1507.2713076100001</v>
      </c>
      <c r="BK115" s="155">
        <v>1595.1330525061512</v>
      </c>
      <c r="BL115" s="155">
        <v>1696.1175015328326</v>
      </c>
      <c r="BM115" s="155">
        <v>1803.6566907777408</v>
      </c>
      <c r="BN115" s="155">
        <v>1841.4891045270388</v>
      </c>
      <c r="BO115" s="155">
        <v>1928.517541864087</v>
      </c>
      <c r="BP115" s="155">
        <v>2057.8452180005802</v>
      </c>
      <c r="BQ115" s="155">
        <v>2120.523072903236</v>
      </c>
      <c r="BR115" s="155">
        <v>2184.8482328354826</v>
      </c>
      <c r="BS115" s="155">
        <v>2207.3069311882009</v>
      </c>
      <c r="BT115" s="155">
        <v>2157.4583034014645</v>
      </c>
      <c r="BU115" s="155">
        <v>2097.8760606459073</v>
      </c>
      <c r="BV115" s="155">
        <v>2071.5651535127631</v>
      </c>
      <c r="BW115" s="155">
        <v>2040.0076377184184</v>
      </c>
      <c r="BX115" s="155">
        <v>1968.3382342256693</v>
      </c>
      <c r="BY115" s="155">
        <v>1882.4558165515959</v>
      </c>
      <c r="BZ115" s="155">
        <v>1843.6264157873827</v>
      </c>
      <c r="CA115" s="155">
        <v>1881.7315192610106</v>
      </c>
      <c r="CB115" s="155">
        <v>1837.562293259861</v>
      </c>
      <c r="CC115" s="155">
        <v>1763.86252794088</v>
      </c>
      <c r="CD115" s="156">
        <v>1696.1637898093754</v>
      </c>
      <c r="CE115" s="56"/>
    </row>
    <row r="116" spans="1:83" s="1" customFormat="1" x14ac:dyDescent="0.4">
      <c r="A116" s="149"/>
      <c r="B116" s="196" t="s">
        <v>356</v>
      </c>
      <c r="C116" s="227"/>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v>0</v>
      </c>
      <c r="AI116" s="155">
        <v>0</v>
      </c>
      <c r="AJ116" s="155">
        <v>0</v>
      </c>
      <c r="AK116" s="155">
        <v>0</v>
      </c>
      <c r="AL116" s="155">
        <v>0</v>
      </c>
      <c r="AM116" s="155">
        <v>0</v>
      </c>
      <c r="AN116" s="155">
        <v>0</v>
      </c>
      <c r="AO116" s="155">
        <v>0</v>
      </c>
      <c r="AP116" s="155">
        <v>0</v>
      </c>
      <c r="AQ116" s="155">
        <v>0</v>
      </c>
      <c r="AR116" s="155">
        <v>0</v>
      </c>
      <c r="AS116" s="155">
        <v>0</v>
      </c>
      <c r="AT116" s="155">
        <v>0</v>
      </c>
      <c r="AU116" s="155">
        <v>0</v>
      </c>
      <c r="AV116" s="155">
        <v>0</v>
      </c>
      <c r="AW116" s="155">
        <v>0</v>
      </c>
      <c r="AX116" s="155">
        <v>0</v>
      </c>
      <c r="AY116" s="155">
        <v>0</v>
      </c>
      <c r="AZ116" s="155">
        <v>0</v>
      </c>
      <c r="BA116" s="155">
        <v>0</v>
      </c>
      <c r="BB116" s="155">
        <v>0</v>
      </c>
      <c r="BC116" s="155">
        <v>0</v>
      </c>
      <c r="BD116" s="155">
        <v>0</v>
      </c>
      <c r="BE116" s="155">
        <v>0</v>
      </c>
      <c r="BF116" s="155">
        <v>0</v>
      </c>
      <c r="BG116" s="155">
        <v>0</v>
      </c>
      <c r="BH116" s="155">
        <v>0</v>
      </c>
      <c r="BI116" s="155">
        <v>0</v>
      </c>
      <c r="BJ116" s="155">
        <v>41.005154839999996</v>
      </c>
      <c r="BK116" s="155">
        <v>158.65031815</v>
      </c>
      <c r="BL116" s="155">
        <v>347.99640159999996</v>
      </c>
      <c r="BM116" s="155">
        <v>499.48331779</v>
      </c>
      <c r="BN116" s="155">
        <v>763.72664662801776</v>
      </c>
      <c r="BO116" s="155">
        <v>632.22697060000007</v>
      </c>
      <c r="BP116" s="155">
        <v>753.45013339999991</v>
      </c>
      <c r="BQ116" s="155">
        <v>738.99857426000017</v>
      </c>
      <c r="BR116" s="155">
        <v>745.19955327293599</v>
      </c>
      <c r="BS116" s="155">
        <v>750.35909004872349</v>
      </c>
      <c r="BT116" s="155">
        <v>843.26833552000005</v>
      </c>
      <c r="BU116" s="155">
        <v>773.7962701000821</v>
      </c>
      <c r="BV116" s="155">
        <v>755.74334992456068</v>
      </c>
      <c r="BW116" s="155">
        <v>651.21979876854232</v>
      </c>
      <c r="BX116" s="155">
        <v>522.30759835282458</v>
      </c>
      <c r="BY116" s="155">
        <v>350.90872831416198</v>
      </c>
      <c r="BZ116" s="155">
        <v>235.2123916701855</v>
      </c>
      <c r="CA116" s="155">
        <v>157.11918010449693</v>
      </c>
      <c r="CB116" s="155">
        <v>105.17480252232835</v>
      </c>
      <c r="CC116" s="155">
        <v>70.169026279658269</v>
      </c>
      <c r="CD116" s="156">
        <v>51.971784779609855</v>
      </c>
      <c r="CE116" s="56"/>
    </row>
    <row r="117" spans="1:83" s="1" customFormat="1" x14ac:dyDescent="0.4">
      <c r="A117" s="149"/>
      <c r="B117" s="196" t="s">
        <v>357</v>
      </c>
      <c r="C117" s="227"/>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5"/>
      <c r="AY117" s="155"/>
      <c r="AZ117" s="155"/>
      <c r="BA117" s="155"/>
      <c r="BB117" s="155"/>
      <c r="BC117" s="155"/>
      <c r="BD117" s="155"/>
      <c r="BE117" s="155"/>
      <c r="BF117" s="155"/>
      <c r="BG117" s="155"/>
      <c r="BH117" s="155"/>
      <c r="BI117" s="155"/>
      <c r="BJ117" s="155"/>
      <c r="BK117" s="155"/>
      <c r="BL117" s="155"/>
      <c r="BM117" s="155"/>
      <c r="BN117" s="155"/>
      <c r="BO117" s="155"/>
      <c r="BP117" s="155"/>
      <c r="BQ117" s="155"/>
      <c r="BR117" s="155"/>
      <c r="BS117" s="155"/>
      <c r="BT117" s="155">
        <v>1346.5040417899927</v>
      </c>
      <c r="BU117" s="155">
        <v>4411.5230526242794</v>
      </c>
      <c r="BV117" s="155">
        <v>7688.5788062906558</v>
      </c>
      <c r="BW117" s="155">
        <v>10447.128793449607</v>
      </c>
      <c r="BX117" s="155">
        <v>13869.9174031196</v>
      </c>
      <c r="BY117" s="155">
        <v>19443.48889771364</v>
      </c>
      <c r="BZ117" s="155">
        <v>25944.419616662977</v>
      </c>
      <c r="CA117" s="155">
        <v>34485.790855564461</v>
      </c>
      <c r="CB117" s="155">
        <v>42574.953979909376</v>
      </c>
      <c r="CC117" s="155">
        <v>50862.242469443714</v>
      </c>
      <c r="CD117" s="156">
        <v>57678.325254927142</v>
      </c>
      <c r="CE117" s="56"/>
    </row>
    <row r="118" spans="1:83" s="1" customFormat="1" x14ac:dyDescent="0.4">
      <c r="A118" s="149"/>
      <c r="B118" s="196" t="s">
        <v>358</v>
      </c>
      <c r="C118" s="227"/>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c r="BK118" s="155"/>
      <c r="BL118" s="155"/>
      <c r="BM118" s="155"/>
      <c r="BN118" s="155"/>
      <c r="BO118" s="155"/>
      <c r="BP118" s="155"/>
      <c r="BQ118" s="155"/>
      <c r="BR118" s="155"/>
      <c r="BS118" s="155"/>
      <c r="BT118" s="155">
        <v>62.592562279999946</v>
      </c>
      <c r="BU118" s="155">
        <v>193.96006248688587</v>
      </c>
      <c r="BV118" s="155">
        <v>326.3730427201121</v>
      </c>
      <c r="BW118" s="155">
        <v>418.35928419000038</v>
      </c>
      <c r="BX118" s="155">
        <v>509.22292654999933</v>
      </c>
      <c r="BY118" s="155">
        <v>647.10063995479538</v>
      </c>
      <c r="BZ118" s="155">
        <v>801.84285722180653</v>
      </c>
      <c r="CA118" s="155">
        <v>994.0011196715235</v>
      </c>
      <c r="CB118" s="155">
        <v>1158.8747257608641</v>
      </c>
      <c r="CC118" s="155">
        <v>1299.2863535025608</v>
      </c>
      <c r="CD118" s="156">
        <v>1397.9614214321111</v>
      </c>
      <c r="CE118" s="56"/>
    </row>
    <row r="119" spans="1:83" s="1" customFormat="1" x14ac:dyDescent="0.4">
      <c r="A119" s="149"/>
      <c r="B119" s="71" t="s">
        <v>359</v>
      </c>
      <c r="C119" s="227" t="s">
        <v>221</v>
      </c>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v>37</v>
      </c>
      <c r="AI119" s="155">
        <v>36</v>
      </c>
      <c r="AJ119" s="155">
        <v>38</v>
      </c>
      <c r="AK119" s="155">
        <v>39</v>
      </c>
      <c r="AL119" s="155">
        <v>40</v>
      </c>
      <c r="AM119" s="155">
        <v>41</v>
      </c>
      <c r="AN119" s="155">
        <v>39</v>
      </c>
      <c r="AO119" s="155">
        <v>41</v>
      </c>
      <c r="AP119" s="155">
        <v>37</v>
      </c>
      <c r="AQ119" s="155">
        <v>37.154000000000003</v>
      </c>
      <c r="AR119" s="155">
        <v>36.127000000000002</v>
      </c>
      <c r="AS119" s="155">
        <v>34.573</v>
      </c>
      <c r="AT119" s="155">
        <v>35.829000000000001</v>
      </c>
      <c r="AU119" s="155">
        <v>35.840000000000003</v>
      </c>
      <c r="AV119" s="155">
        <v>35.561999999999998</v>
      </c>
      <c r="AW119" s="155">
        <v>36.165999999999997</v>
      </c>
      <c r="AX119" s="155">
        <v>34.695999999999998</v>
      </c>
      <c r="AY119" s="155">
        <v>35.774999999999999</v>
      </c>
      <c r="AZ119" s="155">
        <v>29.725000000000001</v>
      </c>
      <c r="BA119" s="155">
        <v>29.242999999999999</v>
      </c>
      <c r="BB119" s="155">
        <v>28.78</v>
      </c>
      <c r="BC119" s="155">
        <v>27.677</v>
      </c>
      <c r="BD119" s="155">
        <v>27.542999999999999</v>
      </c>
      <c r="BE119" s="155">
        <v>28.601281650000001</v>
      </c>
      <c r="BF119" s="155">
        <v>28.857593779999998</v>
      </c>
      <c r="BG119" s="155">
        <v>29.69782292</v>
      </c>
      <c r="BH119" s="155">
        <v>30.286999999999999</v>
      </c>
      <c r="BI119" s="155">
        <v>30.522758409999998</v>
      </c>
      <c r="BJ119" s="155">
        <v>34.089199220000005</v>
      </c>
      <c r="BK119" s="155">
        <v>39.594209070000005</v>
      </c>
      <c r="BL119" s="155">
        <v>45.014786799999996</v>
      </c>
      <c r="BM119" s="155">
        <v>47.681548220000018</v>
      </c>
      <c r="BN119" s="155">
        <v>58.09858595</v>
      </c>
      <c r="BO119" s="155">
        <v>62.566367589999992</v>
      </c>
      <c r="BP119" s="155">
        <v>75.024344669999962</v>
      </c>
      <c r="BQ119" s="155">
        <v>95.653024200000061</v>
      </c>
      <c r="BR119" s="155">
        <v>88.113150280000013</v>
      </c>
      <c r="BS119" s="155">
        <v>92.895304570000008</v>
      </c>
      <c r="BT119" s="155">
        <v>99.277285419999984</v>
      </c>
      <c r="BU119" s="155">
        <v>104.62180545999999</v>
      </c>
      <c r="BV119" s="155">
        <v>113.12405992999996</v>
      </c>
      <c r="BW119" s="155">
        <v>118.66341103999997</v>
      </c>
      <c r="BX119" s="155">
        <v>275.10474510000006</v>
      </c>
      <c r="BY119" s="155">
        <v>148.88674552676355</v>
      </c>
      <c r="BZ119" s="155">
        <v>271.25537819370743</v>
      </c>
      <c r="CA119" s="155">
        <v>186.72094665612065</v>
      </c>
      <c r="CB119" s="155">
        <v>174.32838645320254</v>
      </c>
      <c r="CC119" s="155">
        <v>180.05646366883261</v>
      </c>
      <c r="CD119" s="156">
        <v>187.91952286886197</v>
      </c>
      <c r="CE119" s="56"/>
    </row>
    <row r="120" spans="1:83" s="1" customFormat="1" ht="26.25" customHeight="1" x14ac:dyDescent="0.4">
      <c r="A120" s="149"/>
      <c r="B120" s="73" t="s">
        <v>360</v>
      </c>
      <c r="C120" s="227" t="s">
        <v>224</v>
      </c>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v>0</v>
      </c>
      <c r="AI120" s="155">
        <v>0</v>
      </c>
      <c r="AJ120" s="155">
        <v>0</v>
      </c>
      <c r="AK120" s="155">
        <v>0</v>
      </c>
      <c r="AL120" s="155">
        <v>0</v>
      </c>
      <c r="AM120" s="155">
        <v>0</v>
      </c>
      <c r="AN120" s="155">
        <v>0</v>
      </c>
      <c r="AO120" s="155">
        <v>0</v>
      </c>
      <c r="AP120" s="155">
        <v>0</v>
      </c>
      <c r="AQ120" s="155">
        <v>0</v>
      </c>
      <c r="AR120" s="155">
        <v>0</v>
      </c>
      <c r="AS120" s="155">
        <v>0</v>
      </c>
      <c r="AT120" s="155">
        <v>0</v>
      </c>
      <c r="AU120" s="155">
        <v>0</v>
      </c>
      <c r="AV120" s="155">
        <v>0</v>
      </c>
      <c r="AW120" s="155">
        <v>0</v>
      </c>
      <c r="AX120" s="155">
        <v>0</v>
      </c>
      <c r="AY120" s="155">
        <v>0</v>
      </c>
      <c r="AZ120" s="155">
        <v>0</v>
      </c>
      <c r="BA120" s="155">
        <v>0</v>
      </c>
      <c r="BB120" s="155">
        <v>0</v>
      </c>
      <c r="BC120" s="155">
        <v>0</v>
      </c>
      <c r="BD120" s="155">
        <v>0</v>
      </c>
      <c r="BE120" s="155">
        <v>0</v>
      </c>
      <c r="BF120" s="155">
        <v>0</v>
      </c>
      <c r="BG120" s="155">
        <v>0</v>
      </c>
      <c r="BH120" s="155">
        <v>0</v>
      </c>
      <c r="BI120" s="155">
        <v>0</v>
      </c>
      <c r="BJ120" s="155">
        <v>0</v>
      </c>
      <c r="BK120" s="155">
        <v>0</v>
      </c>
      <c r="BL120" s="155">
        <v>9.8403037599999994</v>
      </c>
      <c r="BM120" s="155">
        <v>0.25143872</v>
      </c>
      <c r="BN120" s="155">
        <v>-1.7732257699999998</v>
      </c>
      <c r="BO120" s="155">
        <v>5.1625466999999992</v>
      </c>
      <c r="BP120" s="155">
        <v>2.0412564999999998</v>
      </c>
      <c r="BQ120" s="155">
        <v>2.5456364999999996</v>
      </c>
      <c r="BR120" s="155">
        <v>1.8016614399999999</v>
      </c>
      <c r="BS120" s="155">
        <v>2.7500172299999996</v>
      </c>
      <c r="BT120" s="155">
        <v>1.9444570200000002</v>
      </c>
      <c r="BU120" s="155">
        <v>3.2643377500000001</v>
      </c>
      <c r="BV120" s="155">
        <v>2.8693859899999996</v>
      </c>
      <c r="BW120" s="155">
        <v>3.3017055800000001</v>
      </c>
      <c r="BX120" s="155">
        <v>1.7326126300000002</v>
      </c>
      <c r="BY120" s="155">
        <v>2.387982443334741</v>
      </c>
      <c r="BZ120" s="155">
        <v>3.3017055800000001</v>
      </c>
      <c r="CA120" s="155">
        <v>3.3017055800000001</v>
      </c>
      <c r="CB120" s="155">
        <v>3.3017055800000001</v>
      </c>
      <c r="CC120" s="155">
        <v>3.3017055800000001</v>
      </c>
      <c r="CD120" s="156">
        <v>3.3017055800000001</v>
      </c>
      <c r="CE120" s="56"/>
    </row>
    <row r="121" spans="1:83" s="1" customFormat="1" x14ac:dyDescent="0.4">
      <c r="A121" s="149"/>
      <c r="B121" s="56" t="s">
        <v>273</v>
      </c>
      <c r="C121" s="227" t="s">
        <v>230</v>
      </c>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c r="BK121" s="155"/>
      <c r="BL121" s="155"/>
      <c r="BM121" s="155"/>
      <c r="BN121" s="155"/>
      <c r="BO121" s="155"/>
      <c r="BP121" s="155"/>
      <c r="BQ121" s="155"/>
      <c r="BR121" s="155"/>
      <c r="BS121" s="155"/>
      <c r="BT121" s="155"/>
      <c r="BU121" s="155"/>
      <c r="BV121" s="155">
        <v>6.3246354783961998</v>
      </c>
      <c r="BW121" s="155">
        <v>7.2606378499366624</v>
      </c>
      <c r="BX121" s="155">
        <v>0.22503914832372748</v>
      </c>
      <c r="BY121" s="155">
        <v>0.32511979646603517</v>
      </c>
      <c r="BZ121" s="155">
        <v>0.41702251226338527</v>
      </c>
      <c r="CA121" s="155">
        <v>0.52164849423071491</v>
      </c>
      <c r="CB121" s="155">
        <v>0.64252763825115466</v>
      </c>
      <c r="CC121" s="155">
        <v>0.76426874847001247</v>
      </c>
      <c r="CD121" s="156">
        <v>0.87587634613055099</v>
      </c>
      <c r="CE121" s="56"/>
    </row>
    <row r="122" spans="1:83" s="1" customFormat="1" x14ac:dyDescent="0.4">
      <c r="A122" s="149"/>
      <c r="B122" s="73" t="s">
        <v>274</v>
      </c>
      <c r="C122" s="227" t="s">
        <v>230</v>
      </c>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v>0</v>
      </c>
      <c r="AR122" s="155">
        <v>0</v>
      </c>
      <c r="AS122" s="155">
        <v>0</v>
      </c>
      <c r="AT122" s="155">
        <v>0</v>
      </c>
      <c r="AU122" s="155">
        <v>0</v>
      </c>
      <c r="AV122" s="155">
        <v>0</v>
      </c>
      <c r="AW122" s="155">
        <v>0</v>
      </c>
      <c r="AX122" s="155">
        <v>0</v>
      </c>
      <c r="AY122" s="155">
        <v>0</v>
      </c>
      <c r="AZ122" s="155">
        <v>0</v>
      </c>
      <c r="BA122" s="155">
        <v>0</v>
      </c>
      <c r="BB122" s="155">
        <v>0</v>
      </c>
      <c r="BC122" s="155">
        <v>0</v>
      </c>
      <c r="BD122" s="155">
        <v>0</v>
      </c>
      <c r="BE122" s="155">
        <v>0</v>
      </c>
      <c r="BF122" s="155">
        <v>0</v>
      </c>
      <c r="BG122" s="155">
        <v>0</v>
      </c>
      <c r="BH122" s="155">
        <v>0</v>
      </c>
      <c r="BI122" s="155">
        <v>0</v>
      </c>
      <c r="BJ122" s="155">
        <v>0.24022200000000002</v>
      </c>
      <c r="BK122" s="155">
        <v>0</v>
      </c>
      <c r="BL122" s="155">
        <v>0</v>
      </c>
      <c r="BM122" s="155">
        <v>0</v>
      </c>
      <c r="BN122" s="155">
        <v>0</v>
      </c>
      <c r="BO122" s="155">
        <v>0</v>
      </c>
      <c r="BP122" s="155">
        <v>0</v>
      </c>
      <c r="BQ122" s="155">
        <v>0</v>
      </c>
      <c r="BR122" s="155">
        <v>0</v>
      </c>
      <c r="BS122" s="155">
        <v>4.9999999999990052E-3</v>
      </c>
      <c r="BT122" s="155">
        <v>7.5000000000002842E-3</v>
      </c>
      <c r="BU122" s="155">
        <v>3.4999999999989484E-3</v>
      </c>
      <c r="BV122" s="155">
        <v>4.0000000000013358E-3</v>
      </c>
      <c r="BW122" s="155">
        <v>4.2251202216974093E-3</v>
      </c>
      <c r="BX122" s="155">
        <v>2.3075620226578053E-3</v>
      </c>
      <c r="BY122" s="155">
        <v>2.1402353733570578E-3</v>
      </c>
      <c r="BZ122" s="155">
        <v>2.0950255426228637E-3</v>
      </c>
      <c r="CA122" s="155">
        <v>2.1680778412154211E-3</v>
      </c>
      <c r="CB122" s="155">
        <v>2.2212942748964792E-3</v>
      </c>
      <c r="CC122" s="155">
        <v>2.2313375931339863E-3</v>
      </c>
      <c r="CD122" s="156">
        <v>2.1802983900371942E-3</v>
      </c>
      <c r="CE122" s="56"/>
    </row>
    <row r="123" spans="1:83" s="1" customFormat="1" x14ac:dyDescent="0.4">
      <c r="A123" s="149"/>
      <c r="B123" s="56" t="s">
        <v>345</v>
      </c>
      <c r="C123" s="227" t="s">
        <v>221</v>
      </c>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v>243.49200000000002</v>
      </c>
      <c r="AI123" s="155">
        <v>236.82599999999999</v>
      </c>
      <c r="AJ123" s="155">
        <v>274.50800000000004</v>
      </c>
      <c r="AK123" s="155">
        <v>318.23599999999999</v>
      </c>
      <c r="AL123" s="155">
        <v>342.32</v>
      </c>
      <c r="AM123" s="155">
        <v>352.92700000000002</v>
      </c>
      <c r="AN123" s="155">
        <v>386.935</v>
      </c>
      <c r="AO123" s="155">
        <v>433.07299999999998</v>
      </c>
      <c r="AP123" s="155">
        <v>451.89600000000002</v>
      </c>
      <c r="AQ123" s="155">
        <v>469.89100000000002</v>
      </c>
      <c r="AR123" s="155">
        <v>489.99700000000007</v>
      </c>
      <c r="AS123" s="155">
        <v>524.06600000000003</v>
      </c>
      <c r="AT123" s="155">
        <v>680.27271568504</v>
      </c>
      <c r="AU123" s="155">
        <v>806.36</v>
      </c>
      <c r="AV123" s="155">
        <v>957.33251515151505</v>
      </c>
      <c r="AW123" s="155">
        <v>1046.9948837209301</v>
      </c>
      <c r="AX123" s="155">
        <v>926.49211790393008</v>
      </c>
      <c r="AY123" s="155">
        <v>1013.3268611111112</v>
      </c>
      <c r="AZ123" s="155">
        <v>1117.0549372693727</v>
      </c>
      <c r="BA123" s="155">
        <v>1073.4833333333333</v>
      </c>
      <c r="BB123" s="155">
        <v>1048.8014229249011</v>
      </c>
      <c r="BC123" s="155">
        <v>1040.4334023904382</v>
      </c>
      <c r="BD123" s="155">
        <v>1185.7441290322581</v>
      </c>
      <c r="BE123" s="155">
        <v>1051.6344086021506</v>
      </c>
      <c r="BF123" s="155">
        <v>0</v>
      </c>
      <c r="BG123" s="155">
        <v>0</v>
      </c>
      <c r="BH123" s="155">
        <v>0</v>
      </c>
      <c r="BI123" s="155">
        <v>0</v>
      </c>
      <c r="BJ123" s="155">
        <v>0</v>
      </c>
      <c r="BK123" s="155">
        <v>0</v>
      </c>
      <c r="BL123" s="155">
        <v>0</v>
      </c>
      <c r="BM123" s="155">
        <v>0</v>
      </c>
      <c r="BN123" s="155">
        <v>0</v>
      </c>
      <c r="BO123" s="155">
        <v>0</v>
      </c>
      <c r="BP123" s="155">
        <v>0</v>
      </c>
      <c r="BQ123" s="155">
        <v>0</v>
      </c>
      <c r="BR123" s="155">
        <v>0</v>
      </c>
      <c r="BS123" s="155">
        <v>0</v>
      </c>
      <c r="BT123" s="155">
        <v>0</v>
      </c>
      <c r="BU123" s="155">
        <v>0</v>
      </c>
      <c r="BV123" s="155">
        <v>0</v>
      </c>
      <c r="BW123" s="155">
        <v>0</v>
      </c>
      <c r="BX123" s="155">
        <v>0</v>
      </c>
      <c r="BY123" s="155">
        <v>0</v>
      </c>
      <c r="BZ123" s="155">
        <v>0</v>
      </c>
      <c r="CA123" s="155">
        <v>0</v>
      </c>
      <c r="CB123" s="155">
        <v>0</v>
      </c>
      <c r="CC123" s="155">
        <v>0</v>
      </c>
      <c r="CD123" s="156">
        <v>0</v>
      </c>
      <c r="CE123" s="56"/>
    </row>
    <row r="124" spans="1:83" s="1" customFormat="1" x14ac:dyDescent="0.4">
      <c r="A124" s="149"/>
      <c r="B124" s="56" t="s">
        <v>361</v>
      </c>
      <c r="C124" s="227" t="s">
        <v>221</v>
      </c>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v>0</v>
      </c>
      <c r="AI124" s="155">
        <v>0</v>
      </c>
      <c r="AJ124" s="155">
        <v>0</v>
      </c>
      <c r="AK124" s="155">
        <v>0</v>
      </c>
      <c r="AL124" s="155">
        <v>0</v>
      </c>
      <c r="AM124" s="155">
        <v>0</v>
      </c>
      <c r="AN124" s="155">
        <v>0</v>
      </c>
      <c r="AO124" s="155">
        <v>0</v>
      </c>
      <c r="AP124" s="155">
        <v>0</v>
      </c>
      <c r="AQ124" s="155">
        <v>0</v>
      </c>
      <c r="AR124" s="155">
        <v>0</v>
      </c>
      <c r="AS124" s="155">
        <v>0</v>
      </c>
      <c r="AT124" s="155">
        <v>0</v>
      </c>
      <c r="AU124" s="155">
        <v>0</v>
      </c>
      <c r="AV124" s="155">
        <v>0</v>
      </c>
      <c r="AW124" s="155">
        <v>0</v>
      </c>
      <c r="AX124" s="155">
        <v>0</v>
      </c>
      <c r="AY124" s="155">
        <v>0</v>
      </c>
      <c r="AZ124" s="155">
        <v>0</v>
      </c>
      <c r="BA124" s="155">
        <v>190.64</v>
      </c>
      <c r="BB124" s="155">
        <v>194.422</v>
      </c>
      <c r="BC124" s="155">
        <v>759.476</v>
      </c>
      <c r="BD124" s="155">
        <v>1749.268</v>
      </c>
      <c r="BE124" s="155">
        <v>1680.5630000000001</v>
      </c>
      <c r="BF124" s="155">
        <v>1705.4359999999999</v>
      </c>
      <c r="BG124" s="155">
        <v>1915.596</v>
      </c>
      <c r="BH124" s="155">
        <v>1962.34</v>
      </c>
      <c r="BI124" s="155">
        <v>1981.7470000000001</v>
      </c>
      <c r="BJ124" s="155">
        <v>2015.0229999999999</v>
      </c>
      <c r="BK124" s="155">
        <v>2070.2523382699997</v>
      </c>
      <c r="BL124" s="155">
        <v>2700.6948084699998</v>
      </c>
      <c r="BM124" s="155">
        <v>2734.8132516599994</v>
      </c>
      <c r="BN124" s="155">
        <v>2759.4819029400005</v>
      </c>
      <c r="BO124" s="155">
        <v>2149.2390251900001</v>
      </c>
      <c r="BP124" s="155">
        <v>2144.0899999999997</v>
      </c>
      <c r="BQ124" s="155">
        <v>2140.0809990000007</v>
      </c>
      <c r="BR124" s="155">
        <v>2116.9060000000004</v>
      </c>
      <c r="BS124" s="155">
        <v>2073.1628880400003</v>
      </c>
      <c r="BT124" s="155">
        <v>2048.8185346599998</v>
      </c>
      <c r="BU124" s="155">
        <v>2022.5266947100001</v>
      </c>
      <c r="BV124" s="155">
        <v>1995.3827969600002</v>
      </c>
      <c r="BW124" s="155">
        <v>1973.5520848000003</v>
      </c>
      <c r="BX124" s="155">
        <v>1957.6668482600001</v>
      </c>
      <c r="BY124" s="155">
        <v>1974.1428822083585</v>
      </c>
      <c r="BZ124" s="155">
        <v>2004.5377073869947</v>
      </c>
      <c r="CA124" s="155">
        <v>2042.1690288962463</v>
      </c>
      <c r="CB124" s="155">
        <v>2083.2035102058794</v>
      </c>
      <c r="CC124" s="155">
        <v>2124.1580147298514</v>
      </c>
      <c r="CD124" s="156">
        <v>2142.7207580428512</v>
      </c>
      <c r="CE124" s="56"/>
    </row>
    <row r="125" spans="1:83" s="1" customFormat="1" ht="24.75" customHeight="1" x14ac:dyDescent="0.4">
      <c r="A125" s="149"/>
      <c r="B125" s="106" t="s">
        <v>362</v>
      </c>
      <c r="C125" s="226"/>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f t="shared" ref="AH125:BM125" si="28">SUM(AH79:AH124)-AH112-AH111-AH95-AH92-AH80</f>
        <v>9342.6067724255154</v>
      </c>
      <c r="AI125" s="123">
        <f t="shared" si="28"/>
        <v>10768.805527320201</v>
      </c>
      <c r="AJ125" s="123">
        <f t="shared" si="28"/>
        <v>12894.152611236492</v>
      </c>
      <c r="AK125" s="123">
        <f t="shared" si="28"/>
        <v>15265.487157245503</v>
      </c>
      <c r="AL125" s="123">
        <f t="shared" si="28"/>
        <v>17144.170934839934</v>
      </c>
      <c r="AM125" s="123">
        <f t="shared" si="28"/>
        <v>18631.119416168603</v>
      </c>
      <c r="AN125" s="123">
        <f t="shared" si="28"/>
        <v>19850.890391995661</v>
      </c>
      <c r="AO125" s="123">
        <f t="shared" si="28"/>
        <v>21783.507700626258</v>
      </c>
      <c r="AP125" s="123">
        <f t="shared" si="28"/>
        <v>23480.940859603899</v>
      </c>
      <c r="AQ125" s="123">
        <f t="shared" si="28"/>
        <v>24857.778439733669</v>
      </c>
      <c r="AR125" s="123">
        <f t="shared" si="28"/>
        <v>26056.733891297717</v>
      </c>
      <c r="AS125" s="123">
        <f t="shared" si="28"/>
        <v>28436.744857101014</v>
      </c>
      <c r="AT125" s="123">
        <f t="shared" si="28"/>
        <v>31737.396375410903</v>
      </c>
      <c r="AU125" s="123">
        <f t="shared" si="28"/>
        <v>35530.798624968622</v>
      </c>
      <c r="AV125" s="123">
        <f t="shared" si="28"/>
        <v>38751.015948023618</v>
      </c>
      <c r="AW125" s="123">
        <f t="shared" si="28"/>
        <v>41710.323376267836</v>
      </c>
      <c r="AX125" s="123">
        <f t="shared" si="28"/>
        <v>42777.385385416404</v>
      </c>
      <c r="AY125" s="123">
        <f t="shared" si="28"/>
        <v>44514.638660369797</v>
      </c>
      <c r="AZ125" s="123">
        <f t="shared" si="28"/>
        <v>46918.527495714487</v>
      </c>
      <c r="BA125" s="123">
        <f t="shared" si="28"/>
        <v>48749.766628761674</v>
      </c>
      <c r="BB125" s="123">
        <f t="shared" si="28"/>
        <v>50789.120539508171</v>
      </c>
      <c r="BC125" s="123">
        <f t="shared" si="28"/>
        <v>53908.315063053989</v>
      </c>
      <c r="BD125" s="123">
        <f t="shared" si="28"/>
        <v>57068.777236767062</v>
      </c>
      <c r="BE125" s="123">
        <f t="shared" si="28"/>
        <v>61238.188810984393</v>
      </c>
      <c r="BF125" s="123">
        <f t="shared" si="28"/>
        <v>63330.305663652602</v>
      </c>
      <c r="BG125" s="123">
        <f t="shared" si="28"/>
        <v>66359.817055609819</v>
      </c>
      <c r="BH125" s="123">
        <f t="shared" si="28"/>
        <v>71129.788265206837</v>
      </c>
      <c r="BI125" s="123">
        <f t="shared" si="28"/>
        <v>75398.089176207533</v>
      </c>
      <c r="BJ125" s="123">
        <f t="shared" si="28"/>
        <v>77934.032948756561</v>
      </c>
      <c r="BK125" s="123">
        <f t="shared" si="28"/>
        <v>83221.265865909008</v>
      </c>
      <c r="BL125" s="123">
        <f t="shared" si="28"/>
        <v>90381.387301769209</v>
      </c>
      <c r="BM125" s="123">
        <f t="shared" si="28"/>
        <v>96605.813211114961</v>
      </c>
      <c r="BN125" s="123">
        <f t="shared" ref="BN125:CD125" si="29">SUM(BN79:BN124)-BN112-BN111-BN95-BN92-BN80</f>
        <v>100332.16468939261</v>
      </c>
      <c r="BO125" s="123">
        <f t="shared" si="29"/>
        <v>104200.46115099119</v>
      </c>
      <c r="BP125" s="123">
        <f t="shared" si="29"/>
        <v>109866.39345323555</v>
      </c>
      <c r="BQ125" s="123">
        <f t="shared" si="29"/>
        <v>110686.57640979058</v>
      </c>
      <c r="BR125" s="123">
        <f t="shared" si="29"/>
        <v>114113.78757387685</v>
      </c>
      <c r="BS125" s="123">
        <f t="shared" si="29"/>
        <v>116217.05739555901</v>
      </c>
      <c r="BT125" s="123">
        <f t="shared" si="29"/>
        <v>117733.72288378923</v>
      </c>
      <c r="BU125" s="123">
        <f t="shared" si="29"/>
        <v>119365.72188526957</v>
      </c>
      <c r="BV125" s="123">
        <f t="shared" si="29"/>
        <v>121598.48772844834</v>
      </c>
      <c r="BW125" s="123">
        <f t="shared" si="29"/>
        <v>123696.70820436394</v>
      </c>
      <c r="BX125" s="123">
        <f t="shared" si="29"/>
        <v>125562.75446736168</v>
      </c>
      <c r="BY125" s="123">
        <f t="shared" si="29"/>
        <v>128172.84730367862</v>
      </c>
      <c r="BZ125" s="123">
        <f t="shared" si="29"/>
        <v>134637.57298492704</v>
      </c>
      <c r="CA125" s="123">
        <f t="shared" si="29"/>
        <v>146596.0090805635</v>
      </c>
      <c r="CB125" s="123">
        <f t="shared" si="29"/>
        <v>154258.28285127453</v>
      </c>
      <c r="CC125" s="123">
        <f t="shared" si="29"/>
        <v>161111.08462209054</v>
      </c>
      <c r="CD125" s="124">
        <f t="shared" si="29"/>
        <v>166639.851969574</v>
      </c>
      <c r="CE125" s="56"/>
    </row>
    <row r="126" spans="1:83" s="1" customFormat="1" x14ac:dyDescent="0.4">
      <c r="A126" s="149"/>
      <c r="B126" s="228" t="s">
        <v>330</v>
      </c>
      <c r="C126" s="226"/>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f t="shared" ref="AH126:BM126" si="30">AH125-AH96-AH123-AH86-AH103</f>
        <v>8910.0543624361962</v>
      </c>
      <c r="AI126" s="123">
        <f t="shared" si="30"/>
        <v>10306.816809165881</v>
      </c>
      <c r="AJ126" s="123">
        <f t="shared" si="30"/>
        <v>12313.740307095462</v>
      </c>
      <c r="AK126" s="123">
        <f t="shared" si="30"/>
        <v>14493.238721276106</v>
      </c>
      <c r="AL126" s="123">
        <f t="shared" si="30"/>
        <v>16239.318895258504</v>
      </c>
      <c r="AM126" s="123">
        <f t="shared" si="30"/>
        <v>17595.902157313605</v>
      </c>
      <c r="AN126" s="123">
        <f t="shared" si="30"/>
        <v>18637.940530623233</v>
      </c>
      <c r="AO126" s="123">
        <f t="shared" si="30"/>
        <v>20344.244861138341</v>
      </c>
      <c r="AP126" s="123">
        <f t="shared" si="30"/>
        <v>21827.393655278738</v>
      </c>
      <c r="AQ126" s="123">
        <f t="shared" si="30"/>
        <v>23018.209763317805</v>
      </c>
      <c r="AR126" s="123">
        <f t="shared" si="30"/>
        <v>24111.016892964304</v>
      </c>
      <c r="AS126" s="123">
        <f t="shared" si="30"/>
        <v>26101.131256615958</v>
      </c>
      <c r="AT126" s="123">
        <f t="shared" si="30"/>
        <v>28882.238575136882</v>
      </c>
      <c r="AU126" s="123">
        <f t="shared" si="30"/>
        <v>32769.179029366183</v>
      </c>
      <c r="AV126" s="123">
        <f t="shared" si="30"/>
        <v>35520.090726400311</v>
      </c>
      <c r="AW126" s="123">
        <f t="shared" si="30"/>
        <v>38027.385195152179</v>
      </c>
      <c r="AX126" s="123">
        <f t="shared" si="30"/>
        <v>39174.223848013302</v>
      </c>
      <c r="AY126" s="123">
        <f t="shared" si="30"/>
        <v>41009.677420196043</v>
      </c>
      <c r="AZ126" s="123">
        <f t="shared" si="30"/>
        <v>43344.847705346641</v>
      </c>
      <c r="BA126" s="123">
        <f t="shared" si="30"/>
        <v>45296.79362283161</v>
      </c>
      <c r="BB126" s="123">
        <f t="shared" si="30"/>
        <v>47433.782529303186</v>
      </c>
      <c r="BC126" s="123">
        <f t="shared" si="30"/>
        <v>50591.433705644624</v>
      </c>
      <c r="BD126" s="123">
        <f t="shared" si="30"/>
        <v>53270.351131481977</v>
      </c>
      <c r="BE126" s="123">
        <f t="shared" si="30"/>
        <v>57415.151294864765</v>
      </c>
      <c r="BF126" s="123">
        <f t="shared" si="30"/>
        <v>60917.04115677801</v>
      </c>
      <c r="BG126" s="123">
        <f t="shared" si="30"/>
        <v>64096.181623095064</v>
      </c>
      <c r="BH126" s="123">
        <f t="shared" si="30"/>
        <v>68865.767916761979</v>
      </c>
      <c r="BI126" s="123">
        <f t="shared" si="30"/>
        <v>73094.220242091586</v>
      </c>
      <c r="BJ126" s="123">
        <f t="shared" si="30"/>
        <v>75442.196958720335</v>
      </c>
      <c r="BK126" s="123">
        <f t="shared" si="30"/>
        <v>80664.915636812802</v>
      </c>
      <c r="BL126" s="123">
        <f t="shared" si="30"/>
        <v>87690.903575046483</v>
      </c>
      <c r="BM126" s="123">
        <f t="shared" si="30"/>
        <v>93817.217961027331</v>
      </c>
      <c r="BN126" s="123">
        <f t="shared" ref="BN126:CD126" si="31">BN125-BN96-BN123-BN86-BN103</f>
        <v>97481.017197801004</v>
      </c>
      <c r="BO126" s="123">
        <f t="shared" si="31"/>
        <v>101386.14626106553</v>
      </c>
      <c r="BP126" s="123">
        <f t="shared" si="31"/>
        <v>107133.80979268361</v>
      </c>
      <c r="BQ126" s="123">
        <f t="shared" si="31"/>
        <v>110080.18108297058</v>
      </c>
      <c r="BR126" s="123">
        <f t="shared" si="31"/>
        <v>113501.84827687684</v>
      </c>
      <c r="BS126" s="123">
        <f t="shared" si="31"/>
        <v>115595.307614459</v>
      </c>
      <c r="BT126" s="123">
        <f t="shared" si="31"/>
        <v>117106.17188378923</v>
      </c>
      <c r="BU126" s="123">
        <f t="shared" si="31"/>
        <v>118710.96898566956</v>
      </c>
      <c r="BV126" s="123">
        <f t="shared" si="31"/>
        <v>121130.48772844834</v>
      </c>
      <c r="BW126" s="123">
        <f t="shared" si="31"/>
        <v>123443.66094836393</v>
      </c>
      <c r="BX126" s="123">
        <f t="shared" si="31"/>
        <v>125562.75446736168</v>
      </c>
      <c r="BY126" s="123">
        <f t="shared" si="31"/>
        <v>128172.54799567861</v>
      </c>
      <c r="BZ126" s="123">
        <f t="shared" si="31"/>
        <v>134637.57298492704</v>
      </c>
      <c r="CA126" s="123">
        <f t="shared" si="31"/>
        <v>146596.0090805635</v>
      </c>
      <c r="CB126" s="123">
        <f t="shared" si="31"/>
        <v>154258.28285127453</v>
      </c>
      <c r="CC126" s="123">
        <f t="shared" si="31"/>
        <v>161111.08462209054</v>
      </c>
      <c r="CD126" s="124">
        <f t="shared" si="31"/>
        <v>166639.851969574</v>
      </c>
      <c r="CE126" s="56"/>
    </row>
    <row r="127" spans="1:83" s="1" customFormat="1" x14ac:dyDescent="0.4">
      <c r="A127" s="149"/>
      <c r="B127" s="228"/>
      <c r="C127" s="226"/>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c r="BM127" s="123"/>
      <c r="BN127" s="123"/>
      <c r="BO127" s="123"/>
      <c r="BP127" s="123"/>
      <c r="BQ127" s="123"/>
      <c r="BR127" s="123"/>
      <c r="BS127" s="123"/>
      <c r="BT127" s="123"/>
      <c r="BU127" s="123"/>
      <c r="BV127" s="123"/>
      <c r="BW127" s="123"/>
      <c r="BX127" s="123"/>
      <c r="BY127" s="123"/>
      <c r="BZ127" s="123"/>
      <c r="CA127" s="123"/>
      <c r="CB127" s="123"/>
      <c r="CC127" s="123"/>
      <c r="CD127" s="124"/>
      <c r="CE127" s="56"/>
    </row>
    <row r="128" spans="1:83" s="106" customFormat="1" ht="26.25" customHeight="1" x14ac:dyDescent="0.4">
      <c r="A128" s="166"/>
      <c r="B128" s="106" t="s">
        <v>284</v>
      </c>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f t="shared" ref="AH128:BM128" si="32">SUM(AH16,AH75,AH125)</f>
        <v>15873</v>
      </c>
      <c r="AI128" s="233">
        <f t="shared" si="32"/>
        <v>18777.059999999998</v>
      </c>
      <c r="AJ128" s="233">
        <f t="shared" si="32"/>
        <v>22658.060000000005</v>
      </c>
      <c r="AK128" s="233">
        <f t="shared" si="32"/>
        <v>27698.309999999994</v>
      </c>
      <c r="AL128" s="233">
        <f t="shared" si="32"/>
        <v>31628.059999999998</v>
      </c>
      <c r="AM128" s="233">
        <f t="shared" si="32"/>
        <v>35332.06</v>
      </c>
      <c r="AN128" s="233">
        <f t="shared" si="32"/>
        <v>38251.06</v>
      </c>
      <c r="AO128" s="233">
        <f t="shared" si="32"/>
        <v>41768.06</v>
      </c>
      <c r="AP128" s="233">
        <f t="shared" si="32"/>
        <v>44917.658000000003</v>
      </c>
      <c r="AQ128" s="233">
        <f t="shared" si="32"/>
        <v>46700.744000000013</v>
      </c>
      <c r="AR128" s="233">
        <f t="shared" si="32"/>
        <v>47317.750509999991</v>
      </c>
      <c r="AS128" s="233">
        <f t="shared" si="32"/>
        <v>50314.249481000021</v>
      </c>
      <c r="AT128" s="233">
        <f t="shared" si="32"/>
        <v>56478.799715685047</v>
      </c>
      <c r="AU128" s="233">
        <f t="shared" si="32"/>
        <v>66302.888468443314</v>
      </c>
      <c r="AV128" s="233">
        <f t="shared" si="32"/>
        <v>75257.452000000019</v>
      </c>
      <c r="AW128" s="233">
        <f t="shared" si="32"/>
        <v>82437.565999999992</v>
      </c>
      <c r="AX128" s="233">
        <f t="shared" si="32"/>
        <v>84862.667213999957</v>
      </c>
      <c r="AY128" s="233">
        <f t="shared" si="32"/>
        <v>88710.819153041317</v>
      </c>
      <c r="AZ128" s="233">
        <f t="shared" si="32"/>
        <v>92217.949756999995</v>
      </c>
      <c r="BA128" s="233">
        <f t="shared" si="32"/>
        <v>93347.393757000013</v>
      </c>
      <c r="BB128" s="233">
        <f t="shared" si="32"/>
        <v>95565.317560038413</v>
      </c>
      <c r="BC128" s="233">
        <f t="shared" si="32"/>
        <v>99048.585242467729</v>
      </c>
      <c r="BD128" s="233">
        <f t="shared" si="32"/>
        <v>101373.84078511491</v>
      </c>
      <c r="BE128" s="233">
        <f t="shared" si="32"/>
        <v>106706.85189487549</v>
      </c>
      <c r="BF128" s="233">
        <f t="shared" si="32"/>
        <v>110302.29898003748</v>
      </c>
      <c r="BG128" s="233">
        <f t="shared" si="32"/>
        <v>105790.62308501701</v>
      </c>
      <c r="BH128" s="233">
        <f t="shared" si="32"/>
        <v>111092.55313748041</v>
      </c>
      <c r="BI128" s="233">
        <f t="shared" si="32"/>
        <v>115802.99954677367</v>
      </c>
      <c r="BJ128" s="233">
        <f t="shared" si="32"/>
        <v>119213.89655344037</v>
      </c>
      <c r="BK128" s="233">
        <f t="shared" si="32"/>
        <v>126242.2058628574</v>
      </c>
      <c r="BL128" s="233">
        <f t="shared" si="32"/>
        <v>135757.16542445359</v>
      </c>
      <c r="BM128" s="233">
        <f t="shared" si="32"/>
        <v>148004.0096905221</v>
      </c>
      <c r="BN128" s="233">
        <f t="shared" ref="BN128:CD128" si="33">SUM(BN16,BN75,BN125)</f>
        <v>153361.55516980353</v>
      </c>
      <c r="BO128" s="233">
        <f t="shared" si="33"/>
        <v>158960.44687856641</v>
      </c>
      <c r="BP128" s="233">
        <f t="shared" si="33"/>
        <v>166552.678932562</v>
      </c>
      <c r="BQ128" s="233">
        <f t="shared" si="33"/>
        <v>164132.18598876667</v>
      </c>
      <c r="BR128" s="233">
        <f t="shared" si="33"/>
        <v>168287.22403787507</v>
      </c>
      <c r="BS128" s="233">
        <f t="shared" si="33"/>
        <v>171799.50613092107</v>
      </c>
      <c r="BT128" s="233">
        <f t="shared" si="33"/>
        <v>173827.37694779009</v>
      </c>
      <c r="BU128" s="233">
        <f t="shared" si="33"/>
        <v>178042.74357683767</v>
      </c>
      <c r="BV128" s="233">
        <f t="shared" si="33"/>
        <v>183727.39332633605</v>
      </c>
      <c r="BW128" s="233">
        <f t="shared" si="33"/>
        <v>192437.66240037628</v>
      </c>
      <c r="BX128" s="233">
        <f t="shared" si="33"/>
        <v>213237.79965172158</v>
      </c>
      <c r="BY128" s="233">
        <f t="shared" si="33"/>
        <v>216132.41175951663</v>
      </c>
      <c r="BZ128" s="233">
        <f t="shared" si="33"/>
        <v>223336.82601362767</v>
      </c>
      <c r="CA128" s="233">
        <f t="shared" si="33"/>
        <v>244068.44005899798</v>
      </c>
      <c r="CB128" s="233">
        <f t="shared" si="33"/>
        <v>259357.13045411828</v>
      </c>
      <c r="CC128" s="233">
        <f t="shared" si="33"/>
        <v>272712.80188219482</v>
      </c>
      <c r="CD128" s="234">
        <f t="shared" si="33"/>
        <v>284736.48504266544</v>
      </c>
      <c r="CE128" s="56"/>
    </row>
    <row r="129" spans="1:83" s="106" customFormat="1" x14ac:dyDescent="0.4">
      <c r="A129" s="166"/>
      <c r="B129" s="228" t="s">
        <v>330</v>
      </c>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f t="shared" ref="AH129:BM129" si="34">AH17+AH76+AH126</f>
        <v>13035.493736203656</v>
      </c>
      <c r="AI129" s="123">
        <f t="shared" si="34"/>
        <v>14785.979544000002</v>
      </c>
      <c r="AJ129" s="123">
        <f t="shared" si="34"/>
        <v>18172.17435384616</v>
      </c>
      <c r="AK129" s="123">
        <f t="shared" si="34"/>
        <v>22225.345469499993</v>
      </c>
      <c r="AL129" s="123">
        <f t="shared" si="34"/>
        <v>25399.593394250001</v>
      </c>
      <c r="AM129" s="123">
        <f t="shared" si="34"/>
        <v>28383.097434500003</v>
      </c>
      <c r="AN129" s="123">
        <f t="shared" si="34"/>
        <v>30608.289402249997</v>
      </c>
      <c r="AO129" s="123">
        <f t="shared" si="34"/>
        <v>33454.940287285703</v>
      </c>
      <c r="AP129" s="123">
        <f t="shared" si="34"/>
        <v>36123.082438933336</v>
      </c>
      <c r="AQ129" s="123">
        <f t="shared" si="34"/>
        <v>37497.110367000016</v>
      </c>
      <c r="AR129" s="123">
        <f t="shared" si="34"/>
        <v>38052.643556666662</v>
      </c>
      <c r="AS129" s="123">
        <f t="shared" si="34"/>
        <v>40288.146197666691</v>
      </c>
      <c r="AT129" s="123">
        <f t="shared" si="34"/>
        <v>45352.892408487969</v>
      </c>
      <c r="AU129" s="123">
        <f t="shared" si="34"/>
        <v>54175.377622418542</v>
      </c>
      <c r="AV129" s="123">
        <f t="shared" si="34"/>
        <v>60992.230401572655</v>
      </c>
      <c r="AW129" s="123">
        <f t="shared" si="34"/>
        <v>66634.910460896761</v>
      </c>
      <c r="AX129" s="123">
        <f t="shared" si="34"/>
        <v>68813.611171571567</v>
      </c>
      <c r="AY129" s="123">
        <f t="shared" si="34"/>
        <v>72136.307546470867</v>
      </c>
      <c r="AZ129" s="123">
        <f t="shared" si="34"/>
        <v>74930.906146652167</v>
      </c>
      <c r="BA129" s="123">
        <f t="shared" si="34"/>
        <v>75904.389236404662</v>
      </c>
      <c r="BB129" s="123">
        <f t="shared" si="34"/>
        <v>77898.830406807276</v>
      </c>
      <c r="BC129" s="123">
        <f t="shared" si="34"/>
        <v>80756.783696130005</v>
      </c>
      <c r="BD129" s="123">
        <f t="shared" si="34"/>
        <v>83618.592638070215</v>
      </c>
      <c r="BE129" s="123">
        <f t="shared" si="34"/>
        <v>88466.203877447493</v>
      </c>
      <c r="BF129" s="123">
        <f t="shared" si="34"/>
        <v>93447.403868416775</v>
      </c>
      <c r="BG129" s="123">
        <f t="shared" si="34"/>
        <v>97839.551306729409</v>
      </c>
      <c r="BH129" s="123">
        <f t="shared" si="34"/>
        <v>103679.22317456207</v>
      </c>
      <c r="BI129" s="123">
        <f t="shared" si="34"/>
        <v>109018.21340647362</v>
      </c>
      <c r="BJ129" s="123">
        <f t="shared" si="34"/>
        <v>112722.80323747847</v>
      </c>
      <c r="BK129" s="123">
        <f t="shared" si="34"/>
        <v>119968.26969037394</v>
      </c>
      <c r="BL129" s="123">
        <f t="shared" si="34"/>
        <v>129539.37316672162</v>
      </c>
      <c r="BM129" s="123">
        <f t="shared" si="34"/>
        <v>141880.50977105653</v>
      </c>
      <c r="BN129" s="123">
        <f t="shared" ref="BN129:CD129" si="35">BN17+BN76+BN126</f>
        <v>147225.42919675511</v>
      </c>
      <c r="BO129" s="123">
        <f t="shared" si="35"/>
        <v>153003.82488042931</v>
      </c>
      <c r="BP129" s="123">
        <f t="shared" si="35"/>
        <v>160752.45760790445</v>
      </c>
      <c r="BQ129" s="123">
        <f t="shared" si="35"/>
        <v>163353.61596870419</v>
      </c>
      <c r="BR129" s="123">
        <f t="shared" si="35"/>
        <v>167555.79332409249</v>
      </c>
      <c r="BS129" s="123">
        <f t="shared" si="35"/>
        <v>171097.53154670875</v>
      </c>
      <c r="BT129" s="123">
        <f t="shared" si="35"/>
        <v>173140.65157866693</v>
      </c>
      <c r="BU129" s="123">
        <f t="shared" si="35"/>
        <v>177345.38287521838</v>
      </c>
      <c r="BV129" s="123">
        <f t="shared" si="35"/>
        <v>183226.71193981261</v>
      </c>
      <c r="BW129" s="123">
        <f t="shared" si="35"/>
        <v>192166.95805268348</v>
      </c>
      <c r="BX129" s="123">
        <f t="shared" si="35"/>
        <v>213227.02196955646</v>
      </c>
      <c r="BY129" s="123">
        <f t="shared" si="35"/>
        <v>216125.56240763154</v>
      </c>
      <c r="BZ129" s="123">
        <f t="shared" si="35"/>
        <v>223332.90565003641</v>
      </c>
      <c r="CA129" s="123">
        <f t="shared" si="35"/>
        <v>244066.17785118823</v>
      </c>
      <c r="CB129" s="123">
        <f t="shared" si="35"/>
        <v>259355.80665002015</v>
      </c>
      <c r="CC129" s="123">
        <f t="shared" si="35"/>
        <v>272712.30433068017</v>
      </c>
      <c r="CD129" s="124">
        <f t="shared" si="35"/>
        <v>284736.48504266544</v>
      </c>
      <c r="CE129" s="56"/>
    </row>
    <row r="130" spans="1:83" s="1" customFormat="1" x14ac:dyDescent="0.4">
      <c r="A130" s="149"/>
      <c r="B130" s="106"/>
      <c r="C130" s="56"/>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c r="CA130" s="59"/>
      <c r="CB130" s="59"/>
      <c r="CC130" s="59"/>
      <c r="CD130" s="60"/>
      <c r="CE130" s="56"/>
    </row>
    <row r="131" spans="1:83" s="1" customFormat="1" x14ac:dyDescent="0.4">
      <c r="A131" s="149"/>
      <c r="B131" s="106"/>
      <c r="C131" s="56"/>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A131" s="59"/>
      <c r="CB131" s="59"/>
      <c r="CC131" s="59"/>
      <c r="CD131" s="60"/>
      <c r="CE131" s="56"/>
    </row>
    <row r="132" spans="1:83" s="1" customFormat="1" x14ac:dyDescent="0.4">
      <c r="A132" s="149"/>
      <c r="B132" s="235" t="s">
        <v>285</v>
      </c>
      <c r="C132" s="106"/>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f t="shared" ref="AH132:BM132" si="36">SUM(AH133:AH135)</f>
        <v>10388.879900230371</v>
      </c>
      <c r="AI132" s="123">
        <f t="shared" si="36"/>
        <v>11853.654573175816</v>
      </c>
      <c r="AJ132" s="123">
        <f t="shared" si="36"/>
        <v>14434.629894749283</v>
      </c>
      <c r="AK132" s="123">
        <f t="shared" si="36"/>
        <v>16752.337110190223</v>
      </c>
      <c r="AL132" s="123">
        <f t="shared" si="36"/>
        <v>18081.385853892803</v>
      </c>
      <c r="AM132" s="123">
        <f t="shared" si="36"/>
        <v>19644.513120148771</v>
      </c>
      <c r="AN132" s="123">
        <f t="shared" si="36"/>
        <v>20671.692908045577</v>
      </c>
      <c r="AO132" s="123">
        <f t="shared" si="36"/>
        <v>22208.358452828114</v>
      </c>
      <c r="AP132" s="123">
        <f t="shared" si="36"/>
        <v>23945.64514432595</v>
      </c>
      <c r="AQ132" s="123">
        <f t="shared" si="36"/>
        <v>25015.883800172873</v>
      </c>
      <c r="AR132" s="123">
        <f t="shared" si="36"/>
        <v>25553.89497266151</v>
      </c>
      <c r="AS132" s="123">
        <f t="shared" si="36"/>
        <v>27107.475660732296</v>
      </c>
      <c r="AT132" s="123">
        <f t="shared" si="36"/>
        <v>29770.144131865367</v>
      </c>
      <c r="AU132" s="123">
        <f t="shared" si="36"/>
        <v>34315.742515193255</v>
      </c>
      <c r="AV132" s="123">
        <f t="shared" si="36"/>
        <v>36264.044215834874</v>
      </c>
      <c r="AW132" s="123">
        <f t="shared" si="36"/>
        <v>38365.543113073742</v>
      </c>
      <c r="AX132" s="123">
        <f t="shared" si="36"/>
        <v>38576.419521328957</v>
      </c>
      <c r="AY132" s="123">
        <f t="shared" si="36"/>
        <v>39629.685811731513</v>
      </c>
      <c r="AZ132" s="123">
        <f t="shared" si="36"/>
        <v>41289.772131563492</v>
      </c>
      <c r="BA132" s="123">
        <f t="shared" si="36"/>
        <v>42451.780116945505</v>
      </c>
      <c r="BB132" s="123">
        <f t="shared" si="36"/>
        <v>44587.460743090007</v>
      </c>
      <c r="BC132" s="123">
        <f t="shared" si="36"/>
        <v>46723.585469140511</v>
      </c>
      <c r="BD132" s="123">
        <f t="shared" si="36"/>
        <v>47793.686999999998</v>
      </c>
      <c r="BE132" s="123">
        <f t="shared" si="36"/>
        <v>51093.595998929348</v>
      </c>
      <c r="BF132" s="123">
        <f t="shared" si="36"/>
        <v>53686.528709614708</v>
      </c>
      <c r="BG132" s="123">
        <f t="shared" si="36"/>
        <v>56079.337540435692</v>
      </c>
      <c r="BH132" s="123">
        <f t="shared" si="36"/>
        <v>58408.538999999997</v>
      </c>
      <c r="BI132" s="123">
        <f t="shared" si="36"/>
        <v>60914.807692682676</v>
      </c>
      <c r="BJ132" s="123">
        <f t="shared" si="36"/>
        <v>63129.216045855108</v>
      </c>
      <c r="BK132" s="123">
        <f t="shared" si="36"/>
        <v>67411.978362963171</v>
      </c>
      <c r="BL132" s="123">
        <f t="shared" si="36"/>
        <v>72671.184816889436</v>
      </c>
      <c r="BM132" s="123">
        <f t="shared" si="36"/>
        <v>77814.820358342375</v>
      </c>
      <c r="BN132" s="123">
        <f t="shared" ref="BN132:CD132" si="37">SUM(BN133:BN135)</f>
        <v>80345.367492594727</v>
      </c>
      <c r="BO132" s="123">
        <f t="shared" si="37"/>
        <v>84501.883808506507</v>
      </c>
      <c r="BP132" s="123">
        <f t="shared" si="37"/>
        <v>89391.276039061704</v>
      </c>
      <c r="BQ132" s="123">
        <f t="shared" si="37"/>
        <v>91660.368819799987</v>
      </c>
      <c r="BR132" s="123">
        <f t="shared" si="37"/>
        <v>94520.993083800029</v>
      </c>
      <c r="BS132" s="123">
        <f t="shared" si="37"/>
        <v>97594.637879079994</v>
      </c>
      <c r="BT132" s="123">
        <f t="shared" si="37"/>
        <v>99861.345809219929</v>
      </c>
      <c r="BU132" s="123">
        <f t="shared" si="37"/>
        <v>102005.63289946769</v>
      </c>
      <c r="BV132" s="123">
        <f t="shared" si="37"/>
        <v>104772.18166303</v>
      </c>
      <c r="BW132" s="123">
        <f t="shared" si="37"/>
        <v>106888.29334355627</v>
      </c>
      <c r="BX132" s="123">
        <f t="shared" si="37"/>
        <v>110498.33925194497</v>
      </c>
      <c r="BY132" s="123">
        <f t="shared" si="37"/>
        <v>112459.62266327519</v>
      </c>
      <c r="BZ132" s="123">
        <f t="shared" si="37"/>
        <v>118893.07714430291</v>
      </c>
      <c r="CA132" s="123">
        <f t="shared" si="37"/>
        <v>130198.08611144661</v>
      </c>
      <c r="CB132" s="123">
        <f t="shared" si="37"/>
        <v>137161.8965638243</v>
      </c>
      <c r="CC132" s="123">
        <f t="shared" si="37"/>
        <v>143115.82975320693</v>
      </c>
      <c r="CD132" s="124">
        <f t="shared" si="37"/>
        <v>147816.85895225481</v>
      </c>
      <c r="CE132" s="56"/>
    </row>
    <row r="133" spans="1:83" s="1" customFormat="1" x14ac:dyDescent="0.4">
      <c r="A133" s="149"/>
      <c r="B133" s="13" t="s">
        <v>363</v>
      </c>
      <c r="C133" s="56"/>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f t="shared" ref="AH133:BM133" si="38">SUMIF($C$6:$C$15,"(C)",AH$6:AH$15)</f>
        <v>2</v>
      </c>
      <c r="AI133" s="59">
        <f t="shared" si="38"/>
        <v>2</v>
      </c>
      <c r="AJ133" s="59">
        <f t="shared" si="38"/>
        <v>2</v>
      </c>
      <c r="AK133" s="59">
        <f t="shared" si="38"/>
        <v>2</v>
      </c>
      <c r="AL133" s="59">
        <f t="shared" si="38"/>
        <v>2</v>
      </c>
      <c r="AM133" s="59">
        <f t="shared" si="38"/>
        <v>2</v>
      </c>
      <c r="AN133" s="59">
        <f t="shared" si="38"/>
        <v>2</v>
      </c>
      <c r="AO133" s="59">
        <f t="shared" si="38"/>
        <v>1</v>
      </c>
      <c r="AP133" s="59">
        <f t="shared" si="38"/>
        <v>2</v>
      </c>
      <c r="AQ133" s="59">
        <f t="shared" si="38"/>
        <v>1.4339999999999999</v>
      </c>
      <c r="AR133" s="59">
        <f t="shared" si="38"/>
        <v>1.3520000000000001</v>
      </c>
      <c r="AS133" s="59">
        <f t="shared" si="38"/>
        <v>1.355</v>
      </c>
      <c r="AT133" s="59">
        <f t="shared" si="38"/>
        <v>1.5509999999999999</v>
      </c>
      <c r="AU133" s="59">
        <f t="shared" si="38"/>
        <v>1.4710000000000001</v>
      </c>
      <c r="AV133" s="59">
        <f t="shared" si="38"/>
        <v>2</v>
      </c>
      <c r="AW133" s="59">
        <f t="shared" si="38"/>
        <v>1</v>
      </c>
      <c r="AX133" s="59">
        <f t="shared" si="38"/>
        <v>1</v>
      </c>
      <c r="AY133" s="59">
        <f t="shared" si="38"/>
        <v>1.7210000000000001</v>
      </c>
      <c r="AZ133" s="59">
        <f t="shared" si="38"/>
        <v>1.496</v>
      </c>
      <c r="BA133" s="59">
        <f t="shared" si="38"/>
        <v>1.5720000000000001</v>
      </c>
      <c r="BB133" s="59">
        <f t="shared" si="38"/>
        <v>1.7769999999999999</v>
      </c>
      <c r="BC133" s="59">
        <f t="shared" si="38"/>
        <v>1.359</v>
      </c>
      <c r="BD133" s="59">
        <f t="shared" si="38"/>
        <v>1.452</v>
      </c>
      <c r="BE133" s="59">
        <f t="shared" si="38"/>
        <v>1.6164412184601897</v>
      </c>
      <c r="BF133" s="59">
        <f t="shared" si="38"/>
        <v>1.6007503600000001</v>
      </c>
      <c r="BG133" s="59">
        <f t="shared" si="38"/>
        <v>0</v>
      </c>
      <c r="BH133" s="59">
        <f t="shared" si="38"/>
        <v>0</v>
      </c>
      <c r="BI133" s="59">
        <f t="shared" si="38"/>
        <v>0</v>
      </c>
      <c r="BJ133" s="59">
        <f t="shared" si="38"/>
        <v>0</v>
      </c>
      <c r="BK133" s="59">
        <f t="shared" si="38"/>
        <v>0</v>
      </c>
      <c r="BL133" s="59">
        <f t="shared" si="38"/>
        <v>0</v>
      </c>
      <c r="BM133" s="59">
        <f t="shared" si="38"/>
        <v>0</v>
      </c>
      <c r="BN133" s="59">
        <f t="shared" ref="BN133:CD133" si="39">SUMIF($C$6:$C$15,"(C)",BN$6:BN$15)</f>
        <v>0</v>
      </c>
      <c r="BO133" s="59">
        <f t="shared" si="39"/>
        <v>0</v>
      </c>
      <c r="BP133" s="59">
        <f t="shared" si="39"/>
        <v>0</v>
      </c>
      <c r="BQ133" s="59">
        <f t="shared" si="39"/>
        <v>0</v>
      </c>
      <c r="BR133" s="59">
        <f t="shared" si="39"/>
        <v>0</v>
      </c>
      <c r="BS133" s="59">
        <f t="shared" si="39"/>
        <v>0</v>
      </c>
      <c r="BT133" s="59">
        <f t="shared" si="39"/>
        <v>0</v>
      </c>
      <c r="BU133" s="59">
        <f t="shared" si="39"/>
        <v>0</v>
      </c>
      <c r="BV133" s="59">
        <f t="shared" si="39"/>
        <v>0</v>
      </c>
      <c r="BW133" s="59">
        <f t="shared" si="39"/>
        <v>0</v>
      </c>
      <c r="BX133" s="59">
        <f t="shared" si="39"/>
        <v>0</v>
      </c>
      <c r="BY133" s="59">
        <f t="shared" si="39"/>
        <v>0</v>
      </c>
      <c r="BZ133" s="59">
        <f t="shared" si="39"/>
        <v>0</v>
      </c>
      <c r="CA133" s="59">
        <f t="shared" si="39"/>
        <v>0</v>
      </c>
      <c r="CB133" s="59">
        <f t="shared" si="39"/>
        <v>0</v>
      </c>
      <c r="CC133" s="59">
        <f t="shared" si="39"/>
        <v>0</v>
      </c>
      <c r="CD133" s="60">
        <f t="shared" si="39"/>
        <v>0</v>
      </c>
      <c r="CE133" s="56"/>
    </row>
    <row r="134" spans="1:83" s="1" customFormat="1" x14ac:dyDescent="0.4">
      <c r="A134" s="149"/>
      <c r="B134" s="13" t="s">
        <v>364</v>
      </c>
      <c r="C134" s="56"/>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f t="shared" ref="AH134:BM134" si="40">SUMIF($C$20:$C$74,"(C)",AH$20:AH$74)</f>
        <v>2651.076278646884</v>
      </c>
      <c r="AI134" s="59">
        <f t="shared" si="40"/>
        <v>2852.3446854813037</v>
      </c>
      <c r="AJ134" s="59">
        <f t="shared" si="40"/>
        <v>3711.415471538477</v>
      </c>
      <c r="AK134" s="59">
        <f t="shared" si="40"/>
        <v>4418.0277771465462</v>
      </c>
      <c r="AL134" s="59">
        <f t="shared" si="40"/>
        <v>4325.3145182244098</v>
      </c>
      <c r="AM134" s="59">
        <f t="shared" si="40"/>
        <v>4814.9797626249838</v>
      </c>
      <c r="AN134" s="59">
        <f t="shared" si="40"/>
        <v>5185.1534280924789</v>
      </c>
      <c r="AO134" s="59">
        <f t="shared" si="40"/>
        <v>5400.4440112558086</v>
      </c>
      <c r="AP134" s="59">
        <f t="shared" si="40"/>
        <v>5938.6516065688247</v>
      </c>
      <c r="AQ134" s="59">
        <f t="shared" si="40"/>
        <v>6057.8194973267928</v>
      </c>
      <c r="AR134" s="59">
        <f t="shared" si="40"/>
        <v>6094.9821751673235</v>
      </c>
      <c r="AS134" s="59">
        <f t="shared" si="40"/>
        <v>6174.5857717043737</v>
      </c>
      <c r="AT134" s="59">
        <f t="shared" si="40"/>
        <v>6843.0760420886736</v>
      </c>
      <c r="AU134" s="59">
        <f t="shared" si="40"/>
        <v>8509.9307886333063</v>
      </c>
      <c r="AV134" s="59">
        <f t="shared" si="40"/>
        <v>9283.2599712298979</v>
      </c>
      <c r="AW134" s="59">
        <f t="shared" si="40"/>
        <v>9892.5437062213678</v>
      </c>
      <c r="AX134" s="59">
        <f t="shared" si="40"/>
        <v>9544.3677035098117</v>
      </c>
      <c r="AY134" s="59">
        <f t="shared" si="40"/>
        <v>9376.563136356137</v>
      </c>
      <c r="AZ134" s="59">
        <f t="shared" si="40"/>
        <v>9013.7413929836512</v>
      </c>
      <c r="BA134" s="59">
        <f t="shared" si="40"/>
        <v>8630.696212062634</v>
      </c>
      <c r="BB134" s="59">
        <f t="shared" si="40"/>
        <v>8752.2463296932383</v>
      </c>
      <c r="BC134" s="59">
        <f t="shared" si="40"/>
        <v>8700.1563030952166</v>
      </c>
      <c r="BD134" s="59">
        <f t="shared" si="40"/>
        <v>8835.6400881418704</v>
      </c>
      <c r="BE134" s="59">
        <f t="shared" si="40"/>
        <v>8954.5982241558777</v>
      </c>
      <c r="BF134" s="59">
        <f t="shared" si="40"/>
        <v>9097.3115964531808</v>
      </c>
      <c r="BG134" s="59">
        <f t="shared" si="40"/>
        <v>9358.233060323786</v>
      </c>
      <c r="BH134" s="59">
        <f t="shared" si="40"/>
        <v>9395.4712521245001</v>
      </c>
      <c r="BI134" s="59">
        <f t="shared" si="40"/>
        <v>9288.8937029259232</v>
      </c>
      <c r="BJ134" s="59">
        <f t="shared" si="40"/>
        <v>9275.5880794613622</v>
      </c>
      <c r="BK134" s="59">
        <f t="shared" si="40"/>
        <v>9651.6146248786426</v>
      </c>
      <c r="BL134" s="59">
        <f t="shared" si="40"/>
        <v>10233.799141066349</v>
      </c>
      <c r="BM134" s="59">
        <f t="shared" si="40"/>
        <v>10793.692672407624</v>
      </c>
      <c r="BN134" s="59">
        <f t="shared" ref="BN134:CD134" si="41">SUMIF($C$20:$C$74,"(C)",BN$20:BN$74)</f>
        <v>10397.475696598587</v>
      </c>
      <c r="BO134" s="59">
        <f t="shared" si="41"/>
        <v>10248.069363793458</v>
      </c>
      <c r="BP134" s="59">
        <f t="shared" si="41"/>
        <v>9503.5136421629286</v>
      </c>
      <c r="BQ134" s="59">
        <f t="shared" si="41"/>
        <v>8502.1019184335473</v>
      </c>
      <c r="BR134" s="59">
        <f t="shared" si="41"/>
        <v>7954.5915095669216</v>
      </c>
      <c r="BS134" s="59">
        <f t="shared" si="41"/>
        <v>8182.5346713656854</v>
      </c>
      <c r="BT134" s="59">
        <f t="shared" si="41"/>
        <v>8247.1094330314845</v>
      </c>
      <c r="BU134" s="59">
        <f t="shared" si="41"/>
        <v>8177.2424782962062</v>
      </c>
      <c r="BV134" s="59">
        <f t="shared" si="41"/>
        <v>8011.7932111011432</v>
      </c>
      <c r="BW134" s="59">
        <f t="shared" si="41"/>
        <v>8081.1573243266785</v>
      </c>
      <c r="BX134" s="59">
        <f t="shared" si="41"/>
        <v>8614.4413600150001</v>
      </c>
      <c r="BY134" s="59">
        <f t="shared" si="41"/>
        <v>7960.7662658739619</v>
      </c>
      <c r="BZ134" s="59">
        <f t="shared" si="41"/>
        <v>8415.3507673905697</v>
      </c>
      <c r="CA134" s="59">
        <f t="shared" si="41"/>
        <v>8946.3525057215302</v>
      </c>
      <c r="CB134" s="59">
        <f t="shared" si="41"/>
        <v>9143.1088157090362</v>
      </c>
      <c r="CC134" s="59">
        <f t="shared" si="41"/>
        <v>9082.1017830105047</v>
      </c>
      <c r="CD134" s="60">
        <f t="shared" si="41"/>
        <v>9043.8767824455117</v>
      </c>
      <c r="CE134" s="56"/>
    </row>
    <row r="135" spans="1:83" s="73" customFormat="1" x14ac:dyDescent="0.4">
      <c r="A135" s="149"/>
      <c r="B135" s="73" t="s">
        <v>365</v>
      </c>
      <c r="D135" s="236"/>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c r="AA135" s="236"/>
      <c r="AB135" s="236"/>
      <c r="AC135" s="236"/>
      <c r="AD135" s="236"/>
      <c r="AE135" s="236"/>
      <c r="AF135" s="236"/>
      <c r="AG135" s="236"/>
      <c r="AH135" s="59">
        <f t="shared" ref="AH135:BM135" si="42">SUMIF($C$79:$C$124,"(C)",AH$79:AH$124)</f>
        <v>7735.8036215834863</v>
      </c>
      <c r="AI135" s="59">
        <f t="shared" si="42"/>
        <v>8999.3098876945132</v>
      </c>
      <c r="AJ135" s="59">
        <f t="shared" si="42"/>
        <v>10721.214423210806</v>
      </c>
      <c r="AK135" s="59">
        <f t="shared" si="42"/>
        <v>12332.309333043677</v>
      </c>
      <c r="AL135" s="59">
        <f t="shared" si="42"/>
        <v>13754.071335668395</v>
      </c>
      <c r="AM135" s="59">
        <f t="shared" si="42"/>
        <v>14827.533357523787</v>
      </c>
      <c r="AN135" s="59">
        <f t="shared" si="42"/>
        <v>15484.539479953099</v>
      </c>
      <c r="AO135" s="59">
        <f t="shared" si="42"/>
        <v>16806.914441572306</v>
      </c>
      <c r="AP135" s="59">
        <f t="shared" si="42"/>
        <v>18004.993537757127</v>
      </c>
      <c r="AQ135" s="59">
        <f t="shared" si="42"/>
        <v>18956.630302846079</v>
      </c>
      <c r="AR135" s="59">
        <f t="shared" si="42"/>
        <v>19457.560797494189</v>
      </c>
      <c r="AS135" s="59">
        <f t="shared" si="42"/>
        <v>20931.534889027924</v>
      </c>
      <c r="AT135" s="59">
        <f t="shared" si="42"/>
        <v>22925.517089776691</v>
      </c>
      <c r="AU135" s="59">
        <f t="shared" si="42"/>
        <v>25804.340726559953</v>
      </c>
      <c r="AV135" s="59">
        <f t="shared" si="42"/>
        <v>26978.784244604973</v>
      </c>
      <c r="AW135" s="59">
        <f t="shared" si="42"/>
        <v>28471.99940685237</v>
      </c>
      <c r="AX135" s="59">
        <f t="shared" si="42"/>
        <v>29031.051817819145</v>
      </c>
      <c r="AY135" s="59">
        <f t="shared" si="42"/>
        <v>30251.401675375375</v>
      </c>
      <c r="AZ135" s="59">
        <f t="shared" si="42"/>
        <v>32274.534738579841</v>
      </c>
      <c r="BA135" s="59">
        <f t="shared" si="42"/>
        <v>33819.511904882871</v>
      </c>
      <c r="BB135" s="59">
        <f t="shared" si="42"/>
        <v>35833.437413396765</v>
      </c>
      <c r="BC135" s="59">
        <f t="shared" si="42"/>
        <v>38022.070166045298</v>
      </c>
      <c r="BD135" s="59">
        <f t="shared" si="42"/>
        <v>38956.594911858127</v>
      </c>
      <c r="BE135" s="59">
        <f t="shared" si="42"/>
        <v>42137.381333555008</v>
      </c>
      <c r="BF135" s="59">
        <f t="shared" si="42"/>
        <v>44587.616362801527</v>
      </c>
      <c r="BG135" s="59">
        <f t="shared" si="42"/>
        <v>46721.104480111906</v>
      </c>
      <c r="BH135" s="59">
        <f t="shared" si="42"/>
        <v>49013.067747875495</v>
      </c>
      <c r="BI135" s="59">
        <f t="shared" si="42"/>
        <v>51625.913989756751</v>
      </c>
      <c r="BJ135" s="59">
        <f t="shared" si="42"/>
        <v>53853.627966393746</v>
      </c>
      <c r="BK135" s="59">
        <f t="shared" si="42"/>
        <v>57760.363738084532</v>
      </c>
      <c r="BL135" s="59">
        <f t="shared" si="42"/>
        <v>62437.385675823083</v>
      </c>
      <c r="BM135" s="59">
        <f t="shared" si="42"/>
        <v>67021.127685934756</v>
      </c>
      <c r="BN135" s="59">
        <f t="shared" ref="BN135:CD135" si="43">SUMIF($C$79:$C$124,"(C)",BN$79:BN$124)</f>
        <v>69947.89179599614</v>
      </c>
      <c r="BO135" s="59">
        <f t="shared" si="43"/>
        <v>74253.814444713047</v>
      </c>
      <c r="BP135" s="59">
        <f t="shared" si="43"/>
        <v>79887.762396898775</v>
      </c>
      <c r="BQ135" s="59">
        <f t="shared" si="43"/>
        <v>83158.266901366442</v>
      </c>
      <c r="BR135" s="59">
        <f t="shared" si="43"/>
        <v>86566.40157423311</v>
      </c>
      <c r="BS135" s="59">
        <f t="shared" si="43"/>
        <v>89412.103207714303</v>
      </c>
      <c r="BT135" s="59">
        <f t="shared" si="43"/>
        <v>91614.236376188448</v>
      </c>
      <c r="BU135" s="59">
        <f t="shared" si="43"/>
        <v>93828.390421171483</v>
      </c>
      <c r="BV135" s="59">
        <f t="shared" si="43"/>
        <v>96760.388451928855</v>
      </c>
      <c r="BW135" s="59">
        <f t="shared" si="43"/>
        <v>98807.136019229598</v>
      </c>
      <c r="BX135" s="59">
        <f t="shared" si="43"/>
        <v>101883.89789192997</v>
      </c>
      <c r="BY135" s="59">
        <f t="shared" si="43"/>
        <v>104498.85639740124</v>
      </c>
      <c r="BZ135" s="59">
        <f t="shared" si="43"/>
        <v>110477.72637691234</v>
      </c>
      <c r="CA135" s="59">
        <f t="shared" si="43"/>
        <v>121251.73360572508</v>
      </c>
      <c r="CB135" s="59">
        <f t="shared" si="43"/>
        <v>128018.78774811525</v>
      </c>
      <c r="CC135" s="59">
        <f t="shared" si="43"/>
        <v>134033.72797019643</v>
      </c>
      <c r="CD135" s="60">
        <f t="shared" si="43"/>
        <v>138772.98216980931</v>
      </c>
      <c r="CE135" s="56"/>
    </row>
    <row r="136" spans="1:83" s="1" customFormat="1" ht="24.75" customHeight="1" x14ac:dyDescent="0.4">
      <c r="A136" s="149"/>
      <c r="B136" s="235" t="s">
        <v>286</v>
      </c>
      <c r="C136" s="106"/>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123">
        <f t="shared" ref="AH136:BM136" si="44">SUM(AH137:AH139)</f>
        <v>2763.1200997696296</v>
      </c>
      <c r="AI136" s="123">
        <f t="shared" si="44"/>
        <v>3023.3454268241831</v>
      </c>
      <c r="AJ136" s="123">
        <f t="shared" si="44"/>
        <v>3924.3701052507167</v>
      </c>
      <c r="AK136" s="123">
        <f t="shared" si="44"/>
        <v>5967.912889809777</v>
      </c>
      <c r="AL136" s="123">
        <f t="shared" si="44"/>
        <v>8045.6141461071948</v>
      </c>
      <c r="AM136" s="123">
        <f t="shared" si="44"/>
        <v>9602.4868798512271</v>
      </c>
      <c r="AN136" s="123">
        <f t="shared" si="44"/>
        <v>10974.307091954423</v>
      </c>
      <c r="AO136" s="123">
        <f t="shared" si="44"/>
        <v>12471.641547171886</v>
      </c>
      <c r="AP136" s="123">
        <f t="shared" si="44"/>
        <v>13487.952855674048</v>
      </c>
      <c r="AQ136" s="123">
        <f t="shared" si="44"/>
        <v>13792.292199827129</v>
      </c>
      <c r="AR136" s="123">
        <f t="shared" si="44"/>
        <v>13732.304537338485</v>
      </c>
      <c r="AS136" s="123">
        <f t="shared" si="44"/>
        <v>14794.864820267703</v>
      </c>
      <c r="AT136" s="123">
        <f t="shared" si="44"/>
        <v>17535.838868134633</v>
      </c>
      <c r="AU136" s="123">
        <f t="shared" si="44"/>
        <v>21231.799384318474</v>
      </c>
      <c r="AV136" s="123">
        <f t="shared" si="44"/>
        <v>26582.72878416513</v>
      </c>
      <c r="AW136" s="123">
        <f t="shared" si="44"/>
        <v>30003.199886926264</v>
      </c>
      <c r="AX136" s="123">
        <f t="shared" si="44"/>
        <v>31587.357692671045</v>
      </c>
      <c r="AY136" s="123">
        <f t="shared" si="44"/>
        <v>32958.785814268485</v>
      </c>
      <c r="AZ136" s="123">
        <f t="shared" si="44"/>
        <v>33306.311625436501</v>
      </c>
      <c r="BA136" s="123">
        <f t="shared" si="44"/>
        <v>32308.341631054493</v>
      </c>
      <c r="BB136" s="123">
        <f t="shared" si="44"/>
        <v>31643.712091909994</v>
      </c>
      <c r="BC136" s="123">
        <f t="shared" si="44"/>
        <v>30887.316673327179</v>
      </c>
      <c r="BD136" s="123">
        <f t="shared" si="44"/>
        <v>29669.655453818166</v>
      </c>
      <c r="BE136" s="123">
        <f t="shared" si="44"/>
        <v>30918.086668030104</v>
      </c>
      <c r="BF136" s="123">
        <f t="shared" si="44"/>
        <v>32295.353709467585</v>
      </c>
      <c r="BG136" s="123">
        <f t="shared" si="44"/>
        <v>33353.048856553258</v>
      </c>
      <c r="BH136" s="123">
        <f t="shared" si="44"/>
        <v>35028.02304848042</v>
      </c>
      <c r="BI136" s="123">
        <f t="shared" si="44"/>
        <v>35716.781529642001</v>
      </c>
      <c r="BJ136" s="123">
        <f t="shared" si="44"/>
        <v>37172.236532855473</v>
      </c>
      <c r="BK136" s="123">
        <f t="shared" si="44"/>
        <v>38696.081911583096</v>
      </c>
      <c r="BL136" s="123">
        <f t="shared" si="44"/>
        <v>40966.842600689997</v>
      </c>
      <c r="BM136" s="123">
        <f t="shared" si="44"/>
        <v>46695.822820729991</v>
      </c>
      <c r="BN136" s="123">
        <f t="shared" ref="BN136:CD136" si="45">SUM(BN137:BN139)</f>
        <v>48764.863047781706</v>
      </c>
      <c r="BO136" s="123">
        <f t="shared" si="45"/>
        <v>49940.019439679818</v>
      </c>
      <c r="BP136" s="123">
        <f t="shared" si="45"/>
        <v>51405.95728604999</v>
      </c>
      <c r="BQ136" s="123">
        <f t="shared" si="45"/>
        <v>46170.92582462616</v>
      </c>
      <c r="BR136" s="123">
        <f t="shared" si="45"/>
        <v>45840.720174790004</v>
      </c>
      <c r="BS136" s="123">
        <f t="shared" si="45"/>
        <v>45405.656244279999</v>
      </c>
      <c r="BT136" s="123">
        <f t="shared" si="45"/>
        <v>44932.035467030015</v>
      </c>
      <c r="BU136" s="123">
        <f t="shared" si="45"/>
        <v>45555.270080459988</v>
      </c>
      <c r="BV136" s="123">
        <f t="shared" si="45"/>
        <v>47779.270845328399</v>
      </c>
      <c r="BW136" s="123">
        <f t="shared" si="45"/>
        <v>53345.128451450168</v>
      </c>
      <c r="BX136" s="123">
        <f t="shared" si="45"/>
        <v>71480.254389688373</v>
      </c>
      <c r="BY136" s="123">
        <f t="shared" si="45"/>
        <v>71289.753194780715</v>
      </c>
      <c r="BZ136" s="123">
        <f t="shared" si="45"/>
        <v>69457.386156668348</v>
      </c>
      <c r="CA136" s="123">
        <f t="shared" si="45"/>
        <v>74453.029257828632</v>
      </c>
      <c r="CB136" s="123">
        <f t="shared" si="45"/>
        <v>79740.401670015941</v>
      </c>
      <c r="CC136" s="123">
        <f t="shared" si="45"/>
        <v>84612.925702875116</v>
      </c>
      <c r="CD136" s="124">
        <f t="shared" si="45"/>
        <v>89174.531132010306</v>
      </c>
      <c r="CE136" s="56"/>
    </row>
    <row r="137" spans="1:83" s="1" customFormat="1" x14ac:dyDescent="0.4">
      <c r="A137" s="149"/>
      <c r="B137" s="13" t="s">
        <v>363</v>
      </c>
      <c r="C137" s="56"/>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59">
        <f t="shared" ref="AH137:BM137" si="46">SUMIF($C$6:$C$15,"(IR)",AH$6:AH$15)</f>
        <v>302.01823076644666</v>
      </c>
      <c r="AI137" s="59">
        <f t="shared" si="46"/>
        <v>318.21378253061226</v>
      </c>
      <c r="AJ137" s="59">
        <f t="shared" si="46"/>
        <v>420.60307472527472</v>
      </c>
      <c r="AK137" s="59">
        <f t="shared" si="46"/>
        <v>602.62108648455603</v>
      </c>
      <c r="AL137" s="59">
        <f t="shared" si="46"/>
        <v>809.15470032469261</v>
      </c>
      <c r="AM137" s="59">
        <f t="shared" si="46"/>
        <v>952.39636798423032</v>
      </c>
      <c r="AN137" s="59">
        <f t="shared" si="46"/>
        <v>1091.5646076419214</v>
      </c>
      <c r="AO137" s="59">
        <f t="shared" si="46"/>
        <v>1245.0422902777204</v>
      </c>
      <c r="AP137" s="59">
        <f t="shared" si="46"/>
        <v>1335.8868061934998</v>
      </c>
      <c r="AQ137" s="59">
        <f t="shared" si="46"/>
        <v>1392.431437857246</v>
      </c>
      <c r="AR137" s="59">
        <f t="shared" si="46"/>
        <v>1537.0614486199247</v>
      </c>
      <c r="AS137" s="59">
        <f t="shared" si="46"/>
        <v>1663.4790332395776</v>
      </c>
      <c r="AT137" s="59">
        <f t="shared" si="46"/>
        <v>1892.0999472469014</v>
      </c>
      <c r="AU137" s="59">
        <f t="shared" si="46"/>
        <v>2458.9356917019627</v>
      </c>
      <c r="AV137" s="59">
        <f t="shared" si="46"/>
        <v>3105.5283891711924</v>
      </c>
      <c r="AW137" s="59">
        <f t="shared" si="46"/>
        <v>3512.9681201122448</v>
      </c>
      <c r="AX137" s="59">
        <f t="shared" si="46"/>
        <v>3534.6717169073422</v>
      </c>
      <c r="AY137" s="59">
        <f t="shared" si="46"/>
        <v>3616.687737189267</v>
      </c>
      <c r="AZ137" s="59">
        <f t="shared" si="46"/>
        <v>3674.272957114737</v>
      </c>
      <c r="BA137" s="59">
        <f t="shared" si="46"/>
        <v>3613.0018097053608</v>
      </c>
      <c r="BB137" s="59">
        <f t="shared" si="46"/>
        <v>3637.648998174292</v>
      </c>
      <c r="BC137" s="59">
        <f t="shared" si="46"/>
        <v>3631.3540657041844</v>
      </c>
      <c r="BD137" s="59">
        <f t="shared" si="46"/>
        <v>3250.3236298114498</v>
      </c>
      <c r="BE137" s="59">
        <f t="shared" si="46"/>
        <v>3609.067</v>
      </c>
      <c r="BF137" s="59">
        <f t="shared" si="46"/>
        <v>3944.8199999999997</v>
      </c>
      <c r="BG137" s="59">
        <f t="shared" si="46"/>
        <v>4008.7191253145888</v>
      </c>
      <c r="BH137" s="59">
        <f t="shared" si="46"/>
        <v>3420.8809999999999</v>
      </c>
      <c r="BI137" s="59">
        <f t="shared" si="46"/>
        <v>2550.1235653000672</v>
      </c>
      <c r="BJ137" s="59">
        <f t="shared" si="46"/>
        <v>2062.2246109618959</v>
      </c>
      <c r="BK137" s="59">
        <f t="shared" si="46"/>
        <v>1737.5119804834528</v>
      </c>
      <c r="BL137" s="59">
        <f t="shared" si="46"/>
        <v>1455.6900798477316</v>
      </c>
      <c r="BM137" s="59">
        <f t="shared" si="46"/>
        <v>876.97242974579706</v>
      </c>
      <c r="BN137" s="59">
        <f t="shared" ref="BN137:CD137" si="47">SUMIF($C$6:$C$15,"(IR)",BN$6:BN$15)</f>
        <v>633.219714059539</v>
      </c>
      <c r="BO137" s="59">
        <f t="shared" si="47"/>
        <v>451.05771460709826</v>
      </c>
      <c r="BP137" s="59">
        <f t="shared" si="47"/>
        <v>292.27523465753882</v>
      </c>
      <c r="BQ137" s="59">
        <f t="shared" si="47"/>
        <v>172.17469324246855</v>
      </c>
      <c r="BR137" s="59">
        <f t="shared" si="47"/>
        <v>119.49141678258313</v>
      </c>
      <c r="BS137" s="59">
        <f t="shared" si="47"/>
        <v>80.22480311229458</v>
      </c>
      <c r="BT137" s="59">
        <f t="shared" si="47"/>
        <v>59.174369123155124</v>
      </c>
      <c r="BU137" s="59">
        <f t="shared" si="47"/>
        <v>42.607802019297836</v>
      </c>
      <c r="BV137" s="59">
        <f t="shared" si="47"/>
        <v>32.681386523429381</v>
      </c>
      <c r="BW137" s="59">
        <f t="shared" si="47"/>
        <v>17.657091692809477</v>
      </c>
      <c r="BX137" s="59">
        <f t="shared" si="47"/>
        <v>10.777682165121856</v>
      </c>
      <c r="BY137" s="59">
        <f t="shared" si="47"/>
        <v>6.5500438850929514</v>
      </c>
      <c r="BZ137" s="59">
        <f t="shared" si="47"/>
        <v>3.9203635912424146</v>
      </c>
      <c r="CA137" s="59">
        <f t="shared" si="47"/>
        <v>2.2622078097713514</v>
      </c>
      <c r="CB137" s="59">
        <f t="shared" si="47"/>
        <v>1.3238040981138131</v>
      </c>
      <c r="CC137" s="59">
        <f t="shared" si="47"/>
        <v>0.4975515146168149</v>
      </c>
      <c r="CD137" s="60">
        <f t="shared" si="47"/>
        <v>0</v>
      </c>
      <c r="CE137" s="56"/>
    </row>
    <row r="138" spans="1:83" s="1" customFormat="1" x14ac:dyDescent="0.4">
      <c r="A138" s="149"/>
      <c r="B138" s="13" t="s">
        <v>364</v>
      </c>
      <c r="C138" s="56"/>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59">
        <f t="shared" ref="AH138:BM138" si="48">SUMIF($C$20:$C$74,"(IR)",AH$20:AH$74)</f>
        <v>1321.7847508922073</v>
      </c>
      <c r="AI138" s="59">
        <f t="shared" si="48"/>
        <v>1430.903972469388</v>
      </c>
      <c r="AJ138" s="59">
        <f t="shared" si="48"/>
        <v>1937.8141629670331</v>
      </c>
      <c r="AK138" s="59">
        <f t="shared" si="48"/>
        <v>3161.3514435154439</v>
      </c>
      <c r="AL138" s="59">
        <f t="shared" si="48"/>
        <v>4694.0032926753074</v>
      </c>
      <c r="AM138" s="59">
        <f t="shared" si="48"/>
        <v>5797.424411765769</v>
      </c>
      <c r="AN138" s="59">
        <f t="shared" si="48"/>
        <v>6580.4126113580787</v>
      </c>
      <c r="AO138" s="59">
        <f t="shared" si="48"/>
        <v>7477.9681002937086</v>
      </c>
      <c r="AP138" s="59">
        <f t="shared" si="48"/>
        <v>8064.3313104731669</v>
      </c>
      <c r="AQ138" s="59">
        <f t="shared" si="48"/>
        <v>8030.2034745556384</v>
      </c>
      <c r="AR138" s="59">
        <f t="shared" si="48"/>
        <v>7273.6904086331897</v>
      </c>
      <c r="AS138" s="59">
        <f t="shared" si="48"/>
        <v>7504.9067831130142</v>
      </c>
      <c r="AT138" s="59">
        <f t="shared" si="48"/>
        <v>9114.315522599707</v>
      </c>
      <c r="AU138" s="59">
        <f t="shared" si="48"/>
        <v>11830.210642809769</v>
      </c>
      <c r="AV138" s="59">
        <f t="shared" si="48"/>
        <v>15160.515701495475</v>
      </c>
      <c r="AW138" s="59">
        <f t="shared" si="48"/>
        <v>17250.641936221091</v>
      </c>
      <c r="AX138" s="59">
        <f t="shared" si="48"/>
        <v>18473.43343769549</v>
      </c>
      <c r="AY138" s="59">
        <f t="shared" si="48"/>
        <v>19770.916634923979</v>
      </c>
      <c r="AZ138" s="59">
        <f t="shared" si="48"/>
        <v>20170.922105157024</v>
      </c>
      <c r="BA138" s="59">
        <f t="shared" si="48"/>
        <v>19416.785297518876</v>
      </c>
      <c r="BB138" s="59">
        <f t="shared" si="48"/>
        <v>19010.884402873518</v>
      </c>
      <c r="BC138" s="59">
        <f t="shared" si="48"/>
        <v>18186.044059871223</v>
      </c>
      <c r="BD138" s="59">
        <f t="shared" si="48"/>
        <v>16912.025737109729</v>
      </c>
      <c r="BE138" s="59">
        <f t="shared" si="48"/>
        <v>17056.907867512287</v>
      </c>
      <c r="BF138" s="59">
        <f t="shared" si="48"/>
        <v>17702.627333533314</v>
      </c>
      <c r="BG138" s="59">
        <f t="shared" si="48"/>
        <v>18454.557481599055</v>
      </c>
      <c r="BH138" s="59">
        <f t="shared" si="48"/>
        <v>19226.977620149086</v>
      </c>
      <c r="BI138" s="59">
        <f t="shared" si="48"/>
        <v>20292.285617760459</v>
      </c>
      <c r="BJ138" s="59">
        <f t="shared" si="48"/>
        <v>21330.425753541815</v>
      </c>
      <c r="BK138" s="59">
        <f t="shared" si="48"/>
        <v>22578.524812971216</v>
      </c>
      <c r="BL138" s="59">
        <f t="shared" si="48"/>
        <v>23957.166854469571</v>
      </c>
      <c r="BM138" s="59">
        <f t="shared" si="48"/>
        <v>29456.395687177181</v>
      </c>
      <c r="BN138" s="59">
        <f t="shared" ref="BN138:CD138" si="49">SUMIF($C$20:$C$74,"(IR)",BN$20:BN$74)</f>
        <v>31364.888402871529</v>
      </c>
      <c r="BO138" s="59">
        <f t="shared" si="49"/>
        <v>32858.969706620592</v>
      </c>
      <c r="BP138" s="59">
        <f t="shared" si="49"/>
        <v>34928.730993714402</v>
      </c>
      <c r="BQ138" s="59">
        <f t="shared" si="49"/>
        <v>32389.84850824967</v>
      </c>
      <c r="BR138" s="59">
        <f t="shared" si="49"/>
        <v>32544.211160496758</v>
      </c>
      <c r="BS138" s="59">
        <f t="shared" si="49"/>
        <v>32703.060613536225</v>
      </c>
      <c r="BT138" s="59">
        <f t="shared" si="49"/>
        <v>32863.340283942191</v>
      </c>
      <c r="BU138" s="59">
        <f t="shared" si="49"/>
        <v>33991.302763090229</v>
      </c>
      <c r="BV138" s="59">
        <f t="shared" si="49"/>
        <v>36733.341503546413</v>
      </c>
      <c r="BW138" s="59">
        <f t="shared" si="49"/>
        <v>42474.84545761058</v>
      </c>
      <c r="BX138" s="59">
        <f t="shared" si="49"/>
        <v>60777.811214423651</v>
      </c>
      <c r="BY138" s="59">
        <f t="shared" si="49"/>
        <v>60563.083194629995</v>
      </c>
      <c r="BZ138" s="59">
        <f t="shared" si="49"/>
        <v>59001.495563297758</v>
      </c>
      <c r="CA138" s="59">
        <f t="shared" si="49"/>
        <v>64091.363423988791</v>
      </c>
      <c r="CB138" s="59">
        <f t="shared" si="49"/>
        <v>69372.829251567338</v>
      </c>
      <c r="CC138" s="59">
        <f t="shared" si="49"/>
        <v>74163.606414542228</v>
      </c>
      <c r="CD138" s="60">
        <f t="shared" si="49"/>
        <v>78600.06333801322</v>
      </c>
      <c r="CE138" s="56"/>
    </row>
    <row r="139" spans="1:83" s="1" customFormat="1" x14ac:dyDescent="0.4">
      <c r="A139" s="149"/>
      <c r="B139" s="73" t="s">
        <v>365</v>
      </c>
      <c r="C139" s="56"/>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59">
        <f t="shared" ref="AH139:BM139" si="50">SUMIF($C$79:$C$124,"(IR)",AH$79:AH$124)</f>
        <v>1139.3171181109758</v>
      </c>
      <c r="AI139" s="59">
        <f t="shared" si="50"/>
        <v>1274.2276718241828</v>
      </c>
      <c r="AJ139" s="59">
        <f t="shared" si="50"/>
        <v>1565.9528675584088</v>
      </c>
      <c r="AK139" s="59">
        <f t="shared" si="50"/>
        <v>2203.9403598097765</v>
      </c>
      <c r="AL139" s="59">
        <f t="shared" si="50"/>
        <v>2542.456153107195</v>
      </c>
      <c r="AM139" s="59">
        <f t="shared" si="50"/>
        <v>2852.6661001012285</v>
      </c>
      <c r="AN139" s="59">
        <f t="shared" si="50"/>
        <v>3302.3298729544231</v>
      </c>
      <c r="AO139" s="59">
        <f t="shared" si="50"/>
        <v>3748.631156600457</v>
      </c>
      <c r="AP139" s="59">
        <f t="shared" si="50"/>
        <v>4087.7347390073819</v>
      </c>
      <c r="AQ139" s="59">
        <f t="shared" si="50"/>
        <v>4369.6572874142439</v>
      </c>
      <c r="AR139" s="59">
        <f t="shared" si="50"/>
        <v>4921.5526800853704</v>
      </c>
      <c r="AS139" s="59">
        <f t="shared" si="50"/>
        <v>5626.4790039151112</v>
      </c>
      <c r="AT139" s="59">
        <f t="shared" si="50"/>
        <v>6529.4233982880269</v>
      </c>
      <c r="AU139" s="59">
        <f t="shared" si="50"/>
        <v>6942.6530498067441</v>
      </c>
      <c r="AV139" s="59">
        <f t="shared" si="50"/>
        <v>8316.6846934984642</v>
      </c>
      <c r="AW139" s="59">
        <f t="shared" si="50"/>
        <v>9239.5898305929295</v>
      </c>
      <c r="AX139" s="59">
        <f t="shared" si="50"/>
        <v>9579.2525380682109</v>
      </c>
      <c r="AY139" s="59">
        <f t="shared" si="50"/>
        <v>9571.1814421552444</v>
      </c>
      <c r="AZ139" s="59">
        <f t="shared" si="50"/>
        <v>9461.1165631647436</v>
      </c>
      <c r="BA139" s="59">
        <f t="shared" si="50"/>
        <v>9278.5545238302548</v>
      </c>
      <c r="BB139" s="59">
        <f t="shared" si="50"/>
        <v>8995.1786908621834</v>
      </c>
      <c r="BC139" s="59">
        <f t="shared" si="50"/>
        <v>9069.9185477517694</v>
      </c>
      <c r="BD139" s="59">
        <f t="shared" si="50"/>
        <v>9507.306086896986</v>
      </c>
      <c r="BE139" s="59">
        <f t="shared" si="50"/>
        <v>10252.111800517816</v>
      </c>
      <c r="BF139" s="59">
        <f t="shared" si="50"/>
        <v>10647.90637593427</v>
      </c>
      <c r="BG139" s="59">
        <f t="shared" si="50"/>
        <v>10889.772249639611</v>
      </c>
      <c r="BH139" s="59">
        <f t="shared" si="50"/>
        <v>12380.164428331336</v>
      </c>
      <c r="BI139" s="59">
        <f t="shared" si="50"/>
        <v>12874.372346581478</v>
      </c>
      <c r="BJ139" s="59">
        <f t="shared" si="50"/>
        <v>13779.58616835176</v>
      </c>
      <c r="BK139" s="59">
        <f t="shared" si="50"/>
        <v>14380.04511812843</v>
      </c>
      <c r="BL139" s="59">
        <f t="shared" si="50"/>
        <v>15553.985666372695</v>
      </c>
      <c r="BM139" s="59">
        <f t="shared" si="50"/>
        <v>16362.454703807014</v>
      </c>
      <c r="BN139" s="59">
        <f t="shared" ref="BN139:CD139" si="51">SUMIF($C$79:$C$124,"(IR)",BN$79:BN$124)</f>
        <v>16766.754930850635</v>
      </c>
      <c r="BO139" s="59">
        <f t="shared" si="51"/>
        <v>16629.992018452122</v>
      </c>
      <c r="BP139" s="59">
        <f t="shared" si="51"/>
        <v>16184.951057678054</v>
      </c>
      <c r="BQ139" s="59">
        <f t="shared" si="51"/>
        <v>13608.902623134025</v>
      </c>
      <c r="BR139" s="59">
        <f t="shared" si="51"/>
        <v>13177.017597510659</v>
      </c>
      <c r="BS139" s="59">
        <f t="shared" si="51"/>
        <v>12622.370827631479</v>
      </c>
      <c r="BT139" s="59">
        <f t="shared" si="51"/>
        <v>12009.520813964671</v>
      </c>
      <c r="BU139" s="59">
        <f t="shared" si="51"/>
        <v>11521.359515350461</v>
      </c>
      <c r="BV139" s="59">
        <f t="shared" si="51"/>
        <v>11013.247955258559</v>
      </c>
      <c r="BW139" s="59">
        <f t="shared" si="51"/>
        <v>10852.625902146779</v>
      </c>
      <c r="BX139" s="59">
        <f t="shared" si="51"/>
        <v>10691.665493099608</v>
      </c>
      <c r="BY139" s="59">
        <f t="shared" si="51"/>
        <v>10720.119956265626</v>
      </c>
      <c r="BZ139" s="59">
        <f t="shared" si="51"/>
        <v>10451.970229779345</v>
      </c>
      <c r="CA139" s="59">
        <f t="shared" si="51"/>
        <v>10359.403626030076</v>
      </c>
      <c r="CB139" s="59">
        <f t="shared" si="51"/>
        <v>10366.248614350501</v>
      </c>
      <c r="CC139" s="59">
        <f t="shared" si="51"/>
        <v>10448.821736818263</v>
      </c>
      <c r="CD139" s="60">
        <f t="shared" si="51"/>
        <v>10574.467793997084</v>
      </c>
      <c r="CE139" s="56"/>
    </row>
    <row r="140" spans="1:83" s="1" customFormat="1" ht="24.75" customHeight="1" x14ac:dyDescent="0.4">
      <c r="A140" s="149"/>
      <c r="B140" s="235" t="s">
        <v>287</v>
      </c>
      <c r="C140" s="106"/>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f t="shared" ref="AH140:BM140" si="52">SUM(AH141:AH143)</f>
        <v>2721</v>
      </c>
      <c r="AI140" s="123">
        <f t="shared" si="52"/>
        <v>3900.06</v>
      </c>
      <c r="AJ140" s="123">
        <f t="shared" si="52"/>
        <v>4299.0600000000004</v>
      </c>
      <c r="AK140" s="123">
        <f t="shared" si="52"/>
        <v>4978.0599999999995</v>
      </c>
      <c r="AL140" s="123">
        <f t="shared" si="52"/>
        <v>5501.0599999999995</v>
      </c>
      <c r="AM140" s="123">
        <f t="shared" si="52"/>
        <v>6085.0599999999995</v>
      </c>
      <c r="AN140" s="123">
        <f t="shared" si="52"/>
        <v>6605.0599999999995</v>
      </c>
      <c r="AO140" s="123">
        <f t="shared" si="52"/>
        <v>7088.0599999999995</v>
      </c>
      <c r="AP140" s="123">
        <f t="shared" si="52"/>
        <v>7484.06</v>
      </c>
      <c r="AQ140" s="123">
        <f t="shared" si="52"/>
        <v>7892.5680000000002</v>
      </c>
      <c r="AR140" s="123">
        <f t="shared" si="52"/>
        <v>8031.5509999999995</v>
      </c>
      <c r="AS140" s="123">
        <f t="shared" si="52"/>
        <v>8411.9090000000015</v>
      </c>
      <c r="AT140" s="123">
        <f t="shared" si="52"/>
        <v>9172.8167156850413</v>
      </c>
      <c r="AU140" s="123">
        <f t="shared" si="52"/>
        <v>10755.346568931573</v>
      </c>
      <c r="AV140" s="123">
        <f t="shared" si="52"/>
        <v>12410.679000000004</v>
      </c>
      <c r="AW140" s="123">
        <f t="shared" si="52"/>
        <v>14068.823</v>
      </c>
      <c r="AX140" s="123">
        <f t="shared" si="52"/>
        <v>14698.89</v>
      </c>
      <c r="AY140" s="123">
        <f t="shared" si="52"/>
        <v>16122.347527041315</v>
      </c>
      <c r="AZ140" s="123">
        <f t="shared" si="52"/>
        <v>17621.866000000002</v>
      </c>
      <c r="BA140" s="123">
        <f t="shared" si="52"/>
        <v>18587.272009000008</v>
      </c>
      <c r="BB140" s="123">
        <f t="shared" si="52"/>
        <v>19334.14472503843</v>
      </c>
      <c r="BC140" s="123">
        <f t="shared" si="52"/>
        <v>21437.683100000013</v>
      </c>
      <c r="BD140" s="123">
        <f t="shared" si="52"/>
        <v>23910.498331296745</v>
      </c>
      <c r="BE140" s="123">
        <f t="shared" si="52"/>
        <v>24695.169227916082</v>
      </c>
      <c r="BF140" s="123">
        <f t="shared" si="52"/>
        <v>24320.416560955211</v>
      </c>
      <c r="BG140" s="123">
        <f t="shared" si="52"/>
        <v>16358.23668802809</v>
      </c>
      <c r="BH140" s="123">
        <f t="shared" si="52"/>
        <v>17655.991089000003</v>
      </c>
      <c r="BI140" s="123">
        <f t="shared" si="52"/>
        <v>19171.410324449</v>
      </c>
      <c r="BJ140" s="123">
        <f t="shared" si="52"/>
        <v>18912.443974729795</v>
      </c>
      <c r="BK140" s="123">
        <f t="shared" si="52"/>
        <v>20134.145588311138</v>
      </c>
      <c r="BL140" s="123">
        <f t="shared" si="52"/>
        <v>22119.138006874229</v>
      </c>
      <c r="BM140" s="123">
        <f t="shared" si="52"/>
        <v>23493.366511449785</v>
      </c>
      <c r="BN140" s="123">
        <f t="shared" ref="BN140:CD140" si="53">SUM(BN141:BN143)</f>
        <v>24251.32462942709</v>
      </c>
      <c r="BO140" s="123">
        <f t="shared" si="53"/>
        <v>24518.543630379987</v>
      </c>
      <c r="BP140" s="123">
        <f t="shared" si="53"/>
        <v>25755.445607450238</v>
      </c>
      <c r="BQ140" s="123">
        <f t="shared" si="53"/>
        <v>26300.891344340584</v>
      </c>
      <c r="BR140" s="123">
        <f t="shared" si="53"/>
        <v>27925.510779285047</v>
      </c>
      <c r="BS140" s="123">
        <f t="shared" si="53"/>
        <v>28799.212007561109</v>
      </c>
      <c r="BT140" s="123">
        <f t="shared" si="53"/>
        <v>29033.995671540157</v>
      </c>
      <c r="BU140" s="123">
        <f t="shared" si="53"/>
        <v>30481.840596910013</v>
      </c>
      <c r="BV140" s="123">
        <f t="shared" si="53"/>
        <v>31175.940817977658</v>
      </c>
      <c r="BW140" s="123">
        <f t="shared" si="53"/>
        <v>32204.240605370003</v>
      </c>
      <c r="BX140" s="123">
        <f t="shared" si="53"/>
        <v>31259.206010088095</v>
      </c>
      <c r="BY140" s="123">
        <f t="shared" si="53"/>
        <v>32383.035901460789</v>
      </c>
      <c r="BZ140" s="123">
        <f t="shared" si="53"/>
        <v>34986.362712656446</v>
      </c>
      <c r="CA140" s="123">
        <f t="shared" si="53"/>
        <v>39417.324689722664</v>
      </c>
      <c r="CB140" s="123">
        <f t="shared" si="53"/>
        <v>42454.832220278025</v>
      </c>
      <c r="CC140" s="123">
        <f t="shared" si="53"/>
        <v>44984.046426112916</v>
      </c>
      <c r="CD140" s="124">
        <f t="shared" si="53"/>
        <v>47745.094958400237</v>
      </c>
      <c r="CE140" s="56"/>
    </row>
    <row r="141" spans="1:83" s="1" customFormat="1" x14ac:dyDescent="0.4">
      <c r="A141" s="149"/>
      <c r="B141" s="13" t="s">
        <v>363</v>
      </c>
      <c r="C141" s="56"/>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f t="shared" ref="AH141:BM141" si="54">SUMIF($C$6:$C$15,"(NC / NIR)",AH$6:AH$15)</f>
        <v>1836.2120090576486</v>
      </c>
      <c r="AI141" s="59">
        <f t="shared" si="54"/>
        <v>2875.1898291377083</v>
      </c>
      <c r="AJ141" s="59">
        <f t="shared" si="54"/>
        <v>3058.9992414056137</v>
      </c>
      <c r="AK141" s="59">
        <f t="shared" si="54"/>
        <v>3510.3424145390022</v>
      </c>
      <c r="AL141" s="59">
        <f t="shared" si="54"/>
        <v>3822.85954155132</v>
      </c>
      <c r="AM141" s="59">
        <f t="shared" si="54"/>
        <v>4173.6472729167699</v>
      </c>
      <c r="AN141" s="59">
        <f t="shared" si="54"/>
        <v>4480.0348862282062</v>
      </c>
      <c r="AO141" s="59">
        <f t="shared" si="54"/>
        <v>4695.675937329378</v>
      </c>
      <c r="AP141" s="59">
        <f t="shared" si="54"/>
        <v>4761.9940263349717</v>
      </c>
      <c r="AQ141" s="59">
        <f t="shared" si="54"/>
        <v>4871.5898862231707</v>
      </c>
      <c r="AR141" s="59">
        <f t="shared" si="54"/>
        <v>4813.4099744551468</v>
      </c>
      <c r="AS141" s="59">
        <f t="shared" si="54"/>
        <v>4866.8967571149997</v>
      </c>
      <c r="AT141" s="59">
        <f t="shared" si="54"/>
        <v>4970.9264232967089</v>
      </c>
      <c r="AU141" s="59">
        <f t="shared" si="54"/>
        <v>5620.6440956386186</v>
      </c>
      <c r="AV141" s="59">
        <f t="shared" si="54"/>
        <v>6186.6227737981817</v>
      </c>
      <c r="AW141" s="59">
        <f t="shared" si="54"/>
        <v>6656.6340258818027</v>
      </c>
      <c r="AX141" s="59">
        <f t="shared" si="54"/>
        <v>6768.8464522496879</v>
      </c>
      <c r="AY141" s="59">
        <f t="shared" si="54"/>
        <v>7079.6166051252549</v>
      </c>
      <c r="AZ141" s="59">
        <f t="shared" si="54"/>
        <v>7384.6422419182345</v>
      </c>
      <c r="BA141" s="59">
        <f t="shared" si="54"/>
        <v>7576.8967591892688</v>
      </c>
      <c r="BB141" s="59">
        <f t="shared" si="54"/>
        <v>7823.5319327057887</v>
      </c>
      <c r="BC141" s="59">
        <f t="shared" si="54"/>
        <v>8849.7735056882193</v>
      </c>
      <c r="BD141" s="59">
        <f t="shared" si="54"/>
        <v>9327.3109854829381</v>
      </c>
      <c r="BE141" s="59">
        <f t="shared" si="54"/>
        <v>9475.3642299725107</v>
      </c>
      <c r="BF141" s="59">
        <f t="shared" si="54"/>
        <v>9707.8943792999999</v>
      </c>
      <c r="BG141" s="59">
        <f t="shared" si="54"/>
        <v>794.02521823565701</v>
      </c>
      <c r="BH141" s="59">
        <f t="shared" si="54"/>
        <v>842.55899999999997</v>
      </c>
      <c r="BI141" s="59">
        <f t="shared" si="54"/>
        <v>924.2647969778385</v>
      </c>
      <c r="BJ141" s="59">
        <f t="shared" si="54"/>
        <v>973.07987379439624</v>
      </c>
      <c r="BK141" s="59">
        <f t="shared" si="54"/>
        <v>1040.0247158707195</v>
      </c>
      <c r="BL141" s="59">
        <f t="shared" si="54"/>
        <v>1105.9393085337213</v>
      </c>
      <c r="BM141" s="59">
        <f t="shared" si="54"/>
        <v>1192.3924182195146</v>
      </c>
      <c r="BN141" s="59">
        <f t="shared" ref="BN141:CD141" si="55">SUMIF($C$6:$C$15,"(NC / NIR)",BN$6:BN$15)</f>
        <v>1220.2959423261623</v>
      </c>
      <c r="BO141" s="59">
        <f t="shared" si="55"/>
        <v>1314.7165739259212</v>
      </c>
      <c r="BP141" s="59">
        <f t="shared" si="55"/>
        <v>1390.6353122046253</v>
      </c>
      <c r="BQ141" s="59">
        <f t="shared" si="55"/>
        <v>1463.3916564663691</v>
      </c>
      <c r="BR141" s="59">
        <f t="shared" si="55"/>
        <v>1717.4043496814249</v>
      </c>
      <c r="BS141" s="59">
        <f t="shared" si="55"/>
        <v>1834.9490892979175</v>
      </c>
      <c r="BT141" s="59">
        <f t="shared" si="55"/>
        <v>1897.2120008984343</v>
      </c>
      <c r="BU141" s="59">
        <f t="shared" si="55"/>
        <v>1965.4420231168197</v>
      </c>
      <c r="BV141" s="59">
        <f t="shared" si="55"/>
        <v>2114.3233711450694</v>
      </c>
      <c r="BW141" s="59">
        <f t="shared" si="55"/>
        <v>2299.4628969686623</v>
      </c>
      <c r="BX141" s="59">
        <f t="shared" si="55"/>
        <v>2246.887923309584</v>
      </c>
      <c r="BY141" s="59">
        <f t="shared" si="55"/>
        <v>2434.0582511383582</v>
      </c>
      <c r="BZ141" s="59">
        <f t="shared" si="55"/>
        <v>2689.8463629934081</v>
      </c>
      <c r="CA141" s="59">
        <f t="shared" si="55"/>
        <v>3087.1134144994394</v>
      </c>
      <c r="CB141" s="59">
        <f t="shared" si="55"/>
        <v>3374.0072519281571</v>
      </c>
      <c r="CC141" s="59">
        <f t="shared" si="55"/>
        <v>3616.4187646991395</v>
      </c>
      <c r="CD141" s="60">
        <f t="shared" si="55"/>
        <v>3861.1458514464794</v>
      </c>
      <c r="CE141" s="56"/>
    </row>
    <row r="142" spans="1:83" s="1" customFormat="1" x14ac:dyDescent="0.4">
      <c r="A142" s="149"/>
      <c r="B142" s="13" t="s">
        <v>364</v>
      </c>
      <c r="C142" s="56"/>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f t="shared" ref="AH142:BM142" si="56">SUMIF($C$20:$C$74,"(NC / NIR)",AH$20:AH$74)</f>
        <v>417.30195821129746</v>
      </c>
      <c r="AI142" s="59">
        <f t="shared" si="56"/>
        <v>529.60220306078645</v>
      </c>
      <c r="AJ142" s="59">
        <f t="shared" si="56"/>
        <v>633.07543812711435</v>
      </c>
      <c r="AK142" s="59">
        <f t="shared" si="56"/>
        <v>738.48012106894282</v>
      </c>
      <c r="AL142" s="59">
        <f t="shared" si="56"/>
        <v>830.55701238433289</v>
      </c>
      <c r="AM142" s="59">
        <f t="shared" si="56"/>
        <v>960.49276853964022</v>
      </c>
      <c r="AN142" s="59">
        <f t="shared" si="56"/>
        <v>1061.0040746836548</v>
      </c>
      <c r="AO142" s="59">
        <f t="shared" si="56"/>
        <v>1164.4219602171174</v>
      </c>
      <c r="AP142" s="59">
        <f t="shared" si="56"/>
        <v>1333.8533908256416</v>
      </c>
      <c r="AQ142" s="59">
        <f t="shared" si="56"/>
        <v>1489.4872643034992</v>
      </c>
      <c r="AR142" s="59">
        <f t="shared" si="56"/>
        <v>1540.5206118266901</v>
      </c>
      <c r="AS142" s="59">
        <f t="shared" si="56"/>
        <v>1666.2812787270329</v>
      </c>
      <c r="AT142" s="59">
        <f t="shared" si="56"/>
        <v>1919.4344050421473</v>
      </c>
      <c r="AU142" s="59">
        <f t="shared" si="56"/>
        <v>2350.8976246910274</v>
      </c>
      <c r="AV142" s="59">
        <f t="shared" si="56"/>
        <v>2768.50921628165</v>
      </c>
      <c r="AW142" s="59">
        <f t="shared" si="56"/>
        <v>3413.4548352956463</v>
      </c>
      <c r="AX142" s="59">
        <f t="shared" si="56"/>
        <v>3762.9625182212412</v>
      </c>
      <c r="AY142" s="59">
        <f t="shared" si="56"/>
        <v>4350.6753790768726</v>
      </c>
      <c r="AZ142" s="59">
        <f t="shared" si="56"/>
        <v>5054.347564111883</v>
      </c>
      <c r="BA142" s="59">
        <f t="shared" si="56"/>
        <v>5358.6750497622079</v>
      </c>
      <c r="BB142" s="59">
        <f t="shared" si="56"/>
        <v>5550.1083570834162</v>
      </c>
      <c r="BC142" s="59">
        <f t="shared" si="56"/>
        <v>5771.583245054886</v>
      </c>
      <c r="BD142" s="59">
        <f t="shared" si="56"/>
        <v>5978.3111078018701</v>
      </c>
      <c r="BE142" s="59">
        <f t="shared" si="56"/>
        <v>6371.1093210319796</v>
      </c>
      <c r="BF142" s="59">
        <f t="shared" si="56"/>
        <v>6517.7392567383986</v>
      </c>
      <c r="BG142" s="59">
        <f t="shared" si="56"/>
        <v>6815.2711439341174</v>
      </c>
      <c r="BH142" s="59">
        <f t="shared" si="56"/>
        <v>7076.8760000000002</v>
      </c>
      <c r="BI142" s="59">
        <f t="shared" si="56"/>
        <v>7349.3426876018675</v>
      </c>
      <c r="BJ142" s="59">
        <f t="shared" si="56"/>
        <v>7638.5452869243391</v>
      </c>
      <c r="BK142" s="59">
        <f t="shared" si="56"/>
        <v>8013.2638627443484</v>
      </c>
      <c r="BL142" s="59">
        <f t="shared" si="56"/>
        <v>8623.1827387670037</v>
      </c>
      <c r="BM142" s="59">
        <f t="shared" si="56"/>
        <v>9078.7432718570435</v>
      </c>
      <c r="BN142" s="59">
        <f t="shared" ref="BN142:CD142" si="57">SUMIF($C$20:$C$74,"(NC / NIR)",BN$20:BN$74)</f>
        <v>9413.5107245551153</v>
      </c>
      <c r="BO142" s="59">
        <f t="shared" si="57"/>
        <v>9887.1723686280984</v>
      </c>
      <c r="BP142" s="59">
        <f t="shared" si="57"/>
        <v>10571.130296586944</v>
      </c>
      <c r="BQ142" s="59">
        <f t="shared" si="57"/>
        <v>10918.092802584053</v>
      </c>
      <c r="BR142" s="59">
        <f t="shared" si="57"/>
        <v>11837.738027470541</v>
      </c>
      <c r="BS142" s="59">
        <f t="shared" si="57"/>
        <v>12781.679558049933</v>
      </c>
      <c r="BT142" s="59">
        <f t="shared" si="57"/>
        <v>13026.817977005601</v>
      </c>
      <c r="BU142" s="59">
        <f t="shared" si="57"/>
        <v>14500.426625045566</v>
      </c>
      <c r="BV142" s="59">
        <f t="shared" si="57"/>
        <v>15236.76612557165</v>
      </c>
      <c r="BW142" s="59">
        <f t="shared" si="57"/>
        <v>15867.831425413644</v>
      </c>
      <c r="BX142" s="59">
        <f t="shared" si="57"/>
        <v>16025.127004446525</v>
      </c>
      <c r="BY142" s="59">
        <f t="shared" si="57"/>
        <v>16995.106700310625</v>
      </c>
      <c r="BZ142" s="59">
        <f t="shared" si="57"/>
        <v>18588.639971427641</v>
      </c>
      <c r="CA142" s="59">
        <f t="shared" si="57"/>
        <v>21345.339426414936</v>
      </c>
      <c r="CB142" s="59">
        <f t="shared" si="57"/>
        <v>23207.57847954108</v>
      </c>
      <c r="CC142" s="59">
        <f t="shared" si="57"/>
        <v>24739.09274633781</v>
      </c>
      <c r="CD142" s="60">
        <f t="shared" si="57"/>
        <v>26591.547101186203</v>
      </c>
      <c r="CE142" s="56"/>
    </row>
    <row r="143" spans="1:83" s="1" customFormat="1" x14ac:dyDescent="0.4">
      <c r="A143" s="149"/>
      <c r="B143" s="13" t="s">
        <v>365</v>
      </c>
      <c r="C143" s="56"/>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f t="shared" ref="AH143:BM143" si="58">SUMIF($C$79:$C$124,"(NC / NIR)",AH$79:AH$124)</f>
        <v>467.48603273105391</v>
      </c>
      <c r="AI143" s="59">
        <f t="shared" si="58"/>
        <v>495.26796780150516</v>
      </c>
      <c r="AJ143" s="59">
        <f t="shared" si="58"/>
        <v>606.985320467272</v>
      </c>
      <c r="AK143" s="59">
        <f t="shared" si="58"/>
        <v>729.23746439205502</v>
      </c>
      <c r="AL143" s="59">
        <f t="shared" si="58"/>
        <v>847.64344606434713</v>
      </c>
      <c r="AM143" s="59">
        <f t="shared" si="58"/>
        <v>950.91995854358925</v>
      </c>
      <c r="AN143" s="59">
        <f t="shared" si="58"/>
        <v>1064.0210390881389</v>
      </c>
      <c r="AO143" s="59">
        <f t="shared" si="58"/>
        <v>1227.9621024535047</v>
      </c>
      <c r="AP143" s="59">
        <f t="shared" si="58"/>
        <v>1388.2125828393876</v>
      </c>
      <c r="AQ143" s="59">
        <f t="shared" si="58"/>
        <v>1531.4908494733309</v>
      </c>
      <c r="AR143" s="59">
        <f t="shared" si="58"/>
        <v>1677.6204137181626</v>
      </c>
      <c r="AS143" s="59">
        <f t="shared" si="58"/>
        <v>1878.7309641579686</v>
      </c>
      <c r="AT143" s="59">
        <f t="shared" si="58"/>
        <v>2282.4558873461842</v>
      </c>
      <c r="AU143" s="59">
        <f t="shared" si="58"/>
        <v>2783.8048486019275</v>
      </c>
      <c r="AV143" s="59">
        <f t="shared" si="58"/>
        <v>3455.5470099201711</v>
      </c>
      <c r="AW143" s="59">
        <f t="shared" si="58"/>
        <v>3998.7341388225504</v>
      </c>
      <c r="AX143" s="59">
        <f t="shared" si="58"/>
        <v>4167.0810295290712</v>
      </c>
      <c r="AY143" s="59">
        <f t="shared" si="58"/>
        <v>4692.0555428391863</v>
      </c>
      <c r="AZ143" s="59">
        <f t="shared" si="58"/>
        <v>5182.8761939698834</v>
      </c>
      <c r="BA143" s="59">
        <f t="shared" si="58"/>
        <v>5651.7002000485309</v>
      </c>
      <c r="BB143" s="59">
        <f t="shared" si="58"/>
        <v>5960.5044352492259</v>
      </c>
      <c r="BC143" s="59">
        <f t="shared" si="58"/>
        <v>6816.3263492569085</v>
      </c>
      <c r="BD143" s="59">
        <f t="shared" si="58"/>
        <v>8604.8762380119351</v>
      </c>
      <c r="BE143" s="59">
        <f t="shared" si="58"/>
        <v>8848.6956769115914</v>
      </c>
      <c r="BF143" s="59">
        <f t="shared" si="58"/>
        <v>8094.7829249168126</v>
      </c>
      <c r="BG143" s="59">
        <f t="shared" si="58"/>
        <v>8748.9403258583152</v>
      </c>
      <c r="BH143" s="59">
        <f t="shared" si="58"/>
        <v>9736.5560890000015</v>
      </c>
      <c r="BI143" s="59">
        <f t="shared" si="58"/>
        <v>10897.802839869293</v>
      </c>
      <c r="BJ143" s="59">
        <f t="shared" si="58"/>
        <v>10300.81881401106</v>
      </c>
      <c r="BK143" s="59">
        <f t="shared" si="58"/>
        <v>11080.85700969607</v>
      </c>
      <c r="BL143" s="59">
        <f t="shared" si="58"/>
        <v>12390.015959573504</v>
      </c>
      <c r="BM143" s="59">
        <f t="shared" si="58"/>
        <v>13222.230821373225</v>
      </c>
      <c r="BN143" s="59">
        <f t="shared" ref="BN143:CD143" si="59">SUMIF($C$79:$C$124,"(NC / NIR)",BN$79:BN$124)</f>
        <v>13617.517962545813</v>
      </c>
      <c r="BO143" s="59">
        <f t="shared" si="59"/>
        <v>13316.654687825969</v>
      </c>
      <c r="BP143" s="59">
        <f t="shared" si="59"/>
        <v>13793.679998658668</v>
      </c>
      <c r="BQ143" s="59">
        <f t="shared" si="59"/>
        <v>13919.406885290162</v>
      </c>
      <c r="BR143" s="59">
        <f t="shared" si="59"/>
        <v>14370.368402133083</v>
      </c>
      <c r="BS143" s="59">
        <f t="shared" si="59"/>
        <v>14182.583360213261</v>
      </c>
      <c r="BT143" s="59">
        <f t="shared" si="59"/>
        <v>14109.965693636123</v>
      </c>
      <c r="BU143" s="59">
        <f t="shared" si="59"/>
        <v>14015.97194874763</v>
      </c>
      <c r="BV143" s="59">
        <f t="shared" si="59"/>
        <v>13824.85132126094</v>
      </c>
      <c r="BW143" s="59">
        <f t="shared" si="59"/>
        <v>14036.946282987697</v>
      </c>
      <c r="BX143" s="59">
        <f t="shared" si="59"/>
        <v>12987.191082331985</v>
      </c>
      <c r="BY143" s="59">
        <f t="shared" si="59"/>
        <v>12953.870950011806</v>
      </c>
      <c r="BZ143" s="59">
        <f t="shared" si="59"/>
        <v>13707.876378235394</v>
      </c>
      <c r="CA143" s="59">
        <f t="shared" si="59"/>
        <v>14984.871848808285</v>
      </c>
      <c r="CB143" s="59">
        <f t="shared" si="59"/>
        <v>15873.246488808789</v>
      </c>
      <c r="CC143" s="59">
        <f t="shared" si="59"/>
        <v>16628.534915075965</v>
      </c>
      <c r="CD143" s="60">
        <f t="shared" si="59"/>
        <v>17292.402005767559</v>
      </c>
      <c r="CE143" s="56"/>
    </row>
    <row r="144" spans="1:83" s="1" customFormat="1" ht="33.75" customHeight="1" x14ac:dyDescent="0.4">
      <c r="A144" s="149"/>
      <c r="B144" s="106" t="s">
        <v>306</v>
      </c>
      <c r="C144" s="56"/>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59"/>
      <c r="BZ144" s="59"/>
      <c r="CA144" s="59"/>
      <c r="CB144" s="59"/>
      <c r="CC144" s="59"/>
      <c r="CD144" s="60"/>
      <c r="CE144" s="56"/>
    </row>
    <row r="145" spans="1:82" s="1" customFormat="1" x14ac:dyDescent="0.4">
      <c r="A145" s="149"/>
      <c r="B145" s="56" t="s">
        <v>307</v>
      </c>
      <c r="C145" s="56"/>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6"/>
      <c r="BY145" s="56"/>
      <c r="BZ145" s="56"/>
      <c r="CA145" s="56"/>
      <c r="CB145" s="56"/>
      <c r="CC145" s="56"/>
      <c r="CD145" s="128"/>
    </row>
    <row r="146" spans="1:82" s="1" customFormat="1" x14ac:dyDescent="0.4">
      <c r="A146" s="149"/>
      <c r="B146" s="56" t="s">
        <v>308</v>
      </c>
      <c r="C146" s="56"/>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c r="BT146" s="59"/>
      <c r="BU146" s="59"/>
      <c r="BV146" s="59"/>
      <c r="BW146" s="59"/>
      <c r="BX146" s="56"/>
      <c r="BY146" s="56"/>
      <c r="BZ146" s="56"/>
      <c r="CA146" s="56"/>
      <c r="CB146" s="56"/>
      <c r="CC146" s="56"/>
      <c r="CD146" s="128"/>
    </row>
    <row r="147" spans="1:82" s="1" customFormat="1" ht="29.25" customHeight="1" thickBot="1" x14ac:dyDescent="0.45">
      <c r="A147" s="197"/>
      <c r="B147" s="86" t="s">
        <v>309</v>
      </c>
      <c r="C147" s="119"/>
      <c r="D147" s="126"/>
      <c r="E147" s="126"/>
      <c r="F147" s="126"/>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19"/>
      <c r="BY147" s="119"/>
      <c r="BZ147" s="119"/>
      <c r="CA147" s="119"/>
      <c r="CB147" s="119"/>
      <c r="CC147" s="119"/>
      <c r="CD147" s="132"/>
    </row>
  </sheetData>
  <conditionalFormatting sqref="D136:AG139">
    <cfRule type="cellIs" dxfId="1" priority="15" stopIfTrue="1" operator="notEqual">
      <formula>TRUE</formula>
    </cfRule>
  </conditionalFormatting>
  <conditionalFormatting sqref="D136:AG139">
    <cfRule type="cellIs" dxfId="0" priority="14" stopIfTrue="1" operator="equal">
      <formula>TRUE</formula>
    </cfRule>
  </conditionalFormatting>
  <hyperlinks>
    <hyperlink ref="A1" location="Contents!A1" display="Contents page" xr:uid="{00000000-0004-0000-0800-000000000000}"/>
    <hyperlink ref="B1" location="Notes!A1" display="Information relating to this table can be found in the 'Notes' tab" xr:uid="{00000000-0004-0000-0800-000001000000}"/>
  </hyperlinks>
  <pageMargins left="0.75000000000000011" right="0.75000000000000011" top="1" bottom="1" header="0.5" footer="0.5"/>
  <pageSetup paperSize="0" fitToWidth="0" fitToHeight="0" orientation="portrait" horizontalDpi="0" verticalDpi="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Contents</vt:lpstr>
      <vt:lpstr>Notes</vt:lpstr>
      <vt:lpstr>UK_welfare_</vt:lpstr>
      <vt:lpstr>GB_welfare</vt:lpstr>
      <vt:lpstr>Benefit_summary_table</vt:lpstr>
      <vt:lpstr>Table_1a</vt:lpstr>
      <vt:lpstr>Table_1b</vt:lpstr>
      <vt:lpstr>Table_1c</vt:lpstr>
      <vt:lpstr>Table_2a</vt:lpstr>
      <vt:lpstr>Table_2b</vt:lpstr>
      <vt:lpstr>Table_2c</vt:lpstr>
      <vt:lpstr>Table_3a</vt:lpstr>
      <vt:lpstr>Table_3b</vt:lpstr>
      <vt:lpstr>Table_3c</vt:lpstr>
      <vt:lpstr>Table_4</vt:lpstr>
      <vt:lpstr>Non-DWP_Welfare</vt:lpstr>
      <vt:lpstr>Bereavement_benefits</vt:lpstr>
      <vt:lpstr>Carers_Allowance</vt:lpstr>
      <vt:lpstr>Council_Tax_Benefit</vt:lpstr>
      <vt:lpstr>Disability_benefits</vt:lpstr>
      <vt:lpstr>Housing_benefits</vt:lpstr>
      <vt:lpstr>Incapacity_benefits</vt:lpstr>
      <vt:lpstr>Income_Support</vt:lpstr>
      <vt:lpstr>Industrial_injuries_benefits</vt:lpstr>
      <vt:lpstr>Maternity_benefits</vt:lpstr>
      <vt:lpstr>New_Deal_&amp;_Emp_prog_allowances</vt:lpstr>
      <vt:lpstr>Pension_Credit</vt:lpstr>
      <vt:lpstr>Social_Fund</vt:lpstr>
      <vt:lpstr>State_Pension</vt:lpstr>
      <vt:lpstr>Unemployment_benefits</vt:lpstr>
      <vt:lpstr>Universal_Credit_and_equivalent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Outturn and Forecast tables: Spring Statement 2022</dc:title>
  <dc:creator/>
  <cp:lastModifiedBy/>
  <dcterms:created xsi:type="dcterms:W3CDTF">2022-05-18T14:48:43Z</dcterms:created>
  <dcterms:modified xsi:type="dcterms:W3CDTF">2022-05-20T09:41:54Z</dcterms:modified>
</cp:coreProperties>
</file>