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ishstat\Callum\Nat stats Publication\2022\March 2022\"/>
    </mc:Choice>
  </mc:AlternateContent>
  <xr:revisionPtr revIDLastSave="0" documentId="13_ncr:1_{4917F66E-C0B0-4E96-8956-F7F6D8436987}"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March"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59" l="1"/>
  <c r="J17" i="59"/>
  <c r="J17" i="12"/>
  <c r="F17" i="12"/>
  <c r="G29" i="90"/>
  <c r="H29" i="90" s="1"/>
  <c r="M29" i="90"/>
  <c r="L29" i="90"/>
  <c r="H10" i="90"/>
  <c r="M10" i="90"/>
  <c r="J48" i="56" l="1"/>
  <c r="E32" i="57" l="1"/>
  <c r="E40" i="57"/>
  <c r="E54" i="57"/>
  <c r="J44" i="56"/>
  <c r="J72" i="55" l="1"/>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27" i="55"/>
  <c r="F71" i="55"/>
  <c r="F67" i="55"/>
  <c r="F66" i="55"/>
  <c r="F63" i="55"/>
  <c r="F58" i="55"/>
  <c r="F54" i="55"/>
  <c r="F53" i="55"/>
  <c r="F50" i="55"/>
  <c r="F45" i="55"/>
  <c r="F41" i="55"/>
  <c r="F40" i="55"/>
  <c r="F37" i="55"/>
  <c r="F36" i="55"/>
  <c r="J71" i="4"/>
  <c r="J67" i="4"/>
  <c r="J63" i="4"/>
  <c r="J54" i="4"/>
  <c r="J50" i="4"/>
  <c r="J45" i="4"/>
  <c r="J41" i="4"/>
  <c r="J37" i="4"/>
  <c r="F71" i="4"/>
  <c r="F67" i="4"/>
  <c r="F66" i="4"/>
  <c r="F63" i="4"/>
  <c r="F54" i="4"/>
  <c r="F50" i="4"/>
  <c r="F45" i="4"/>
  <c r="F41" i="4"/>
  <c r="F37" i="4"/>
  <c r="F36" i="4"/>
  <c r="L37" i="47"/>
  <c r="K37" i="47"/>
  <c r="J37" i="47"/>
  <c r="I37" i="47"/>
  <c r="H37" i="47"/>
  <c r="G37" i="47"/>
  <c r="F37" i="47"/>
  <c r="E37" i="47"/>
  <c r="D37" i="47"/>
  <c r="C37" i="47"/>
  <c r="L22" i="47"/>
  <c r="K22" i="47"/>
  <c r="J22" i="47"/>
  <c r="I22" i="47"/>
  <c r="H22" i="47"/>
  <c r="G22" i="47"/>
  <c r="F22" i="47"/>
  <c r="E22" i="47"/>
  <c r="D22" i="47"/>
  <c r="C22" i="47"/>
  <c r="N37" i="30"/>
  <c r="J37" i="30"/>
  <c r="F37" i="30"/>
  <c r="N36" i="30"/>
  <c r="J36" i="30"/>
  <c r="F36" i="30"/>
  <c r="N35" i="30"/>
  <c r="J35" i="30"/>
  <c r="F35" i="30"/>
  <c r="N34" i="30"/>
  <c r="J34" i="30"/>
  <c r="F34" i="30"/>
  <c r="N33" i="30"/>
  <c r="J33" i="30"/>
  <c r="F33" i="30"/>
  <c r="N31" i="30"/>
  <c r="J31" i="30"/>
  <c r="F31" i="30"/>
  <c r="N30" i="30"/>
  <c r="J30" i="30"/>
  <c r="F30" i="30"/>
  <c r="N29" i="30"/>
  <c r="J29" i="30"/>
  <c r="F29" i="30"/>
  <c r="N28" i="30"/>
  <c r="J28" i="30"/>
  <c r="F28" i="30"/>
  <c r="N27" i="30"/>
  <c r="J27" i="30"/>
  <c r="F27" i="30"/>
  <c r="J26" i="30"/>
  <c r="F26" i="30"/>
  <c r="N25" i="30"/>
  <c r="J25" i="30"/>
  <c r="F25" i="30"/>
  <c r="N24" i="30"/>
  <c r="J24" i="30"/>
  <c r="F24" i="30"/>
  <c r="N23" i="30"/>
  <c r="J23" i="30"/>
  <c r="F23" i="30"/>
  <c r="N22" i="30"/>
  <c r="J22" i="30"/>
  <c r="F22" i="30"/>
  <c r="N21" i="30"/>
  <c r="J21" i="30"/>
  <c r="F21" i="30"/>
  <c r="N20" i="30"/>
  <c r="F20" i="30"/>
  <c r="N19" i="30"/>
  <c r="J19" i="30"/>
  <c r="F19" i="30"/>
  <c r="N18" i="30"/>
  <c r="J18" i="30"/>
  <c r="F18" i="30"/>
  <c r="N17" i="30"/>
  <c r="J17" i="30"/>
  <c r="F17" i="30"/>
  <c r="N16" i="30"/>
  <c r="J16" i="30"/>
  <c r="F16" i="30"/>
  <c r="N15" i="30"/>
  <c r="J15" i="30"/>
  <c r="F15" i="30"/>
  <c r="J14" i="30"/>
  <c r="J23" i="12"/>
  <c r="F23" i="12"/>
  <c r="J22" i="12"/>
  <c r="F22" i="12"/>
  <c r="J21" i="12"/>
  <c r="F21" i="12"/>
  <c r="J20" i="12"/>
  <c r="F20" i="12"/>
  <c r="J19" i="12"/>
  <c r="F19" i="12"/>
  <c r="J18" i="12"/>
  <c r="F18" i="12"/>
  <c r="J15" i="12"/>
  <c r="F15" i="12"/>
  <c r="J14" i="12"/>
  <c r="J13" i="12"/>
  <c r="F13" i="12"/>
  <c r="J12" i="12"/>
  <c r="F12" i="12"/>
  <c r="J11" i="12"/>
  <c r="F11" i="12"/>
  <c r="J10" i="12"/>
  <c r="F10" i="12"/>
  <c r="F9" i="12"/>
  <c r="J40" i="59"/>
  <c r="F40" i="59"/>
  <c r="F39" i="59"/>
  <c r="J38" i="59"/>
  <c r="F38" i="59"/>
  <c r="F37" i="59"/>
  <c r="J36" i="59"/>
  <c r="F36" i="59"/>
  <c r="J34" i="59"/>
  <c r="F34" i="59"/>
  <c r="J33" i="59"/>
  <c r="F33" i="59"/>
  <c r="J32" i="59"/>
  <c r="F32" i="59"/>
  <c r="J31" i="59"/>
  <c r="F31" i="59"/>
  <c r="J30" i="59"/>
  <c r="F30" i="59"/>
  <c r="J29" i="59"/>
  <c r="F29" i="59"/>
  <c r="J28" i="59"/>
  <c r="F28" i="59"/>
  <c r="J27" i="59"/>
  <c r="F27" i="59"/>
  <c r="J26" i="59"/>
  <c r="F26" i="59"/>
  <c r="J24" i="59"/>
  <c r="F24" i="59"/>
  <c r="J23" i="59"/>
  <c r="F23" i="59"/>
  <c r="J22" i="59"/>
  <c r="F22" i="59"/>
  <c r="J19" i="59"/>
  <c r="F21" i="59"/>
  <c r="J20" i="59"/>
  <c r="F20" i="59"/>
  <c r="F19" i="59"/>
  <c r="J18" i="59"/>
  <c r="F18" i="59"/>
  <c r="F17" i="59"/>
  <c r="J16" i="59"/>
  <c r="F16" i="59"/>
  <c r="J15" i="59"/>
  <c r="F15" i="59"/>
  <c r="J14" i="59"/>
  <c r="F14" i="59"/>
  <c r="J13" i="59"/>
  <c r="F13" i="59"/>
  <c r="J12" i="59"/>
  <c r="J11" i="59"/>
  <c r="F11" i="59"/>
  <c r="J10" i="59"/>
  <c r="F1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51" i="87"/>
  <c r="E49" i="87"/>
  <c r="E48" i="87"/>
  <c r="E47" i="87"/>
  <c r="E45" i="87"/>
  <c r="E43" i="87"/>
  <c r="E40" i="87"/>
  <c r="E38" i="87"/>
  <c r="E32" i="87"/>
  <c r="E25" i="87"/>
  <c r="E24" i="87"/>
  <c r="E20" i="87"/>
  <c r="E17" i="87"/>
  <c r="E16" i="87"/>
  <c r="E8" i="87"/>
  <c r="E7" i="87"/>
  <c r="E52" i="57"/>
  <c r="E51" i="57"/>
  <c r="E50" i="57"/>
  <c r="E48" i="57"/>
  <c r="E47" i="57"/>
  <c r="E46" i="57"/>
  <c r="E44" i="57"/>
  <c r="E43" i="57"/>
  <c r="E42" i="57"/>
  <c r="E38" i="57"/>
  <c r="E37" i="57"/>
  <c r="E36" i="57"/>
  <c r="E34" i="57"/>
  <c r="E30" i="57"/>
  <c r="E28" i="57"/>
  <c r="E27" i="57"/>
  <c r="E26" i="57"/>
  <c r="E24" i="57"/>
  <c r="E23" i="57"/>
  <c r="E22" i="57"/>
  <c r="E20" i="57"/>
  <c r="E19" i="57"/>
  <c r="E18" i="57"/>
  <c r="E16" i="57"/>
  <c r="E15" i="57"/>
  <c r="E14" i="57"/>
  <c r="E12" i="57"/>
  <c r="E11" i="57"/>
  <c r="E10" i="57"/>
  <c r="E8"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5" i="56"/>
  <c r="F25" i="56"/>
  <c r="J24" i="56"/>
  <c r="F24" i="56"/>
  <c r="J23" i="56"/>
  <c r="F23" i="56"/>
  <c r="J22" i="56"/>
  <c r="F22"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K38" i="90"/>
  <c r="F38" i="90"/>
  <c r="K37" i="90"/>
  <c r="F37" i="90"/>
  <c r="K36" i="90"/>
  <c r="F36" i="90"/>
  <c r="K35" i="90"/>
  <c r="F35" i="90"/>
  <c r="K34" i="90"/>
  <c r="F34" i="90"/>
  <c r="K33" i="90"/>
  <c r="F33" i="90"/>
  <c r="K32" i="90"/>
  <c r="F32" i="90"/>
  <c r="K31" i="90"/>
  <c r="F31" i="90"/>
  <c r="K30" i="90"/>
  <c r="F30" i="90"/>
  <c r="K29" i="90"/>
  <c r="F29" i="90"/>
  <c r="K28" i="90"/>
  <c r="F28" i="90"/>
  <c r="L27" i="90"/>
  <c r="M27" i="90" s="1"/>
  <c r="K27" i="90"/>
  <c r="G27" i="90"/>
  <c r="H27" i="90" s="1"/>
  <c r="F27" i="90"/>
  <c r="M9" i="90"/>
  <c r="H9" i="90"/>
  <c r="M8" i="90"/>
  <c r="H8" i="90"/>
  <c r="N32" i="30" l="1"/>
  <c r="J12" i="30"/>
  <c r="J20" i="30"/>
  <c r="J32" i="30"/>
  <c r="J13" i="30"/>
  <c r="G28" i="90"/>
  <c r="H28" i="90" s="1"/>
  <c r="L28" i="90"/>
  <c r="M28" i="90" s="1"/>
  <c r="E34" i="87"/>
  <c r="E26" i="87"/>
  <c r="E11" i="87"/>
  <c r="E15" i="87"/>
  <c r="E50" i="87"/>
  <c r="E28" i="87"/>
  <c r="E9" i="87"/>
  <c r="E29" i="87"/>
  <c r="E22" i="87"/>
  <c r="E30" i="87"/>
  <c r="E35" i="87"/>
  <c r="E23" i="87"/>
  <c r="E46" i="87"/>
  <c r="E12" i="87"/>
  <c r="E42" i="87"/>
  <c r="J8" i="30"/>
  <c r="N26" i="30"/>
  <c r="N12" i="30"/>
  <c r="N14" i="30"/>
  <c r="J9" i="12"/>
  <c r="J8" i="12"/>
  <c r="F8" i="12"/>
  <c r="F14" i="12"/>
  <c r="J9" i="59"/>
  <c r="F9" i="59"/>
  <c r="F25" i="59"/>
  <c r="J25" i="59"/>
  <c r="F12" i="59"/>
  <c r="J21" i="59"/>
  <c r="F35" i="59"/>
  <c r="J37" i="59"/>
  <c r="J35"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53" i="87"/>
  <c r="E41" i="87"/>
  <c r="E33" i="87"/>
  <c r="J16" i="55"/>
  <c r="F10" i="55"/>
  <c r="J11" i="30"/>
  <c r="J10" i="30"/>
  <c r="N13" i="30"/>
  <c r="N9" i="30"/>
  <c r="N11" i="30"/>
  <c r="N10" i="30"/>
  <c r="F32" i="30"/>
  <c r="J9" i="30"/>
  <c r="F9" i="30"/>
  <c r="F12" i="30"/>
  <c r="F13" i="30"/>
  <c r="F11" i="30"/>
  <c r="F10" i="30"/>
  <c r="F14" i="30"/>
  <c r="F32" i="55"/>
  <c r="J15" i="55"/>
  <c r="J61" i="55"/>
  <c r="F48" i="55"/>
  <c r="J30" i="55"/>
  <c r="J65" i="55"/>
  <c r="F43" i="55"/>
  <c r="J35" i="55"/>
  <c r="F29" i="55"/>
  <c r="J22" i="55"/>
  <c r="F33" i="55"/>
  <c r="F31" i="55"/>
  <c r="F20" i="55"/>
  <c r="F19" i="55"/>
  <c r="F49" i="55"/>
  <c r="F18" i="55"/>
  <c r="F28" i="55"/>
  <c r="F51" i="55"/>
  <c r="F16" i="55"/>
  <c r="F70" i="55"/>
  <c r="F72" i="55"/>
  <c r="F68" i="55"/>
  <c r="F62" i="55"/>
  <c r="F64" i="55"/>
  <c r="F57" i="55"/>
  <c r="F59" i="55"/>
  <c r="F55" i="55"/>
  <c r="F44" i="55"/>
  <c r="F46" i="55"/>
  <c r="F42" i="55"/>
  <c r="F38" i="55"/>
  <c r="F23" i="55"/>
  <c r="F25" i="55"/>
  <c r="F24" i="55"/>
  <c r="J55" i="4"/>
  <c r="J51" i="4"/>
  <c r="J64" i="4"/>
  <c r="J36" i="4"/>
  <c r="J38" i="4"/>
  <c r="J29" i="4"/>
  <c r="J28" i="4"/>
  <c r="F19" i="4"/>
  <c r="F20" i="4"/>
  <c r="F10" i="4"/>
  <c r="F12" i="4"/>
  <c r="F11" i="4"/>
  <c r="F18"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N8" i="30" l="1"/>
  <c r="J14" i="55"/>
  <c r="F14" i="55"/>
  <c r="F26" i="55"/>
  <c r="F56" i="55"/>
  <c r="F15" i="55"/>
  <c r="J43" i="55"/>
  <c r="F11" i="55"/>
  <c r="F12" i="55"/>
  <c r="J56" i="55"/>
  <c r="F39" i="55"/>
  <c r="J48" i="55"/>
  <c r="E31" i="87"/>
  <c r="E39" i="87"/>
  <c r="F8" i="59"/>
  <c r="J8" i="59"/>
  <c r="E55" i="87"/>
  <c r="E55" i="57"/>
  <c r="E39" i="57"/>
  <c r="E31" i="57"/>
  <c r="E53" i="57"/>
  <c r="J26" i="55"/>
  <c r="J18" i="55"/>
  <c r="J39" i="55"/>
  <c r="J69" i="55"/>
  <c r="F69" i="55"/>
  <c r="J12" i="55"/>
  <c r="J52" i="55"/>
  <c r="J10" i="55"/>
  <c r="J52" i="4"/>
  <c r="E55" i="50"/>
  <c r="J47" i="55"/>
  <c r="J17" i="55"/>
  <c r="F8" i="30"/>
  <c r="F69" i="4"/>
  <c r="F43" i="4"/>
  <c r="F26" i="4"/>
  <c r="F15" i="4"/>
  <c r="F56" i="4"/>
  <c r="F16" i="4"/>
  <c r="F14" i="4"/>
  <c r="F39" i="4"/>
  <c r="F48" i="4"/>
  <c r="F65" i="4"/>
  <c r="F22" i="55"/>
  <c r="J9" i="55"/>
  <c r="F52" i="55"/>
  <c r="F47" i="55"/>
  <c r="F61" i="55"/>
  <c r="F35" i="55"/>
  <c r="F17" i="55"/>
  <c r="F30" i="55"/>
  <c r="F65" i="55"/>
  <c r="J65" i="4"/>
  <c r="J14" i="4"/>
  <c r="J16" i="4"/>
  <c r="J15" i="4"/>
  <c r="J11" i="4"/>
  <c r="J19" i="4"/>
  <c r="J20" i="4"/>
  <c r="J39" i="4"/>
  <c r="J10" i="4"/>
  <c r="J12" i="4"/>
  <c r="J18" i="4"/>
  <c r="J26" i="4"/>
  <c r="J61" i="4"/>
  <c r="J48" i="4"/>
  <c r="J35" i="4"/>
  <c r="J30" i="4"/>
  <c r="F61" i="4"/>
  <c r="F52" i="4"/>
  <c r="F30" i="4"/>
  <c r="J69" i="4"/>
  <c r="J43" i="4"/>
  <c r="J22" i="4"/>
  <c r="F35" i="4"/>
  <c r="F22" i="4"/>
  <c r="J13" i="55" l="1"/>
  <c r="F9" i="55"/>
  <c r="J60" i="55"/>
  <c r="F60" i="55"/>
  <c r="J34" i="55"/>
  <c r="F13" i="55"/>
  <c r="J21" i="55"/>
  <c r="F34" i="55"/>
  <c r="J60" i="4"/>
  <c r="J47" i="4"/>
  <c r="F17" i="4"/>
  <c r="F34" i="4"/>
  <c r="F47" i="4"/>
  <c r="J34" i="4"/>
  <c r="F13" i="4"/>
  <c r="F60" i="4"/>
  <c r="F9" i="4"/>
  <c r="J13" i="4"/>
  <c r="F21" i="55"/>
  <c r="F8" i="55"/>
  <c r="J17" i="4"/>
  <c r="J9" i="4"/>
  <c r="J21" i="4"/>
  <c r="F21" i="4"/>
  <c r="J8" i="55" l="1"/>
  <c r="F8" i="4"/>
  <c r="J8" i="4"/>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<sst xmlns="http://schemas.openxmlformats.org/spreadsheetml/2006/main" count="685" uniqueCount="211">
  <si>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</si>
  <si>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</si>
  <si>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</si>
  <si>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</si>
  <si>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</si>
  <si>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</si>
  <si>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</si>
  <si>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</si>
  <si>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</si>
  <si>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</si>
  <si>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</si>
  <si>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</si>
  <si>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</si>
  <si>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</si>
  <si>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</si>
  <si>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</si>
  <si>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</si>
  <si>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</si>
  <si>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</si>
  <si>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</si>
  <si>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</si>
  <si>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</si>
  <si>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</si>
  <si>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</si>
  <si>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</si>
  <si>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</si>
  <si>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</si>
  <si>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</si>
  <si>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</si>
  <si>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</si>
  <si>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</si>
  <si>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</si>
  <si>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</si>
  <si>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</si>
  <si>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</si>
  <si>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</si>
  <si>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</si>
  <si>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</si>
  <si>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</si>
  <si>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</si>
  <si>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</si>
  <si>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</si>
  <si>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</si>
  <si>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</si>
  <si>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</si>
  <si>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</si>
  <si>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</si>
  <si>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</si>
  <si>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</si>
  <si>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</si>
  <si>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</si>
  <si>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</si>
  <si>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</si>
  <si>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</si>
  <si>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</si>
  <si>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</si>
  <si>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</si>
  <si>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</si>
  <si>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</si>
  <si>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</si>
  <si>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</si>
  <si>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</si>
  <si>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</si>
  <si>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</si>
  <si>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</si>
  <si>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</si>
  <si>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</si>
  <si>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</si>
  <si>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</si>
  <si>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</si>
  <si>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</si>
  <si>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</si>
  <si>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</si>
  <si>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</si>
  <si>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</si>
  <si>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</si>
  <si>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</si>
  <si>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</si>
  <si>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</si>
  <si>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</si>
  <si>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</si>
  <si>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</si>
  <si>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</si>
  <si>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</si>
  <si>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</si>
  <si>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</si>
  <si>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</si>
  <si>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</si>
  <si>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</si>
  <si>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</si>
  <si>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</si>
  <si>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</si>
  <si>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</si>
  <si>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</si>
  <si>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</si>
  <si>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</si>
  <si>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</si>
  <si>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</si>
  <si>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</si>
  <si>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</si>
  <si>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</si>
  <si>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</si>
  <si>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</si>
  <si>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</si>
  <si>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</si>
  <si>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</si>
  <si>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</si>
  <si>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</si>
  <si>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</si>
  <si>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</si>
  <si>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</si>
  <si>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</si>
  <si>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</si>
  <si>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</si>
  <si>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</si>
  <si>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</si>
  <si>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</si>
  <si>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</si>
  <si>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</si>
  <si>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</si>
  <si>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</si>
  <si>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</si>
  <si>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</si>
  <si>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</si>
  <si>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</si>
  <si>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</si>
  <si>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</si>
  <si>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</si>
  <si>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</si>
  <si>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</si>
  <si>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</si>
  <si>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</si>
  <si>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</si>
  <si>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</si>
  <si>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</si>
  <si>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</si>
  <si>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</si>
  <si>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</si>
  <si>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</si>
  <si>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</si>
  <si>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</si>
  <si>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</si>
  <si>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</si>
  <si>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</si>
  <si>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</si>
  <si>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</si>
  <si>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</si>
  <si>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</si>
  <si>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</si>
  <si>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</si>
  <si>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</si>
  <si>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</si>
  <si>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</si>
  <si>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</si>
  <si>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</si>
  <si>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</si>
  <si>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</si>
  <si>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</si>
  <si>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</si>
  <si>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</si>
  <si>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</si>
  <si>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</si>
  <si>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</si>
  <si>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</si>
  <si>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</si>
  <si>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</si>
  <si>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</si>
  <si>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</si>
  <si>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</si>
  <si>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</si>
  <si>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</si>
  <si>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</si>
  <si>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</si>
  <si>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</si>
  <si>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</si>
  <si>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</si>
  <si>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</si>
  <si>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</si>
  <si>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</si>
  <si>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</si>
  <si>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</si>
  <si>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</si>
  <si>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</si>
  <si>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</si>
  <si>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</si>
  <si>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</si>
  <si>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</si>
  <si>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</si>
  <si>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</si>
  <si>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</si>
  <si>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</si>
  <si>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</si>
  <si>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</si>
  <si>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</si>
  <si>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</si>
  <si>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</si>
  <si>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</si>
  <si>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</si>
  <si>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</si>
  <si>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</si>
  <si>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</si>
  <si>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 xml:space="preserve">*Note this data just provides the underlying data that was used to produce the trends graphs on the previous tabs. This can be used to identify specific months that saw the most change from 2021 to 2022 </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</si>
  <si>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</si>
  <si>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</si>
  <si>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</si>
  <si>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</si>
  <si>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This workbook was updated 29th April 2022</t>
  </si>
  <si>
    <t>Monthly Provisional UK Sea Fisheries Statistics March 2022</t>
  </si>
  <si>
    <t>Highlights - March 2022 (compared to same month in 2021)</t>
  </si>
  <si>
    <t>Highlights - March</t>
  </si>
  <si>
    <t>Highlights -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</si>
</sst>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cellStyleXfs>
  <cellXfs count="288">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4" fillId="0" borderId="7" xfId="0" applyFont="1" applyBorder="1"/>
    <xf numFmtId="171" fontId="20" fillId="0" borderId="0" xfId="1" applyNumberFormat="1" applyFont="1" applyFill="1" applyBorder="1" applyAlignment="1"/>
    <xf numFmtId="0" fontId="0" fillId="0" borderId="3" xfId="0" applyBorder="1"/>
    <xf numFmtId="0" fontId="40"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4" fillId="0" borderId="0" xfId="0" applyFont="1" applyAlignment="1">
      <alignment horizontal="left" indent="1"/>
    </xf>
    <xf numFmtId="3" fontId="40" fillId="0" borderId="0" xfId="1" applyNumberFormat="1" applyFont="1" applyAlignment="1" applyProtection="1">
      <alignment horizontal="left"/>
    </xf>
    <xf numFmtId="0" fontId="14"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4" xfId="1" applyFont="1" applyBorder="1" applyAlignment="1">
      <alignment horizontal="left"/>
    </xf>
    <xf numFmtId="3" fontId="29"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6" xfId="1" applyFont="1" applyFill="1" applyBorder="1"/>
    <xf numFmtId="3" fontId="40" fillId="0" borderId="4" xfId="1" applyNumberFormat="1" applyFont="1" applyFill="1" applyBorder="1" applyAlignment="1">
      <alignment horizontal="right"/>
    </xf>
    <xf numFmtId="164" fontId="40" fillId="0" borderId="4" xfId="1" applyNumberFormat="1" applyFont="1" applyFill="1" applyBorder="1" applyAlignment="1">
      <alignment horizontal="right"/>
    </xf>
    <xf numFmtId="3" fontId="40" fillId="0" borderId="0" xfId="1" applyNumberFormat="1" applyFont="1" applyFill="1" applyBorder="1" applyAlignment="1">
      <alignment horizontal="left"/>
    </xf>
    <xf numFmtId="0" fontId="14" fillId="0" borderId="8"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0" fontId="40" fillId="0" borderId="0" xfId="4" applyFont="1" applyFill="1" applyAlignment="1" applyProtection="1"/>
    <xf numFmtId="0" fontId="37" fillId="0" borderId="0" xfId="4" applyFont="1" applyFill="1" applyAlignment="1" applyProtection="1"/>
    <xf numFmtId="0" fontId="40" fillId="0" borderId="6" xfId="4" applyFont="1" applyFill="1" applyBorder="1" applyAlignment="1" applyProtection="1"/>
    <xf numFmtId="164" fontId="40" fillId="0" borderId="6" xfId="4" applyNumberFormat="1" applyFont="1" applyFill="1" applyBorder="1" applyAlignment="1" applyProtection="1"/>
    <xf numFmtId="0" fontId="0" fillId="0" borderId="0" xfId="0" applyNumberFormat="1" applyFill="1" applyBorder="1"/>
    <xf numFmtId="0" fontId="14" fillId="0" borderId="0" xfId="0" applyFont="1" applyBorder="1" applyAlignment="1">
      <alignment horizontal="right"/>
    </xf>
    <xf numFmtId="3" fontId="40" fillId="0" borderId="0" xfId="1" applyNumberFormat="1" applyFont="1" applyBorder="1" applyAlignment="1">
      <alignment horizontal="right"/>
    </xf>
    <xf numFmtId="0" fontId="14"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168" fontId="29" fillId="0" borderId="0" xfId="8" applyNumberFormat="1" applyFont="1" applyBorder="1" applyAlignment="1">
      <alignment horizontal="right"/>
    </xf>
    <xf numFmtId="0" fontId="40" fillId="0" borderId="0" xfId="1" applyFont="1" applyBorder="1" applyAlignment="1">
      <alignment horizontal="right"/>
    </xf>
    <xf numFmtId="0" fontId="40" fillId="0" borderId="0" xfId="1" applyFont="1" applyFill="1" applyBorder="1" applyAlignment="1">
      <alignment horizontal="right"/>
    </xf>
    <xf numFmtId="0" fontId="27" fillId="0" borderId="0" xfId="0" applyNumberFormat="1" applyFont="1" applyFill="1" applyBorder="1"/>
    <xf numFmtId="0" fontId="27" fillId="0" borderId="0" xfId="0" applyFont="1" applyFill="1" applyBorder="1"/>
    <xf numFmtId="174" fontId="40" fillId="0" borderId="0" xfId="1" applyNumberFormat="1" applyFont="1" applyBorder="1" applyAlignment="1">
      <alignment horizontal="right"/>
    </xf>
    <xf numFmtId="174" fontId="40" fillId="0" borderId="0" xfId="1" applyNumberFormat="1" applyFont="1" applyFill="1" applyBorder="1" applyAlignment="1">
      <alignment horizontal="right"/>
    </xf>
    <xf numFmtId="174" fontId="29" fillId="0" borderId="0" xfId="8" applyNumberFormat="1" applyFont="1" applyBorder="1" applyAlignment="1">
      <alignment horizontal="right"/>
    </xf>
    <xf numFmtId="174" fontId="16" fillId="0" borderId="0" xfId="0" applyNumberFormat="1" applyFont="1" applyBorder="1" applyAlignment="1">
      <alignment horizontal="right"/>
    </xf>
    <xf numFmtId="174" fontId="14" fillId="0" borderId="0" xfId="0" applyNumberFormat="1" applyFont="1" applyBorder="1" applyAlignment="1">
      <alignment horizontal="right"/>
    </xf>
    <xf numFmtId="174" fontId="14" fillId="0" borderId="0" xfId="0" applyNumberFormat="1" applyFont="1" applyFill="1" applyBorder="1" applyAlignment="1">
      <alignment horizontal="right"/>
    </xf>
    <xf numFmtId="0" fontId="16" fillId="0" borderId="0" xfId="0" applyFont="1" applyBorder="1" applyAlignment="1">
      <alignment horizontal="right"/>
    </xf>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13"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0" fillId="0" borderId="5" xfId="1" applyNumberFormat="1" applyFont="1" applyFill="1" applyBorder="1" applyAlignment="1">
      <alignment horizontal="right"/>
    </xf>
    <xf numFmtId="173" fontId="23" fillId="0" borderId="0" xfId="0" applyNumberFormat="1" applyFont="1"/>
    <xf numFmtId="172" fontId="14" fillId="0" borderId="0" xfId="0" applyNumberFormat="1" applyFont="1" applyBorder="1" applyAlignment="1"/>
    <xf numFmtId="0" fontId="35" fillId="0" borderId="0" xfId="0" applyFont="1" applyAlignment="1">
      <alignment horizontal="left" wrapText="1"/>
    </xf>
    <xf numFmtId="0" fontId="35" fillId="0" borderId="0" xfId="0" applyFont="1" applyAlignment="1">
      <alignment horizontal="left"/>
    </xf>
    <xf numFmtId="0" fontId="23" fillId="0" borderId="0" xfId="0" pivotButton="1" applyFont="1"/>
    <xf numFmtId="172" fontId="40" fillId="0" borderId="0" xfId="1" applyNumberFormat="1" applyFont="1" applyFill="1" applyAlignment="1">
      <alignment horizontal="right"/>
    </xf>
    <xf numFmtId="0" fontId="40" fillId="0" borderId="3" xfId="1" applyFont="1" applyBorder="1"/>
    <xf numFmtId="174" fontId="14" fillId="2" borderId="0" xfId="0" applyNumberFormat="1" applyFont="1" applyFill="1" applyBorder="1"/>
    <xf numFmtId="166" fontId="0" fillId="0" borderId="0" xfId="0" applyNumberFormat="1"/>
    <xf numFmtId="0" fontId="0" fillId="2" borderId="0" xfId="0" applyFont="1" applyFill="1"/>
    <xf numFmtId="9" fontId="40" fillId="0" borderId="0" xfId="6" applyNumberFormat="1" applyFont="1" applyBorder="1" applyAlignment="1">
      <alignment horizontal="right"/>
    </xf>
    <xf numFmtId="9" fontId="37" fillId="0" borderId="0" xfId="6" applyNumberFormat="1" applyFont="1" applyBorder="1" applyAlignment="1">
      <alignment horizontal="right"/>
    </xf>
    <xf numFmtId="166" fontId="14" fillId="0" borderId="0" xfId="0" applyNumberFormat="1" applyFont="1" applyBorder="1" applyAlignment="1">
      <alignment horizontal="right"/>
    </xf>
    <xf numFmtId="166" fontId="14" fillId="0" borderId="0" xfId="0" applyNumberFormat="1" applyFont="1" applyFill="1" applyBorder="1" applyAlignment="1">
      <alignment horizontal="right"/>
    </xf>
    <xf numFmtId="166" fontId="16" fillId="0" borderId="0" xfId="0" applyNumberFormat="1" applyFont="1" applyBorder="1" applyAlignment="1">
      <alignment horizontal="right"/>
    </xf>
    <xf numFmtId="0" fontId="40"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3" fontId="14" fillId="0" borderId="0" xfId="0" applyNumberFormat="1" applyFont="1" applyFill="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66" fontId="37" fillId="0" borderId="0" xfId="1" applyNumberFormat="1" applyFont="1" applyAlignment="1">
      <alignment horizontal="right"/>
    </xf>
    <xf numFmtId="166" fontId="16" fillId="0" borderId="0" xfId="0" applyNumberFormat="1" applyFont="1" applyAlignment="1">
      <alignment horizontal="right"/>
    </xf>
    <xf numFmtId="166" fontId="40" fillId="0" borderId="0" xfId="1" applyNumberFormat="1" applyFont="1" applyAlignment="1">
      <alignment horizontal="right"/>
    </xf>
    <xf numFmtId="166" fontId="14"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6" fillId="0" borderId="0" xfId="0" applyNumberFormat="1" applyFont="1" applyBorder="1" applyAlignment="1">
      <alignment horizontal="right"/>
    </xf>
    <xf numFmtId="9" fontId="14" fillId="0" borderId="0" xfId="0" applyNumberFormat="1" applyFont="1" applyBorder="1" applyAlignment="1">
      <alignment horizontal="right"/>
    </xf>
    <xf numFmtId="9" fontId="29" fillId="0" borderId="0" xfId="0" applyNumberFormat="1" applyFont="1" applyBorder="1" applyAlignment="1">
      <alignment horizontal="right"/>
    </xf>
    <xf numFmtId="9" fontId="29" fillId="0" borderId="0" xfId="6" applyNumberFormat="1" applyFont="1" applyBorder="1" applyAlignment="1">
      <alignment horizontal="right"/>
    </xf>
    <xf numFmtId="3" fontId="16" fillId="0" borderId="0" xfId="0" applyNumberFormat="1" applyFont="1" applyFill="1" applyBorder="1"/>
    <xf numFmtId="3" fontId="40"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0"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0" fillId="0" borderId="0" xfId="4" applyNumberFormat="1" applyFont="1" applyFill="1" applyAlignment="1" applyProtection="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0" fontId="0" fillId="0" borderId="0" xfId="0" applyFont="1"/>
    <xf numFmtId="0" fontId="43"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NumberFormat="1" applyFont="1" applyAlignment="1">
      <alignment horizontal="right"/>
    </xf>
    <xf numFmtId="9" fontId="29" fillId="0" borderId="0" xfId="6" applyNumberFormat="1" applyFont="1" applyAlignment="1">
      <alignment horizontal="right"/>
    </xf>
    <xf numFmtId="175" fontId="37" fillId="0" borderId="0" xfId="11" applyNumberFormat="1" applyFont="1" applyFill="1" applyBorder="1" applyAlignment="1">
      <alignment horizontal="right"/>
    </xf>
    <xf numFmtId="175" fontId="40" fillId="0" borderId="0" xfId="11" applyNumberFormat="1" applyFont="1" applyFill="1" applyBorder="1" applyAlignment="1">
      <alignment horizontal="right"/>
    </xf>
    <xf numFmtId="175" fontId="40" fillId="0" borderId="4" xfId="11" applyNumberFormat="1" applyFont="1" applyFill="1" applyBorder="1" applyAlignment="1">
      <alignment horizontal="right"/>
    </xf>
    <xf numFmtId="175" fontId="40" fillId="0" borderId="0" xfId="11" applyNumberFormat="1" applyFont="1" applyFill="1" applyAlignment="1">
      <alignment horizontal="right"/>
    </xf>
    <xf numFmtId="175"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9" fontId="16" fillId="0" borderId="0" xfId="6" applyNumberFormat="1" applyFont="1"/>
    <xf numFmtId="0" fontId="45" fillId="0" borderId="0" xfId="0" applyFont="1"/>
    <xf numFmtId="0" fontId="46" fillId="0" borderId="0" xfId="7" applyFont="1"/>
    <xf numFmtId="0" fontId="46" fillId="0" borderId="0" xfId="0" applyFont="1"/>
    <xf numFmtId="0" fontId="46" fillId="0" borderId="0" xfId="7" applyFont="1" applyFill="1"/>
    <xf numFmtId="3" fontId="11" fillId="0" borderId="0" xfId="0" applyNumberFormat="1" applyFont="1" applyBorder="1" applyAlignment="1">
      <alignment horizontal="right"/>
    </xf>
    <xf numFmtId="0" fontId="11" fillId="0" borderId="0" xfId="0" applyFont="1"/>
    <xf numFmtId="166" fontId="37" fillId="0" borderId="0" xfId="1" applyNumberFormat="1" applyFont="1" applyFill="1" applyBorder="1" applyAlignment="1">
      <alignment horizontal="right"/>
    </xf>
    <xf numFmtId="9" fontId="37" fillId="0" borderId="0" xfId="6" applyNumberFormat="1" applyFont="1" applyFill="1" applyBorder="1" applyAlignment="1">
      <alignment horizontal="right"/>
    </xf>
    <xf numFmtId="3" fontId="10" fillId="0" borderId="0" xfId="0" applyNumberFormat="1" applyFont="1" applyFill="1" applyBorder="1" applyAlignment="1">
      <alignment horizontal="right"/>
    </xf>
    <xf numFmtId="166" fontId="12" fillId="0" borderId="0" xfId="0" applyNumberFormat="1" applyFont="1" applyAlignment="1">
      <alignment horizontal="right"/>
    </xf>
    <xf numFmtId="0" fontId="0" fillId="0" borderId="0" xfId="0" applyFill="1"/>
    <xf numFmtId="0" fontId="9" fillId="0" borderId="0" xfId="0" applyFont="1"/>
    <xf numFmtId="3" fontId="14" fillId="0" borderId="0" xfId="0" applyNumberFormat="1" applyFont="1"/>
    <xf numFmtId="3" fontId="0" fillId="0" borderId="0" xfId="0" applyNumberFormat="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165" fontId="40" fillId="0" borderId="0" xfId="1" applyNumberFormat="1" applyFont="1" applyBorder="1" applyAlignment="1">
      <alignment horizontal="left"/>
    </xf>
    <xf numFmtId="0" fontId="23" fillId="0" borderId="0" xfId="0" applyFont="1" applyBorder="1"/>
    <xf numFmtId="1" fontId="8" fillId="0" borderId="0" xfId="0" applyNumberFormat="1" applyFont="1" applyBorder="1" applyAlignment="1">
      <alignment horizontal="right"/>
    </xf>
    <xf numFmtId="0" fontId="14" fillId="0" borderId="0" xfId="0" applyFont="1" applyFill="1" applyBorder="1"/>
    <xf numFmtId="0" fontId="0" fillId="0" borderId="0" xfId="0" applyFill="1" applyBorder="1"/>
    <xf numFmtId="176" fontId="40" fillId="0" borderId="0" xfId="1" applyNumberFormat="1" applyFont="1" applyAlignment="1">
      <alignment horizontal="right"/>
    </xf>
    <xf numFmtId="176" fontId="37" fillId="0" borderId="0" xfId="1" applyNumberFormat="1" applyFont="1" applyAlignment="1">
      <alignment horizontal="right"/>
    </xf>
    <xf numFmtId="3" fontId="14" fillId="0" borderId="3" xfId="0" applyNumberFormat="1" applyFont="1" applyBorder="1"/>
    <xf numFmtId="0" fontId="7" fillId="0" borderId="0" xfId="0" applyFont="1"/>
    <xf numFmtId="0" fontId="7" fillId="0" borderId="0" xfId="0" quotePrefix="1" applyNumberFormat="1" applyFont="1"/>
    <xf numFmtId="0" fontId="35" fillId="0" borderId="0" xfId="0" applyFont="1" applyAlignment="1">
      <alignment horizontal="left" wrapText="1"/>
    </xf>
    <xf numFmtId="177" fontId="40" fillId="0" borderId="0" xfId="11" applyNumberFormat="1" applyFont="1" applyFill="1" applyBorder="1" applyAlignment="1">
      <alignment horizontal="right"/>
    </xf>
    <xf numFmtId="177" fontId="37"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3" fillId="0" borderId="0" xfId="0" applyFont="1"/>
    <xf numFmtId="0" fontId="29" fillId="0" borderId="0" xfId="0" applyFont="1" applyAlignment="1">
      <alignment horizontal="left" vertical="top" wrapText="1"/>
    </xf>
    <xf numFmtId="0" fontId="29" fillId="0" borderId="0" xfId="0" applyFont="1" applyAlignment="1">
      <alignment vertical="top" wrapText="1"/>
    </xf>
    <xf numFmtId="0" fontId="47" fillId="0" borderId="0" xfId="0" applyFont="1" applyAlignment="1">
      <alignment vertical="top"/>
    </xf>
    <xf numFmtId="0" fontId="47" fillId="0" borderId="0" xfId="0" applyFont="1"/>
    <xf numFmtId="0" fontId="17" fillId="0" borderId="0" xfId="0" applyFont="1" applyAlignment="1">
      <alignment vertical="top" wrapText="1"/>
    </xf>
    <xf numFmtId="0" fontId="29" fillId="0" borderId="0" xfId="0" applyFont="1" applyAlignment="1">
      <alignment horizontal="center" vertical="top" wrapText="1"/>
    </xf>
    <xf numFmtId="0" fontId="37" fillId="0" borderId="0" xfId="0" applyFont="1" applyAlignment="1">
      <alignment horizontal="left" vertical="center" readingOrder="1"/>
    </xf>
    <xf numFmtId="0" fontId="6" fillId="0" borderId="0" xfId="0" applyFont="1"/>
    <xf numFmtId="9" fontId="6" fillId="0" borderId="0" xfId="0" applyNumberFormat="1" applyFont="1"/>
    <xf numFmtId="3" fontId="6" fillId="0" borderId="0" xfId="0" applyNumberFormat="1" applyFont="1"/>
    <xf numFmtId="9" fontId="6" fillId="0" borderId="4" xfId="0" applyNumberFormat="1" applyFont="1" applyBorder="1"/>
    <xf numFmtId="3" fontId="6" fillId="0" borderId="4" xfId="0" applyNumberFormat="1" applyFont="1" applyBorder="1"/>
    <xf numFmtId="0" fontId="6" fillId="0" borderId="4" xfId="0" applyFont="1" applyBorder="1"/>
    <xf numFmtId="0" fontId="6" fillId="0" borderId="5" xfId="0" applyFont="1" applyBorder="1"/>
    <xf numFmtId="0" fontId="6" fillId="0" borderId="9" xfId="0" applyFont="1" applyBorder="1"/>
    <xf numFmtId="0" fontId="16" fillId="0" borderId="9" xfId="0" applyFont="1" applyBorder="1"/>
    <xf numFmtId="0" fontId="16" fillId="0" borderId="4" xfId="0" applyFont="1" applyBorder="1"/>
    <xf numFmtId="0" fontId="5" fillId="0" borderId="4" xfId="0" applyFont="1" applyBorder="1" applyAlignment="1">
      <alignment horizontal="right"/>
    </xf>
    <xf numFmtId="0" fontId="5" fillId="0" borderId="5" xfId="0" applyFont="1" applyBorder="1" applyAlignment="1">
      <alignment horizontal="right"/>
    </xf>
    <xf numFmtId="0" fontId="4" fillId="0" borderId="0" xfId="0" applyFont="1"/>
    <xf numFmtId="0" fontId="3" fillId="0" borderId="0" xfId="0" applyFont="1" applyAlignment="1">
      <alignment horizontal="left" indent="1"/>
    </xf>
    <xf numFmtId="178" fontId="16" fillId="0" borderId="0" xfId="0" applyNumberFormat="1" applyFont="1" applyBorder="1" applyAlignment="1">
      <alignment horizontal="right"/>
    </xf>
    <xf numFmtId="178" fontId="14" fillId="0" borderId="0" xfId="0" applyNumberFormat="1" applyFont="1" applyBorder="1" applyAlignment="1">
      <alignment horizontal="right"/>
    </xf>
    <xf numFmtId="178" fontId="14" fillId="0" borderId="0" xfId="0" applyNumberFormat="1" applyFont="1" applyFill="1" applyBorder="1" applyAlignment="1">
      <alignment horizontal="right"/>
    </xf>
    <xf numFmtId="0" fontId="2" fillId="0" borderId="0" xfId="0" applyFont="1" applyAlignment="1">
      <alignment horizontal="left" indent="1"/>
    </xf>
    <xf numFmtId="0" fontId="1" fillId="0" borderId="0" xfId="0" applyFont="1"/>
    <xf numFmtId="0" fontId="0" fillId="2" borderId="0" xfId="0" applyFont="1" applyFill="1" applyBorder="1"/>
    <xf numFmtId="3" fontId="14" fillId="0" borderId="4" xfId="0" applyNumberFormat="1" applyFont="1" applyBorder="1" applyAlignment="1">
      <alignment horizontal="right"/>
    </xf>
    <xf numFmtId="3" fontId="37" fillId="0" borderId="0" xfId="11" applyNumberFormat="1" applyFont="1" applyFill="1" applyBorder="1" applyAlignment="1">
      <alignment horizontal="right"/>
    </xf>
    <xf numFmtId="3" fontId="14" fillId="0" borderId="0" xfId="11" applyNumberFormat="1" applyFont="1" applyBorder="1" applyAlignment="1">
      <alignment horizontal="right"/>
    </xf>
    <xf numFmtId="3" fontId="37" fillId="0" borderId="0" xfId="1" applyNumberFormat="1" applyFont="1" applyFill="1" applyAlignment="1">
      <alignment horizontal="right"/>
    </xf>
    <xf numFmtId="3" fontId="14" fillId="0" borderId="3" xfId="0" applyNumberFormat="1" applyFont="1" applyBorder="1" applyAlignment="1">
      <alignment horizontal="left" indent="1"/>
    </xf>
    <xf numFmtId="0" fontId="5" fillId="0" borderId="0" xfId="0" applyFont="1" applyAlignment="1">
      <alignment horizontal="left" vertical="top" wrapText="1"/>
    </xf>
    <xf numFmtId="0" fontId="14" fillId="0" borderId="0" xfId="0" applyFont="1" applyAlignment="1">
      <alignment horizontal="left" vertical="top" wrapText="1"/>
    </xf>
    <xf numFmtId="170" fontId="37" fillId="0" borderId="7" xfId="1" applyNumberFormat="1" applyFont="1" applyFill="1" applyBorder="1" applyAlignment="1">
      <alignment horizontal="center"/>
    </xf>
    <xf numFmtId="170" fontId="37" fillId="0" borderId="8" xfId="1" applyNumberFormat="1" applyFont="1" applyFill="1" applyBorder="1" applyAlignment="1">
      <alignment horizontal="center"/>
    </xf>
    <xf numFmtId="0" fontId="35" fillId="0" borderId="0" xfId="0" applyFont="1" applyAlignment="1">
      <alignment horizontal="left" wrapText="1"/>
    </xf>
    <xf numFmtId="170" fontId="37" fillId="0" borderId="0" xfId="1" applyNumberFormat="1" applyFont="1" applyFill="1" applyBorder="1" applyAlignment="1">
      <alignment horizontal="center"/>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Border="1" applyAlignment="1">
      <alignment horizontal="right" wrapText="1"/>
    </xf>
    <xf numFmtId="171" fontId="37" fillId="0" borderId="0" xfId="1" applyNumberFormat="1" applyFont="1" applyFill="1" applyBorder="1" applyAlignment="1">
      <alignment horizontal="center"/>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Border="1" applyAlignment="1">
      <alignment horizontal="center" wrapText="1"/>
    </xf>
    <xf numFmtId="170" fontId="31" fillId="0" borderId="7" xfId="1" applyNumberFormat="1" applyFont="1" applyFill="1" applyBorder="1" applyAlignment="1">
      <alignment horizontal="center"/>
    </xf>
    <xf numFmtId="170" fontId="31" fillId="0" borderId="8" xfId="1" applyNumberFormat="1" applyFont="1" applyFill="1" applyBorder="1" applyAlignment="1">
      <alignment horizontal="center"/>
    </xf>
    <xf numFmtId="165" fontId="40" fillId="0" borderId="2" xfId="1" applyNumberFormat="1" applyFont="1" applyBorder="1" applyAlignment="1">
      <alignment horizontal="center" wrapText="1"/>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263191</xdr:colOff>
      <xdr:row>48</xdr:row>
      <xdr:rowOff>818147</xdr:rowOff>
    </xdr:from>
    <xdr:to>
      <xdr:col>20</xdr:col>
      <xdr:colOff>196516</xdr:colOff>
      <xdr:row>66</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341270" y="10032331"/>
          <a:ext cx="10892088"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March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7 per cent compared to 2021. While the quantity of landings is down 6</a:t>
          </a:r>
          <a:r>
            <a:rPr lang="en-GB" sz="1100" b="0" baseline="0">
              <a:latin typeface="Arial" panose="020B0604020202020204" pitchFamily="34" charset="0"/>
              <a:cs typeface="Arial" panose="020B0604020202020204" pitchFamily="34" charset="0"/>
            </a:rPr>
            <a:t> per cent compared to tonnage landed in between January - March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1022683</xdr:colOff>
      <xdr:row>3</xdr:row>
      <xdr:rowOff>40106</xdr:rowOff>
    </xdr:from>
    <xdr:to>
      <xdr:col>19</xdr:col>
      <xdr:colOff>143239</xdr:colOff>
      <xdr:row>25</xdr:row>
      <xdr:rowOff>120315</xdr:rowOff>
    </xdr:to>
    <xdr:pic>
      <xdr:nvPicPr>
        <xdr:cNvPr id="6" name="Picture 5">
          <a:extLst>
            <a:ext uri="{FF2B5EF4-FFF2-40B4-BE49-F238E27FC236}">
              <a16:creationId xmlns:a16="http://schemas.microsoft.com/office/drawing/2014/main" id="{15342EFF-84EB-4A40-BAB8-F54C0CE5EE1B}"/>
            </a:ext>
          </a:extLst>
        </xdr:cNvPr>
        <xdr:cNvPicPr>
          <a:picLocks noChangeAspect="1"/>
        </xdr:cNvPicPr>
      </xdr:nvPicPr>
      <xdr:blipFill>
        <a:blip xmlns:r="http://schemas.openxmlformats.org/officeDocument/2006/relationships" r:embed="rId3"/>
        <a:stretch>
          <a:fillRect/>
        </a:stretch>
      </xdr:blipFill>
      <xdr:spPr>
        <a:xfrm>
          <a:off x="2857499" y="681790"/>
          <a:ext cx="10710977" cy="4271209"/>
        </a:xfrm>
        <a:prstGeom prst="rect">
          <a:avLst/>
        </a:prstGeom>
      </xdr:spPr>
    </xdr:pic>
    <xdr:clientData/>
  </xdr:twoCellAnchor>
  <xdr:twoCellAnchor editAs="oneCell">
    <xdr:from>
      <xdr:col>3</xdr:col>
      <xdr:colOff>1072815</xdr:colOff>
      <xdr:row>25</xdr:row>
      <xdr:rowOff>160421</xdr:rowOff>
    </xdr:from>
    <xdr:to>
      <xdr:col>19</xdr:col>
      <xdr:colOff>60609</xdr:colOff>
      <xdr:row>47</xdr:row>
      <xdr:rowOff>160421</xdr:rowOff>
    </xdr:to>
    <xdr:pic>
      <xdr:nvPicPr>
        <xdr:cNvPr id="7" name="Picture 6">
          <a:extLst>
            <a:ext uri="{FF2B5EF4-FFF2-40B4-BE49-F238E27FC236}">
              <a16:creationId xmlns:a16="http://schemas.microsoft.com/office/drawing/2014/main" id="{E48181AA-C12F-44D0-BB88-1CB57C21499D}"/>
            </a:ext>
          </a:extLst>
        </xdr:cNvPr>
        <xdr:cNvPicPr>
          <a:picLocks noChangeAspect="1"/>
        </xdr:cNvPicPr>
      </xdr:nvPicPr>
      <xdr:blipFill>
        <a:blip xmlns:r="http://schemas.openxmlformats.org/officeDocument/2006/relationships" r:embed="rId4"/>
        <a:stretch>
          <a:fillRect/>
        </a:stretch>
      </xdr:blipFill>
      <xdr:spPr>
        <a:xfrm>
          <a:off x="2907631" y="4993105"/>
          <a:ext cx="10578215" cy="419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March 2022 is compared to activity in March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March 2022 compared to 2021, up 2 per cent. The value of landings in March 2022 (£58.8m) was down compared 2021, down 4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March 2022 comprised mostly of pelagic species (66 per cent) (T6). This was driven by high landings of Blue Whiting which is usually a highly targetted fishery during the spawning season between February and March each year, where the fish are in the largest and most desirable form. However, demersal species comprised the majority of the value landed (43 per cent), this is because demersal species typically fetch a higher price.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March 2021, the value of demersal landings by UK vessels in March 2022 is up by 16 per cent. The value of shellfish landings are down 9 per cent compared to 2021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by 16 per cent overall across the UK fleet, this is driven by decreased activity by all fleet sectors however, Northern Irish vessel acitivity shows the highest decrease with the number of trips down by 27 per cent that made in March 2021 (T7).</a:t>
          </a:r>
          <a:r>
            <a:rPr lang="en-GB" sz="1100" b="0" i="0"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down overall when compared to 2021 (T1b) made up largely of landings by large scottish pelagic vessels landing Blue Whiting.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March 2022 is up 6 per cent compared to 2021. Value landed is also up 11 per cent compared to 2021 particularly into Ardglass which saw a increase in value landed almost 2.5 times that landed in March 2021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95250</xdr:colOff>
      <xdr:row>2</xdr:row>
      <xdr:rowOff>104775</xdr:rowOff>
    </xdr:from>
    <xdr:to>
      <xdr:col>19</xdr:col>
      <xdr:colOff>47625</xdr:colOff>
      <xdr:row>23</xdr:row>
      <xdr:rowOff>128216</xdr:rowOff>
    </xdr:to>
    <xdr:pic>
      <xdr:nvPicPr>
        <xdr:cNvPr id="3" name="Picture 2">
          <a:extLst>
            <a:ext uri="{FF2B5EF4-FFF2-40B4-BE49-F238E27FC236}">
              <a16:creationId xmlns:a16="http://schemas.microsoft.com/office/drawing/2014/main" id="{ECB8243A-5FC2-47BE-AEB6-CE1610C2BBF9}"/>
            </a:ext>
          </a:extLst>
        </xdr:cNvPr>
        <xdr:cNvPicPr>
          <a:picLocks noChangeAspect="1"/>
        </xdr:cNvPicPr>
      </xdr:nvPicPr>
      <xdr:blipFill>
        <a:blip xmlns:r="http://schemas.openxmlformats.org/officeDocument/2006/relationships" r:embed="rId3"/>
        <a:stretch>
          <a:fillRect/>
        </a:stretch>
      </xdr:blipFill>
      <xdr:spPr>
        <a:xfrm>
          <a:off x="2533650" y="552450"/>
          <a:ext cx="10134600" cy="4023941"/>
        </a:xfrm>
        <a:prstGeom prst="rect">
          <a:avLst/>
        </a:prstGeom>
      </xdr:spPr>
    </xdr:pic>
    <xdr:clientData/>
  </xdr:twoCellAnchor>
  <xdr:twoCellAnchor editAs="oneCell">
    <xdr:from>
      <xdr:col>4</xdr:col>
      <xdr:colOff>66675</xdr:colOff>
      <xdr:row>24</xdr:row>
      <xdr:rowOff>28575</xdr:rowOff>
    </xdr:from>
    <xdr:to>
      <xdr:col>19</xdr:col>
      <xdr:colOff>105820</xdr:colOff>
      <xdr:row>45</xdr:row>
      <xdr:rowOff>95250</xdr:rowOff>
    </xdr:to>
    <xdr:pic>
      <xdr:nvPicPr>
        <xdr:cNvPr id="4" name="Picture 3">
          <a:extLst>
            <a:ext uri="{FF2B5EF4-FFF2-40B4-BE49-F238E27FC236}">
              <a16:creationId xmlns:a16="http://schemas.microsoft.com/office/drawing/2014/main" id="{D622B1F8-B59F-48B6-B4E3-63BCEEE1B9CD}"/>
            </a:ext>
          </a:extLst>
        </xdr:cNvPr>
        <xdr:cNvPicPr>
          <a:picLocks noChangeAspect="1"/>
        </xdr:cNvPicPr>
      </xdr:nvPicPr>
      <xdr:blipFill>
        <a:blip xmlns:r="http://schemas.openxmlformats.org/officeDocument/2006/relationships" r:embed="rId4"/>
        <a:stretch>
          <a:fillRect/>
        </a:stretch>
      </xdr:blipFill>
      <xdr:spPr>
        <a:xfrm>
          <a:off x="2505075" y="4667250"/>
          <a:ext cx="10221370" cy="4067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C21" sqref="C21"/>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207</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206</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2"/>
      <c r="R7" s="11"/>
      <c r="S7" s="11"/>
      <c r="T7" s="11"/>
      <c r="U7" s="11"/>
    </row>
    <row r="8" spans="4:21" ht="15.75" customHeight="1" x14ac:dyDescent="0.2">
      <c r="E8" s="204" t="s">
        <v>197</v>
      </c>
      <c r="F8" s="244" t="s">
        <v>198</v>
      </c>
      <c r="G8" s="244"/>
      <c r="H8" s="244"/>
      <c r="I8" s="244"/>
      <c r="J8" s="244"/>
      <c r="K8" s="244"/>
      <c r="L8" s="244"/>
      <c r="M8" s="244"/>
      <c r="R8" s="11"/>
      <c r="S8" s="11"/>
      <c r="T8" s="11"/>
      <c r="U8" s="11"/>
    </row>
    <row r="9" spans="4:21" x14ac:dyDescent="0.2">
      <c r="E9" s="204" t="s">
        <v>199</v>
      </c>
      <c r="F9" s="244" t="s">
        <v>200</v>
      </c>
      <c r="G9" s="244"/>
      <c r="H9" s="244"/>
      <c r="I9" s="244"/>
      <c r="J9" s="244"/>
      <c r="K9" s="244"/>
      <c r="L9" s="244"/>
      <c r="M9" s="244"/>
      <c r="R9" s="11"/>
      <c r="S9" s="11"/>
      <c r="T9" s="11"/>
      <c r="U9" s="11"/>
    </row>
    <row r="10" spans="4:21" x14ac:dyDescent="0.2">
      <c r="D10" s="203"/>
      <c r="E10" s="204" t="s">
        <v>209</v>
      </c>
      <c r="F10" s="256" t="s">
        <v>208</v>
      </c>
      <c r="R10" s="11"/>
      <c r="T10" s="11"/>
      <c r="U10" s="11"/>
    </row>
    <row r="11" spans="4:21" x14ac:dyDescent="0.2">
      <c r="D11" s="203"/>
      <c r="E11" s="205" t="s">
        <v>0</v>
      </c>
      <c r="F11" s="1" t="s">
        <v>156</v>
      </c>
      <c r="R11" s="11"/>
      <c r="S11" s="11"/>
      <c r="T11" s="11"/>
      <c r="U11" s="11"/>
    </row>
    <row r="12" spans="4:21" x14ac:dyDescent="0.2">
      <c r="D12" s="203"/>
      <c r="E12" s="204" t="s">
        <v>115</v>
      </c>
      <c r="F12" s="1" t="s">
        <v>157</v>
      </c>
      <c r="R12" s="11"/>
      <c r="S12" s="11"/>
      <c r="T12" s="11"/>
      <c r="U12" s="11"/>
    </row>
    <row r="13" spans="4:21" x14ac:dyDescent="0.2">
      <c r="D13" s="203"/>
      <c r="E13" s="204" t="s">
        <v>116</v>
      </c>
      <c r="F13" s="1" t="s">
        <v>158</v>
      </c>
      <c r="R13" s="11"/>
      <c r="S13" s="11"/>
      <c r="T13" s="11"/>
    </row>
    <row r="14" spans="4:21" x14ac:dyDescent="0.2">
      <c r="D14" s="203"/>
      <c r="E14" s="205" t="s">
        <v>1</v>
      </c>
      <c r="F14" s="1" t="s">
        <v>159</v>
      </c>
    </row>
    <row r="15" spans="4:21" x14ac:dyDescent="0.2">
      <c r="D15" s="203"/>
      <c r="E15" s="205" t="s">
        <v>2</v>
      </c>
      <c r="F15" s="1" t="s">
        <v>160</v>
      </c>
    </row>
    <row r="16" spans="4:21" x14ac:dyDescent="0.2">
      <c r="D16" s="203"/>
      <c r="E16" s="205" t="s">
        <v>39</v>
      </c>
      <c r="F16" s="1" t="s">
        <v>161</v>
      </c>
    </row>
    <row r="17" spans="4:18" x14ac:dyDescent="0.2">
      <c r="D17" s="203"/>
      <c r="E17" s="206" t="s">
        <v>42</v>
      </c>
      <c r="F17" s="1" t="s">
        <v>162</v>
      </c>
    </row>
    <row r="18" spans="4:18" x14ac:dyDescent="0.2">
      <c r="D18" s="203"/>
      <c r="E18" s="206" t="s">
        <v>117</v>
      </c>
      <c r="F18" s="1" t="s">
        <v>163</v>
      </c>
    </row>
    <row r="19" spans="4:18" x14ac:dyDescent="0.2">
      <c r="D19" s="203"/>
      <c r="E19" s="206" t="s">
        <v>124</v>
      </c>
      <c r="F19" s="44" t="s">
        <v>164</v>
      </c>
    </row>
    <row r="20" spans="4:18" x14ac:dyDescent="0.2">
      <c r="E20" s="204" t="s">
        <v>165</v>
      </c>
      <c r="F20" s="244" t="s">
        <v>204</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205</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March'!A1" display="Highlights - March"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44621</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58">
        <v>0</v>
      </c>
      <c r="D7" s="158">
        <v>0</v>
      </c>
      <c r="E7" s="197" t="str">
        <f>IF(D7&lt;1,"",IFERROR((D7/C7)*1000,""))</f>
        <v/>
      </c>
      <c r="F7" s="50"/>
      <c r="G7" s="217"/>
      <c r="H7" s="220"/>
      <c r="I7" s="117"/>
      <c r="J7" s="117"/>
      <c r="K7" s="135"/>
    </row>
    <row r="8" spans="1:11" x14ac:dyDescent="0.25">
      <c r="A8" s="30"/>
      <c r="B8" s="81" t="s">
        <v>60</v>
      </c>
      <c r="C8" s="158">
        <v>0</v>
      </c>
      <c r="D8" s="158">
        <v>0</v>
      </c>
      <c r="E8" s="143" t="str">
        <f t="shared" ref="E8:E55" si="0">IF(D8&lt;1,"",IFERROR((D8/C8)*1000,""))</f>
        <v/>
      </c>
      <c r="F8" s="50"/>
      <c r="G8" s="47"/>
      <c r="H8" s="219"/>
      <c r="I8" s="104"/>
      <c r="J8" s="104"/>
      <c r="K8" s="135"/>
    </row>
    <row r="9" spans="1:11" x14ac:dyDescent="0.25">
      <c r="A9" s="30"/>
      <c r="B9" s="81" t="s">
        <v>61</v>
      </c>
      <c r="C9" s="158">
        <v>2.0999999999999999E-3</v>
      </c>
      <c r="D9" s="158">
        <v>1.112E-2</v>
      </c>
      <c r="E9" s="143" t="str">
        <f t="shared" si="0"/>
        <v/>
      </c>
      <c r="F9" s="50"/>
      <c r="G9" s="47"/>
      <c r="H9" s="219"/>
      <c r="I9" s="104"/>
      <c r="J9" s="104"/>
      <c r="K9" s="135"/>
    </row>
    <row r="10" spans="1:11" x14ac:dyDescent="0.25">
      <c r="A10" s="30"/>
      <c r="B10" s="81" t="s">
        <v>62</v>
      </c>
      <c r="C10" s="158">
        <v>9.6204000000000001</v>
      </c>
      <c r="D10" s="158">
        <v>0</v>
      </c>
      <c r="E10" s="197" t="str">
        <f t="shared" si="0"/>
        <v/>
      </c>
      <c r="F10" s="50"/>
      <c r="G10" s="47"/>
      <c r="H10" s="219"/>
      <c r="I10" s="104"/>
      <c r="J10" s="104"/>
      <c r="K10" s="135"/>
    </row>
    <row r="11" spans="1:11" x14ac:dyDescent="0.25">
      <c r="A11" s="30"/>
      <c r="B11" s="81" t="s">
        <v>63</v>
      </c>
      <c r="C11" s="158">
        <v>0.83799999999999997</v>
      </c>
      <c r="D11" s="158">
        <v>0</v>
      </c>
      <c r="E11" s="197" t="str">
        <f t="shared" si="0"/>
        <v/>
      </c>
      <c r="F11" s="50"/>
      <c r="G11" s="47"/>
      <c r="H11" s="219"/>
      <c r="I11" s="104"/>
      <c r="J11" s="104"/>
      <c r="K11" s="135"/>
    </row>
    <row r="12" spans="1:11" x14ac:dyDescent="0.25">
      <c r="A12" s="30"/>
      <c r="B12" s="81" t="s">
        <v>64</v>
      </c>
      <c r="C12" s="158">
        <v>3.2000000000000001E-2</v>
      </c>
      <c r="D12" s="158">
        <v>0</v>
      </c>
      <c r="E12" s="197" t="str">
        <f t="shared" si="0"/>
        <v/>
      </c>
      <c r="F12" s="50"/>
      <c r="G12" s="47"/>
      <c r="H12" s="219"/>
      <c r="I12" s="104"/>
      <c r="J12" s="104"/>
      <c r="K12" s="135"/>
    </row>
    <row r="13" spans="1:11" x14ac:dyDescent="0.25">
      <c r="A13" s="30"/>
      <c r="B13" s="81" t="s">
        <v>65</v>
      </c>
      <c r="C13" s="158">
        <v>4.5449999999999999</v>
      </c>
      <c r="D13" s="158">
        <v>0</v>
      </c>
      <c r="E13" s="197" t="str">
        <f t="shared" si="0"/>
        <v/>
      </c>
      <c r="F13" s="50"/>
      <c r="G13" s="47"/>
      <c r="H13" s="219"/>
      <c r="I13" s="104"/>
      <c r="J13" s="104"/>
      <c r="K13" s="135"/>
    </row>
    <row r="14" spans="1:11" x14ac:dyDescent="0.25">
      <c r="A14" s="30"/>
      <c r="B14" s="81" t="s">
        <v>66</v>
      </c>
      <c r="C14" s="158">
        <v>301.8023</v>
      </c>
      <c r="D14" s="158">
        <v>928.5079945263434</v>
      </c>
      <c r="E14" s="197">
        <f t="shared" si="0"/>
        <v>3076.5437987925984</v>
      </c>
      <c r="F14" s="50"/>
      <c r="G14" s="47"/>
      <c r="H14" s="219"/>
      <c r="I14" s="104"/>
      <c r="J14" s="104"/>
      <c r="K14" s="135"/>
    </row>
    <row r="15" spans="1:11" x14ac:dyDescent="0.25">
      <c r="A15" s="30"/>
      <c r="B15" s="81" t="s">
        <v>67</v>
      </c>
      <c r="C15" s="158">
        <v>0.54730000000000001</v>
      </c>
      <c r="D15" s="158">
        <v>0</v>
      </c>
      <c r="E15" s="197" t="str">
        <f t="shared" si="0"/>
        <v/>
      </c>
      <c r="F15" s="50"/>
      <c r="G15" s="47"/>
      <c r="H15" s="219"/>
      <c r="I15" s="104"/>
      <c r="J15" s="104"/>
      <c r="K15" s="135"/>
    </row>
    <row r="16" spans="1:11" x14ac:dyDescent="0.25">
      <c r="A16" s="30"/>
      <c r="B16" s="81" t="s">
        <v>68</v>
      </c>
      <c r="C16" s="158">
        <v>0</v>
      </c>
      <c r="D16" s="158">
        <v>0</v>
      </c>
      <c r="E16" s="197" t="str">
        <f t="shared" si="0"/>
        <v/>
      </c>
      <c r="F16" s="50"/>
      <c r="G16" s="47"/>
      <c r="H16" s="219"/>
      <c r="I16" s="104"/>
      <c r="J16" s="104"/>
      <c r="K16" s="135"/>
    </row>
    <row r="17" spans="1:11" x14ac:dyDescent="0.25">
      <c r="A17" s="30"/>
      <c r="B17" s="81" t="s">
        <v>69</v>
      </c>
      <c r="C17" s="158">
        <v>307.72070000000002</v>
      </c>
      <c r="D17" s="158">
        <v>582.38842223229699</v>
      </c>
      <c r="E17" s="197">
        <f t="shared" si="0"/>
        <v>1892.587733721836</v>
      </c>
      <c r="F17" s="50"/>
      <c r="G17" s="47"/>
      <c r="H17" s="219"/>
      <c r="I17" s="104"/>
      <c r="J17" s="104"/>
      <c r="K17" s="135"/>
    </row>
    <row r="18" spans="1:11" x14ac:dyDescent="0.25">
      <c r="A18" s="30"/>
      <c r="B18" s="81" t="s">
        <v>70</v>
      </c>
      <c r="C18" s="158">
        <v>95.303699999999992</v>
      </c>
      <c r="D18" s="158">
        <v>305.66677627481789</v>
      </c>
      <c r="E18" s="197">
        <f t="shared" si="0"/>
        <v>3207.2918079237002</v>
      </c>
      <c r="F18" s="50"/>
      <c r="G18" s="47"/>
      <c r="H18" s="219"/>
      <c r="I18" s="104"/>
      <c r="J18" s="104"/>
      <c r="K18" s="135"/>
    </row>
    <row r="19" spans="1:11" x14ac:dyDescent="0.25">
      <c r="A19" s="30"/>
      <c r="B19" s="81" t="s">
        <v>71</v>
      </c>
      <c r="C19" s="158">
        <v>91.953799999999902</v>
      </c>
      <c r="D19" s="158">
        <v>267.70653582757711</v>
      </c>
      <c r="E19" s="197">
        <f t="shared" si="0"/>
        <v>2911.3156370653242</v>
      </c>
      <c r="F19" s="50"/>
      <c r="G19" s="47"/>
      <c r="H19" s="219"/>
      <c r="I19" s="104"/>
      <c r="J19" s="104"/>
      <c r="K19" s="135"/>
    </row>
    <row r="20" spans="1:11" x14ac:dyDescent="0.25">
      <c r="A20" s="30"/>
      <c r="B20" s="81" t="s">
        <v>72</v>
      </c>
      <c r="C20" s="158">
        <v>0</v>
      </c>
      <c r="D20" s="158">
        <v>0</v>
      </c>
      <c r="E20" s="197" t="str">
        <f t="shared" si="0"/>
        <v/>
      </c>
      <c r="F20" s="50"/>
      <c r="G20" s="47"/>
      <c r="H20" s="219"/>
      <c r="I20" s="104"/>
      <c r="J20" s="104"/>
      <c r="K20" s="135"/>
    </row>
    <row r="21" spans="1:11" x14ac:dyDescent="0.25">
      <c r="A21" s="30"/>
      <c r="B21" s="81" t="s">
        <v>73</v>
      </c>
      <c r="C21" s="158">
        <v>0</v>
      </c>
      <c r="D21" s="158">
        <v>0</v>
      </c>
      <c r="E21" s="197" t="str">
        <f t="shared" si="0"/>
        <v/>
      </c>
      <c r="F21" s="50"/>
      <c r="G21" s="47"/>
      <c r="H21" s="219"/>
      <c r="I21" s="104"/>
      <c r="J21" s="104"/>
      <c r="K21" s="135"/>
    </row>
    <row r="22" spans="1:11" x14ac:dyDescent="0.25">
      <c r="A22" s="30"/>
      <c r="B22" s="81" t="s">
        <v>74</v>
      </c>
      <c r="C22" s="158">
        <v>2.2058</v>
      </c>
      <c r="D22" s="158">
        <v>0</v>
      </c>
      <c r="E22" s="197" t="str">
        <f t="shared" si="0"/>
        <v/>
      </c>
      <c r="F22" s="50"/>
      <c r="G22" s="47"/>
      <c r="H22" s="219"/>
      <c r="I22" s="104"/>
      <c r="J22" s="104"/>
      <c r="K22" s="135"/>
    </row>
    <row r="23" spans="1:11" x14ac:dyDescent="0.25">
      <c r="A23" s="30"/>
      <c r="B23" s="81" t="s">
        <v>75</v>
      </c>
      <c r="C23" s="158">
        <v>275.09179999999998</v>
      </c>
      <c r="D23" s="158">
        <v>337.99848897608479</v>
      </c>
      <c r="E23" s="197">
        <f t="shared" si="0"/>
        <v>1228.6752603170462</v>
      </c>
      <c r="F23" s="50"/>
      <c r="G23" s="47"/>
      <c r="H23" s="219"/>
      <c r="I23" s="104"/>
      <c r="J23" s="104"/>
      <c r="K23" s="135"/>
    </row>
    <row r="24" spans="1:11" x14ac:dyDescent="0.25">
      <c r="A24" s="30"/>
      <c r="B24" s="81" t="s">
        <v>76</v>
      </c>
      <c r="C24" s="158">
        <v>0</v>
      </c>
      <c r="D24" s="158">
        <v>0</v>
      </c>
      <c r="E24" s="197" t="str">
        <f t="shared" si="0"/>
        <v/>
      </c>
      <c r="F24" s="50"/>
      <c r="G24" s="47"/>
      <c r="H24" s="219"/>
      <c r="I24" s="104"/>
      <c r="J24" s="104"/>
      <c r="K24" s="135"/>
    </row>
    <row r="25" spans="1:11" x14ac:dyDescent="0.25">
      <c r="A25" s="30"/>
      <c r="B25" s="81" t="s">
        <v>77</v>
      </c>
      <c r="C25" s="158">
        <v>1.5469999999999999</v>
      </c>
      <c r="D25" s="158">
        <v>0.16600000000000001</v>
      </c>
      <c r="E25" s="197" t="str">
        <f t="shared" si="0"/>
        <v/>
      </c>
      <c r="F25" s="50"/>
      <c r="G25" s="47"/>
      <c r="H25" s="219"/>
      <c r="I25" s="104"/>
      <c r="J25" s="104"/>
      <c r="K25" s="135"/>
    </row>
    <row r="26" spans="1:11" x14ac:dyDescent="0.25">
      <c r="A26" s="30"/>
      <c r="B26" s="81" t="s">
        <v>78</v>
      </c>
      <c r="C26" s="158">
        <v>0</v>
      </c>
      <c r="D26" s="158">
        <v>0</v>
      </c>
      <c r="E26" s="197" t="str">
        <f t="shared" si="0"/>
        <v/>
      </c>
      <c r="F26" s="58"/>
      <c r="G26" s="218"/>
      <c r="H26" s="219"/>
      <c r="I26" s="104"/>
      <c r="J26" s="104"/>
      <c r="K26" s="135"/>
    </row>
    <row r="27" spans="1:11" x14ac:dyDescent="0.25">
      <c r="A27" s="26"/>
      <c r="B27" s="81" t="s">
        <v>79</v>
      </c>
      <c r="C27" s="158">
        <v>0</v>
      </c>
      <c r="D27" s="158">
        <v>0</v>
      </c>
      <c r="E27" s="197" t="str">
        <f t="shared" si="0"/>
        <v/>
      </c>
      <c r="F27" s="58"/>
      <c r="G27" s="217"/>
      <c r="H27" s="219"/>
      <c r="I27" s="104"/>
      <c r="J27" s="104"/>
      <c r="K27" s="135"/>
    </row>
    <row r="28" spans="1:11" x14ac:dyDescent="0.25">
      <c r="A28" s="32"/>
      <c r="B28" s="81" t="s">
        <v>80</v>
      </c>
      <c r="C28" s="158">
        <v>0.2041</v>
      </c>
      <c r="D28" s="158">
        <v>0</v>
      </c>
      <c r="E28" s="197" t="str">
        <f t="shared" si="0"/>
        <v/>
      </c>
      <c r="F28" s="58"/>
      <c r="G28" s="218"/>
      <c r="H28" s="219"/>
      <c r="I28" s="104"/>
      <c r="J28" s="104"/>
      <c r="K28" s="135"/>
    </row>
    <row r="29" spans="1:11" x14ac:dyDescent="0.25">
      <c r="A29" s="32"/>
      <c r="B29" s="81" t="s">
        <v>81</v>
      </c>
      <c r="C29" s="158">
        <v>7.3402000000000003</v>
      </c>
      <c r="D29" s="158">
        <v>0</v>
      </c>
      <c r="E29" s="197" t="str">
        <f t="shared" si="0"/>
        <v/>
      </c>
      <c r="F29" s="58"/>
      <c r="G29" s="218"/>
      <c r="H29" s="220"/>
      <c r="I29" s="117"/>
      <c r="J29" s="117"/>
      <c r="K29" s="135"/>
    </row>
    <row r="30" spans="1:11" x14ac:dyDescent="0.25">
      <c r="A30" s="30"/>
      <c r="B30" s="82" t="s">
        <v>82</v>
      </c>
      <c r="C30" s="158">
        <v>367.822</v>
      </c>
      <c r="D30" s="158">
        <v>193.02372975743219</v>
      </c>
      <c r="E30" s="197">
        <f t="shared" si="0"/>
        <v>524.77483608221416</v>
      </c>
      <c r="F30" s="58"/>
      <c r="G30" s="218"/>
      <c r="H30" s="219"/>
      <c r="I30" s="104"/>
      <c r="J30" s="104"/>
      <c r="K30" s="136"/>
    </row>
    <row r="31" spans="1:11" x14ac:dyDescent="0.25">
      <c r="A31" s="30"/>
      <c r="B31" s="83" t="s">
        <v>31</v>
      </c>
      <c r="C31" s="157">
        <v>1466.5762</v>
      </c>
      <c r="D31" s="157">
        <v>2615.4690675945526</v>
      </c>
      <c r="E31" s="198">
        <f t="shared" si="0"/>
        <v>1783.3843666592657</v>
      </c>
      <c r="F31" s="58"/>
      <c r="G31" s="218"/>
      <c r="H31" s="220"/>
      <c r="I31" s="117"/>
      <c r="J31" s="117"/>
    </row>
    <row r="32" spans="1:11" x14ac:dyDescent="0.25">
      <c r="A32" s="30"/>
      <c r="B32" s="83"/>
      <c r="C32" s="158"/>
      <c r="D32" s="267"/>
      <c r="E32" s="198" t="str">
        <f t="shared" si="0"/>
        <v/>
      </c>
      <c r="F32" s="58"/>
      <c r="G32" s="220"/>
      <c r="H32" s="219"/>
      <c r="I32" s="104"/>
      <c r="J32" s="104"/>
    </row>
    <row r="33" spans="1:10" x14ac:dyDescent="0.25">
      <c r="A33" s="30"/>
      <c r="B33" s="81" t="s">
        <v>83</v>
      </c>
      <c r="C33" s="158">
        <v>0</v>
      </c>
      <c r="D33" s="158">
        <v>0</v>
      </c>
      <c r="E33" s="197" t="str">
        <f t="shared" si="0"/>
        <v/>
      </c>
      <c r="F33" s="58"/>
      <c r="G33" s="130"/>
      <c r="H33" s="219"/>
      <c r="I33" s="104"/>
      <c r="J33" s="104"/>
    </row>
    <row r="34" spans="1:10" x14ac:dyDescent="0.25">
      <c r="A34" s="30"/>
      <c r="B34" s="81" t="s">
        <v>84</v>
      </c>
      <c r="C34" s="158">
        <v>47.402999999999999</v>
      </c>
      <c r="D34" s="158">
        <v>27.259312327499309</v>
      </c>
      <c r="E34" s="197">
        <f t="shared" si="0"/>
        <v>575.05458151381367</v>
      </c>
      <c r="F34" s="58"/>
      <c r="G34" s="130"/>
      <c r="H34" s="219"/>
      <c r="I34" s="104"/>
      <c r="J34" s="104"/>
    </row>
    <row r="35" spans="1:10" x14ac:dyDescent="0.25">
      <c r="A35" s="30"/>
      <c r="B35" s="81" t="s">
        <v>85</v>
      </c>
      <c r="C35" s="158">
        <v>46.909600000000012</v>
      </c>
      <c r="D35" s="158">
        <v>26.881796060376939</v>
      </c>
      <c r="E35" s="197">
        <f t="shared" si="0"/>
        <v>573.05532471768959</v>
      </c>
      <c r="F35" s="50"/>
      <c r="G35" s="130"/>
      <c r="H35" s="219"/>
      <c r="I35" s="104"/>
      <c r="J35" s="104"/>
    </row>
    <row r="36" spans="1:10" x14ac:dyDescent="0.25">
      <c r="A36" s="32"/>
      <c r="B36" s="81" t="s">
        <v>86</v>
      </c>
      <c r="C36" s="158">
        <v>1063.6259</v>
      </c>
      <c r="D36" s="158">
        <v>1384.6049499999999</v>
      </c>
      <c r="E36" s="197">
        <f t="shared" si="0"/>
        <v>1301.7781439884079</v>
      </c>
      <c r="F36" s="50"/>
      <c r="G36" s="130"/>
      <c r="H36" s="219"/>
      <c r="I36" s="104"/>
      <c r="J36" s="104"/>
    </row>
    <row r="37" spans="1:10" x14ac:dyDescent="0.25">
      <c r="A37" s="32"/>
      <c r="B37" s="81" t="s">
        <v>87</v>
      </c>
      <c r="C37" s="158">
        <v>0</v>
      </c>
      <c r="D37" s="158">
        <v>0</v>
      </c>
      <c r="E37" s="197" t="str">
        <f t="shared" si="0"/>
        <v/>
      </c>
      <c r="F37" s="50"/>
      <c r="G37" s="130"/>
      <c r="H37" s="220"/>
      <c r="I37" s="117"/>
      <c r="J37" s="117"/>
    </row>
    <row r="38" spans="1:10" x14ac:dyDescent="0.25">
      <c r="A38" s="30"/>
      <c r="B38" s="81" t="s">
        <v>88</v>
      </c>
      <c r="C38" s="158">
        <v>0</v>
      </c>
      <c r="D38" s="158">
        <v>0</v>
      </c>
      <c r="E38" s="197" t="str">
        <f t="shared" si="0"/>
        <v/>
      </c>
      <c r="F38" s="50"/>
      <c r="G38" s="130"/>
      <c r="H38" s="47"/>
      <c r="I38" s="45"/>
      <c r="J38" s="45"/>
    </row>
    <row r="39" spans="1:10" x14ac:dyDescent="0.25">
      <c r="A39" s="30"/>
      <c r="B39" s="83" t="s">
        <v>6</v>
      </c>
      <c r="C39" s="157">
        <v>1157.9385</v>
      </c>
      <c r="D39" s="157">
        <v>1438.7460583878762</v>
      </c>
      <c r="E39" s="198">
        <f t="shared" si="0"/>
        <v>1242.5064529660913</v>
      </c>
      <c r="F39" s="50"/>
      <c r="G39" s="131"/>
      <c r="H39" s="47"/>
      <c r="I39" s="45"/>
      <c r="J39" s="45"/>
    </row>
    <row r="40" spans="1:10" x14ac:dyDescent="0.25">
      <c r="A40" s="30"/>
      <c r="B40" s="83"/>
      <c r="C40" s="158"/>
      <c r="D40" s="267"/>
      <c r="E40" s="198" t="str">
        <f t="shared" si="0"/>
        <v/>
      </c>
      <c r="F40" s="50"/>
      <c r="G40" s="131"/>
      <c r="H40" s="47"/>
      <c r="I40" s="45"/>
      <c r="J40" s="45"/>
    </row>
    <row r="41" spans="1:10" x14ac:dyDescent="0.25">
      <c r="A41" s="30"/>
      <c r="B41" s="81" t="s">
        <v>89</v>
      </c>
      <c r="C41" s="158">
        <v>0</v>
      </c>
      <c r="D41" s="158">
        <v>0</v>
      </c>
      <c r="E41" s="197" t="str">
        <f t="shared" si="0"/>
        <v/>
      </c>
      <c r="F41" s="50"/>
      <c r="G41" s="130"/>
      <c r="H41" s="46"/>
      <c r="I41" s="45"/>
      <c r="J41" s="45"/>
    </row>
    <row r="42" spans="1:10" x14ac:dyDescent="0.25">
      <c r="A42" s="30"/>
      <c r="B42" s="81" t="s">
        <v>90</v>
      </c>
      <c r="C42" s="158">
        <v>0</v>
      </c>
      <c r="D42" s="158">
        <v>0</v>
      </c>
      <c r="E42" s="197" t="str">
        <f t="shared" si="0"/>
        <v/>
      </c>
      <c r="F42" s="50"/>
      <c r="G42" s="130"/>
    </row>
    <row r="43" spans="1:10" x14ac:dyDescent="0.25">
      <c r="A43" s="30"/>
      <c r="B43" s="81" t="s">
        <v>91</v>
      </c>
      <c r="C43" s="158">
        <v>0</v>
      </c>
      <c r="D43" s="158">
        <v>0</v>
      </c>
      <c r="E43" s="197" t="str">
        <f t="shared" si="0"/>
        <v/>
      </c>
      <c r="F43" s="50"/>
      <c r="G43" s="130"/>
    </row>
    <row r="44" spans="1:10" x14ac:dyDescent="0.25">
      <c r="A44" s="30"/>
      <c r="B44" s="81" t="s">
        <v>92</v>
      </c>
      <c r="C44" s="158">
        <v>0</v>
      </c>
      <c r="D44" s="158">
        <v>0</v>
      </c>
      <c r="E44" s="197" t="str">
        <f t="shared" si="0"/>
        <v/>
      </c>
      <c r="F44" s="50"/>
      <c r="G44" s="130"/>
    </row>
    <row r="45" spans="1:10" x14ac:dyDescent="0.25">
      <c r="A45" s="30"/>
      <c r="B45" s="81" t="s">
        <v>93</v>
      </c>
      <c r="C45" s="158">
        <v>0</v>
      </c>
      <c r="D45" s="158">
        <v>0</v>
      </c>
      <c r="E45" s="197" t="str">
        <f t="shared" si="0"/>
        <v/>
      </c>
      <c r="F45" s="50"/>
      <c r="G45" s="130"/>
    </row>
    <row r="46" spans="1:10" x14ac:dyDescent="0.25">
      <c r="A46" s="30"/>
      <c r="B46" s="81" t="s">
        <v>94</v>
      </c>
      <c r="C46" s="158">
        <v>7.0698000000000008</v>
      </c>
      <c r="D46" s="158">
        <v>22.395320000000002</v>
      </c>
      <c r="E46" s="197">
        <f t="shared" si="0"/>
        <v>3167.744490650372</v>
      </c>
      <c r="F46" s="50"/>
      <c r="G46" s="130"/>
    </row>
    <row r="47" spans="1:10" x14ac:dyDescent="0.25">
      <c r="A47" s="30"/>
      <c r="B47" s="81" t="s">
        <v>95</v>
      </c>
      <c r="C47" s="158">
        <v>0</v>
      </c>
      <c r="D47" s="158">
        <v>0</v>
      </c>
      <c r="E47" s="197" t="str">
        <f t="shared" si="0"/>
        <v/>
      </c>
      <c r="F47" s="50"/>
      <c r="G47" s="130"/>
    </row>
    <row r="48" spans="1:10" x14ac:dyDescent="0.25">
      <c r="A48" s="30"/>
      <c r="B48" s="81" t="s">
        <v>96</v>
      </c>
      <c r="C48" s="158">
        <v>60.773699999999998</v>
      </c>
      <c r="D48" s="158">
        <v>57.655099999999997</v>
      </c>
      <c r="E48" s="197">
        <f t="shared" si="0"/>
        <v>948.68503974581108</v>
      </c>
      <c r="F48" s="50"/>
      <c r="G48" s="130"/>
    </row>
    <row r="49" spans="1:12" x14ac:dyDescent="0.25">
      <c r="A49" s="30"/>
      <c r="B49" s="81" t="s">
        <v>97</v>
      </c>
      <c r="C49" s="158">
        <v>0</v>
      </c>
      <c r="D49" s="158">
        <v>0</v>
      </c>
      <c r="E49" s="197" t="str">
        <f t="shared" si="0"/>
        <v/>
      </c>
      <c r="F49" s="50"/>
      <c r="G49" s="130"/>
      <c r="H49" s="130"/>
      <c r="I49" s="129"/>
    </row>
    <row r="50" spans="1:12" x14ac:dyDescent="0.25">
      <c r="A50" s="33"/>
      <c r="B50" s="81" t="s">
        <v>98</v>
      </c>
      <c r="C50" s="158">
        <v>1.1271</v>
      </c>
      <c r="D50" s="158">
        <v>0</v>
      </c>
      <c r="E50" s="197" t="str">
        <f t="shared" si="0"/>
        <v/>
      </c>
      <c r="F50" s="50"/>
      <c r="G50" s="130"/>
      <c r="H50" s="130"/>
      <c r="I50" s="129"/>
    </row>
    <row r="51" spans="1:12" x14ac:dyDescent="0.25">
      <c r="A51" s="33"/>
      <c r="B51" s="81" t="s">
        <v>99</v>
      </c>
      <c r="C51" s="158">
        <v>0</v>
      </c>
      <c r="D51" s="158">
        <v>0</v>
      </c>
      <c r="E51" s="197" t="str">
        <f t="shared" si="0"/>
        <v/>
      </c>
      <c r="F51" s="50"/>
      <c r="G51" s="130"/>
      <c r="H51" s="130"/>
      <c r="I51" s="129"/>
    </row>
    <row r="52" spans="1:12" x14ac:dyDescent="0.25">
      <c r="A52" s="33"/>
      <c r="B52" s="81" t="s">
        <v>100</v>
      </c>
      <c r="C52" s="158">
        <v>0</v>
      </c>
      <c r="D52" s="158">
        <v>0</v>
      </c>
      <c r="E52" s="197" t="str">
        <f t="shared" si="0"/>
        <v/>
      </c>
      <c r="F52" s="50"/>
      <c r="G52" s="130"/>
      <c r="H52" s="130"/>
      <c r="I52" s="129"/>
    </row>
    <row r="53" spans="1:12" x14ac:dyDescent="0.25">
      <c r="A53" s="30"/>
      <c r="B53" s="85" t="s">
        <v>7</v>
      </c>
      <c r="C53" s="157">
        <v>68.970600000000005</v>
      </c>
      <c r="D53" s="157">
        <v>80.050420000000003</v>
      </c>
      <c r="E53" s="198">
        <f t="shared" si="0"/>
        <v>1160.6455504229339</v>
      </c>
      <c r="F53" s="50"/>
      <c r="G53" s="131"/>
      <c r="H53" s="131"/>
      <c r="I53" s="131"/>
    </row>
    <row r="54" spans="1:12" x14ac:dyDescent="0.25">
      <c r="A54" s="34"/>
      <c r="B54" s="85"/>
      <c r="C54" s="158"/>
      <c r="D54" s="77"/>
      <c r="E54" s="198" t="str">
        <f t="shared" si="0"/>
        <v/>
      </c>
      <c r="F54" s="50"/>
      <c r="G54" s="131"/>
      <c r="H54" s="131"/>
      <c r="I54" s="131"/>
    </row>
    <row r="55" spans="1:12" x14ac:dyDescent="0.25">
      <c r="A55" s="35"/>
      <c r="B55" s="85" t="s">
        <v>101</v>
      </c>
      <c r="C55" s="157">
        <v>2693.4853000000003</v>
      </c>
      <c r="D55" s="157">
        <v>4134.2655459824291</v>
      </c>
      <c r="E55" s="198">
        <f t="shared" si="0"/>
        <v>1534.9129790990241</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L39" sqref="L3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2" width="9.140625" style="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44621</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2">
        <v>47165.119372943205</v>
      </c>
      <c r="E8" s="162">
        <v>52416.418011740243</v>
      </c>
      <c r="F8" s="167">
        <f t="shared" ref="F8:F40" si="0">IFERROR((E8-D8)/D8,"")</f>
        <v>0.11133860591497842</v>
      </c>
      <c r="G8" s="162"/>
      <c r="H8" s="162">
        <v>32136.9712</v>
      </c>
      <c r="I8" s="162">
        <v>33937.261099999996</v>
      </c>
      <c r="J8" s="167">
        <f t="shared" ref="J8:J40" si="1">IFERROR((I8-H8)/H8,"")</f>
        <v>5.6019277261573304E-2</v>
      </c>
      <c r="M8" s="201"/>
    </row>
    <row r="9" spans="1:16374" s="5" customFormat="1" ht="22.5" customHeight="1" x14ac:dyDescent="0.25">
      <c r="A9" s="1"/>
      <c r="B9" s="52" t="s">
        <v>8</v>
      </c>
      <c r="C9" s="55"/>
      <c r="D9" s="162">
        <v>15288.939880000002</v>
      </c>
      <c r="E9" s="162">
        <v>18410.655470450663</v>
      </c>
      <c r="F9" s="167">
        <f t="shared" si="0"/>
        <v>0.20418129804632743</v>
      </c>
      <c r="G9" s="163"/>
      <c r="H9" s="162">
        <v>7657.8107</v>
      </c>
      <c r="I9" s="162">
        <v>7649.8696</v>
      </c>
      <c r="J9" s="167">
        <f t="shared" si="1"/>
        <v>-1.036993510429816E-3</v>
      </c>
      <c r="L9" s="220"/>
      <c r="M9" s="117"/>
      <c r="N9" s="117"/>
      <c r="O9" s="117"/>
      <c r="P9" s="117"/>
      <c r="Q9" s="117"/>
      <c r="R9" s="117"/>
    </row>
    <row r="10" spans="1:16374" s="5" customFormat="1" ht="15" x14ac:dyDescent="0.25">
      <c r="A10" s="1"/>
      <c r="B10" s="55"/>
      <c r="C10" s="55" t="s">
        <v>103</v>
      </c>
      <c r="D10" s="226">
        <v>466.64168000000001</v>
      </c>
      <c r="E10" s="226">
        <v>726.89844000000005</v>
      </c>
      <c r="F10" s="65">
        <f t="shared" si="0"/>
        <v>0.55772291922144634</v>
      </c>
      <c r="G10" s="165"/>
      <c r="H10" s="226">
        <v>187.28720000000001</v>
      </c>
      <c r="I10" s="226">
        <v>171.43790000000001</v>
      </c>
      <c r="J10" s="65">
        <f t="shared" si="1"/>
        <v>-8.4625644464757857E-2</v>
      </c>
      <c r="L10" s="219"/>
      <c r="M10" s="104"/>
      <c r="N10" s="104"/>
      <c r="O10" s="104"/>
      <c r="P10" s="104"/>
      <c r="Q10" s="104"/>
      <c r="R10" s="104"/>
    </row>
    <row r="11" spans="1:16374" s="5" customFormat="1" ht="15" x14ac:dyDescent="0.25">
      <c r="A11" s="1"/>
      <c r="B11" s="1"/>
      <c r="C11" s="229" t="s">
        <v>16</v>
      </c>
      <c r="D11" s="164">
        <v>2020.5380500000001</v>
      </c>
      <c r="E11" s="226">
        <v>2789.98432</v>
      </c>
      <c r="F11" s="65">
        <f t="shared" si="0"/>
        <v>0.38081256128782126</v>
      </c>
      <c r="G11" s="165"/>
      <c r="H11" s="226">
        <v>906.8909000000001</v>
      </c>
      <c r="I11" s="226">
        <v>792.35879999999997</v>
      </c>
      <c r="J11" s="65">
        <f t="shared" si="1"/>
        <v>-0.12629093532639937</v>
      </c>
      <c r="L11" s="219"/>
      <c r="M11" s="104"/>
      <c r="N11" s="104"/>
      <c r="O11" s="104"/>
      <c r="P11" s="104"/>
      <c r="Q11" s="104"/>
      <c r="R11" s="104"/>
    </row>
    <row r="12" spans="1:16374" s="5" customFormat="1" ht="15" x14ac:dyDescent="0.25">
      <c r="A12" s="1"/>
      <c r="B12" s="1"/>
      <c r="C12" s="230" t="s">
        <v>17</v>
      </c>
      <c r="D12" s="164">
        <v>432.89526000000001</v>
      </c>
      <c r="E12" s="226">
        <v>235.72745045066279</v>
      </c>
      <c r="F12" s="65">
        <f t="shared" si="0"/>
        <v>-0.45546308256952783</v>
      </c>
      <c r="G12" s="165"/>
      <c r="H12" s="226">
        <v>290.14800000000002</v>
      </c>
      <c r="I12" s="226">
        <v>186.029</v>
      </c>
      <c r="J12" s="65">
        <f t="shared" si="1"/>
        <v>-0.35884789831396396</v>
      </c>
      <c r="L12" s="219"/>
      <c r="M12" s="104"/>
      <c r="N12" s="104"/>
      <c r="O12" s="104"/>
      <c r="P12" s="104"/>
      <c r="Q12" s="104"/>
      <c r="R12" s="104"/>
    </row>
    <row r="13" spans="1:16374" s="5" customFormat="1" ht="15" x14ac:dyDescent="0.25">
      <c r="A13" s="1"/>
      <c r="B13" s="1"/>
      <c r="C13" s="229" t="s">
        <v>132</v>
      </c>
      <c r="D13" s="164">
        <v>1178.588960000001</v>
      </c>
      <c r="E13" s="226">
        <v>471.16350999999997</v>
      </c>
      <c r="F13" s="65">
        <f t="shared" si="0"/>
        <v>-0.60023084723277942</v>
      </c>
      <c r="G13" s="165"/>
      <c r="H13" s="226">
        <v>633.61889999999994</v>
      </c>
      <c r="I13" s="226">
        <v>312.55560000000003</v>
      </c>
      <c r="J13" s="65">
        <f t="shared" si="1"/>
        <v>-0.5067135781461064</v>
      </c>
      <c r="L13" s="219"/>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29" t="s">
        <v>130</v>
      </c>
      <c r="D14" s="226">
        <v>0</v>
      </c>
      <c r="E14" s="226">
        <v>0</v>
      </c>
      <c r="F14" s="65" t="str">
        <f t="shared" si="0"/>
        <v/>
      </c>
      <c r="G14" s="165"/>
      <c r="H14" s="226">
        <v>0</v>
      </c>
      <c r="I14" s="226">
        <v>0</v>
      </c>
      <c r="J14" s="65" t="str">
        <f t="shared" si="1"/>
        <v/>
      </c>
      <c r="L14" s="219"/>
      <c r="M14" s="104"/>
      <c r="N14" s="104"/>
      <c r="O14" s="104"/>
      <c r="P14" s="104"/>
      <c r="Q14" s="104"/>
      <c r="R14" s="104"/>
    </row>
    <row r="15" spans="1:16374" s="5" customFormat="1" ht="15" customHeight="1" x14ac:dyDescent="0.25">
      <c r="A15" s="6"/>
      <c r="B15" s="3"/>
      <c r="C15" s="229" t="s">
        <v>18</v>
      </c>
      <c r="D15" s="164">
        <v>2671.31403</v>
      </c>
      <c r="E15" s="226">
        <v>4605.9151099999999</v>
      </c>
      <c r="F15" s="65">
        <f t="shared" si="0"/>
        <v>0.72421327416904258</v>
      </c>
      <c r="G15" s="165"/>
      <c r="H15" s="226">
        <v>1183.0192999999999</v>
      </c>
      <c r="I15" s="226">
        <v>1673.9441999999999</v>
      </c>
      <c r="J15" s="65">
        <f t="shared" si="1"/>
        <v>0.41497623918730658</v>
      </c>
      <c r="K15" s="6"/>
      <c r="L15" s="219"/>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29" t="s">
        <v>19</v>
      </c>
      <c r="D16" s="164">
        <v>520.53898000000004</v>
      </c>
      <c r="E16" s="226">
        <v>488.93437999999998</v>
      </c>
      <c r="F16" s="65">
        <f t="shared" si="0"/>
        <v>-6.071514567458533E-2</v>
      </c>
      <c r="G16" s="165"/>
      <c r="H16" s="226">
        <v>258.73840000000001</v>
      </c>
      <c r="I16" s="226">
        <v>101.0103</v>
      </c>
      <c r="J16" s="65">
        <f t="shared" si="1"/>
        <v>-0.60960452719812752</v>
      </c>
      <c r="K16" s="6"/>
      <c r="L16" s="219"/>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29" t="s">
        <v>104</v>
      </c>
      <c r="D17" s="164">
        <v>1338.2976699999999</v>
      </c>
      <c r="E17" s="226">
        <v>2137.5561699999998</v>
      </c>
      <c r="F17" s="65">
        <f t="shared" si="0"/>
        <v>0.59722027312503645</v>
      </c>
      <c r="G17" s="165"/>
      <c r="H17" s="226">
        <v>905.96769999999992</v>
      </c>
      <c r="I17" s="226">
        <v>1341.5932</v>
      </c>
      <c r="J17" s="65">
        <f t="shared" si="1"/>
        <v>0.4808399902115717</v>
      </c>
      <c r="K17" s="6"/>
      <c r="L17" s="219"/>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6">
        <v>6660.1252500000001</v>
      </c>
      <c r="E18" s="226">
        <v>6954.4760900000001</v>
      </c>
      <c r="F18" s="65">
        <f t="shared" si="0"/>
        <v>4.4195991659466173E-2</v>
      </c>
      <c r="G18" s="165"/>
      <c r="H18" s="226">
        <v>3292.1403</v>
      </c>
      <c r="I18" s="226">
        <v>3070.9405999999999</v>
      </c>
      <c r="J18" s="65">
        <f t="shared" si="1"/>
        <v>-6.7190240950545183E-2</v>
      </c>
      <c r="K18" s="7"/>
      <c r="L18" s="219"/>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2">
        <v>2415.2365166769359</v>
      </c>
      <c r="E19" s="162">
        <v>4086.5346083878762</v>
      </c>
      <c r="F19" s="167">
        <f t="shared" si="0"/>
        <v>0.6919811290409098</v>
      </c>
      <c r="G19" s="163"/>
      <c r="H19" s="162">
        <v>2190.1376</v>
      </c>
      <c r="I19" s="162">
        <v>2648.9205000000002</v>
      </c>
      <c r="J19" s="167">
        <f t="shared" si="1"/>
        <v>0.20947674703178473</v>
      </c>
      <c r="L19" s="220"/>
      <c r="M19" s="117"/>
      <c r="N19" s="117"/>
      <c r="O19" s="117"/>
      <c r="P19" s="117"/>
      <c r="Q19" s="117"/>
      <c r="R19" s="117"/>
    </row>
    <row r="20" spans="1:16374" s="5" customFormat="1" ht="15" x14ac:dyDescent="0.25">
      <c r="A20" s="1"/>
      <c r="B20" s="55"/>
      <c r="C20" s="55" t="s">
        <v>107</v>
      </c>
      <c r="D20" s="226">
        <v>685.52470491659483</v>
      </c>
      <c r="E20" s="226">
        <v>1660.113056292673</v>
      </c>
      <c r="F20" s="65">
        <f t="shared" si="0"/>
        <v>1.4216677304060874</v>
      </c>
      <c r="G20" s="165"/>
      <c r="H20" s="226">
        <v>645.06439999999998</v>
      </c>
      <c r="I20" s="226">
        <v>1068.5644</v>
      </c>
      <c r="J20" s="65">
        <f t="shared" si="1"/>
        <v>0.65652359671375449</v>
      </c>
      <c r="L20" s="219"/>
      <c r="M20" s="104"/>
      <c r="N20" s="104"/>
      <c r="O20" s="104"/>
      <c r="P20" s="104"/>
      <c r="Q20" s="104"/>
      <c r="R20" s="104"/>
    </row>
    <row r="21" spans="1:16374" s="5" customFormat="1" ht="15" x14ac:dyDescent="0.25">
      <c r="A21" s="1"/>
      <c r="B21" s="1"/>
      <c r="C21" s="71" t="s">
        <v>20</v>
      </c>
      <c r="D21" s="226">
        <v>0</v>
      </c>
      <c r="E21" s="226">
        <v>933.89396999999997</v>
      </c>
      <c r="F21" s="65" t="str">
        <f t="shared" si="0"/>
        <v/>
      </c>
      <c r="G21" s="165"/>
      <c r="H21" s="226">
        <v>0</v>
      </c>
      <c r="I21" s="226">
        <v>718.38</v>
      </c>
      <c r="J21" s="65" t="str">
        <f t="shared" si="1"/>
        <v/>
      </c>
      <c r="L21" s="219"/>
      <c r="M21" s="104"/>
      <c r="N21" s="104"/>
      <c r="O21" s="104"/>
      <c r="P21" s="104"/>
      <c r="Q21" s="104"/>
      <c r="R21" s="104"/>
    </row>
    <row r="22" spans="1:16374" s="5" customFormat="1" ht="15" x14ac:dyDescent="0.25">
      <c r="A22" s="1"/>
      <c r="B22" s="1"/>
      <c r="C22" s="1" t="s">
        <v>108</v>
      </c>
      <c r="D22" s="226">
        <v>764.55593999999996</v>
      </c>
      <c r="E22" s="226">
        <v>584.90822000000003</v>
      </c>
      <c r="F22" s="65">
        <f t="shared" si="0"/>
        <v>-0.23497001409733334</v>
      </c>
      <c r="G22" s="165"/>
      <c r="H22" s="226">
        <v>460.97719999999998</v>
      </c>
      <c r="I22" s="226">
        <v>268.98250000000002</v>
      </c>
      <c r="J22" s="65">
        <f t="shared" si="1"/>
        <v>-0.41649500235586484</v>
      </c>
      <c r="L22" s="219"/>
      <c r="M22" s="104"/>
      <c r="N22" s="104"/>
      <c r="O22" s="104"/>
      <c r="P22" s="104"/>
      <c r="Q22" s="104"/>
      <c r="R22" s="104"/>
    </row>
    <row r="23" spans="1:16374" s="5" customFormat="1" ht="15" customHeight="1" x14ac:dyDescent="0.25">
      <c r="A23" s="38"/>
      <c r="B23" s="52"/>
      <c r="C23" s="55" t="s">
        <v>109</v>
      </c>
      <c r="D23" s="226">
        <v>478.48755000000011</v>
      </c>
      <c r="E23" s="226">
        <v>309.99275</v>
      </c>
      <c r="F23" s="65">
        <f t="shared" si="0"/>
        <v>-0.3521404057430545</v>
      </c>
      <c r="G23" s="166"/>
      <c r="H23" s="226">
        <v>258.79020000000003</v>
      </c>
      <c r="I23" s="226">
        <v>120.1999</v>
      </c>
      <c r="J23" s="65">
        <f t="shared" si="1"/>
        <v>-0.53553148457708211</v>
      </c>
      <c r="K23" s="38"/>
      <c r="L23" s="219"/>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6">
        <v>486.6683217603412</v>
      </c>
      <c r="E24" s="226">
        <v>597.62661209520309</v>
      </c>
      <c r="F24" s="65">
        <f t="shared" si="0"/>
        <v>0.22799571160397628</v>
      </c>
      <c r="G24" s="166"/>
      <c r="H24" s="226">
        <v>825.30579999999998</v>
      </c>
      <c r="I24" s="226">
        <v>472.79370000000011</v>
      </c>
      <c r="J24" s="65">
        <f t="shared" si="1"/>
        <v>-0.42712907143025031</v>
      </c>
      <c r="K24" s="38"/>
      <c r="L24" s="220"/>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2">
        <v>28383.77822</v>
      </c>
      <c r="E25" s="162">
        <v>28755.369566720765</v>
      </c>
      <c r="F25" s="167">
        <f t="shared" si="0"/>
        <v>1.3091680178748406E-2</v>
      </c>
      <c r="G25" s="163"/>
      <c r="H25" s="162">
        <v>21695.535899999999</v>
      </c>
      <c r="I25" s="162">
        <v>23071.352299999999</v>
      </c>
      <c r="J25" s="167">
        <f t="shared" si="1"/>
        <v>6.3414723026039649E-2</v>
      </c>
      <c r="L25" s="219"/>
      <c r="M25" s="104"/>
      <c r="N25" s="104"/>
      <c r="O25" s="104"/>
      <c r="P25" s="104"/>
      <c r="Q25" s="104"/>
      <c r="R25" s="104"/>
    </row>
    <row r="26" spans="1:16374" s="5" customFormat="1" ht="15" x14ac:dyDescent="0.25">
      <c r="A26" s="1"/>
      <c r="B26" s="55"/>
      <c r="C26" s="55" t="s">
        <v>110</v>
      </c>
      <c r="D26" s="226">
        <v>603.68448000000001</v>
      </c>
      <c r="E26" s="226">
        <v>1136.02277</v>
      </c>
      <c r="F26" s="65">
        <f t="shared" si="0"/>
        <v>0.88181543113382677</v>
      </c>
      <c r="G26" s="165"/>
      <c r="H26" s="226">
        <v>345.8793</v>
      </c>
      <c r="I26" s="226">
        <v>487.56270000000001</v>
      </c>
      <c r="J26" s="65">
        <f t="shared" si="1"/>
        <v>0.4096324931847613</v>
      </c>
      <c r="L26" s="219"/>
      <c r="M26" s="104"/>
      <c r="N26" s="104"/>
      <c r="O26" s="104"/>
      <c r="P26" s="104"/>
      <c r="Q26" s="104"/>
      <c r="R26" s="104"/>
    </row>
    <row r="27" spans="1:16374" s="5" customFormat="1" ht="15" x14ac:dyDescent="0.25">
      <c r="A27" s="1"/>
      <c r="B27" s="1"/>
      <c r="C27" s="71" t="s">
        <v>21</v>
      </c>
      <c r="D27" s="226">
        <v>2588.48263</v>
      </c>
      <c r="E27" s="226">
        <v>1520.49623</v>
      </c>
      <c r="F27" s="65">
        <f t="shared" si="0"/>
        <v>-0.41259168117346029</v>
      </c>
      <c r="G27" s="165"/>
      <c r="H27" s="226">
        <v>1232.7492999999999</v>
      </c>
      <c r="I27" s="226">
        <v>685.39799999999991</v>
      </c>
      <c r="J27" s="65">
        <f t="shared" si="1"/>
        <v>-0.44400860742731718</v>
      </c>
      <c r="L27" s="219"/>
      <c r="M27" s="104"/>
      <c r="N27" s="104"/>
      <c r="O27" s="104"/>
      <c r="P27" s="104"/>
      <c r="Q27" s="104"/>
      <c r="R27" s="104"/>
    </row>
    <row r="28" spans="1:16374" s="5" customFormat="1" ht="15" x14ac:dyDescent="0.25">
      <c r="A28" s="1"/>
      <c r="B28" s="1"/>
      <c r="C28" s="1" t="s">
        <v>22</v>
      </c>
      <c r="D28" s="226">
        <v>1027.0361700000001</v>
      </c>
      <c r="E28" s="226">
        <v>1571.71723</v>
      </c>
      <c r="F28" s="65">
        <f t="shared" si="0"/>
        <v>0.53034262658928544</v>
      </c>
      <c r="G28" s="165"/>
      <c r="H28" s="226">
        <v>634.21839999999997</v>
      </c>
      <c r="I28" s="226">
        <v>769.77239999999995</v>
      </c>
      <c r="J28" s="65">
        <f t="shared" si="1"/>
        <v>0.21373394401676138</v>
      </c>
      <c r="L28" s="219"/>
      <c r="M28" s="104"/>
      <c r="N28" s="104"/>
      <c r="O28" s="104"/>
      <c r="P28" s="104"/>
      <c r="Q28" s="104"/>
      <c r="R28" s="104"/>
    </row>
    <row r="29" spans="1:16374" s="5" customFormat="1" ht="15" x14ac:dyDescent="0.25">
      <c r="A29" s="1"/>
      <c r="B29" s="1"/>
      <c r="C29" s="1" t="s">
        <v>111</v>
      </c>
      <c r="D29" s="226">
        <v>1941.2156399999999</v>
      </c>
      <c r="E29" s="226">
        <v>2115.2356985895321</v>
      </c>
      <c r="F29" s="65">
        <f t="shared" si="0"/>
        <v>8.9644887978304291E-2</v>
      </c>
      <c r="G29" s="165"/>
      <c r="H29" s="226">
        <v>1139.7889</v>
      </c>
      <c r="I29" s="226">
        <v>974.46860000000004</v>
      </c>
      <c r="J29" s="65">
        <f t="shared" si="1"/>
        <v>-0.14504466572713595</v>
      </c>
      <c r="L29" s="219"/>
      <c r="M29" s="104"/>
      <c r="N29" s="104"/>
      <c r="O29" s="104"/>
      <c r="P29" s="104"/>
      <c r="Q29" s="104"/>
      <c r="R29" s="104"/>
    </row>
    <row r="30" spans="1:16374" s="5" customFormat="1" ht="15" x14ac:dyDescent="0.25">
      <c r="A30" s="1"/>
      <c r="B30" s="1"/>
      <c r="C30" s="71" t="s">
        <v>23</v>
      </c>
      <c r="D30" s="226">
        <v>7707.4693699999989</v>
      </c>
      <c r="E30" s="226">
        <v>8475.4609099999998</v>
      </c>
      <c r="F30" s="65">
        <f t="shared" si="0"/>
        <v>9.9642503023012474E-2</v>
      </c>
      <c r="G30" s="165"/>
      <c r="H30" s="226">
        <v>11242.1168</v>
      </c>
      <c r="I30" s="226">
        <v>14124.215099999999</v>
      </c>
      <c r="J30" s="65">
        <f t="shared" si="1"/>
        <v>0.2563661587291105</v>
      </c>
      <c r="L30" s="219"/>
      <c r="M30" s="104"/>
      <c r="N30" s="104"/>
      <c r="O30" s="104"/>
      <c r="P30" s="104"/>
      <c r="Q30" s="104"/>
      <c r="R30" s="104"/>
    </row>
    <row r="31" spans="1:16374" s="5" customFormat="1" ht="15" x14ac:dyDescent="0.25">
      <c r="A31" s="1"/>
      <c r="B31" s="1"/>
      <c r="C31" s="1" t="s">
        <v>112</v>
      </c>
      <c r="D31" s="226">
        <v>504.94637999999998</v>
      </c>
      <c r="E31" s="226">
        <v>790.19065999999998</v>
      </c>
      <c r="F31" s="65">
        <f t="shared" si="0"/>
        <v>0.56490013850579546</v>
      </c>
      <c r="G31" s="165"/>
      <c r="H31" s="226">
        <v>267.54149999999998</v>
      </c>
      <c r="I31" s="226">
        <v>352.07659999999998</v>
      </c>
      <c r="J31" s="65">
        <f t="shared" si="1"/>
        <v>0.31597004576860038</v>
      </c>
      <c r="L31" s="219"/>
      <c r="M31" s="104"/>
      <c r="N31" s="104"/>
      <c r="O31" s="104"/>
      <c r="P31" s="104"/>
      <c r="Q31" s="104"/>
      <c r="R31" s="104"/>
    </row>
    <row r="32" spans="1:16374" s="5" customFormat="1" ht="15" x14ac:dyDescent="0.25">
      <c r="A32" s="1"/>
      <c r="B32" s="1"/>
      <c r="C32" s="1" t="s">
        <v>113</v>
      </c>
      <c r="D32" s="226">
        <v>2165.38229</v>
      </c>
      <c r="E32" s="226">
        <v>3444.8142813292279</v>
      </c>
      <c r="F32" s="65">
        <f t="shared" si="0"/>
        <v>0.59085732678141922</v>
      </c>
      <c r="G32" s="165"/>
      <c r="H32" s="226">
        <v>1179.9594999999999</v>
      </c>
      <c r="I32" s="226">
        <v>1472.2023999999999</v>
      </c>
      <c r="J32" s="65">
        <f t="shared" si="1"/>
        <v>0.24767197518219902</v>
      </c>
      <c r="L32" s="219"/>
      <c r="M32" s="104"/>
      <c r="N32" s="104"/>
      <c r="O32" s="104"/>
      <c r="P32" s="104"/>
      <c r="Q32" s="104"/>
      <c r="R32" s="104"/>
    </row>
    <row r="33" spans="1:18" s="5" customFormat="1" ht="15" x14ac:dyDescent="0.25">
      <c r="A33" s="1"/>
      <c r="B33" s="1"/>
      <c r="C33" s="1" t="s">
        <v>24</v>
      </c>
      <c r="D33" s="226">
        <v>3139.7477699999999</v>
      </c>
      <c r="E33" s="226">
        <v>2377.4259743494358</v>
      </c>
      <c r="F33" s="65">
        <f t="shared" si="0"/>
        <v>-0.24279714534220823</v>
      </c>
      <c r="G33" s="165"/>
      <c r="H33" s="226">
        <v>2166.8393000000001</v>
      </c>
      <c r="I33" s="226">
        <v>1109.4085</v>
      </c>
      <c r="J33" s="65">
        <f t="shared" si="1"/>
        <v>-0.48800610179075121</v>
      </c>
      <c r="L33" s="219"/>
      <c r="M33" s="104"/>
      <c r="N33" s="104"/>
      <c r="O33" s="104"/>
      <c r="P33" s="104"/>
      <c r="Q33" s="104"/>
      <c r="R33" s="104"/>
    </row>
    <row r="34" spans="1:18" s="5" customFormat="1" ht="15" x14ac:dyDescent="0.25">
      <c r="A34" s="1"/>
      <c r="B34" s="1"/>
      <c r="C34" s="1" t="s">
        <v>114</v>
      </c>
      <c r="D34" s="226">
        <v>8705.8134900000005</v>
      </c>
      <c r="E34" s="226">
        <v>7324.0058124525667</v>
      </c>
      <c r="F34" s="65">
        <f t="shared" si="0"/>
        <v>-0.15872240763423864</v>
      </c>
      <c r="G34" s="165"/>
      <c r="H34" s="226">
        <v>3486.4429000000009</v>
      </c>
      <c r="I34" s="226">
        <v>3096.248</v>
      </c>
      <c r="J34" s="65">
        <f t="shared" si="1"/>
        <v>-0.11191776581225546</v>
      </c>
      <c r="L34" s="220"/>
      <c r="M34" s="117"/>
      <c r="N34" s="117"/>
      <c r="O34" s="117"/>
      <c r="P34" s="117"/>
      <c r="Q34" s="117"/>
      <c r="R34" s="117"/>
    </row>
    <row r="35" spans="1:18" s="5" customFormat="1" ht="24" customHeight="1" x14ac:dyDescent="0.25">
      <c r="A35" s="1"/>
      <c r="B35" s="52" t="s">
        <v>15</v>
      </c>
      <c r="C35" s="55"/>
      <c r="D35" s="162">
        <v>1077.1647562662702</v>
      </c>
      <c r="E35" s="162">
        <v>1163.858366180938</v>
      </c>
      <c r="F35" s="167">
        <f t="shared" si="0"/>
        <v>8.0483147457562729E-2</v>
      </c>
      <c r="G35" s="163"/>
      <c r="H35" s="162">
        <v>593.48699999999997</v>
      </c>
      <c r="I35" s="162">
        <v>567.11869999999999</v>
      </c>
      <c r="J35" s="167">
        <f t="shared" si="1"/>
        <v>-4.4429448328269998E-2</v>
      </c>
      <c r="L35" s="219"/>
      <c r="M35" s="104"/>
      <c r="N35" s="104"/>
      <c r="O35" s="104"/>
      <c r="P35" s="104"/>
      <c r="Q35" s="104"/>
      <c r="R35" s="104"/>
    </row>
    <row r="36" spans="1:18" s="5" customFormat="1" ht="15" x14ac:dyDescent="0.25">
      <c r="A36" s="1"/>
      <c r="B36" s="55"/>
      <c r="C36" s="55" t="s">
        <v>135</v>
      </c>
      <c r="D36" s="226">
        <v>116.44337626627031</v>
      </c>
      <c r="E36" s="226">
        <v>33.663890000000002</v>
      </c>
      <c r="F36" s="65">
        <f t="shared" si="0"/>
        <v>-0.71089905600966952</v>
      </c>
      <c r="G36" s="165"/>
      <c r="H36" s="226">
        <v>68.314499999999995</v>
      </c>
      <c r="I36" s="226">
        <v>15.1233</v>
      </c>
      <c r="J36" s="65">
        <f t="shared" si="1"/>
        <v>-0.77862240080802758</v>
      </c>
      <c r="L36" s="219"/>
      <c r="M36" s="104"/>
      <c r="N36" s="104"/>
      <c r="O36" s="104"/>
      <c r="P36" s="104"/>
      <c r="Q36" s="104"/>
      <c r="R36" s="104"/>
    </row>
    <row r="37" spans="1:18" s="5" customFormat="1" ht="15" x14ac:dyDescent="0.25">
      <c r="A37" s="1"/>
      <c r="B37" s="55"/>
      <c r="C37" s="55" t="s">
        <v>133</v>
      </c>
      <c r="D37" s="226">
        <v>204.59112999999999</v>
      </c>
      <c r="E37" s="226">
        <v>362.70560618093799</v>
      </c>
      <c r="F37" s="65">
        <f>IFERROR((E37-D37)/D37,"")</f>
        <v>0.77283153077524913</v>
      </c>
      <c r="G37" s="165"/>
      <c r="H37" s="226">
        <v>96.914500000000004</v>
      </c>
      <c r="I37" s="226">
        <v>78.27600000000001</v>
      </c>
      <c r="J37" s="65">
        <f>IFERROR((I37-H37)/H37,"")</f>
        <v>-0.19231900283239342</v>
      </c>
      <c r="L37" s="219"/>
      <c r="M37" s="104"/>
      <c r="N37" s="104"/>
      <c r="O37" s="104"/>
      <c r="P37" s="104"/>
      <c r="Q37" s="104"/>
      <c r="R37" s="104"/>
    </row>
    <row r="38" spans="1:18" s="5" customFormat="1" ht="15" x14ac:dyDescent="0.25">
      <c r="A38" s="1"/>
      <c r="B38" s="55"/>
      <c r="C38" s="55" t="s">
        <v>25</v>
      </c>
      <c r="D38" s="226">
        <v>215.31929</v>
      </c>
      <c r="E38" s="226">
        <v>225.02499</v>
      </c>
      <c r="F38" s="65">
        <f t="shared" si="0"/>
        <v>4.5075849915722867E-2</v>
      </c>
      <c r="G38" s="165"/>
      <c r="H38" s="226">
        <v>100.59780000000001</v>
      </c>
      <c r="I38" s="226">
        <v>175.30590000000001</v>
      </c>
      <c r="J38" s="65">
        <f t="shared" si="1"/>
        <v>0.74264148917769568</v>
      </c>
      <c r="L38" s="219"/>
      <c r="M38" s="104"/>
      <c r="N38" s="104"/>
      <c r="O38" s="104"/>
      <c r="P38" s="104"/>
      <c r="Q38" s="104"/>
      <c r="R38" s="104"/>
    </row>
    <row r="39" spans="1:18" s="5" customFormat="1" ht="15" x14ac:dyDescent="0.25">
      <c r="A39" s="1"/>
      <c r="B39" s="55"/>
      <c r="C39" s="55" t="s">
        <v>134</v>
      </c>
      <c r="D39" s="226">
        <v>184.79951</v>
      </c>
      <c r="E39" s="226">
        <v>182.92445000000001</v>
      </c>
      <c r="F39" s="65">
        <f t="shared" si="0"/>
        <v>-1.0146455474908946E-2</v>
      </c>
      <c r="G39" s="165"/>
      <c r="H39" s="226">
        <v>152.47389999999999</v>
      </c>
      <c r="I39" s="226">
        <v>148.012</v>
      </c>
      <c r="J39" s="65">
        <f t="shared" si="1"/>
        <v>-2.9263369009384466E-2</v>
      </c>
      <c r="L39" s="219"/>
      <c r="M39" s="104"/>
      <c r="N39" s="104"/>
      <c r="O39" s="104"/>
      <c r="P39" s="104"/>
      <c r="Q39" s="104"/>
      <c r="R39" s="104"/>
    </row>
    <row r="40" spans="1:18" s="5" customFormat="1" ht="15" x14ac:dyDescent="0.25">
      <c r="A40" s="1"/>
      <c r="B40" s="1"/>
      <c r="C40" s="71" t="s">
        <v>105</v>
      </c>
      <c r="D40" s="226">
        <v>356.01145000000002</v>
      </c>
      <c r="E40" s="226">
        <v>359.53942999999998</v>
      </c>
      <c r="F40" s="65">
        <f t="shared" si="0"/>
        <v>9.9097374536688543E-3</v>
      </c>
      <c r="G40" s="165"/>
      <c r="H40" s="226">
        <v>175.18629999999999</v>
      </c>
      <c r="I40" s="226">
        <v>150.4015</v>
      </c>
      <c r="J40" s="65">
        <f t="shared" si="1"/>
        <v>-0.14147681639488927</v>
      </c>
      <c r="L40" s="220"/>
      <c r="M40" s="117"/>
      <c r="N40" s="117"/>
      <c r="O40" s="117"/>
      <c r="P40" s="117"/>
      <c r="Q40" s="117"/>
      <c r="R40" s="117"/>
    </row>
    <row r="41" spans="1:18" ht="15.75" thickBot="1" x14ac:dyDescent="0.3">
      <c r="B41" s="8"/>
      <c r="C41" s="8"/>
      <c r="D41" s="8"/>
      <c r="E41" s="8"/>
      <c r="F41" s="8"/>
      <c r="G41" s="8"/>
      <c r="H41" s="8"/>
      <c r="I41" s="8"/>
      <c r="J41" s="8"/>
      <c r="L41" s="224"/>
      <c r="M41" s="224"/>
      <c r="N41" s="225"/>
      <c r="O41" s="225"/>
      <c r="P41" s="225"/>
      <c r="Q41" s="225"/>
      <c r="R41" s="225"/>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44621</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v>58907.608843730311</v>
      </c>
      <c r="E8" s="157">
        <v>60059.287333465465</v>
      </c>
      <c r="F8" s="168">
        <f t="shared" ref="F8:F18" si="0">IFERROR((E8-D8)/D8,"")</f>
        <v>1.9550589683419644E-2</v>
      </c>
      <c r="G8" s="126"/>
      <c r="H8" s="157">
        <v>61335.993700000006</v>
      </c>
      <c r="I8" s="157">
        <v>58769.551399999997</v>
      </c>
      <c r="J8" s="168">
        <f t="shared" ref="J8:J18" si="1">IFERROR((I8-H8)/H8,"")</f>
        <v>-4.1842352999980979E-2</v>
      </c>
      <c r="K8" s="24"/>
      <c r="M8"/>
      <c r="N8"/>
      <c r="O8"/>
      <c r="P8"/>
      <c r="Q8"/>
      <c r="R8"/>
      <c r="S8"/>
    </row>
    <row r="9" spans="1:19" s="5" customFormat="1" ht="21.75" customHeight="1" x14ac:dyDescent="0.25">
      <c r="A9" s="1"/>
      <c r="B9" s="52" t="s">
        <v>33</v>
      </c>
      <c r="C9" s="55"/>
      <c r="D9" s="157">
        <v>22296.023137350523</v>
      </c>
      <c r="E9" s="157">
        <v>25924.660612881391</v>
      </c>
      <c r="F9" s="168">
        <f t="shared" si="0"/>
        <v>0.16274819294801224</v>
      </c>
      <c r="G9" s="126"/>
      <c r="H9" s="157">
        <v>11635.0918</v>
      </c>
      <c r="I9" s="157">
        <v>10715.537199999999</v>
      </c>
      <c r="J9" s="168">
        <f t="shared" si="1"/>
        <v>-7.9032861605784779E-2</v>
      </c>
      <c r="K9" s="24"/>
      <c r="M9"/>
      <c r="N9"/>
      <c r="O9"/>
      <c r="P9"/>
      <c r="Q9"/>
      <c r="R9"/>
      <c r="S9"/>
    </row>
    <row r="10" spans="1:19" s="5" customFormat="1" ht="15" x14ac:dyDescent="0.25">
      <c r="A10" s="1"/>
      <c r="B10" s="55"/>
      <c r="C10" s="55" t="s">
        <v>5</v>
      </c>
      <c r="D10" s="158">
        <v>9809.6987973505238</v>
      </c>
      <c r="E10" s="158">
        <v>11126.61836</v>
      </c>
      <c r="F10" s="169">
        <f t="shared" si="0"/>
        <v>0.13424668686108487</v>
      </c>
      <c r="G10" s="56"/>
      <c r="H10" s="158">
        <v>4099.1688999999997</v>
      </c>
      <c r="I10" s="158">
        <v>3430.5601000000001</v>
      </c>
      <c r="J10" s="169">
        <f t="shared" si="1"/>
        <v>-0.16310838033534056</v>
      </c>
      <c r="K10" s="24"/>
      <c r="M10"/>
      <c r="N10"/>
      <c r="O10"/>
      <c r="P10"/>
      <c r="Q10"/>
      <c r="R10"/>
      <c r="S10"/>
    </row>
    <row r="11" spans="1:19" s="5" customFormat="1" ht="15" x14ac:dyDescent="0.25">
      <c r="A11" s="1"/>
      <c r="B11" s="55"/>
      <c r="C11" s="55" t="s">
        <v>26</v>
      </c>
      <c r="D11" s="158">
        <v>319.59805</v>
      </c>
      <c r="E11" s="158">
        <v>198.35663</v>
      </c>
      <c r="F11" s="169">
        <f t="shared" si="0"/>
        <v>-0.3793559441304476</v>
      </c>
      <c r="G11" s="56"/>
      <c r="H11" s="158">
        <v>290.50709999999998</v>
      </c>
      <c r="I11" s="158">
        <v>223.88820000000001</v>
      </c>
      <c r="J11" s="169">
        <f t="shared" si="1"/>
        <v>-0.22931935226367953</v>
      </c>
      <c r="K11" s="24"/>
      <c r="M11"/>
      <c r="N11"/>
      <c r="O11"/>
      <c r="P11"/>
      <c r="Q11"/>
      <c r="R11"/>
      <c r="S11"/>
    </row>
    <row r="12" spans="1:19" s="5" customFormat="1" ht="15" x14ac:dyDescent="0.25">
      <c r="A12" s="1"/>
      <c r="B12" s="1"/>
      <c r="C12" s="1" t="s">
        <v>27</v>
      </c>
      <c r="D12" s="158">
        <v>11973.389440000001</v>
      </c>
      <c r="E12" s="158">
        <v>14320.969592881391</v>
      </c>
      <c r="F12" s="169">
        <f t="shared" si="0"/>
        <v>0.19606646594478344</v>
      </c>
      <c r="G12" s="56"/>
      <c r="H12" s="158">
        <v>7170.7194</v>
      </c>
      <c r="I12" s="158">
        <v>6970.6058999999996</v>
      </c>
      <c r="J12" s="169">
        <f t="shared" si="1"/>
        <v>-2.7907032591458034E-2</v>
      </c>
      <c r="K12" s="24"/>
      <c r="M12"/>
      <c r="N12"/>
      <c r="O12"/>
      <c r="P12"/>
      <c r="Q12"/>
      <c r="R12"/>
      <c r="S12"/>
    </row>
    <row r="13" spans="1:19" s="5" customFormat="1" ht="15" x14ac:dyDescent="0.25">
      <c r="A13" s="1"/>
      <c r="B13" s="1"/>
      <c r="C13" s="1" t="s">
        <v>28</v>
      </c>
      <c r="D13" s="158">
        <v>193.33685</v>
      </c>
      <c r="E13" s="158">
        <v>278.71602999999999</v>
      </c>
      <c r="F13" s="169">
        <f t="shared" si="0"/>
        <v>0.44160841557106156</v>
      </c>
      <c r="G13" s="56"/>
      <c r="H13" s="158">
        <v>74.696399999999997</v>
      </c>
      <c r="I13" s="158">
        <v>90.483000000000004</v>
      </c>
      <c r="J13" s="169">
        <f t="shared" si="1"/>
        <v>0.21134351856314371</v>
      </c>
      <c r="K13" s="24"/>
      <c r="M13"/>
      <c r="N13"/>
      <c r="O13"/>
      <c r="P13"/>
      <c r="Q13"/>
      <c r="R13"/>
      <c r="S13"/>
    </row>
    <row r="14" spans="1:19" s="5" customFormat="1" ht="24.75" customHeight="1" x14ac:dyDescent="0.25">
      <c r="A14" s="1"/>
      <c r="B14" s="52" t="s">
        <v>29</v>
      </c>
      <c r="C14" s="55"/>
      <c r="D14" s="157">
        <v>12330.150970113522</v>
      </c>
      <c r="E14" s="157">
        <v>12087.428295767462</v>
      </c>
      <c r="F14" s="168">
        <f t="shared" si="0"/>
        <v>-1.9685296225032754E-2</v>
      </c>
      <c r="G14" s="126"/>
      <c r="H14" s="157">
        <v>39002.321100000001</v>
      </c>
      <c r="I14" s="157">
        <v>39060.2546</v>
      </c>
      <c r="J14" s="168">
        <f t="shared" si="1"/>
        <v>1.4853859556578847E-3</v>
      </c>
      <c r="K14" s="24"/>
      <c r="M14"/>
      <c r="N14"/>
      <c r="O14"/>
      <c r="P14"/>
      <c r="Q14"/>
      <c r="R14"/>
      <c r="S14"/>
    </row>
    <row r="15" spans="1:19" s="5" customFormat="1" ht="15" x14ac:dyDescent="0.25">
      <c r="A15" s="1"/>
      <c r="B15" s="52"/>
      <c r="C15" s="55" t="s">
        <v>5</v>
      </c>
      <c r="D15" s="158">
        <v>3307.3353000000002</v>
      </c>
      <c r="E15" s="158">
        <v>2437.23531</v>
      </c>
      <c r="F15" s="169">
        <f t="shared" si="0"/>
        <v>-0.26308188044919428</v>
      </c>
      <c r="G15" s="56"/>
      <c r="H15" s="158">
        <v>4792.4912999999997</v>
      </c>
      <c r="I15" s="158">
        <v>4969.2766000000001</v>
      </c>
      <c r="J15" s="169">
        <f t="shared" si="1"/>
        <v>3.6887975153966468E-2</v>
      </c>
      <c r="K15" s="24"/>
      <c r="M15"/>
      <c r="N15"/>
      <c r="O15"/>
      <c r="P15"/>
      <c r="Q15"/>
      <c r="R15"/>
      <c r="S15"/>
    </row>
    <row r="16" spans="1:19" s="5" customFormat="1" ht="15" x14ac:dyDescent="0.25">
      <c r="A16" s="1"/>
      <c r="B16" s="52"/>
      <c r="C16" s="55" t="s">
        <v>26</v>
      </c>
      <c r="D16" s="158">
        <v>9.0810000000000002E-2</v>
      </c>
      <c r="E16" s="158">
        <v>933.89396999999997</v>
      </c>
      <c r="F16" s="169"/>
      <c r="G16" s="56"/>
      <c r="H16" s="158">
        <v>0.1182</v>
      </c>
      <c r="I16" s="158">
        <v>718.38</v>
      </c>
      <c r="J16" s="169"/>
      <c r="K16" s="24"/>
      <c r="M16"/>
      <c r="N16"/>
      <c r="O16"/>
      <c r="P16"/>
      <c r="Q16"/>
      <c r="R16"/>
      <c r="S16"/>
    </row>
    <row r="17" spans="1:19" s="5" customFormat="1" ht="15" x14ac:dyDescent="0.25">
      <c r="A17" s="1"/>
      <c r="B17" s="55"/>
      <c r="C17" s="1" t="s">
        <v>27</v>
      </c>
      <c r="D17" s="158">
        <v>9022.7248601135216</v>
      </c>
      <c r="E17" s="158">
        <v>8716.2990157674612</v>
      </c>
      <c r="F17" s="169">
        <f t="shared" si="0"/>
        <v>-3.3961563618177863E-2</v>
      </c>
      <c r="G17" s="56"/>
      <c r="H17" s="158">
        <v>34209.711600000002</v>
      </c>
      <c r="I17" s="158">
        <v>33372.597999999998</v>
      </c>
      <c r="J17" s="169">
        <f t="shared" si="1"/>
        <v>-2.4470057210304111E-2</v>
      </c>
      <c r="K17" s="24"/>
      <c r="M17"/>
      <c r="N17"/>
      <c r="O17"/>
      <c r="P17"/>
      <c r="Q17"/>
      <c r="R17"/>
      <c r="S17"/>
    </row>
    <row r="18" spans="1:19" s="5" customFormat="1" ht="15" x14ac:dyDescent="0.25">
      <c r="A18" s="1"/>
      <c r="B18" s="68"/>
      <c r="C18" s="11" t="s">
        <v>28</v>
      </c>
      <c r="D18" s="158">
        <v>0</v>
      </c>
      <c r="E18" s="158">
        <v>0</v>
      </c>
      <c r="F18" s="170" t="str">
        <f t="shared" si="0"/>
        <v/>
      </c>
      <c r="G18" s="127"/>
      <c r="H18" s="158">
        <v>0</v>
      </c>
      <c r="I18" s="158">
        <v>0</v>
      </c>
      <c r="J18" s="171" t="str">
        <f t="shared" si="1"/>
        <v/>
      </c>
      <c r="K18" s="24"/>
      <c r="M18"/>
      <c r="N18"/>
      <c r="O18"/>
      <c r="P18"/>
      <c r="Q18"/>
      <c r="R18"/>
      <c r="S18"/>
    </row>
    <row r="19" spans="1:19" s="5" customFormat="1" ht="24" customHeight="1" x14ac:dyDescent="0.25">
      <c r="A19" s="1"/>
      <c r="B19" s="52" t="s">
        <v>30</v>
      </c>
      <c r="C19" s="55"/>
      <c r="D19" s="157">
        <v>24281.43473626627</v>
      </c>
      <c r="E19" s="157">
        <v>22047.198424816612</v>
      </c>
      <c r="F19" s="168">
        <f>IFERROR((E19-D19)/D19,"")</f>
        <v>-9.2014180204625526E-2</v>
      </c>
      <c r="G19" s="126"/>
      <c r="H19" s="157">
        <v>10698.5808</v>
      </c>
      <c r="I19" s="157">
        <v>8993.7595999999994</v>
      </c>
      <c r="J19" s="149">
        <f>IFERROR((I19-H19)/H19,"")</f>
        <v>-0.15935021961043658</v>
      </c>
      <c r="K19" s="24"/>
      <c r="M19"/>
      <c r="N19"/>
      <c r="O19"/>
      <c r="P19"/>
      <c r="Q19"/>
      <c r="R19"/>
      <c r="S19"/>
    </row>
    <row r="20" spans="1:19" s="5" customFormat="1" ht="15" x14ac:dyDescent="0.25">
      <c r="A20" s="1"/>
      <c r="B20" s="55"/>
      <c r="C20" s="55" t="s">
        <v>5</v>
      </c>
      <c r="D20" s="158">
        <v>7940.4853862662703</v>
      </c>
      <c r="E20" s="158">
        <v>9154.68995</v>
      </c>
      <c r="F20" s="169">
        <f>IFERROR((E20-D20)/D20,"")</f>
        <v>0.15291314128400732</v>
      </c>
      <c r="G20" s="56"/>
      <c r="H20" s="158">
        <v>4232.5515999999998</v>
      </c>
      <c r="I20" s="158">
        <v>3842.8508000000002</v>
      </c>
      <c r="J20" s="148">
        <f>IFERROR((I20-H20)/H20,"")</f>
        <v>-9.207230928974372E-2</v>
      </c>
      <c r="K20" s="24"/>
      <c r="M20"/>
      <c r="N20"/>
      <c r="O20"/>
      <c r="P20"/>
      <c r="Q20"/>
      <c r="R20"/>
      <c r="S20"/>
    </row>
    <row r="21" spans="1:19" s="5" customFormat="1" ht="15" x14ac:dyDescent="0.25">
      <c r="A21" s="1"/>
      <c r="B21" s="55"/>
      <c r="C21" s="55" t="s">
        <v>26</v>
      </c>
      <c r="D21" s="158">
        <v>2236.17812</v>
      </c>
      <c r="E21" s="158">
        <v>2257.4858800000002</v>
      </c>
      <c r="F21" s="169">
        <f>IFERROR((E21-D21)/D21,"")</f>
        <v>9.5286506067773103E-3</v>
      </c>
      <c r="G21" s="56"/>
      <c r="H21" s="158">
        <v>948.40449999999998</v>
      </c>
      <c r="I21" s="158">
        <v>732.58710000000008</v>
      </c>
      <c r="J21" s="148">
        <f>IFERROR((I21-H21)/H21,"")</f>
        <v>-0.22755838885201399</v>
      </c>
      <c r="K21" s="24"/>
      <c r="M21"/>
      <c r="N21"/>
      <c r="O21"/>
      <c r="P21"/>
      <c r="Q21"/>
      <c r="R21"/>
      <c r="S21"/>
    </row>
    <row r="22" spans="1:19" s="5" customFormat="1" ht="15" x14ac:dyDescent="0.25">
      <c r="A22" s="1"/>
      <c r="B22" s="1"/>
      <c r="C22" s="1" t="s">
        <v>27</v>
      </c>
      <c r="D22" s="158">
        <v>13289.29715</v>
      </c>
      <c r="E22" s="158">
        <v>9912.122408635676</v>
      </c>
      <c r="F22" s="169">
        <f>IFERROR((E22-D22)/D22,"")</f>
        <v>-0.25412741571244979</v>
      </c>
      <c r="G22" s="56"/>
      <c r="H22" s="158">
        <v>5072.1018999999997</v>
      </c>
      <c r="I22" s="158">
        <v>3994.7986999999998</v>
      </c>
      <c r="J22" s="148">
        <f>IFERROR((I22-H22)/H22,"")</f>
        <v>-0.21239778325431513</v>
      </c>
      <c r="K22" s="24"/>
      <c r="M22"/>
      <c r="N22"/>
      <c r="O22"/>
      <c r="P22"/>
      <c r="Q22"/>
      <c r="R22"/>
      <c r="S22"/>
    </row>
    <row r="23" spans="1:19" s="5" customFormat="1" ht="15" x14ac:dyDescent="0.25">
      <c r="A23" s="1"/>
      <c r="B23" s="1"/>
      <c r="C23" s="1" t="s">
        <v>28</v>
      </c>
      <c r="D23" s="158">
        <v>815.47407999999996</v>
      </c>
      <c r="E23" s="158">
        <v>722.90018618093802</v>
      </c>
      <c r="F23" s="169">
        <f>IFERROR((E23-D23)/D23,"")</f>
        <v>-0.11352156504969715</v>
      </c>
      <c r="G23" s="56"/>
      <c r="H23" s="158">
        <v>445.52280000000002</v>
      </c>
      <c r="I23" s="158">
        <v>423.52300000000002</v>
      </c>
      <c r="J23" s="148">
        <f>IFERROR((I23-H23)/H23,"")</f>
        <v>-4.9379739936990859E-2</v>
      </c>
      <c r="K23" s="24"/>
      <c r="M23"/>
      <c r="N23"/>
      <c r="O23"/>
      <c r="P23"/>
      <c r="Q23"/>
    </row>
    <row r="24" spans="1:19" s="5" customFormat="1" ht="15.75" thickBot="1" x14ac:dyDescent="0.3">
      <c r="A24" s="1"/>
      <c r="B24" s="69"/>
      <c r="C24" s="70"/>
      <c r="D24" s="268"/>
      <c r="E24" s="26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44621</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1"/>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2">
        <v>58907.608843730304</v>
      </c>
      <c r="E8" s="172">
        <v>60059.287333465465</v>
      </c>
      <c r="F8" s="160">
        <f t="shared" ref="F8:F36" si="0">(E8-D8)/D8</f>
        <v>1.9550589683419769E-2</v>
      </c>
      <c r="G8" s="72"/>
      <c r="H8" s="172">
        <v>61335.993699999999</v>
      </c>
      <c r="I8" s="172">
        <v>58769.551399999989</v>
      </c>
      <c r="J8" s="160">
        <f t="shared" ref="J8:J36" si="1">(I8-H8)/H8</f>
        <v>-4.1842352999980986E-2</v>
      </c>
      <c r="K8" s="162"/>
      <c r="L8" s="172">
        <v>13663</v>
      </c>
      <c r="M8" s="172">
        <v>11545</v>
      </c>
      <c r="N8" s="192">
        <f t="shared" ref="N8:N36" si="2">(M8-L8)/L8</f>
        <v>-0.15501719973651468</v>
      </c>
    </row>
    <row r="9" spans="1:14" s="5" customFormat="1" x14ac:dyDescent="0.2">
      <c r="A9" s="1"/>
      <c r="B9" s="50"/>
      <c r="C9" s="1" t="s">
        <v>34</v>
      </c>
      <c r="D9" s="173">
        <v>7069.675470000001</v>
      </c>
      <c r="E9" s="173">
        <v>5860.0933999999997</v>
      </c>
      <c r="F9" s="176">
        <f t="shared" si="0"/>
        <v>-0.17109442648857559</v>
      </c>
      <c r="G9" s="51"/>
      <c r="H9" s="173">
        <v>2943.6745999999994</v>
      </c>
      <c r="I9" s="173">
        <v>2230.527</v>
      </c>
      <c r="J9" s="161">
        <f t="shared" si="1"/>
        <v>-0.24226441332883719</v>
      </c>
      <c r="K9" s="164"/>
      <c r="L9" s="173">
        <v>7630</v>
      </c>
      <c r="M9" s="173">
        <v>6124</v>
      </c>
      <c r="N9" s="193">
        <f t="shared" si="2"/>
        <v>-0.19737876802096985</v>
      </c>
    </row>
    <row r="10" spans="1:14" s="5" customFormat="1" x14ac:dyDescent="0.2">
      <c r="A10" s="1"/>
      <c r="B10" s="50"/>
      <c r="C10" s="1" t="s">
        <v>35</v>
      </c>
      <c r="D10" s="173">
        <v>3301.84735</v>
      </c>
      <c r="E10" s="173">
        <v>2744.0585200000005</v>
      </c>
      <c r="F10" s="176">
        <f t="shared" si="0"/>
        <v>-0.16893234934074086</v>
      </c>
      <c r="G10" s="51"/>
      <c r="H10" s="173">
        <v>1368.1205</v>
      </c>
      <c r="I10" s="173">
        <v>1488.5722999999998</v>
      </c>
      <c r="J10" s="161">
        <f t="shared" si="1"/>
        <v>8.8041806259024566E-2</v>
      </c>
      <c r="K10" s="164"/>
      <c r="L10" s="173">
        <v>1876</v>
      </c>
      <c r="M10" s="173">
        <v>1553</v>
      </c>
      <c r="N10" s="193">
        <f t="shared" si="2"/>
        <v>-0.17217484008528786</v>
      </c>
    </row>
    <row r="11" spans="1:14" s="5" customFormat="1" x14ac:dyDescent="0.2">
      <c r="A11" s="1"/>
      <c r="B11" s="1"/>
      <c r="C11" s="1" t="s">
        <v>36</v>
      </c>
      <c r="D11" s="173">
        <v>3556.2578999999996</v>
      </c>
      <c r="E11" s="173">
        <v>4102.1802600000001</v>
      </c>
      <c r="F11" s="176">
        <f t="shared" si="0"/>
        <v>0.15351034018089649</v>
      </c>
      <c r="G11" s="1"/>
      <c r="H11" s="173">
        <v>2054.2173000000003</v>
      </c>
      <c r="I11" s="173">
        <v>2139.6768999999999</v>
      </c>
      <c r="J11" s="161">
        <f t="shared" si="1"/>
        <v>4.1602025257989832E-2</v>
      </c>
      <c r="K11" s="164"/>
      <c r="L11" s="173">
        <v>1561</v>
      </c>
      <c r="M11" s="173">
        <v>1502</v>
      </c>
      <c r="N11" s="193">
        <f t="shared" si="2"/>
        <v>-3.7796284433055737E-2</v>
      </c>
    </row>
    <row r="12" spans="1:14" s="5" customFormat="1" x14ac:dyDescent="0.2">
      <c r="A12" s="1"/>
      <c r="B12" s="1"/>
      <c r="C12" s="1" t="s">
        <v>37</v>
      </c>
      <c r="D12" s="173">
        <v>14687.804096266271</v>
      </c>
      <c r="E12" s="173">
        <v>14500.521339499059</v>
      </c>
      <c r="F12" s="176">
        <f t="shared" si="0"/>
        <v>-1.2750902418069456E-2</v>
      </c>
      <c r="G12" s="1"/>
      <c r="H12" s="173">
        <v>6940.1203999999998</v>
      </c>
      <c r="I12" s="173">
        <v>5969.4552000000003</v>
      </c>
      <c r="J12" s="161">
        <f t="shared" si="1"/>
        <v>-0.13986287615413695</v>
      </c>
      <c r="K12" s="164"/>
      <c r="L12" s="173">
        <v>2046</v>
      </c>
      <c r="M12" s="173">
        <v>1827</v>
      </c>
      <c r="N12" s="193">
        <f t="shared" si="2"/>
        <v>-0.10703812316715543</v>
      </c>
    </row>
    <row r="13" spans="1:14" s="5" customFormat="1" x14ac:dyDescent="0.2">
      <c r="A13" s="1"/>
      <c r="B13" s="1"/>
      <c r="C13" s="1" t="s">
        <v>38</v>
      </c>
      <c r="D13" s="173">
        <v>30292.024027464035</v>
      </c>
      <c r="E13" s="173">
        <v>32852.433813966403</v>
      </c>
      <c r="F13" s="176">
        <f t="shared" si="0"/>
        <v>8.4524222751870007E-2</v>
      </c>
      <c r="G13" s="1"/>
      <c r="H13" s="173">
        <v>48029.8609</v>
      </c>
      <c r="I13" s="173">
        <v>46941.319999999992</v>
      </c>
      <c r="J13" s="161">
        <f t="shared" si="1"/>
        <v>-2.2663836196952367E-2</v>
      </c>
      <c r="K13" s="164"/>
      <c r="L13" s="173">
        <v>550</v>
      </c>
      <c r="M13" s="173">
        <v>539</v>
      </c>
      <c r="N13" s="193">
        <f t="shared" si="2"/>
        <v>-0.02</v>
      </c>
    </row>
    <row r="14" spans="1:14" s="5" customFormat="1" ht="23.25" customHeight="1" x14ac:dyDescent="0.25">
      <c r="A14" s="1"/>
      <c r="B14" s="57" t="s">
        <v>8</v>
      </c>
      <c r="C14" s="1"/>
      <c r="D14" s="174">
        <v>21057.51948361679</v>
      </c>
      <c r="E14" s="174">
        <v>22718.54362</v>
      </c>
      <c r="F14" s="160">
        <f t="shared" si="0"/>
        <v>7.8880332399812014E-2</v>
      </c>
      <c r="G14" s="3"/>
      <c r="H14" s="174">
        <v>13124.211800000001</v>
      </c>
      <c r="I14" s="174">
        <v>12242.6875</v>
      </c>
      <c r="J14" s="160">
        <f t="shared" si="1"/>
        <v>-6.7167789840148789E-2</v>
      </c>
      <c r="K14" s="177"/>
      <c r="L14" s="174">
        <v>7973</v>
      </c>
      <c r="M14" s="174">
        <v>7093</v>
      </c>
      <c r="N14" s="192">
        <f t="shared" si="2"/>
        <v>-0.11037250721183996</v>
      </c>
    </row>
    <row r="15" spans="1:14" x14ac:dyDescent="0.2">
      <c r="C15" s="1" t="s">
        <v>34</v>
      </c>
      <c r="D15" s="175">
        <v>3475.6727500000002</v>
      </c>
      <c r="E15" s="175">
        <v>3466.4998900000001</v>
      </c>
      <c r="F15" s="161">
        <f t="shared" si="0"/>
        <v>-2.6391610084695481E-3</v>
      </c>
      <c r="H15" s="175">
        <v>1888.6271999999999</v>
      </c>
      <c r="I15" s="175">
        <v>1467.5313000000001</v>
      </c>
      <c r="J15" s="161">
        <f t="shared" si="1"/>
        <v>-0.22296401322611462</v>
      </c>
      <c r="K15" s="178"/>
      <c r="L15" s="175">
        <v>5338</v>
      </c>
      <c r="M15" s="175">
        <v>4467</v>
      </c>
      <c r="N15" s="193">
        <f t="shared" si="2"/>
        <v>-0.16316972648932185</v>
      </c>
    </row>
    <row r="16" spans="1:14" x14ac:dyDescent="0.2">
      <c r="C16" s="1" t="s">
        <v>35</v>
      </c>
      <c r="D16" s="175">
        <v>1523.8484900000001</v>
      </c>
      <c r="E16" s="175">
        <v>1660.4523200000001</v>
      </c>
      <c r="F16" s="161">
        <f t="shared" si="0"/>
        <v>8.964397110109025E-2</v>
      </c>
      <c r="H16" s="175">
        <v>864.61</v>
      </c>
      <c r="I16" s="175">
        <v>1168.9834000000001</v>
      </c>
      <c r="J16" s="161">
        <f t="shared" si="1"/>
        <v>0.35203548420675224</v>
      </c>
      <c r="K16" s="178"/>
      <c r="L16" s="175">
        <v>1083</v>
      </c>
      <c r="M16" s="175">
        <v>989</v>
      </c>
      <c r="N16" s="193">
        <f t="shared" si="2"/>
        <v>-8.6795937211449681E-2</v>
      </c>
    </row>
    <row r="17" spans="2:14" x14ac:dyDescent="0.2">
      <c r="C17" s="1" t="s">
        <v>36</v>
      </c>
      <c r="D17" s="175">
        <v>2388.28665</v>
      </c>
      <c r="E17" s="175">
        <v>3141.48551</v>
      </c>
      <c r="F17" s="161">
        <f t="shared" si="0"/>
        <v>0.3153720513406546</v>
      </c>
      <c r="H17" s="175">
        <v>1506.4259</v>
      </c>
      <c r="I17" s="175">
        <v>1634.1069</v>
      </c>
      <c r="J17" s="161">
        <f t="shared" si="1"/>
        <v>8.4757570883506481E-2</v>
      </c>
      <c r="K17" s="178"/>
      <c r="L17" s="175">
        <v>876</v>
      </c>
      <c r="M17" s="175">
        <v>941</v>
      </c>
      <c r="N17" s="193">
        <f t="shared" si="2"/>
        <v>7.4200913242009128E-2</v>
      </c>
    </row>
    <row r="18" spans="2:14" x14ac:dyDescent="0.2">
      <c r="C18" s="1" t="s">
        <v>37</v>
      </c>
      <c r="D18" s="175">
        <v>3304.2834562662702</v>
      </c>
      <c r="E18" s="175">
        <v>4593.0864099999999</v>
      </c>
      <c r="F18" s="161">
        <f t="shared" si="0"/>
        <v>0.39004007095385029</v>
      </c>
      <c r="H18" s="175">
        <v>1433.9227000000001</v>
      </c>
      <c r="I18" s="175">
        <v>1361.1677</v>
      </c>
      <c r="J18" s="161">
        <f t="shared" si="1"/>
        <v>-5.0738439387283639E-2</v>
      </c>
      <c r="K18" s="178"/>
      <c r="L18" s="175">
        <v>474</v>
      </c>
      <c r="M18" s="175">
        <v>500</v>
      </c>
      <c r="N18" s="193">
        <f t="shared" si="2"/>
        <v>5.4852320675105488E-2</v>
      </c>
    </row>
    <row r="19" spans="2:14" x14ac:dyDescent="0.2">
      <c r="C19" s="1" t="s">
        <v>38</v>
      </c>
      <c r="D19" s="175">
        <v>10365.42813735052</v>
      </c>
      <c r="E19" s="175">
        <v>9857.0194900000006</v>
      </c>
      <c r="F19" s="161">
        <f t="shared" si="0"/>
        <v>-4.904849472821414E-2</v>
      </c>
      <c r="H19" s="175">
        <v>7430.6260000000002</v>
      </c>
      <c r="I19" s="175">
        <v>6610.8981999999996</v>
      </c>
      <c r="J19" s="161">
        <f t="shared" si="1"/>
        <v>-0.11031746181277331</v>
      </c>
      <c r="K19" s="178"/>
      <c r="L19" s="175">
        <v>202</v>
      </c>
      <c r="M19" s="175">
        <v>196</v>
      </c>
      <c r="N19" s="193">
        <f t="shared" si="2"/>
        <v>-2.9702970297029702E-2</v>
      </c>
    </row>
    <row r="20" spans="2:14" ht="24" customHeight="1" x14ac:dyDescent="0.25">
      <c r="B20" s="57" t="s">
        <v>13</v>
      </c>
      <c r="D20" s="174">
        <v>2555.8669800000002</v>
      </c>
      <c r="E20" s="174">
        <v>3389.73648</v>
      </c>
      <c r="F20" s="160">
        <f t="shared" si="0"/>
        <v>0.3262570026238219</v>
      </c>
      <c r="G20" s="3"/>
      <c r="H20" s="174">
        <v>1239.0298</v>
      </c>
      <c r="I20" s="174">
        <v>1674.8553000000002</v>
      </c>
      <c r="J20" s="160">
        <f t="shared" si="1"/>
        <v>0.35174739138638966</v>
      </c>
      <c r="K20" s="177"/>
      <c r="L20" s="174">
        <v>807</v>
      </c>
      <c r="M20" s="174">
        <v>590</v>
      </c>
      <c r="N20" s="192">
        <f t="shared" si="2"/>
        <v>-0.26889714993804215</v>
      </c>
    </row>
    <row r="21" spans="2:14" x14ac:dyDescent="0.2">
      <c r="C21" s="1" t="s">
        <v>34</v>
      </c>
      <c r="D21" s="175">
        <v>242.72271000000001</v>
      </c>
      <c r="E21" s="175">
        <v>151.43980999999999</v>
      </c>
      <c r="F21" s="161">
        <f t="shared" si="0"/>
        <v>-0.37607894209816628</v>
      </c>
      <c r="H21" s="175">
        <v>122.2916</v>
      </c>
      <c r="I21" s="175">
        <v>54.274299999999997</v>
      </c>
      <c r="J21" s="161">
        <f t="shared" si="1"/>
        <v>-0.55618946845081763</v>
      </c>
      <c r="K21" s="178"/>
      <c r="L21" s="175">
        <v>225</v>
      </c>
      <c r="M21" s="175">
        <v>127</v>
      </c>
      <c r="N21" s="193">
        <f t="shared" si="2"/>
        <v>-0.43555555555555553</v>
      </c>
    </row>
    <row r="22" spans="2:14" x14ac:dyDescent="0.2">
      <c r="C22" s="1" t="s">
        <v>35</v>
      </c>
      <c r="D22" s="175">
        <v>121.04352</v>
      </c>
      <c r="E22" s="175">
        <v>73.819779999999994</v>
      </c>
      <c r="F22" s="161">
        <f t="shared" si="0"/>
        <v>-0.39013852207867061</v>
      </c>
      <c r="H22" s="175">
        <v>57.865699999999997</v>
      </c>
      <c r="I22" s="175">
        <v>28.845300000000002</v>
      </c>
      <c r="J22" s="161">
        <f t="shared" si="1"/>
        <v>-0.5015129861040305</v>
      </c>
      <c r="K22" s="178"/>
      <c r="L22" s="175">
        <v>74</v>
      </c>
      <c r="M22" s="175">
        <v>50</v>
      </c>
      <c r="N22" s="193">
        <f t="shared" si="2"/>
        <v>-0.32432432432432434</v>
      </c>
    </row>
    <row r="23" spans="2:14" x14ac:dyDescent="0.2">
      <c r="C23" s="1" t="s">
        <v>36</v>
      </c>
      <c r="D23" s="175">
        <v>333.83866</v>
      </c>
      <c r="E23" s="175">
        <v>329.72852999999998</v>
      </c>
      <c r="F23" s="161">
        <f t="shared" si="0"/>
        <v>-1.2311725670118692E-2</v>
      </c>
      <c r="H23" s="175">
        <v>184.68809999999999</v>
      </c>
      <c r="I23" s="175">
        <v>154.78790000000001</v>
      </c>
      <c r="J23" s="161">
        <f t="shared" si="1"/>
        <v>-0.16189565001751594</v>
      </c>
      <c r="K23" s="178"/>
      <c r="L23" s="175">
        <v>177</v>
      </c>
      <c r="M23" s="175">
        <v>125</v>
      </c>
      <c r="N23" s="193">
        <f t="shared" si="2"/>
        <v>-0.29378531073446329</v>
      </c>
    </row>
    <row r="24" spans="2:14" x14ac:dyDescent="0.2">
      <c r="C24" s="1" t="s">
        <v>37</v>
      </c>
      <c r="D24" s="175">
        <v>1630.40724</v>
      </c>
      <c r="E24" s="175">
        <v>1658.8809200000001</v>
      </c>
      <c r="F24" s="161">
        <f t="shared" si="0"/>
        <v>1.7464152085095046E-2</v>
      </c>
      <c r="H24" s="175">
        <v>800.2704</v>
      </c>
      <c r="I24" s="175">
        <v>684.7681</v>
      </c>
      <c r="J24" s="161">
        <f t="shared" si="1"/>
        <v>-0.14432909176698275</v>
      </c>
      <c r="K24" s="178"/>
      <c r="L24" s="175">
        <v>321</v>
      </c>
      <c r="M24" s="175">
        <v>280</v>
      </c>
      <c r="N24" s="193">
        <f t="shared" si="2"/>
        <v>-0.1277258566978193</v>
      </c>
    </row>
    <row r="25" spans="2:14" x14ac:dyDescent="0.2">
      <c r="C25" s="1" t="s">
        <v>38</v>
      </c>
      <c r="D25" s="175">
        <v>227.85485</v>
      </c>
      <c r="E25" s="175">
        <v>1175.86744</v>
      </c>
      <c r="F25" s="161">
        <f t="shared" si="0"/>
        <v>4.1605986881560781</v>
      </c>
      <c r="H25" s="175">
        <v>73.914000000000001</v>
      </c>
      <c r="I25" s="175">
        <v>752.17970000000003</v>
      </c>
      <c r="J25" s="161">
        <f t="shared" si="1"/>
        <v>9.1764171875422793</v>
      </c>
      <c r="K25" s="178"/>
      <c r="L25" s="175">
        <v>10</v>
      </c>
      <c r="M25" s="175">
        <v>8</v>
      </c>
      <c r="N25" s="193">
        <f t="shared" si="2"/>
        <v>-0.2</v>
      </c>
    </row>
    <row r="26" spans="2:14" ht="21" customHeight="1" x14ac:dyDescent="0.25">
      <c r="B26" s="57" t="s">
        <v>14</v>
      </c>
      <c r="D26" s="174">
        <v>34285.411450113519</v>
      </c>
      <c r="E26" s="174">
        <v>32949.391017284521</v>
      </c>
      <c r="F26" s="160">
        <f t="shared" si="0"/>
        <v>-3.896760681355553E-2</v>
      </c>
      <c r="G26" s="3"/>
      <c r="H26" s="174">
        <v>46452.532899999998</v>
      </c>
      <c r="I26" s="174">
        <v>44338.002599999993</v>
      </c>
      <c r="J26" s="160">
        <f t="shared" si="1"/>
        <v>-4.5520236852359147E-2</v>
      </c>
      <c r="K26" s="177"/>
      <c r="L26" s="174">
        <v>4412</v>
      </c>
      <c r="M26" s="174">
        <v>3465</v>
      </c>
      <c r="N26" s="192">
        <f t="shared" si="2"/>
        <v>-0.21464188576609247</v>
      </c>
    </row>
    <row r="27" spans="2:14" x14ac:dyDescent="0.2">
      <c r="C27" s="1" t="s">
        <v>34</v>
      </c>
      <c r="D27" s="175">
        <v>2888.3652900000011</v>
      </c>
      <c r="E27" s="175">
        <v>1815.7718500000001</v>
      </c>
      <c r="F27" s="161">
        <f t="shared" si="0"/>
        <v>-0.37134965016838317</v>
      </c>
      <c r="H27" s="175">
        <v>704.52789999999982</v>
      </c>
      <c r="I27" s="175">
        <v>501.68259999999998</v>
      </c>
      <c r="J27" s="161">
        <f t="shared" si="1"/>
        <v>-0.28791663183246524</v>
      </c>
      <c r="K27" s="178"/>
      <c r="L27" s="175">
        <v>1713</v>
      </c>
      <c r="M27" s="175">
        <v>1248</v>
      </c>
      <c r="N27" s="193">
        <f t="shared" si="2"/>
        <v>-0.27145359019264448</v>
      </c>
    </row>
    <row r="28" spans="2:14" x14ac:dyDescent="0.2">
      <c r="C28" s="1" t="s">
        <v>35</v>
      </c>
      <c r="D28" s="175">
        <v>1478.91734</v>
      </c>
      <c r="E28" s="175">
        <v>874.10798000000011</v>
      </c>
      <c r="F28" s="161">
        <f t="shared" si="0"/>
        <v>-0.40895413397478986</v>
      </c>
      <c r="H28" s="175">
        <v>344.7328</v>
      </c>
      <c r="I28" s="175">
        <v>199.01589999999999</v>
      </c>
      <c r="J28" s="161">
        <f t="shared" si="1"/>
        <v>-0.42269520045670156</v>
      </c>
      <c r="K28" s="178"/>
      <c r="L28" s="175">
        <v>636</v>
      </c>
      <c r="M28" s="175">
        <v>439</v>
      </c>
      <c r="N28" s="193">
        <f t="shared" si="2"/>
        <v>-0.30974842767295596</v>
      </c>
    </row>
    <row r="29" spans="2:14" x14ac:dyDescent="0.2">
      <c r="C29" s="1" t="s">
        <v>36</v>
      </c>
      <c r="D29" s="175">
        <v>749.82293000000004</v>
      </c>
      <c r="E29" s="175">
        <v>530.14333999999997</v>
      </c>
      <c r="F29" s="161">
        <f t="shared" si="0"/>
        <v>-0.29297528951268542</v>
      </c>
      <c r="H29" s="175">
        <v>307.56599999999997</v>
      </c>
      <c r="I29" s="175">
        <v>253.6891</v>
      </c>
      <c r="J29" s="161">
        <f t="shared" si="1"/>
        <v>-0.17517183303746181</v>
      </c>
      <c r="K29" s="178"/>
      <c r="L29" s="175">
        <v>493</v>
      </c>
      <c r="M29" s="175">
        <v>409</v>
      </c>
      <c r="N29" s="193">
        <f t="shared" si="2"/>
        <v>-0.17038539553752535</v>
      </c>
    </row>
    <row r="30" spans="2:14" x14ac:dyDescent="0.2">
      <c r="C30" s="1" t="s">
        <v>37</v>
      </c>
      <c r="D30" s="175">
        <v>9634.7970600000008</v>
      </c>
      <c r="E30" s="175">
        <v>8169.6627333181204</v>
      </c>
      <c r="F30" s="161">
        <f t="shared" si="0"/>
        <v>-0.15206696285950419</v>
      </c>
      <c r="H30" s="175">
        <v>4636.6881000000003</v>
      </c>
      <c r="I30" s="175">
        <v>3894.9720000000002</v>
      </c>
      <c r="J30" s="161">
        <f t="shared" si="1"/>
        <v>-0.15996678750075943</v>
      </c>
      <c r="K30" s="178"/>
      <c r="L30" s="175">
        <v>1235</v>
      </c>
      <c r="M30" s="175">
        <v>1040</v>
      </c>
      <c r="N30" s="193">
        <f t="shared" si="2"/>
        <v>-0.15789473684210525</v>
      </c>
    </row>
    <row r="31" spans="2:14" x14ac:dyDescent="0.2">
      <c r="C31" s="1" t="s">
        <v>38</v>
      </c>
      <c r="D31" s="175">
        <v>19533.508830113518</v>
      </c>
      <c r="E31" s="175">
        <v>21559.7051139664</v>
      </c>
      <c r="F31" s="161">
        <f t="shared" si="0"/>
        <v>0.10372925322711242</v>
      </c>
      <c r="H31" s="175">
        <v>40459.018100000001</v>
      </c>
      <c r="I31" s="175">
        <v>39488.642999999996</v>
      </c>
      <c r="J31" s="161">
        <f t="shared" si="1"/>
        <v>-2.3984148542646039E-2</v>
      </c>
      <c r="K31" s="178"/>
      <c r="L31" s="175">
        <v>335</v>
      </c>
      <c r="M31" s="175">
        <v>329</v>
      </c>
      <c r="N31" s="193">
        <f t="shared" si="2"/>
        <v>-1.7910447761194031E-2</v>
      </c>
    </row>
    <row r="32" spans="2:14" ht="23.25" customHeight="1" x14ac:dyDescent="0.25">
      <c r="B32" s="57" t="s">
        <v>15</v>
      </c>
      <c r="D32" s="174">
        <v>1008.81093</v>
      </c>
      <c r="E32" s="174">
        <v>1001.6162161809381</v>
      </c>
      <c r="F32" s="160">
        <f t="shared" si="0"/>
        <v>-7.1318753644569622E-3</v>
      </c>
      <c r="G32" s="3"/>
      <c r="H32" s="174">
        <v>520.2192</v>
      </c>
      <c r="I32" s="174">
        <v>514.00599999999997</v>
      </c>
      <c r="J32" s="160">
        <f t="shared" si="1"/>
        <v>-1.194342692465028E-2</v>
      </c>
      <c r="K32" s="177"/>
      <c r="L32" s="174">
        <v>471</v>
      </c>
      <c r="M32" s="174">
        <v>397</v>
      </c>
      <c r="N32" s="192">
        <f t="shared" si="2"/>
        <v>-0.15711252653927812</v>
      </c>
    </row>
    <row r="33" spans="2:14" x14ac:dyDescent="0.2">
      <c r="C33" s="1" t="s">
        <v>34</v>
      </c>
      <c r="D33" s="175">
        <v>462.91471999999999</v>
      </c>
      <c r="E33" s="175">
        <v>426.38184999999999</v>
      </c>
      <c r="F33" s="161">
        <f t="shared" si="0"/>
        <v>-7.8919222961844906E-2</v>
      </c>
      <c r="H33" s="175">
        <v>228.22790000000001</v>
      </c>
      <c r="I33" s="175">
        <v>207.03880000000001</v>
      </c>
      <c r="J33" s="161">
        <f t="shared" si="1"/>
        <v>-9.2841847994920845E-2</v>
      </c>
      <c r="K33" s="178"/>
      <c r="L33" s="175">
        <v>354</v>
      </c>
      <c r="M33" s="175">
        <v>282</v>
      </c>
      <c r="N33" s="193">
        <f t="shared" si="2"/>
        <v>-0.20338983050847459</v>
      </c>
    </row>
    <row r="34" spans="2:14" x14ac:dyDescent="0.2">
      <c r="C34" s="1" t="s">
        <v>35</v>
      </c>
      <c r="D34" s="175">
        <v>178.03800000000001</v>
      </c>
      <c r="E34" s="175">
        <v>135.67843999999999</v>
      </c>
      <c r="F34" s="161">
        <f t="shared" si="0"/>
        <v>-0.23792426335950759</v>
      </c>
      <c r="H34" s="175">
        <v>100.91200000000001</v>
      </c>
      <c r="I34" s="175">
        <v>91.727699999999999</v>
      </c>
      <c r="J34" s="161">
        <f t="shared" si="1"/>
        <v>-9.1012961788489055E-2</v>
      </c>
      <c r="K34" s="178"/>
      <c r="L34" s="175">
        <v>83</v>
      </c>
      <c r="M34" s="175">
        <v>75</v>
      </c>
      <c r="N34" s="193">
        <f t="shared" si="2"/>
        <v>-9.6385542168674704E-2</v>
      </c>
    </row>
    <row r="35" spans="2:14" x14ac:dyDescent="0.2">
      <c r="C35" s="1" t="s">
        <v>36</v>
      </c>
      <c r="D35" s="175">
        <v>84.309660000000008</v>
      </c>
      <c r="E35" s="175">
        <v>100.82288</v>
      </c>
      <c r="F35" s="161">
        <f t="shared" si="0"/>
        <v>0.19586391405207881</v>
      </c>
      <c r="H35" s="175">
        <v>55.537300000000002</v>
      </c>
      <c r="I35" s="175">
        <v>97.093000000000004</v>
      </c>
      <c r="J35" s="161">
        <f t="shared" si="1"/>
        <v>0.74824847444870379</v>
      </c>
      <c r="K35" s="178"/>
      <c r="L35" s="175">
        <v>15</v>
      </c>
      <c r="M35" s="175">
        <v>27</v>
      </c>
      <c r="N35" s="193">
        <f t="shared" si="2"/>
        <v>0.8</v>
      </c>
    </row>
    <row r="36" spans="2:14" x14ac:dyDescent="0.2">
      <c r="C36" s="1" t="s">
        <v>37</v>
      </c>
      <c r="D36" s="175">
        <v>118.31634</v>
      </c>
      <c r="E36" s="175">
        <v>78.891276180937993</v>
      </c>
      <c r="F36" s="161">
        <f t="shared" si="0"/>
        <v>-0.33321740529720584</v>
      </c>
      <c r="H36" s="175">
        <v>69.239199999999997</v>
      </c>
      <c r="I36" s="175">
        <v>28.5474</v>
      </c>
      <c r="J36" s="161">
        <f t="shared" si="1"/>
        <v>-0.58769887578134938</v>
      </c>
      <c r="K36" s="178"/>
      <c r="L36" s="175">
        <v>16</v>
      </c>
      <c r="M36" s="175">
        <v>7</v>
      </c>
      <c r="N36" s="193">
        <f t="shared" si="2"/>
        <v>-0.5625</v>
      </c>
    </row>
    <row r="37" spans="2:14" x14ac:dyDescent="0.2">
      <c r="C37" s="1" t="s">
        <v>38</v>
      </c>
      <c r="D37" s="175">
        <v>165.23221000000001</v>
      </c>
      <c r="E37" s="158">
        <v>259.84177</v>
      </c>
      <c r="F37" s="161">
        <f>IFERROR((E37-D37)/D37,"")</f>
        <v>0.57258545413149153</v>
      </c>
      <c r="H37" s="175">
        <v>66.302800000000005</v>
      </c>
      <c r="I37" s="158">
        <v>89.599100000000007</v>
      </c>
      <c r="J37" s="161">
        <f>IFERROR((I37-H37)/H37,"")</f>
        <v>0.3513622350790615</v>
      </c>
      <c r="K37" s="178"/>
      <c r="L37" s="175">
        <v>3</v>
      </c>
      <c r="M37" s="158">
        <v>6</v>
      </c>
      <c r="N37" s="193">
        <f>IFERROR((M37-L37)/L37,"")</f>
        <v>1</v>
      </c>
    </row>
    <row r="38" spans="2:14" ht="15" thickBot="1" x14ac:dyDescent="0.25">
      <c r="B38" s="8"/>
      <c r="C38" s="8"/>
      <c r="D38" s="8"/>
      <c r="E38" s="228"/>
      <c r="F38" s="8"/>
      <c r="G38" s="8"/>
      <c r="H38" s="73"/>
      <c r="I38" s="179"/>
      <c r="J38" s="8"/>
      <c r="K38" s="73"/>
      <c r="L38" s="73"/>
      <c r="M38" s="179"/>
      <c r="N38" s="8"/>
    </row>
    <row r="39" spans="2:14" x14ac:dyDescent="0.2">
      <c r="E39" s="215"/>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203</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5" t="s">
        <v>119</v>
      </c>
      <c r="D4" s="285"/>
      <c r="E4" s="287" t="s">
        <v>120</v>
      </c>
      <c r="F4" s="287"/>
      <c r="G4" s="286" t="s">
        <v>121</v>
      </c>
      <c r="H4" s="286"/>
      <c r="I4" s="287" t="s">
        <v>123</v>
      </c>
      <c r="J4" s="287"/>
      <c r="K4" s="286" t="s">
        <v>122</v>
      </c>
      <c r="L4" s="286"/>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4"/>
      <c r="D7" s="96" t="s">
        <v>118</v>
      </c>
      <c r="E7" s="284"/>
      <c r="F7" s="96" t="s">
        <v>118</v>
      </c>
      <c r="G7" s="284"/>
      <c r="H7" s="96" t="s">
        <v>118</v>
      </c>
      <c r="I7" s="284"/>
      <c r="J7" s="96" t="s">
        <v>118</v>
      </c>
      <c r="K7" s="284"/>
      <c r="L7" s="96" t="s">
        <v>118</v>
      </c>
    </row>
    <row r="8" spans="1:15" x14ac:dyDescent="0.25">
      <c r="B8" s="97"/>
      <c r="C8" s="98"/>
      <c r="D8" s="98"/>
      <c r="E8" s="98"/>
      <c r="F8" s="98"/>
      <c r="G8" s="98"/>
      <c r="H8" s="98"/>
      <c r="I8" s="98"/>
      <c r="J8" s="98"/>
      <c r="K8" s="98"/>
      <c r="L8" s="50"/>
    </row>
    <row r="9" spans="1:15" x14ac:dyDescent="0.25">
      <c r="B9" s="99">
        <v>2022</v>
      </c>
      <c r="C9" s="184"/>
      <c r="D9" s="184"/>
      <c r="E9" s="184"/>
      <c r="F9" s="184"/>
      <c r="G9" s="184"/>
      <c r="H9" s="184"/>
      <c r="I9" s="184"/>
      <c r="J9" s="184"/>
      <c r="K9" s="184"/>
      <c r="L9" s="182"/>
    </row>
    <row r="10" spans="1:15" x14ac:dyDescent="0.25">
      <c r="B10" s="100" t="s">
        <v>44</v>
      </c>
      <c r="C10" s="151">
        <v>50013.301200000002</v>
      </c>
      <c r="D10" s="180">
        <v>76659.557675400021</v>
      </c>
      <c r="E10" s="151">
        <v>46477.75</v>
      </c>
      <c r="F10" s="180">
        <v>56497.702667354861</v>
      </c>
      <c r="G10" s="164">
        <v>96491.051200000002</v>
      </c>
      <c r="H10" s="180">
        <v>133157.26034275489</v>
      </c>
      <c r="I10" s="180">
        <v>786.31299999999999</v>
      </c>
      <c r="J10" s="180">
        <v>1286.358963813635</v>
      </c>
      <c r="K10" s="180">
        <v>50799.614200000004</v>
      </c>
      <c r="L10" s="180">
        <v>77945.916639213654</v>
      </c>
    </row>
    <row r="11" spans="1:15" x14ac:dyDescent="0.25">
      <c r="B11" s="100" t="s">
        <v>45</v>
      </c>
      <c r="C11" s="212">
        <v>21761.4414</v>
      </c>
      <c r="D11" s="212">
        <v>39092.912386385971</v>
      </c>
      <c r="E11" s="212">
        <v>14093.6132</v>
      </c>
      <c r="F11" s="212">
        <v>12027.554701789461</v>
      </c>
      <c r="G11" s="212">
        <v>35855.054600000003</v>
      </c>
      <c r="H11" s="212">
        <v>51120.467088175421</v>
      </c>
      <c r="I11" s="212">
        <v>1779.9982</v>
      </c>
      <c r="J11" s="212">
        <v>1706.1667773901461</v>
      </c>
      <c r="K11" s="212">
        <v>23541.439600000002</v>
      </c>
      <c r="L11" s="212">
        <v>40799.079163776107</v>
      </c>
    </row>
    <row r="12" spans="1:15" x14ac:dyDescent="0.25">
      <c r="B12" s="100" t="s">
        <v>46</v>
      </c>
      <c r="C12" s="212">
        <v>31243.775799999999</v>
      </c>
      <c r="D12" s="212">
        <v>48282.152465757812</v>
      </c>
      <c r="E12" s="212">
        <v>27525.775600000001</v>
      </c>
      <c r="F12" s="212">
        <v>11777.134867707649</v>
      </c>
      <c r="G12" s="212">
        <v>58769.551399999997</v>
      </c>
      <c r="H12" s="212">
        <v>60059.287333465458</v>
      </c>
      <c r="I12" s="212">
        <v>2693.4852999999998</v>
      </c>
      <c r="J12" s="212">
        <v>4134.2655459824291</v>
      </c>
      <c r="K12" s="212">
        <v>33937.261100000003</v>
      </c>
      <c r="L12" s="212">
        <v>52416.418011740243</v>
      </c>
    </row>
    <row r="13" spans="1:15" x14ac:dyDescent="0.25">
      <c r="B13" s="100" t="s">
        <v>47</v>
      </c>
      <c r="C13" s="212"/>
      <c r="D13" s="212"/>
      <c r="E13" s="212"/>
      <c r="F13" s="212"/>
      <c r="G13" s="212"/>
      <c r="H13" s="212"/>
      <c r="I13" s="212"/>
      <c r="J13" s="212"/>
      <c r="K13" s="212"/>
      <c r="L13" s="212"/>
      <c r="N13" s="146"/>
      <c r="O13" s="146"/>
    </row>
    <row r="14" spans="1:15" x14ac:dyDescent="0.25">
      <c r="B14" s="100" t="s">
        <v>40</v>
      </c>
      <c r="C14" s="212"/>
      <c r="D14" s="212"/>
      <c r="E14" s="212"/>
      <c r="F14" s="212"/>
      <c r="G14" s="212"/>
      <c r="H14" s="212"/>
      <c r="I14" s="212"/>
      <c r="J14" s="212"/>
      <c r="K14" s="212"/>
      <c r="L14" s="212"/>
    </row>
    <row r="15" spans="1:15" x14ac:dyDescent="0.25">
      <c r="B15" s="100" t="s">
        <v>48</v>
      </c>
      <c r="C15" s="212"/>
      <c r="D15" s="212"/>
      <c r="E15" s="212"/>
      <c r="F15" s="212"/>
      <c r="G15" s="212"/>
      <c r="H15" s="212"/>
      <c r="I15" s="212"/>
      <c r="J15" s="212"/>
      <c r="K15" s="212"/>
      <c r="L15" s="212"/>
      <c r="N15" s="146"/>
    </row>
    <row r="16" spans="1:15" x14ac:dyDescent="0.25">
      <c r="B16" s="100" t="s">
        <v>49</v>
      </c>
      <c r="C16" s="212"/>
      <c r="D16" s="212"/>
      <c r="E16" s="212"/>
      <c r="F16" s="212"/>
      <c r="G16" s="212"/>
      <c r="H16" s="212"/>
      <c r="I16" s="212"/>
      <c r="J16" s="212"/>
      <c r="K16" s="212"/>
      <c r="L16" s="212"/>
    </row>
    <row r="17" spans="2:15" x14ac:dyDescent="0.25">
      <c r="B17" s="100" t="s">
        <v>50</v>
      </c>
      <c r="C17" s="212"/>
      <c r="D17" s="212"/>
      <c r="E17" s="212"/>
      <c r="F17" s="212"/>
      <c r="G17" s="212"/>
      <c r="H17" s="212"/>
      <c r="I17" s="212"/>
      <c r="J17" s="212"/>
      <c r="K17" s="212"/>
      <c r="L17" s="212"/>
    </row>
    <row r="18" spans="2:15" x14ac:dyDescent="0.25">
      <c r="B18" s="100" t="s">
        <v>51</v>
      </c>
      <c r="C18" s="212"/>
      <c r="D18" s="212"/>
      <c r="E18" s="212"/>
      <c r="F18" s="212"/>
      <c r="G18" s="212"/>
      <c r="H18" s="212"/>
      <c r="I18" s="212"/>
      <c r="J18" s="212"/>
      <c r="K18" s="212"/>
      <c r="L18" s="212"/>
    </row>
    <row r="19" spans="2:15" x14ac:dyDescent="0.25">
      <c r="B19" s="100" t="s">
        <v>52</v>
      </c>
      <c r="C19" s="212"/>
      <c r="D19" s="212"/>
      <c r="E19" s="212"/>
      <c r="F19" s="212"/>
      <c r="G19" s="212"/>
      <c r="H19" s="212"/>
      <c r="I19" s="212"/>
      <c r="J19" s="212"/>
      <c r="K19" s="212"/>
      <c r="L19" s="212"/>
      <c r="N19" s="146"/>
      <c r="O19" s="146"/>
    </row>
    <row r="20" spans="2:15" x14ac:dyDescent="0.25">
      <c r="B20" s="100" t="s">
        <v>53</v>
      </c>
      <c r="C20" s="212"/>
      <c r="D20" s="212"/>
      <c r="E20" s="212"/>
      <c r="F20" s="212"/>
      <c r="G20" s="212"/>
      <c r="H20" s="212"/>
      <c r="I20" s="212"/>
      <c r="J20" s="212"/>
      <c r="K20" s="212"/>
      <c r="L20" s="212"/>
    </row>
    <row r="21" spans="2:15" x14ac:dyDescent="0.25">
      <c r="B21" s="100" t="s">
        <v>54</v>
      </c>
      <c r="C21" s="212"/>
      <c r="D21" s="212"/>
      <c r="E21" s="212"/>
      <c r="F21" s="212"/>
      <c r="G21" s="212"/>
      <c r="H21" s="212"/>
      <c r="I21" s="212"/>
      <c r="J21" s="212"/>
      <c r="K21" s="212"/>
      <c r="L21" s="212"/>
      <c r="N21" s="146"/>
      <c r="O21" s="146"/>
    </row>
    <row r="22" spans="2:15" x14ac:dyDescent="0.25">
      <c r="B22" s="101" t="s">
        <v>55</v>
      </c>
      <c r="C22" s="154">
        <f t="shared" ref="C22:L22" si="0">SUM(C10:C21)</f>
        <v>103018.5184</v>
      </c>
      <c r="D22" s="154">
        <f t="shared" si="0"/>
        <v>164034.6225275438</v>
      </c>
      <c r="E22" s="154">
        <f t="shared" si="0"/>
        <v>88097.138800000001</v>
      </c>
      <c r="F22" s="154">
        <f t="shared" si="0"/>
        <v>80302.392236851971</v>
      </c>
      <c r="G22" s="154">
        <f t="shared" si="0"/>
        <v>191115.65720000002</v>
      </c>
      <c r="H22" s="154">
        <f t="shared" si="0"/>
        <v>244337.01476439578</v>
      </c>
      <c r="I22" s="154">
        <f t="shared" si="0"/>
        <v>5259.7965000000004</v>
      </c>
      <c r="J22" s="154">
        <f t="shared" si="0"/>
        <v>7126.79128718621</v>
      </c>
      <c r="K22" s="154">
        <f t="shared" si="0"/>
        <v>108278.31490000001</v>
      </c>
      <c r="L22" s="154">
        <f t="shared" si="0"/>
        <v>171161.41381473001</v>
      </c>
      <c r="M22" s="154"/>
    </row>
    <row r="23" spans="2:15" x14ac:dyDescent="0.25">
      <c r="B23" s="100"/>
      <c r="C23" s="180"/>
      <c r="D23" s="180"/>
      <c r="E23" s="180"/>
      <c r="F23" s="180"/>
      <c r="G23" s="180"/>
      <c r="H23" s="180"/>
      <c r="I23" s="180"/>
      <c r="J23" s="180"/>
      <c r="K23" s="180"/>
      <c r="L23" s="181"/>
    </row>
    <row r="24" spans="2:15" x14ac:dyDescent="0.25">
      <c r="B24" s="99">
        <v>2021</v>
      </c>
      <c r="C24" s="180"/>
      <c r="D24" s="180"/>
      <c r="E24" s="180"/>
      <c r="F24" s="180"/>
      <c r="G24" s="180"/>
      <c r="H24" s="180"/>
      <c r="I24" s="180"/>
      <c r="J24" s="180"/>
      <c r="K24" s="180"/>
      <c r="L24" s="182"/>
    </row>
    <row r="25" spans="2:15" x14ac:dyDescent="0.25">
      <c r="B25" s="100" t="s">
        <v>44</v>
      </c>
      <c r="C25" s="183">
        <v>57218.029699999999</v>
      </c>
      <c r="D25" s="183">
        <v>72846.281249684194</v>
      </c>
      <c r="E25" s="183">
        <v>57961.917699999998</v>
      </c>
      <c r="F25" s="183">
        <v>57014.413530894803</v>
      </c>
      <c r="G25" s="183">
        <v>115179.9474</v>
      </c>
      <c r="H25" s="183">
        <v>129860.694780579</v>
      </c>
      <c r="I25" s="183">
        <v>1392.5842</v>
      </c>
      <c r="J25" s="183">
        <v>738.71173430379736</v>
      </c>
      <c r="K25" s="183">
        <v>58610.613899999997</v>
      </c>
      <c r="L25" s="182">
        <v>73584.992983987991</v>
      </c>
      <c r="N25" s="146"/>
      <c r="O25" s="146"/>
    </row>
    <row r="26" spans="2:15" x14ac:dyDescent="0.25">
      <c r="B26" s="100" t="s">
        <v>45</v>
      </c>
      <c r="C26" s="183">
        <v>18314.432700000001</v>
      </c>
      <c r="D26" s="183">
        <v>31723.22712</v>
      </c>
      <c r="E26" s="183">
        <v>7810.6048000000001</v>
      </c>
      <c r="F26" s="183">
        <v>8285.9945651542275</v>
      </c>
      <c r="G26" s="183">
        <v>26125.037499999999</v>
      </c>
      <c r="H26" s="183">
        <v>40009.221685154233</v>
      </c>
      <c r="I26" s="183">
        <v>1697.9774</v>
      </c>
      <c r="J26" s="183">
        <v>1709.5559000000001</v>
      </c>
      <c r="K26" s="183">
        <v>20012.410100000001</v>
      </c>
      <c r="L26" s="182">
        <v>33432.783020000003</v>
      </c>
    </row>
    <row r="27" spans="2:15" x14ac:dyDescent="0.25">
      <c r="B27" s="100" t="s">
        <v>46</v>
      </c>
      <c r="C27" s="183">
        <v>29283.2228</v>
      </c>
      <c r="D27" s="183">
        <v>43894.425596266272</v>
      </c>
      <c r="E27" s="183">
        <v>32052.7709</v>
      </c>
      <c r="F27" s="183">
        <v>15013.18324746404</v>
      </c>
      <c r="G27" s="183">
        <v>61335.993699999999</v>
      </c>
      <c r="H27" s="183">
        <v>58907.608843730311</v>
      </c>
      <c r="I27" s="183">
        <v>2853.7484000000009</v>
      </c>
      <c r="J27" s="183">
        <v>3270.6937766769361</v>
      </c>
      <c r="K27" s="183">
        <v>32136.9712</v>
      </c>
      <c r="L27" s="181">
        <v>47165.119372943213</v>
      </c>
    </row>
    <row r="28" spans="2:15" x14ac:dyDescent="0.25">
      <c r="B28" s="100" t="s">
        <v>47</v>
      </c>
      <c r="C28" s="183">
        <v>33202.979800000001</v>
      </c>
      <c r="D28" s="183">
        <v>45421.28478041097</v>
      </c>
      <c r="E28" s="183">
        <v>26281.722900000001</v>
      </c>
      <c r="F28" s="183">
        <v>13925.44965686447</v>
      </c>
      <c r="G28" s="183">
        <v>59484.702700000002</v>
      </c>
      <c r="H28" s="183">
        <v>59346.734437275438</v>
      </c>
      <c r="I28" s="183">
        <v>1610.0528999999999</v>
      </c>
      <c r="J28" s="183">
        <v>1263.2976703127431</v>
      </c>
      <c r="K28" s="183">
        <v>34813.032700000003</v>
      </c>
      <c r="L28" s="181">
        <v>46684.582450723712</v>
      </c>
    </row>
    <row r="29" spans="2:15" x14ac:dyDescent="0.25">
      <c r="B29" s="100" t="s">
        <v>40</v>
      </c>
      <c r="C29" s="183">
        <v>17827.392</v>
      </c>
      <c r="D29" s="183">
        <v>39713.131845186399</v>
      </c>
      <c r="E29" s="183">
        <v>1462.1415999999999</v>
      </c>
      <c r="F29" s="183">
        <v>2473.3007143087511</v>
      </c>
      <c r="G29" s="183">
        <v>19289.533599999999</v>
      </c>
      <c r="H29" s="183">
        <v>42186.432559495152</v>
      </c>
      <c r="I29" s="183">
        <v>999.01729999999998</v>
      </c>
      <c r="J29" s="183">
        <v>848.77828999999997</v>
      </c>
      <c r="K29" s="183">
        <v>18826.409299999999</v>
      </c>
      <c r="L29" s="181">
        <v>40561.910135186401</v>
      </c>
    </row>
    <row r="30" spans="2:15" x14ac:dyDescent="0.25">
      <c r="B30" s="100" t="s">
        <v>48</v>
      </c>
      <c r="C30" s="183">
        <v>24659.036499999998</v>
      </c>
      <c r="D30" s="183">
        <v>50879.93263090901</v>
      </c>
      <c r="E30" s="183">
        <v>3045.0801000000001</v>
      </c>
      <c r="F30" s="183">
        <v>4023.9825500000002</v>
      </c>
      <c r="G30" s="183">
        <v>27704.116600000001</v>
      </c>
      <c r="H30" s="183">
        <v>54903.915180909011</v>
      </c>
      <c r="I30" s="183">
        <v>1115.1581000000001</v>
      </c>
      <c r="J30" s="183">
        <v>767.13432999999998</v>
      </c>
      <c r="K30" s="183">
        <v>25774.194599999999</v>
      </c>
      <c r="L30" s="181">
        <v>51647.066960909011</v>
      </c>
    </row>
    <row r="31" spans="2:15" x14ac:dyDescent="0.25">
      <c r="B31" s="100" t="s">
        <v>49</v>
      </c>
      <c r="C31" s="183">
        <v>27220.054899999999</v>
      </c>
      <c r="D31" s="183">
        <v>60419.402979999999</v>
      </c>
      <c r="E31" s="183">
        <v>7819.6980999999996</v>
      </c>
      <c r="F31" s="183">
        <v>7304.4699700000001</v>
      </c>
      <c r="G31" s="183">
        <v>35039.752999999997</v>
      </c>
      <c r="H31" s="183">
        <v>67723.872950000004</v>
      </c>
      <c r="I31" s="183">
        <v>1574.2079000000001</v>
      </c>
      <c r="J31" s="183">
        <v>1061.0099700000001</v>
      </c>
      <c r="K31" s="183">
        <v>28794.2628</v>
      </c>
      <c r="L31" s="181">
        <v>61480.412949999998</v>
      </c>
    </row>
    <row r="32" spans="2:15" x14ac:dyDescent="0.25">
      <c r="B32" s="100" t="s">
        <v>50</v>
      </c>
      <c r="C32" s="183">
        <v>39206.632400000002</v>
      </c>
      <c r="D32" s="183">
        <v>75826.075307037143</v>
      </c>
      <c r="E32" s="183">
        <v>11225.6252</v>
      </c>
      <c r="F32" s="183">
        <v>10350.039359322511</v>
      </c>
      <c r="G32" s="183">
        <v>50432.257599999997</v>
      </c>
      <c r="H32" s="183">
        <v>86176.114666359659</v>
      </c>
      <c r="I32" s="183">
        <v>1107.4865</v>
      </c>
      <c r="J32" s="183">
        <v>619.82050000000004</v>
      </c>
      <c r="K32" s="183">
        <v>40314.118900000001</v>
      </c>
      <c r="L32" s="181">
        <v>76445.895807037145</v>
      </c>
    </row>
    <row r="33" spans="1:15" x14ac:dyDescent="0.25">
      <c r="B33" s="100" t="s">
        <v>51</v>
      </c>
      <c r="C33" s="183">
        <v>43930.380599999997</v>
      </c>
      <c r="D33" s="183">
        <v>67747.069805802763</v>
      </c>
      <c r="E33" s="183">
        <v>23312.253700000001</v>
      </c>
      <c r="F33" s="183">
        <v>16605.750800000002</v>
      </c>
      <c r="G33" s="183">
        <v>67242.634300000005</v>
      </c>
      <c r="H33" s="183">
        <v>84352.820605802772</v>
      </c>
      <c r="I33" s="183">
        <v>1612.2889</v>
      </c>
      <c r="J33" s="183">
        <v>1355.0649746116339</v>
      </c>
      <c r="K33" s="183">
        <v>45542.669500000004</v>
      </c>
      <c r="L33" s="181">
        <v>69102.134780414402</v>
      </c>
    </row>
    <row r="34" spans="1:15" x14ac:dyDescent="0.25">
      <c r="B34" s="100" t="s">
        <v>52</v>
      </c>
      <c r="C34" s="183">
        <v>45171.866300000002</v>
      </c>
      <c r="D34" s="183">
        <v>81155.41715161191</v>
      </c>
      <c r="E34" s="183">
        <v>39873.818500000001</v>
      </c>
      <c r="F34" s="183">
        <v>45730.984556271862</v>
      </c>
      <c r="G34" s="183">
        <v>85045.684800000003</v>
      </c>
      <c r="H34" s="183">
        <v>126886.40170788379</v>
      </c>
      <c r="I34" s="183">
        <v>3259.4324999999999</v>
      </c>
      <c r="J34" s="183">
        <v>2482.3399361130691</v>
      </c>
      <c r="K34" s="183">
        <v>48431.298799999997</v>
      </c>
      <c r="L34" s="181">
        <v>83637.757087724982</v>
      </c>
    </row>
    <row r="35" spans="1:15" x14ac:dyDescent="0.25">
      <c r="B35" s="100" t="s">
        <v>53</v>
      </c>
      <c r="C35" s="183">
        <v>42734.091999999997</v>
      </c>
      <c r="D35" s="183">
        <v>76909.549907934168</v>
      </c>
      <c r="E35" s="183">
        <v>23118.901000000002</v>
      </c>
      <c r="F35" s="183">
        <v>26531.35745786842</v>
      </c>
      <c r="G35" s="183">
        <v>65852.993000000002</v>
      </c>
      <c r="H35" s="183">
        <v>103440.9073658026</v>
      </c>
      <c r="I35" s="183">
        <v>1802.3104000000001</v>
      </c>
      <c r="J35" s="183">
        <v>1133.9474807136539</v>
      </c>
      <c r="K35" s="183">
        <v>44536.402400000014</v>
      </c>
      <c r="L35" s="181">
        <v>78043.497388647826</v>
      </c>
    </row>
    <row r="36" spans="1:15" x14ac:dyDescent="0.25">
      <c r="B36" s="100" t="s">
        <v>54</v>
      </c>
      <c r="C36" s="183">
        <v>15272.035</v>
      </c>
      <c r="D36" s="183">
        <v>42863.480343550757</v>
      </c>
      <c r="E36" s="183">
        <v>9440.1646000000001</v>
      </c>
      <c r="F36" s="183">
        <v>10181.080445763269</v>
      </c>
      <c r="G36" s="183">
        <v>24712.1996</v>
      </c>
      <c r="H36" s="183">
        <v>53044.560789314033</v>
      </c>
      <c r="I36" s="183">
        <v>819.56550000000004</v>
      </c>
      <c r="J36" s="183">
        <v>1040.9285628377979</v>
      </c>
      <c r="K36" s="183">
        <v>16091.6005</v>
      </c>
      <c r="L36" s="181">
        <v>43904.408906388562</v>
      </c>
      <c r="N36" s="146"/>
      <c r="O36" s="146"/>
    </row>
    <row r="37" spans="1:15" x14ac:dyDescent="0.25">
      <c r="B37" s="101" t="s">
        <v>55</v>
      </c>
      <c r="C37" s="184">
        <f t="shared" ref="C37:L37" si="1">SUM(C25:C36)</f>
        <v>394040.15469999996</v>
      </c>
      <c r="D37" s="184">
        <f t="shared" si="1"/>
        <v>689399.27871839365</v>
      </c>
      <c r="E37" s="184">
        <f t="shared" si="1"/>
        <v>243404.6991</v>
      </c>
      <c r="F37" s="184">
        <f t="shared" si="1"/>
        <v>217440.0068539124</v>
      </c>
      <c r="G37" s="184">
        <f t="shared" si="1"/>
        <v>637444.85380000016</v>
      </c>
      <c r="H37" s="184">
        <f t="shared" si="1"/>
        <v>906839.2855723059</v>
      </c>
      <c r="I37" s="184">
        <f t="shared" si="1"/>
        <v>19843.829999999998</v>
      </c>
      <c r="J37" s="184">
        <f t="shared" si="1"/>
        <v>16291.283125569633</v>
      </c>
      <c r="K37" s="184">
        <f t="shared" si="1"/>
        <v>413883.98470000003</v>
      </c>
      <c r="L37" s="184">
        <f t="shared" si="1"/>
        <v>705690.56184396322</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87"/>
    </row>
    <row r="3" spans="5:18" ht="15" x14ac:dyDescent="0.25">
      <c r="E3" s="188" t="s">
        <v>32</v>
      </c>
      <c r="F3" s="1" t="s">
        <v>141</v>
      </c>
    </row>
    <row r="4" spans="5:18" ht="15" x14ac:dyDescent="0.25">
      <c r="E4" s="188"/>
    </row>
    <row r="5" spans="5:18" ht="15" x14ac:dyDescent="0.25">
      <c r="E5" s="188" t="s">
        <v>6</v>
      </c>
      <c r="F5" s="1" t="s">
        <v>142</v>
      </c>
    </row>
    <row r="6" spans="5:18" ht="15" x14ac:dyDescent="0.25">
      <c r="E6" s="188"/>
    </row>
    <row r="7" spans="5:18" ht="15" x14ac:dyDescent="0.25">
      <c r="E7" s="188" t="s">
        <v>7</v>
      </c>
      <c r="F7" s="1" t="s">
        <v>143</v>
      </c>
    </row>
    <row r="8" spans="5:18" ht="15" x14ac:dyDescent="0.25">
      <c r="E8" s="189"/>
    </row>
    <row r="9" spans="5:18" ht="15" x14ac:dyDescent="0.25">
      <c r="E9" s="187" t="s">
        <v>144</v>
      </c>
      <c r="F9" s="190" t="s">
        <v>145</v>
      </c>
    </row>
    <row r="10" spans="5:18" ht="15" x14ac:dyDescent="0.25">
      <c r="E10" s="187"/>
    </row>
    <row r="11" spans="5:18" ht="15" x14ac:dyDescent="0.25">
      <c r="E11" s="187" t="s">
        <v>56</v>
      </c>
      <c r="F11" s="1" t="s">
        <v>149</v>
      </c>
    </row>
    <row r="12" spans="5:18" ht="15" x14ac:dyDescent="0.25">
      <c r="E12" s="187"/>
      <c r="F12" s="15"/>
      <c r="G12" s="15"/>
      <c r="H12" s="15"/>
      <c r="I12" s="15"/>
      <c r="J12" s="15"/>
      <c r="K12" s="15"/>
      <c r="L12" s="15"/>
      <c r="M12" s="15"/>
      <c r="N12" s="15"/>
      <c r="O12" s="15"/>
      <c r="P12" s="15"/>
      <c r="Q12" s="15"/>
      <c r="R12" s="15"/>
    </row>
    <row r="13" spans="5:18" ht="15" x14ac:dyDescent="0.25">
      <c r="E13" s="187" t="s">
        <v>146</v>
      </c>
      <c r="F13" s="1" t="s">
        <v>147</v>
      </c>
    </row>
    <row r="14" spans="5:18" x14ac:dyDescent="0.2">
      <c r="E14" s="191"/>
    </row>
    <row r="15" spans="5:18" ht="15" x14ac:dyDescent="0.25">
      <c r="E15" s="3" t="s">
        <v>57</v>
      </c>
      <c r="F15" s="208"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95" zoomScaleNormal="95" workbookViewId="0">
      <selection activeCell="E50" sqref="E50"/>
    </sheetView>
  </sheetViews>
  <sheetFormatPr defaultRowHeight="15" x14ac:dyDescent="0.25"/>
  <cols>
    <col min="3" max="3" width="9.140625" customWidth="1"/>
    <col min="4" max="4" width="18.7109375" customWidth="1"/>
    <col min="5" max="5" width="26.7109375" style="236" customWidth="1"/>
    <col min="12" max="12" width="9.140625" customWidth="1"/>
  </cols>
  <sheetData>
    <row r="2" spans="4:18" ht="20.25" x14ac:dyDescent="0.3">
      <c r="D2" s="2"/>
      <c r="E2" s="2" t="s">
        <v>181</v>
      </c>
    </row>
    <row r="4" spans="4:18" ht="15" customHeight="1" x14ac:dyDescent="0.25">
      <c r="D4" s="243"/>
      <c r="G4" s="242"/>
      <c r="H4" s="242"/>
      <c r="I4" s="238"/>
      <c r="J4" s="238"/>
      <c r="K4" s="238"/>
      <c r="L4" s="238"/>
      <c r="M4" s="238"/>
      <c r="N4" s="238"/>
      <c r="O4" s="238"/>
      <c r="P4" s="238"/>
      <c r="Q4" s="238"/>
      <c r="R4" s="238"/>
    </row>
    <row r="5" spans="4:18" x14ac:dyDescent="0.25">
      <c r="D5" s="236"/>
      <c r="E5" s="241"/>
      <c r="F5" s="241"/>
      <c r="G5" s="241"/>
      <c r="H5" s="238"/>
      <c r="I5" s="238"/>
      <c r="J5" s="238"/>
      <c r="K5" s="238"/>
      <c r="L5" s="238"/>
      <c r="M5" s="238"/>
      <c r="N5" s="238"/>
      <c r="O5" s="238"/>
      <c r="P5" s="238"/>
      <c r="Q5" s="238"/>
      <c r="R5" s="238"/>
    </row>
    <row r="6" spans="4:18" x14ac:dyDescent="0.25">
      <c r="H6" s="238"/>
      <c r="I6" s="238"/>
      <c r="J6" s="238"/>
      <c r="K6" s="238"/>
      <c r="L6" s="238"/>
      <c r="M6" s="238"/>
      <c r="N6" s="238"/>
      <c r="O6" s="238"/>
      <c r="P6" s="238"/>
      <c r="Q6" s="238"/>
      <c r="R6" s="238"/>
    </row>
    <row r="7" spans="4:18" x14ac:dyDescent="0.25">
      <c r="E7" s="238"/>
      <c r="F7" s="238"/>
      <c r="G7" s="238"/>
      <c r="H7" s="238"/>
      <c r="I7" s="238"/>
      <c r="J7" s="238"/>
      <c r="K7" s="238"/>
      <c r="L7" s="238"/>
      <c r="M7" s="238"/>
      <c r="N7" s="238"/>
      <c r="O7" s="238"/>
      <c r="P7" s="238"/>
      <c r="Q7" s="238"/>
      <c r="R7" s="238"/>
    </row>
    <row r="8" spans="4:18" x14ac:dyDescent="0.25">
      <c r="E8" s="238"/>
      <c r="F8" s="238"/>
      <c r="G8" s="238"/>
      <c r="H8" s="238"/>
      <c r="I8" s="238"/>
      <c r="J8" s="238"/>
      <c r="K8" s="238"/>
      <c r="L8" s="238"/>
      <c r="M8" s="238"/>
      <c r="N8" s="238"/>
      <c r="O8" s="238"/>
      <c r="P8" s="238"/>
      <c r="Q8" s="238"/>
      <c r="R8" s="238"/>
    </row>
    <row r="9" spans="4:18" x14ac:dyDescent="0.25">
      <c r="E9" s="238"/>
      <c r="F9" s="238"/>
      <c r="G9" s="238"/>
      <c r="H9" s="238"/>
      <c r="I9" s="238"/>
      <c r="J9" s="238"/>
      <c r="K9" s="238"/>
      <c r="L9" s="238"/>
      <c r="M9" s="238"/>
      <c r="N9" s="238"/>
      <c r="O9" s="238"/>
      <c r="P9" s="238"/>
      <c r="Q9" s="238"/>
      <c r="R9" s="238"/>
    </row>
    <row r="10" spans="4:18" x14ac:dyDescent="0.25">
      <c r="E10" s="238"/>
      <c r="F10" s="238"/>
      <c r="G10" s="238"/>
      <c r="H10" s="238"/>
      <c r="I10" s="238"/>
      <c r="J10" s="238"/>
      <c r="K10" s="238"/>
      <c r="L10" s="238"/>
      <c r="M10" s="238"/>
      <c r="N10" s="238"/>
      <c r="O10" s="238"/>
      <c r="P10" s="238"/>
      <c r="Q10" s="238"/>
      <c r="R10" s="238"/>
    </row>
    <row r="11" spans="4:18" x14ac:dyDescent="0.25">
      <c r="E11" s="238"/>
      <c r="F11" s="238"/>
      <c r="G11" s="238"/>
      <c r="H11" s="238"/>
      <c r="I11" s="238"/>
      <c r="J11" s="238"/>
      <c r="K11" s="238"/>
      <c r="L11" s="238"/>
      <c r="M11" s="238"/>
      <c r="N11" s="238"/>
      <c r="O11" s="238"/>
      <c r="P11" s="238"/>
      <c r="Q11" s="238"/>
      <c r="R11" s="238"/>
    </row>
    <row r="12" spans="4:18" x14ac:dyDescent="0.25">
      <c r="E12" s="238"/>
      <c r="F12" s="238"/>
      <c r="G12" s="238"/>
      <c r="H12" s="238"/>
      <c r="I12" s="238"/>
      <c r="J12" s="238"/>
      <c r="K12" s="238"/>
      <c r="L12" s="238"/>
      <c r="M12" s="238"/>
      <c r="N12" s="238"/>
      <c r="O12" s="238"/>
      <c r="P12" s="238"/>
      <c r="Q12" s="238"/>
      <c r="R12" s="238"/>
    </row>
    <row r="13" spans="4:18" x14ac:dyDescent="0.25">
      <c r="E13" s="238"/>
      <c r="F13" s="238"/>
      <c r="G13" s="238"/>
      <c r="H13" s="238"/>
      <c r="I13" s="238"/>
      <c r="J13" s="238"/>
      <c r="K13" s="238"/>
      <c r="L13" s="238"/>
      <c r="M13" s="238"/>
      <c r="N13" s="238"/>
      <c r="O13" s="238"/>
      <c r="P13" s="238"/>
      <c r="Q13" s="238"/>
      <c r="R13" s="238"/>
    </row>
    <row r="14" spans="4:18" x14ac:dyDescent="0.25">
      <c r="E14" s="238"/>
      <c r="F14" s="238"/>
      <c r="G14" s="238"/>
      <c r="H14" s="238"/>
      <c r="I14" s="238"/>
      <c r="J14" s="238"/>
      <c r="K14" s="238"/>
      <c r="L14" s="238"/>
      <c r="M14" s="238"/>
      <c r="N14" s="238"/>
      <c r="O14" s="238"/>
      <c r="P14" s="238"/>
      <c r="Q14" s="238"/>
      <c r="R14" s="238"/>
    </row>
    <row r="15" spans="4:18" x14ac:dyDescent="0.25">
      <c r="E15" s="238"/>
      <c r="F15" s="238"/>
      <c r="G15" s="238"/>
      <c r="H15" s="238"/>
      <c r="I15" s="238"/>
      <c r="J15" s="238"/>
      <c r="K15" s="238"/>
      <c r="L15" s="238"/>
      <c r="M15" s="238"/>
      <c r="N15" s="238"/>
      <c r="O15" s="238"/>
      <c r="P15" s="238"/>
      <c r="Q15" s="238"/>
      <c r="R15" s="238"/>
    </row>
    <row r="16" spans="4:18" x14ac:dyDescent="0.25">
      <c r="E16" s="238"/>
      <c r="F16" s="238"/>
      <c r="G16" s="238"/>
      <c r="H16" s="238"/>
      <c r="I16" s="238"/>
      <c r="J16" s="238"/>
      <c r="K16" s="238"/>
      <c r="L16" s="238"/>
      <c r="M16" s="238"/>
      <c r="N16" s="238"/>
      <c r="O16" s="238"/>
      <c r="P16" s="238"/>
      <c r="Q16" s="238"/>
      <c r="R16" s="238"/>
    </row>
    <row r="17" spans="5:18" x14ac:dyDescent="0.25">
      <c r="E17" s="238"/>
      <c r="F17" s="238"/>
      <c r="G17" s="238"/>
      <c r="H17" s="238"/>
      <c r="I17" s="238"/>
      <c r="J17" s="238"/>
      <c r="K17" s="238"/>
      <c r="L17" s="238"/>
      <c r="M17" s="238"/>
      <c r="N17" s="238"/>
      <c r="O17" s="238"/>
      <c r="P17" s="238"/>
      <c r="Q17" s="238"/>
      <c r="R17" s="238"/>
    </row>
    <row r="18" spans="5:18" x14ac:dyDescent="0.25">
      <c r="E18" s="238"/>
      <c r="F18" s="238"/>
      <c r="G18" s="238"/>
      <c r="H18" s="238"/>
      <c r="I18" s="238"/>
      <c r="J18" s="238"/>
      <c r="K18" s="238"/>
      <c r="L18" s="238"/>
      <c r="M18" s="238"/>
      <c r="N18" s="238"/>
      <c r="O18" s="238"/>
      <c r="P18" s="238"/>
      <c r="Q18" s="238"/>
      <c r="R18" s="238"/>
    </row>
    <row r="19" spans="5:18" x14ac:dyDescent="0.25">
      <c r="E19" s="238"/>
      <c r="F19" s="238"/>
      <c r="G19" s="238"/>
      <c r="H19" s="238"/>
      <c r="I19" s="238"/>
      <c r="J19" s="238"/>
      <c r="K19" s="238"/>
      <c r="L19" s="238"/>
      <c r="M19" s="238"/>
      <c r="N19" s="238"/>
      <c r="O19" s="238"/>
      <c r="P19" s="238"/>
      <c r="Q19" s="238"/>
      <c r="R19" s="238"/>
    </row>
    <row r="20" spans="5:18" x14ac:dyDescent="0.25">
      <c r="E20" s="238"/>
      <c r="F20" s="238"/>
      <c r="G20" s="238"/>
      <c r="H20" s="238"/>
      <c r="I20" s="238"/>
      <c r="J20" s="238"/>
      <c r="K20" s="238"/>
      <c r="L20" s="238"/>
      <c r="M20" s="238"/>
      <c r="N20" s="238"/>
      <c r="O20" s="238"/>
      <c r="P20" s="238"/>
      <c r="Q20" s="238"/>
      <c r="R20" s="238"/>
    </row>
    <row r="21" spans="5:18" x14ac:dyDescent="0.25">
      <c r="E21" s="238"/>
      <c r="F21" s="238"/>
      <c r="G21" s="238"/>
      <c r="H21" s="238"/>
      <c r="I21" s="238"/>
      <c r="J21" s="238"/>
      <c r="K21" s="238"/>
      <c r="L21" s="238"/>
      <c r="M21" s="238"/>
      <c r="N21" s="238"/>
      <c r="O21" s="238"/>
      <c r="P21" s="238"/>
      <c r="Q21" s="238"/>
      <c r="R21" s="238"/>
    </row>
    <row r="22" spans="5:18" x14ac:dyDescent="0.25">
      <c r="F22" s="238"/>
      <c r="G22" s="238"/>
      <c r="H22" s="238"/>
      <c r="I22" s="238"/>
      <c r="J22" s="238"/>
      <c r="K22" s="238"/>
      <c r="L22" s="238"/>
      <c r="N22" s="238"/>
      <c r="O22" s="238"/>
      <c r="P22" s="238"/>
      <c r="Q22" s="238"/>
      <c r="R22" s="238"/>
    </row>
    <row r="23" spans="5:18" x14ac:dyDescent="0.25">
      <c r="E23" s="238"/>
      <c r="F23" s="238"/>
      <c r="G23" s="238"/>
      <c r="H23" s="238"/>
      <c r="I23" s="238"/>
      <c r="J23" s="238"/>
      <c r="K23" s="238"/>
      <c r="L23" s="238"/>
      <c r="M23" s="238"/>
      <c r="N23" s="238"/>
      <c r="O23" s="238"/>
      <c r="P23" s="238"/>
      <c r="Q23" s="238"/>
      <c r="R23" s="238"/>
    </row>
    <row r="24" spans="5:18" ht="15" customHeight="1" x14ac:dyDescent="0.25">
      <c r="E24" s="238"/>
      <c r="F24" s="238"/>
      <c r="G24" s="238"/>
      <c r="H24" s="238"/>
      <c r="I24" s="238"/>
      <c r="J24" s="238"/>
      <c r="K24" s="238"/>
      <c r="L24" s="238"/>
      <c r="M24" s="238"/>
      <c r="N24" s="238"/>
      <c r="O24" s="238"/>
      <c r="P24" s="238"/>
      <c r="Q24" s="238"/>
      <c r="R24" s="238"/>
    </row>
    <row r="25" spans="5:18" x14ac:dyDescent="0.25">
      <c r="E25" s="238"/>
      <c r="F25" s="238"/>
      <c r="G25" s="238"/>
      <c r="H25" s="238"/>
      <c r="I25" s="238"/>
      <c r="J25" s="238"/>
      <c r="K25" s="238"/>
      <c r="L25" s="238"/>
      <c r="M25" s="238"/>
      <c r="N25" s="238"/>
      <c r="O25" s="238"/>
      <c r="P25" s="238"/>
      <c r="Q25" s="238"/>
      <c r="R25" s="238"/>
    </row>
    <row r="26" spans="5:18" x14ac:dyDescent="0.25">
      <c r="E26" s="238"/>
      <c r="F26" s="238"/>
      <c r="G26" s="238"/>
      <c r="H26" s="238"/>
      <c r="I26" s="238"/>
      <c r="J26" s="238"/>
      <c r="K26" s="238"/>
      <c r="L26" s="238"/>
      <c r="M26" s="238"/>
      <c r="N26" s="238"/>
      <c r="O26" s="238"/>
      <c r="P26" s="238"/>
      <c r="Q26" s="238"/>
      <c r="R26" s="238"/>
    </row>
    <row r="27" spans="5:18" x14ac:dyDescent="0.25">
      <c r="E27" s="238"/>
      <c r="F27" s="238"/>
      <c r="G27" s="238"/>
      <c r="H27" s="238"/>
      <c r="I27" s="238"/>
      <c r="J27" s="238"/>
      <c r="K27" s="238"/>
      <c r="L27" s="238"/>
      <c r="M27" s="238"/>
      <c r="N27" s="238"/>
      <c r="O27" s="238"/>
      <c r="P27" s="238"/>
      <c r="Q27" s="238"/>
      <c r="R27" s="238"/>
    </row>
    <row r="28" spans="5:18" x14ac:dyDescent="0.25">
      <c r="E28" s="238"/>
      <c r="F28" s="238"/>
      <c r="G28" s="238"/>
      <c r="H28" s="238"/>
      <c r="I28" s="238"/>
      <c r="J28" s="238"/>
      <c r="K28" s="238"/>
      <c r="L28" s="238"/>
      <c r="M28" s="238"/>
      <c r="N28" s="238"/>
      <c r="O28" s="238"/>
      <c r="P28" s="238"/>
      <c r="Q28" s="238"/>
      <c r="R28" s="238"/>
    </row>
    <row r="29" spans="5:18" x14ac:dyDescent="0.25">
      <c r="E29" s="238"/>
      <c r="F29" s="238"/>
      <c r="G29" s="238"/>
      <c r="H29" s="238"/>
      <c r="I29" s="238"/>
      <c r="J29" s="238"/>
      <c r="K29" s="238"/>
      <c r="L29" s="238"/>
      <c r="M29" s="238"/>
      <c r="N29" s="238"/>
      <c r="O29" s="238"/>
      <c r="P29" s="238"/>
      <c r="Q29" s="238"/>
      <c r="R29" s="238"/>
    </row>
    <row r="30" spans="5:18" x14ac:dyDescent="0.25">
      <c r="E30" s="238"/>
      <c r="F30" s="238"/>
      <c r="G30" s="238"/>
      <c r="H30" s="238"/>
      <c r="I30" s="238"/>
      <c r="J30" s="238"/>
      <c r="K30" s="238"/>
      <c r="L30" s="238"/>
      <c r="M30" s="238"/>
      <c r="N30" s="238"/>
      <c r="O30" s="238"/>
      <c r="P30" s="238"/>
      <c r="Q30" s="238"/>
      <c r="R30" s="238"/>
    </row>
    <row r="31" spans="5:18" x14ac:dyDescent="0.25">
      <c r="E31" s="238"/>
      <c r="F31" s="238"/>
      <c r="G31" s="238"/>
      <c r="H31" s="238"/>
      <c r="I31" s="238"/>
      <c r="J31" s="238"/>
      <c r="K31" s="238"/>
      <c r="L31" s="238"/>
      <c r="M31" s="238"/>
      <c r="N31" s="238"/>
      <c r="O31" s="238"/>
      <c r="P31" s="238"/>
      <c r="Q31" s="238"/>
      <c r="R31" s="238"/>
    </row>
    <row r="32" spans="5:18" x14ac:dyDescent="0.25">
      <c r="E32" s="238"/>
      <c r="F32" s="238"/>
      <c r="G32" s="238"/>
      <c r="H32" s="238"/>
      <c r="I32" s="238"/>
      <c r="J32" s="238"/>
      <c r="K32" s="238"/>
      <c r="L32" s="238"/>
      <c r="M32" s="238"/>
      <c r="N32" s="238"/>
      <c r="O32" s="238"/>
      <c r="P32" s="238"/>
      <c r="Q32" s="238"/>
      <c r="R32" s="238"/>
    </row>
    <row r="33" spans="5:22" x14ac:dyDescent="0.25">
      <c r="E33" s="238"/>
      <c r="F33" s="238"/>
      <c r="G33" s="238"/>
      <c r="H33" s="238"/>
      <c r="I33" s="238"/>
      <c r="J33" s="238"/>
      <c r="K33" s="238"/>
      <c r="L33" s="238"/>
      <c r="M33" s="238"/>
      <c r="N33" s="238"/>
      <c r="O33" s="238"/>
      <c r="P33" s="238"/>
      <c r="Q33" s="238"/>
      <c r="R33" s="238"/>
    </row>
    <row r="34" spans="5:22" x14ac:dyDescent="0.25">
      <c r="E34" s="238"/>
      <c r="F34" s="238"/>
      <c r="G34" s="238"/>
      <c r="H34" s="238"/>
      <c r="I34" s="238"/>
      <c r="J34" s="238"/>
      <c r="K34" s="238"/>
      <c r="L34" s="238"/>
      <c r="M34" s="238"/>
      <c r="N34" s="238"/>
      <c r="O34" s="238"/>
      <c r="P34" s="238"/>
      <c r="Q34" s="238"/>
      <c r="R34" s="238"/>
    </row>
    <row r="35" spans="5:22" x14ac:dyDescent="0.25">
      <c r="E35" s="238"/>
      <c r="F35" s="238"/>
      <c r="G35" s="238"/>
      <c r="H35" s="238"/>
      <c r="I35" s="238"/>
      <c r="J35" s="238"/>
      <c r="K35" s="238"/>
      <c r="L35" s="238"/>
      <c r="M35" s="238"/>
      <c r="N35" s="238"/>
      <c r="O35" s="238"/>
      <c r="P35" s="238"/>
      <c r="Q35" s="238"/>
      <c r="R35" s="238"/>
    </row>
    <row r="36" spans="5:22" x14ac:dyDescent="0.25">
      <c r="E36" s="238"/>
      <c r="F36" s="238"/>
      <c r="G36" s="238"/>
      <c r="H36" s="238"/>
      <c r="I36" s="238"/>
      <c r="J36" s="238"/>
      <c r="K36" s="238"/>
      <c r="L36" s="238"/>
      <c r="M36" s="238"/>
      <c r="N36" s="238"/>
      <c r="O36" s="238"/>
      <c r="P36" s="238"/>
      <c r="Q36" s="238"/>
      <c r="R36" s="238"/>
    </row>
    <row r="37" spans="5:22" x14ac:dyDescent="0.25">
      <c r="E37" s="238"/>
      <c r="F37" s="238"/>
      <c r="G37" s="238"/>
      <c r="H37" s="238"/>
      <c r="I37" s="238"/>
      <c r="J37" s="238"/>
      <c r="K37" s="238"/>
      <c r="L37" s="238"/>
      <c r="M37" s="238"/>
      <c r="N37" s="238"/>
      <c r="O37" s="238"/>
      <c r="P37" s="238"/>
      <c r="Q37" s="238"/>
      <c r="R37" s="238"/>
    </row>
    <row r="38" spans="5:22" x14ac:dyDescent="0.25">
      <c r="E38" s="238"/>
      <c r="F38" s="238"/>
      <c r="G38" s="238"/>
      <c r="H38" s="238"/>
      <c r="I38" s="238"/>
      <c r="J38" s="238"/>
      <c r="K38" s="238"/>
      <c r="L38" s="238"/>
      <c r="M38" s="238"/>
      <c r="N38" s="238"/>
      <c r="O38" s="238"/>
      <c r="P38" s="238"/>
      <c r="Q38" s="238"/>
      <c r="R38" s="238"/>
    </row>
    <row r="39" spans="5:22" x14ac:dyDescent="0.25">
      <c r="E39" s="238"/>
      <c r="F39" s="238"/>
      <c r="G39" s="238"/>
      <c r="H39" s="238"/>
      <c r="I39" s="238"/>
      <c r="J39" s="238"/>
      <c r="K39" s="238"/>
      <c r="L39" s="238"/>
      <c r="M39" s="238"/>
      <c r="N39" s="238"/>
      <c r="O39" s="238"/>
      <c r="P39" s="238"/>
      <c r="Q39" s="238"/>
    </row>
    <row r="40" spans="5:22" x14ac:dyDescent="0.25">
      <c r="E40" s="238"/>
      <c r="F40" s="238"/>
      <c r="G40" s="238"/>
      <c r="H40" s="238"/>
      <c r="I40" s="238"/>
      <c r="J40" s="238"/>
      <c r="K40" s="238"/>
      <c r="L40" s="238"/>
      <c r="M40" s="238"/>
      <c r="N40" s="238"/>
      <c r="O40" s="238"/>
      <c r="P40" s="238"/>
      <c r="Q40" s="238"/>
    </row>
    <row r="44" spans="5:22" ht="15" customHeight="1" x14ac:dyDescent="0.25">
      <c r="E44" s="240"/>
      <c r="F44" s="238"/>
      <c r="G44" s="238"/>
      <c r="H44" s="238"/>
      <c r="I44" s="238"/>
      <c r="J44" s="238"/>
      <c r="K44" s="238"/>
      <c r="L44" s="238"/>
      <c r="M44" s="238"/>
      <c r="N44" s="240"/>
      <c r="O44" s="238"/>
      <c r="P44" s="238"/>
      <c r="Q44" s="238"/>
    </row>
    <row r="45" spans="5:22" x14ac:dyDescent="0.25">
      <c r="E45" s="239"/>
      <c r="F45" s="238"/>
      <c r="G45" s="238"/>
      <c r="H45" s="238"/>
      <c r="I45" s="238"/>
      <c r="J45" s="238"/>
      <c r="K45" s="238"/>
      <c r="L45" s="238"/>
      <c r="M45" s="238"/>
      <c r="N45" s="239"/>
      <c r="O45" s="238"/>
      <c r="P45" s="238"/>
      <c r="Q45" s="238"/>
    </row>
    <row r="46" spans="5:22" ht="15" customHeight="1" x14ac:dyDescent="0.25">
      <c r="E46" s="238"/>
      <c r="F46" s="238"/>
      <c r="G46" s="238"/>
      <c r="H46" s="238"/>
      <c r="I46" s="238"/>
      <c r="J46" s="238"/>
      <c r="K46" s="238"/>
      <c r="L46" s="238"/>
      <c r="M46" s="238"/>
      <c r="N46" s="238"/>
      <c r="O46" s="238"/>
      <c r="P46" s="238"/>
      <c r="Q46" s="238"/>
    </row>
    <row r="47" spans="5:22" x14ac:dyDescent="0.25">
      <c r="E47" s="238"/>
      <c r="F47" s="238"/>
      <c r="G47" s="238"/>
      <c r="H47" s="238"/>
      <c r="I47" s="238"/>
      <c r="J47" s="238"/>
      <c r="K47" s="238"/>
      <c r="L47" s="238"/>
      <c r="M47" s="238"/>
      <c r="N47" s="238"/>
      <c r="O47" s="238"/>
      <c r="P47" s="238"/>
      <c r="Q47" s="238"/>
      <c r="R47" s="238"/>
      <c r="S47" s="238"/>
      <c r="T47" s="238"/>
      <c r="U47" s="238"/>
      <c r="V47" s="238"/>
    </row>
    <row r="48" spans="5:22" x14ac:dyDescent="0.25">
      <c r="E48" s="238"/>
      <c r="F48" s="238"/>
      <c r="G48" s="238"/>
      <c r="H48" s="238"/>
      <c r="I48" s="238"/>
      <c r="J48" s="238"/>
      <c r="K48" s="238"/>
      <c r="L48" s="238"/>
      <c r="M48" s="238"/>
      <c r="N48" s="238"/>
      <c r="O48" s="238"/>
      <c r="P48" s="238"/>
      <c r="Q48" s="238"/>
      <c r="R48" s="238"/>
      <c r="S48" s="238"/>
      <c r="T48" s="238"/>
      <c r="U48" s="238"/>
      <c r="V48" s="238"/>
    </row>
    <row r="49" spans="5:22" ht="71.25" customHeight="1" x14ac:dyDescent="0.25">
      <c r="E49" s="238"/>
      <c r="F49" s="238"/>
      <c r="G49" s="238"/>
      <c r="H49" s="238"/>
      <c r="I49" s="238"/>
      <c r="J49" s="238"/>
      <c r="K49" s="238"/>
      <c r="L49" s="238"/>
      <c r="M49" s="238"/>
      <c r="N49" s="238"/>
      <c r="O49" s="238"/>
      <c r="P49" s="238"/>
      <c r="Q49" s="238"/>
      <c r="R49" s="238"/>
      <c r="S49" s="238"/>
      <c r="T49" s="238"/>
      <c r="U49" s="237"/>
      <c r="V49" s="237"/>
    </row>
    <row r="50" spans="5:22" x14ac:dyDescent="0.25">
      <c r="E50" s="238"/>
      <c r="F50" s="238"/>
      <c r="G50" s="238"/>
      <c r="H50" s="238"/>
      <c r="I50" s="238"/>
      <c r="J50" s="238"/>
      <c r="K50" s="238"/>
      <c r="L50" s="238"/>
      <c r="M50" s="238"/>
      <c r="N50" s="238"/>
      <c r="O50" s="238"/>
      <c r="P50" s="238"/>
      <c r="Q50" s="238"/>
      <c r="R50" s="238"/>
      <c r="S50" s="238"/>
      <c r="T50" s="238"/>
      <c r="U50" s="237"/>
      <c r="V50" s="237"/>
    </row>
    <row r="51" spans="5:22" x14ac:dyDescent="0.25">
      <c r="E51" s="238"/>
      <c r="F51" s="238"/>
      <c r="G51" s="238"/>
      <c r="H51" s="238"/>
      <c r="I51" s="238"/>
      <c r="J51" s="238"/>
      <c r="K51" s="238"/>
      <c r="L51" s="238"/>
      <c r="M51" s="238"/>
      <c r="N51" s="238"/>
      <c r="O51" s="238"/>
      <c r="P51" s="238"/>
      <c r="Q51" s="238"/>
      <c r="R51" s="238"/>
      <c r="S51" s="238"/>
      <c r="T51" s="238"/>
      <c r="U51" s="237"/>
      <c r="V51" s="237"/>
    </row>
    <row r="52" spans="5:22" x14ac:dyDescent="0.25">
      <c r="E52" s="238"/>
      <c r="F52" s="238"/>
      <c r="G52" s="238"/>
      <c r="H52" s="238"/>
      <c r="I52" s="238"/>
      <c r="J52" s="238"/>
      <c r="K52" s="238"/>
      <c r="L52" s="238"/>
      <c r="M52" s="238"/>
      <c r="N52" s="238"/>
      <c r="O52" s="238"/>
      <c r="P52" s="238"/>
      <c r="Q52" s="238"/>
      <c r="R52" s="238"/>
      <c r="S52" s="238"/>
      <c r="T52" s="238"/>
      <c r="U52" s="237"/>
      <c r="V52" s="237"/>
    </row>
    <row r="53" spans="5:22" x14ac:dyDescent="0.25">
      <c r="E53" s="238"/>
      <c r="F53" s="238"/>
      <c r="G53" s="238"/>
      <c r="H53" s="238"/>
      <c r="I53" s="238"/>
      <c r="J53" s="238"/>
      <c r="K53" s="238"/>
      <c r="L53" s="238"/>
      <c r="M53" s="238"/>
      <c r="N53" s="238"/>
      <c r="O53" s="238"/>
      <c r="P53" s="238"/>
      <c r="Q53" s="238"/>
      <c r="R53" s="238"/>
      <c r="S53" s="238"/>
      <c r="T53" s="238"/>
      <c r="U53" s="237"/>
      <c r="V53" s="237"/>
    </row>
    <row r="54" spans="5:22" x14ac:dyDescent="0.25">
      <c r="E54" s="238"/>
      <c r="F54" s="238"/>
      <c r="G54" s="238"/>
      <c r="H54" s="238"/>
      <c r="I54" s="238"/>
      <c r="J54" s="238"/>
      <c r="K54" s="238"/>
      <c r="L54" s="238"/>
      <c r="M54" s="238"/>
      <c r="N54" s="238"/>
      <c r="O54" s="238"/>
      <c r="P54" s="238"/>
      <c r="Q54" s="238"/>
      <c r="R54" s="238"/>
      <c r="S54" s="238"/>
      <c r="T54" s="238"/>
      <c r="U54" s="237"/>
      <c r="V54" s="237"/>
    </row>
    <row r="55" spans="5:22" x14ac:dyDescent="0.25">
      <c r="E55" s="238"/>
      <c r="F55" s="238"/>
      <c r="G55" s="238"/>
      <c r="H55" s="238"/>
      <c r="I55" s="238"/>
      <c r="J55" s="238"/>
      <c r="K55" s="238"/>
      <c r="L55" s="238"/>
      <c r="M55" s="238"/>
      <c r="N55" s="238"/>
      <c r="O55" s="238"/>
      <c r="P55" s="238"/>
      <c r="Q55" s="238"/>
      <c r="R55" s="238"/>
      <c r="S55" s="238"/>
      <c r="T55" s="238"/>
      <c r="U55" s="237"/>
      <c r="V55" s="237"/>
    </row>
    <row r="56" spans="5:22" x14ac:dyDescent="0.25">
      <c r="E56" s="238"/>
      <c r="F56" s="238"/>
      <c r="G56" s="238"/>
      <c r="H56" s="238"/>
      <c r="I56" s="238"/>
      <c r="J56" s="238"/>
      <c r="K56" s="238"/>
      <c r="L56" s="238"/>
      <c r="M56" s="238"/>
      <c r="N56" s="238"/>
      <c r="O56" s="238"/>
      <c r="P56" s="238"/>
      <c r="Q56" s="238"/>
      <c r="R56" s="238"/>
      <c r="S56" s="238"/>
      <c r="T56" s="238"/>
      <c r="U56" s="237"/>
      <c r="V56" s="237"/>
    </row>
    <row r="57" spans="5:22" x14ac:dyDescent="0.25">
      <c r="E57" s="238"/>
      <c r="F57" s="238"/>
      <c r="G57" s="238"/>
      <c r="H57" s="238"/>
      <c r="I57" s="238"/>
      <c r="J57" s="238"/>
      <c r="K57" s="238"/>
      <c r="L57" s="238"/>
      <c r="M57" s="238"/>
      <c r="N57" s="238"/>
      <c r="O57" s="238"/>
      <c r="P57" s="238"/>
      <c r="Q57" s="238"/>
      <c r="R57" s="238"/>
      <c r="S57" s="238"/>
      <c r="T57" s="238"/>
      <c r="U57" s="237"/>
      <c r="V57" s="237"/>
    </row>
    <row r="58" spans="5:22" x14ac:dyDescent="0.25">
      <c r="E58" s="238"/>
      <c r="F58" s="238"/>
      <c r="G58" s="238"/>
      <c r="H58" s="238"/>
      <c r="I58" s="238"/>
      <c r="J58" s="238"/>
      <c r="K58" s="238"/>
      <c r="L58" s="238"/>
      <c r="M58" s="238"/>
      <c r="N58" s="238"/>
      <c r="O58" s="238"/>
      <c r="P58" s="238"/>
      <c r="Q58" s="238"/>
      <c r="R58" s="238"/>
      <c r="S58" s="238"/>
      <c r="T58" s="238"/>
      <c r="U58" s="237"/>
      <c r="V58" s="237"/>
    </row>
    <row r="59" spans="5:22" x14ac:dyDescent="0.25">
      <c r="E59" s="238"/>
      <c r="F59" s="238"/>
      <c r="G59" s="238"/>
      <c r="H59" s="238"/>
      <c r="I59" s="238"/>
      <c r="J59" s="238"/>
      <c r="K59" s="238"/>
      <c r="L59" s="238"/>
      <c r="M59" s="238"/>
      <c r="N59" s="238"/>
      <c r="O59" s="238"/>
      <c r="P59" s="238"/>
      <c r="Q59" s="238"/>
      <c r="R59" s="238"/>
      <c r="S59" s="238"/>
      <c r="T59" s="238"/>
      <c r="U59" s="237"/>
      <c r="V59" s="237"/>
    </row>
    <row r="60" spans="5:22" x14ac:dyDescent="0.25">
      <c r="E60" s="238"/>
      <c r="F60" s="238"/>
      <c r="G60" s="238"/>
      <c r="H60" s="238"/>
      <c r="I60" s="238"/>
      <c r="J60" s="238"/>
      <c r="K60" s="238"/>
      <c r="L60" s="238"/>
      <c r="M60" s="238"/>
      <c r="N60" s="238"/>
      <c r="O60" s="238"/>
      <c r="P60" s="238"/>
      <c r="Q60" s="238"/>
      <c r="R60" s="238"/>
      <c r="S60" s="238"/>
      <c r="T60" s="238"/>
      <c r="U60" s="237"/>
      <c r="V60" s="237"/>
    </row>
    <row r="61" spans="5:22" x14ac:dyDescent="0.25">
      <c r="E61"/>
      <c r="F61" s="237"/>
      <c r="G61" s="237"/>
      <c r="H61" s="237"/>
      <c r="I61" s="237"/>
      <c r="J61" s="237"/>
      <c r="K61" s="237"/>
      <c r="L61" s="237"/>
      <c r="M61" s="237"/>
      <c r="N61" s="237"/>
      <c r="O61" s="237"/>
      <c r="P61" s="237"/>
      <c r="Q61" s="237"/>
      <c r="R61" s="237"/>
      <c r="S61" s="237"/>
      <c r="T61" s="237"/>
      <c r="U61" s="237"/>
      <c r="V61" s="237"/>
    </row>
    <row r="62" spans="5:22" x14ac:dyDescent="0.25">
      <c r="E62" s="237"/>
      <c r="F62" s="237"/>
      <c r="G62" s="237"/>
      <c r="H62" s="237"/>
      <c r="I62" s="237"/>
      <c r="J62" s="237"/>
      <c r="K62" s="237"/>
      <c r="L62" s="237"/>
      <c r="M62" s="237"/>
      <c r="N62" s="237"/>
      <c r="O62" s="237"/>
      <c r="P62" s="237"/>
      <c r="Q62" s="237"/>
      <c r="R62" s="237"/>
      <c r="S62" s="237"/>
      <c r="T62" s="237"/>
      <c r="U62" s="237"/>
      <c r="V62" s="237"/>
    </row>
    <row r="63" spans="5:22" x14ac:dyDescent="0.25">
      <c r="E63" s="237"/>
      <c r="F63" s="237"/>
      <c r="G63" s="237"/>
      <c r="H63" s="237"/>
      <c r="I63" s="237"/>
      <c r="J63" s="237"/>
      <c r="K63" s="237"/>
      <c r="L63" s="237"/>
      <c r="M63" s="237"/>
      <c r="N63" s="237"/>
      <c r="O63" s="237"/>
      <c r="P63" s="237"/>
      <c r="Q63" s="237"/>
      <c r="R63" s="237"/>
      <c r="S63" s="237"/>
      <c r="T63" s="237"/>
      <c r="U63" s="237"/>
      <c r="V63" s="237"/>
    </row>
    <row r="64" spans="5:22" x14ac:dyDescent="0.25">
      <c r="E64" s="237"/>
      <c r="F64" s="237"/>
      <c r="G64" s="237"/>
      <c r="H64" s="237"/>
      <c r="I64" s="237"/>
      <c r="J64" s="237"/>
      <c r="K64" s="237"/>
      <c r="L64" s="237"/>
      <c r="M64" s="237"/>
      <c r="N64" s="237"/>
      <c r="O64" s="237"/>
      <c r="P64" s="237"/>
      <c r="Q64" s="237"/>
      <c r="R64" s="237"/>
      <c r="S64" s="237"/>
      <c r="T64" s="237"/>
      <c r="U64" s="237"/>
      <c r="V64" s="237"/>
    </row>
    <row r="65" spans="5:22" x14ac:dyDescent="0.25">
      <c r="E65" s="237"/>
      <c r="F65" s="237"/>
      <c r="G65" s="237"/>
      <c r="H65" s="237"/>
      <c r="I65" s="237"/>
      <c r="J65" s="237"/>
      <c r="K65" s="237"/>
      <c r="L65" s="237"/>
      <c r="M65" s="237"/>
      <c r="N65" s="237"/>
      <c r="O65" s="237"/>
      <c r="P65" s="237"/>
      <c r="Q65" s="237"/>
      <c r="R65" s="237"/>
      <c r="S65" s="237"/>
      <c r="T65" s="237"/>
      <c r="U65" s="237"/>
      <c r="V65" s="237"/>
    </row>
    <row r="66" spans="5:22" x14ac:dyDescent="0.25">
      <c r="E66" s="237"/>
      <c r="F66" s="237"/>
      <c r="G66" s="237"/>
      <c r="H66" s="237"/>
      <c r="I66" s="237"/>
      <c r="J66" s="237"/>
      <c r="K66" s="237"/>
      <c r="L66" s="237"/>
      <c r="M66" s="237"/>
      <c r="N66" s="237"/>
      <c r="O66" s="237"/>
      <c r="P66" s="237"/>
      <c r="Q66" s="237"/>
      <c r="R66" s="237"/>
      <c r="S66" s="237"/>
      <c r="T66" s="237"/>
      <c r="U66" s="237"/>
      <c r="V66" s="237"/>
    </row>
    <row r="67" spans="5:22" x14ac:dyDescent="0.25">
      <c r="E67" s="237"/>
      <c r="F67" s="237"/>
      <c r="G67" s="237"/>
      <c r="H67" s="237"/>
      <c r="I67" s="237"/>
      <c r="J67" s="237"/>
      <c r="K67" s="237"/>
      <c r="L67" s="237"/>
      <c r="M67" s="237"/>
      <c r="N67" s="237"/>
      <c r="O67" s="237"/>
      <c r="P67" s="237"/>
      <c r="Q67" s="237"/>
      <c r="R67" s="237"/>
      <c r="S67" s="237"/>
      <c r="T67" s="237"/>
      <c r="U67" s="237"/>
      <c r="V67" s="237"/>
    </row>
    <row r="68" spans="5:22" x14ac:dyDescent="0.25">
      <c r="E68" s="237"/>
      <c r="F68" s="237"/>
      <c r="G68" s="237"/>
      <c r="H68" s="237"/>
      <c r="I68" s="237"/>
      <c r="J68" s="237"/>
      <c r="K68" s="237"/>
      <c r="L68" s="237"/>
      <c r="M68" s="237"/>
      <c r="N68" s="237"/>
      <c r="O68" s="237"/>
      <c r="P68" s="237"/>
      <c r="Q68" s="237"/>
      <c r="R68" s="237"/>
      <c r="S68" s="237"/>
      <c r="T68" s="237"/>
      <c r="U68" s="237"/>
      <c r="V68" s="237"/>
    </row>
    <row r="69" spans="5:22" x14ac:dyDescent="0.25">
      <c r="E69" s="237"/>
      <c r="F69" s="237"/>
      <c r="G69" s="237"/>
      <c r="H69" s="237"/>
      <c r="I69" s="237"/>
      <c r="J69" s="237"/>
      <c r="K69" s="237"/>
      <c r="L69" s="237"/>
      <c r="M69" s="237"/>
      <c r="N69" s="237"/>
      <c r="O69" s="237"/>
      <c r="P69" s="237"/>
      <c r="Q69" s="237"/>
      <c r="R69" s="237"/>
      <c r="S69" s="237"/>
      <c r="T69" s="237"/>
      <c r="U69" s="237"/>
      <c r="V69" s="237"/>
    </row>
    <row r="70" spans="5:22" x14ac:dyDescent="0.25">
      <c r="E70" s="237"/>
      <c r="F70" s="237"/>
      <c r="G70" s="237"/>
      <c r="H70" s="237"/>
      <c r="I70" s="237"/>
      <c r="J70" s="237"/>
      <c r="K70" s="237"/>
      <c r="L70" s="237"/>
      <c r="M70" s="237"/>
      <c r="N70" s="237"/>
      <c r="O70" s="237"/>
      <c r="P70" s="237"/>
      <c r="Q70" s="237"/>
      <c r="R70" s="237"/>
      <c r="S70" s="237"/>
      <c r="T70" s="237"/>
      <c r="U70" s="237"/>
      <c r="V70" s="237"/>
    </row>
    <row r="71" spans="5:22" x14ac:dyDescent="0.25">
      <c r="E71" s="237"/>
      <c r="F71" s="237"/>
      <c r="G71" s="237"/>
      <c r="H71" s="237"/>
      <c r="I71" s="237"/>
      <c r="J71" s="237"/>
      <c r="K71" s="237"/>
      <c r="L71" s="237"/>
      <c r="M71" s="237"/>
      <c r="N71" s="237"/>
      <c r="O71" s="237"/>
      <c r="P71" s="237"/>
      <c r="Q71" s="237"/>
      <c r="R71" s="237"/>
      <c r="S71" s="237"/>
      <c r="T71" s="237"/>
      <c r="U71" s="237"/>
      <c r="V71" s="237"/>
    </row>
    <row r="72" spans="5:22" x14ac:dyDescent="0.25">
      <c r="E72" s="237"/>
      <c r="F72" s="237"/>
      <c r="G72" s="237"/>
      <c r="H72" s="237"/>
      <c r="I72" s="237"/>
      <c r="J72" s="237"/>
      <c r="K72" s="237"/>
      <c r="L72" s="237"/>
      <c r="M72" s="237"/>
      <c r="N72" s="237"/>
      <c r="O72" s="237"/>
      <c r="P72" s="237"/>
      <c r="Q72" s="237"/>
      <c r="R72" s="237"/>
      <c r="S72" s="237"/>
      <c r="T72" s="237"/>
      <c r="U72" s="237"/>
      <c r="V72" s="237"/>
    </row>
    <row r="73" spans="5:22" x14ac:dyDescent="0.25">
      <c r="E73" s="237"/>
      <c r="F73" s="237"/>
      <c r="G73" s="237"/>
      <c r="H73" s="237"/>
      <c r="I73" s="237"/>
      <c r="J73" s="237"/>
      <c r="K73" s="237"/>
      <c r="L73" s="237"/>
      <c r="M73" s="237"/>
      <c r="N73" s="237"/>
      <c r="O73" s="237"/>
      <c r="P73" s="237"/>
      <c r="Q73" s="237"/>
      <c r="R73" s="237"/>
      <c r="S73" s="237"/>
      <c r="T73" s="237"/>
      <c r="U73" s="237"/>
      <c r="V73" s="237"/>
    </row>
    <row r="74" spans="5:22" x14ac:dyDescent="0.25">
      <c r="E74" s="237"/>
      <c r="F74" s="237"/>
      <c r="G74" s="237"/>
      <c r="H74" s="237"/>
      <c r="I74" s="237"/>
      <c r="J74" s="237"/>
      <c r="K74" s="237"/>
      <c r="L74" s="237"/>
      <c r="M74" s="237"/>
      <c r="N74" s="237"/>
      <c r="O74" s="237"/>
      <c r="P74" s="237"/>
      <c r="Q74" s="237"/>
      <c r="R74" s="237"/>
      <c r="S74" s="237"/>
      <c r="T74" s="237"/>
      <c r="U74" s="237"/>
      <c r="V74" s="237"/>
    </row>
    <row r="75" spans="5:22" x14ac:dyDescent="0.25">
      <c r="E75" s="237"/>
      <c r="F75" s="237"/>
      <c r="G75" s="237"/>
      <c r="H75" s="237"/>
      <c r="I75" s="237"/>
      <c r="J75" s="237"/>
      <c r="K75" s="237"/>
      <c r="L75" s="237"/>
      <c r="M75" s="237"/>
      <c r="N75" s="237"/>
      <c r="O75" s="237"/>
      <c r="P75" s="237"/>
      <c r="Q75" s="237"/>
      <c r="R75" s="237"/>
      <c r="S75" s="237"/>
      <c r="T75" s="237"/>
      <c r="U75" s="237"/>
      <c r="V75" s="237"/>
    </row>
    <row r="76" spans="5:22" x14ac:dyDescent="0.25">
      <c r="E76" s="237"/>
      <c r="F76" s="237"/>
      <c r="G76" s="237"/>
      <c r="H76" s="237"/>
      <c r="I76" s="237"/>
      <c r="J76" s="237"/>
      <c r="K76" s="237"/>
      <c r="L76" s="237"/>
      <c r="M76" s="237"/>
      <c r="N76" s="237"/>
      <c r="O76" s="237"/>
      <c r="P76" s="237"/>
      <c r="Q76" s="237"/>
      <c r="R76" s="237"/>
      <c r="S76" s="237"/>
      <c r="T76" s="237"/>
      <c r="U76" s="237"/>
      <c r="V76" s="237"/>
    </row>
    <row r="77" spans="5:22" x14ac:dyDescent="0.25">
      <c r="E77" s="237"/>
      <c r="F77" s="237"/>
      <c r="G77" s="237"/>
      <c r="H77" s="237"/>
      <c r="I77" s="237"/>
      <c r="J77" s="237"/>
      <c r="K77" s="237"/>
      <c r="L77" s="237"/>
      <c r="M77" s="237"/>
      <c r="N77" s="237"/>
      <c r="O77" s="237"/>
      <c r="P77" s="237"/>
      <c r="Q77" s="237"/>
      <c r="R77" s="237"/>
      <c r="S77" s="237"/>
      <c r="T77" s="237"/>
      <c r="U77" s="237"/>
      <c r="V77" s="237"/>
    </row>
    <row r="78" spans="5:22" x14ac:dyDescent="0.25">
      <c r="E78" s="237"/>
      <c r="F78" s="237"/>
      <c r="G78" s="237"/>
      <c r="H78" s="237"/>
      <c r="I78" s="237"/>
      <c r="J78" s="237"/>
      <c r="K78" s="237"/>
      <c r="L78" s="237"/>
      <c r="M78" s="237"/>
      <c r="N78" s="237"/>
      <c r="O78" s="237"/>
      <c r="P78" s="237"/>
      <c r="Q78" s="237"/>
      <c r="R78" s="237"/>
      <c r="S78" s="237"/>
      <c r="T78" s="237"/>
      <c r="U78" s="237"/>
      <c r="V78" s="237"/>
    </row>
    <row r="79" spans="5:22" x14ac:dyDescent="0.25">
      <c r="E79" s="237"/>
      <c r="F79" s="237"/>
      <c r="G79" s="237"/>
      <c r="H79" s="237"/>
      <c r="I79" s="237"/>
      <c r="J79" s="237"/>
      <c r="K79" s="237"/>
      <c r="L79" s="237"/>
      <c r="M79" s="237"/>
      <c r="N79" s="237"/>
      <c r="O79" s="237"/>
      <c r="P79" s="237"/>
      <c r="Q79" s="237"/>
      <c r="R79" s="237"/>
      <c r="S79" s="237"/>
      <c r="T79" s="237"/>
      <c r="U79" s="237"/>
      <c r="V79" s="237"/>
    </row>
    <row r="80" spans="5:22" x14ac:dyDescent="0.25">
      <c r="E80" s="237"/>
      <c r="F80" s="237"/>
      <c r="G80" s="237"/>
      <c r="H80" s="237"/>
      <c r="I80" s="237"/>
      <c r="J80" s="237"/>
      <c r="K80" s="237"/>
      <c r="L80" s="237"/>
      <c r="M80" s="237"/>
      <c r="N80" s="237"/>
      <c r="O80" s="237"/>
      <c r="P80" s="237"/>
      <c r="Q80" s="237"/>
      <c r="R80" s="237"/>
      <c r="S80" s="237"/>
      <c r="T80" s="237"/>
      <c r="U80" s="237"/>
      <c r="V80" s="23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M43"/>
  <sheetViews>
    <sheetView showGridLines="0" workbookViewId="0"/>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3" ht="20.25" x14ac:dyDescent="0.3">
      <c r="E3" s="2" t="s">
        <v>202</v>
      </c>
    </row>
    <row r="6" spans="5:13" x14ac:dyDescent="0.25">
      <c r="E6" s="253" t="s">
        <v>196</v>
      </c>
      <c r="F6" s="249"/>
      <c r="G6" s="249"/>
      <c r="H6" s="249"/>
      <c r="I6" s="244"/>
      <c r="J6" s="253" t="s">
        <v>195</v>
      </c>
      <c r="K6" s="249"/>
      <c r="L6" s="249"/>
      <c r="M6" s="249"/>
    </row>
    <row r="7" spans="5:13" x14ac:dyDescent="0.25">
      <c r="E7" s="249" t="s">
        <v>43</v>
      </c>
      <c r="F7" s="249">
        <v>2021</v>
      </c>
      <c r="G7" s="249">
        <v>2022</v>
      </c>
      <c r="H7" s="254" t="s">
        <v>178</v>
      </c>
      <c r="I7" s="244"/>
      <c r="J7" s="249" t="s">
        <v>43</v>
      </c>
      <c r="K7" s="249">
        <v>2021</v>
      </c>
      <c r="L7" s="249">
        <v>2022</v>
      </c>
      <c r="M7" s="254" t="s">
        <v>178</v>
      </c>
    </row>
    <row r="8" spans="5:13" x14ac:dyDescent="0.25">
      <c r="E8" s="249" t="s">
        <v>192</v>
      </c>
      <c r="F8" s="248">
        <v>129891.47592030745</v>
      </c>
      <c r="G8" s="248">
        <v>133157.26034275489</v>
      </c>
      <c r="H8" s="247">
        <f>(G8-F8)/F8</f>
        <v>2.5142407531431099E-2</v>
      </c>
      <c r="I8" s="244"/>
      <c r="J8" s="249" t="s">
        <v>192</v>
      </c>
      <c r="K8" s="248">
        <v>115198.5203999997</v>
      </c>
      <c r="L8" s="248">
        <v>96491.051200000002</v>
      </c>
      <c r="M8" s="247">
        <f>(L8-K8)/K8</f>
        <v>-0.162393311433536</v>
      </c>
    </row>
    <row r="9" spans="5:13" x14ac:dyDescent="0.25">
      <c r="E9" s="244" t="s">
        <v>191</v>
      </c>
      <c r="F9" s="246">
        <v>40010.055276418942</v>
      </c>
      <c r="G9" s="246">
        <v>51120.467088175421</v>
      </c>
      <c r="H9" s="245">
        <f>(G9-F9)/F9</f>
        <v>0.27769048892828485</v>
      </c>
      <c r="I9" s="244"/>
      <c r="J9" s="244" t="s">
        <v>191</v>
      </c>
      <c r="K9" s="246">
        <v>26124.947000000004</v>
      </c>
      <c r="L9" s="246">
        <v>35855.054600000003</v>
      </c>
      <c r="M9" s="245">
        <f>(L9-K9)/K9</f>
        <v>0.37244506563018093</v>
      </c>
    </row>
    <row r="10" spans="5:13" x14ac:dyDescent="0.25">
      <c r="E10" s="244" t="s">
        <v>190</v>
      </c>
      <c r="F10" s="246">
        <v>58505.672773343518</v>
      </c>
      <c r="G10" s="246">
        <v>60059.287333465458</v>
      </c>
      <c r="H10" s="245">
        <f>(G10-F10)/F10</f>
        <v>2.6554938802956569E-2</v>
      </c>
      <c r="I10" s="244"/>
      <c r="J10" s="244" t="s">
        <v>190</v>
      </c>
      <c r="K10" s="246">
        <v>61350.356299999999</v>
      </c>
      <c r="L10" s="246">
        <v>58769.551399999997</v>
      </c>
      <c r="M10" s="245">
        <f>(L10-K10)/K10</f>
        <v>-4.2066665226522942E-2</v>
      </c>
    </row>
    <row r="11" spans="5:13" x14ac:dyDescent="0.25">
      <c r="E11" s="244" t="s">
        <v>189</v>
      </c>
      <c r="F11" s="246">
        <v>58604.477764485164</v>
      </c>
      <c r="G11" s="246"/>
      <c r="H11" s="245"/>
      <c r="I11" s="244"/>
      <c r="J11" s="244" t="s">
        <v>189</v>
      </c>
      <c r="K11" s="246">
        <v>59489.761699999901</v>
      </c>
      <c r="L11" s="246"/>
      <c r="M11" s="245"/>
    </row>
    <row r="12" spans="5:13" x14ac:dyDescent="0.25">
      <c r="E12" s="244" t="s">
        <v>40</v>
      </c>
      <c r="F12" s="246">
        <v>42152.301059052857</v>
      </c>
      <c r="G12" s="246"/>
      <c r="H12" s="245"/>
      <c r="I12" s="244"/>
      <c r="J12" s="244" t="s">
        <v>40</v>
      </c>
      <c r="K12" s="246">
        <v>19276.19760000001</v>
      </c>
      <c r="L12" s="246"/>
      <c r="M12" s="245"/>
    </row>
    <row r="13" spans="5:13" x14ac:dyDescent="0.25">
      <c r="E13" s="244" t="s">
        <v>188</v>
      </c>
      <c r="F13" s="246">
        <v>54879.528609220113</v>
      </c>
      <c r="G13" s="246"/>
      <c r="H13" s="245"/>
      <c r="I13" s="244"/>
      <c r="J13" s="244" t="s">
        <v>188</v>
      </c>
      <c r="K13" s="246">
        <v>27687.021499999963</v>
      </c>
      <c r="L13" s="246"/>
      <c r="M13" s="245"/>
    </row>
    <row r="14" spans="5:13" x14ac:dyDescent="0.25">
      <c r="E14" s="244" t="s">
        <v>187</v>
      </c>
      <c r="F14" s="246">
        <v>67676.288959999962</v>
      </c>
      <c r="G14" s="246"/>
      <c r="H14" s="245"/>
      <c r="I14" s="244"/>
      <c r="J14" s="244" t="s">
        <v>187</v>
      </c>
      <c r="K14" s="246">
        <v>35025.385499999851</v>
      </c>
      <c r="L14" s="246"/>
      <c r="M14" s="245"/>
    </row>
    <row r="15" spans="5:13" x14ac:dyDescent="0.25">
      <c r="E15" s="244" t="s">
        <v>186</v>
      </c>
      <c r="F15" s="246">
        <v>86020.21991172008</v>
      </c>
      <c r="G15" s="246"/>
      <c r="H15" s="245"/>
      <c r="I15" s="244"/>
      <c r="J15" s="244" t="s">
        <v>186</v>
      </c>
      <c r="K15" s="246">
        <v>50382.524499999745</v>
      </c>
      <c r="L15" s="246"/>
      <c r="M15" s="245"/>
    </row>
    <row r="16" spans="5:13" x14ac:dyDescent="0.25">
      <c r="E16" s="244" t="s">
        <v>185</v>
      </c>
      <c r="F16" s="246">
        <v>84152.526283394851</v>
      </c>
      <c r="G16" s="246"/>
      <c r="H16" s="245"/>
      <c r="I16" s="244"/>
      <c r="J16" s="244" t="s">
        <v>185</v>
      </c>
      <c r="K16" s="246">
        <v>67203.12389999954</v>
      </c>
      <c r="L16" s="246"/>
      <c r="M16" s="245"/>
    </row>
    <row r="17" spans="5:13" x14ac:dyDescent="0.25">
      <c r="E17" s="244" t="s">
        <v>184</v>
      </c>
      <c r="F17" s="246">
        <v>126599.53858035328</v>
      </c>
      <c r="G17" s="246"/>
      <c r="H17" s="245"/>
      <c r="I17" s="244"/>
      <c r="J17" s="244" t="s">
        <v>184</v>
      </c>
      <c r="K17" s="246">
        <v>85021.952099999442</v>
      </c>
      <c r="L17" s="246"/>
      <c r="M17" s="245"/>
    </row>
    <row r="18" spans="5:13" x14ac:dyDescent="0.25">
      <c r="E18" s="244" t="s">
        <v>183</v>
      </c>
      <c r="F18" s="246">
        <v>102822.99429944197</v>
      </c>
      <c r="G18" s="246"/>
      <c r="H18" s="245"/>
      <c r="I18" s="244"/>
      <c r="J18" s="244" t="s">
        <v>183</v>
      </c>
      <c r="K18" s="246">
        <v>65676.708100000003</v>
      </c>
      <c r="L18" s="246"/>
      <c r="M18" s="245"/>
    </row>
    <row r="19" spans="5:13" x14ac:dyDescent="0.25">
      <c r="E19" s="244" t="s">
        <v>182</v>
      </c>
      <c r="F19" s="246">
        <v>52647.231309315139</v>
      </c>
      <c r="G19" s="246"/>
      <c r="H19" s="245"/>
      <c r="I19" s="244"/>
      <c r="J19" s="244" t="s">
        <v>182</v>
      </c>
      <c r="K19" s="246">
        <v>24565.160299999887</v>
      </c>
      <c r="L19" s="246"/>
      <c r="M19" s="245"/>
    </row>
    <row r="20" spans="5:13" x14ac:dyDescent="0.25">
      <c r="E20" s="244"/>
      <c r="F20" s="244"/>
      <c r="G20" s="244"/>
      <c r="H20" s="244"/>
      <c r="I20" s="244"/>
      <c r="J20" s="244"/>
      <c r="K20" s="244"/>
      <c r="L20" s="244"/>
      <c r="M20" s="244"/>
    </row>
    <row r="21" spans="5:13" x14ac:dyDescent="0.25">
      <c r="E21" s="244"/>
      <c r="F21" s="244"/>
      <c r="G21" s="244"/>
      <c r="H21" s="244"/>
      <c r="I21" s="244"/>
      <c r="J21" s="244"/>
      <c r="K21" s="244"/>
      <c r="L21" s="244"/>
      <c r="M21" s="244"/>
    </row>
    <row r="22" spans="5:13" x14ac:dyDescent="0.25">
      <c r="E22" s="244"/>
      <c r="F22" s="244"/>
      <c r="G22" s="244"/>
      <c r="H22" s="244"/>
      <c r="I22" s="244"/>
      <c r="J22" s="244"/>
      <c r="K22" s="244"/>
      <c r="L22" s="244"/>
      <c r="M22" s="244"/>
    </row>
    <row r="23" spans="5:13" x14ac:dyDescent="0.25">
      <c r="E23" s="244"/>
      <c r="F23" s="244"/>
      <c r="G23" s="244"/>
      <c r="H23" s="244"/>
      <c r="I23" s="244"/>
      <c r="J23" s="244"/>
      <c r="K23" s="244"/>
      <c r="L23" s="244"/>
      <c r="M23" s="244"/>
    </row>
    <row r="24" spans="5:13" x14ac:dyDescent="0.25">
      <c r="E24" s="244"/>
      <c r="F24" s="244"/>
      <c r="G24" s="244"/>
      <c r="H24" s="244"/>
      <c r="I24" s="244"/>
      <c r="J24" s="244"/>
      <c r="K24" s="244"/>
      <c r="L24" s="244"/>
      <c r="M24" s="244"/>
    </row>
    <row r="25" spans="5:13" x14ac:dyDescent="0.25">
      <c r="E25" s="253" t="s">
        <v>194</v>
      </c>
      <c r="F25" s="249"/>
      <c r="G25" s="249"/>
      <c r="H25" s="249"/>
      <c r="I25" s="244"/>
      <c r="J25" s="252" t="s">
        <v>193</v>
      </c>
      <c r="K25" s="251"/>
      <c r="L25" s="251"/>
      <c r="M25" s="251"/>
    </row>
    <row r="26" spans="5:13" x14ac:dyDescent="0.25">
      <c r="E26" s="249" t="s">
        <v>43</v>
      </c>
      <c r="F26" s="249">
        <v>2021</v>
      </c>
      <c r="G26" s="249">
        <v>2022</v>
      </c>
      <c r="H26" s="254" t="s">
        <v>178</v>
      </c>
      <c r="I26" s="244"/>
      <c r="J26" s="250" t="s">
        <v>43</v>
      </c>
      <c r="K26" s="250">
        <v>2021</v>
      </c>
      <c r="L26" s="250">
        <v>2022</v>
      </c>
      <c r="M26" s="255" t="s">
        <v>178</v>
      </c>
    </row>
    <row r="27" spans="5:13" x14ac:dyDescent="0.25">
      <c r="E27" s="249" t="s">
        <v>192</v>
      </c>
      <c r="F27" s="248">
        <f>F8</f>
        <v>129891.47592030745</v>
      </c>
      <c r="G27" s="248">
        <f>G8</f>
        <v>133157.26034275489</v>
      </c>
      <c r="H27" s="247">
        <f>(G27-F27)/F27</f>
        <v>2.5142407531431099E-2</v>
      </c>
      <c r="I27" s="244"/>
      <c r="J27" s="244" t="s">
        <v>192</v>
      </c>
      <c r="K27" s="246">
        <f>K8</f>
        <v>115198.5203999997</v>
      </c>
      <c r="L27" s="246">
        <f>L8</f>
        <v>96491.051200000002</v>
      </c>
      <c r="M27" s="247">
        <f>(L27-K27)/K27</f>
        <v>-0.162393311433536</v>
      </c>
    </row>
    <row r="28" spans="5:13" x14ac:dyDescent="0.25">
      <c r="E28" s="244" t="s">
        <v>191</v>
      </c>
      <c r="F28" s="246">
        <f>F27+F9</f>
        <v>169901.5311967264</v>
      </c>
      <c r="G28" s="246">
        <f>G27+G9</f>
        <v>184277.7274309303</v>
      </c>
      <c r="H28" s="245">
        <f>(G28-F28)/F28</f>
        <v>8.4614871525542201E-2</v>
      </c>
      <c r="I28" s="244"/>
      <c r="J28" s="244" t="s">
        <v>191</v>
      </c>
      <c r="K28" s="246">
        <f>K27+K9</f>
        <v>141323.4673999997</v>
      </c>
      <c r="L28" s="246">
        <f>L27+L9</f>
        <v>132346.10580000002</v>
      </c>
      <c r="M28" s="245">
        <f>(L28-K28)/K28</f>
        <v>-6.3523502254514475E-2</v>
      </c>
    </row>
    <row r="29" spans="5:13" x14ac:dyDescent="0.25">
      <c r="E29" s="244" t="s">
        <v>190</v>
      </c>
      <c r="F29" s="246">
        <f t="shared" ref="F29:F38" si="0">F28+F10</f>
        <v>228407.20397006991</v>
      </c>
      <c r="G29" s="246">
        <f>G28+G10</f>
        <v>244337.01476439578</v>
      </c>
      <c r="H29" s="245">
        <f>(G29-F29)/F29</f>
        <v>6.9743031381852921E-2</v>
      </c>
      <c r="I29" s="244"/>
      <c r="J29" s="244" t="s">
        <v>190</v>
      </c>
      <c r="K29" s="246">
        <f t="shared" ref="K29:K38" si="1">K28+K10</f>
        <v>202673.82369999972</v>
      </c>
      <c r="L29" s="246">
        <f>L28+L10</f>
        <v>191115.65720000002</v>
      </c>
      <c r="M29" s="245">
        <f>(L29-K29)/K29</f>
        <v>-5.7028412890202537E-2</v>
      </c>
    </row>
    <row r="30" spans="5:13" x14ac:dyDescent="0.25">
      <c r="E30" s="244" t="s">
        <v>189</v>
      </c>
      <c r="F30" s="246">
        <f t="shared" si="0"/>
        <v>287011.68173455505</v>
      </c>
      <c r="G30" s="246"/>
      <c r="H30" s="245"/>
      <c r="I30" s="244"/>
      <c r="J30" s="244" t="s">
        <v>189</v>
      </c>
      <c r="K30" s="246">
        <f t="shared" si="1"/>
        <v>262163.58539999963</v>
      </c>
      <c r="L30" s="246"/>
      <c r="M30" s="245"/>
    </row>
    <row r="31" spans="5:13" x14ac:dyDescent="0.25">
      <c r="E31" s="244" t="s">
        <v>40</v>
      </c>
      <c r="F31" s="246">
        <f t="shared" si="0"/>
        <v>329163.98279360792</v>
      </c>
      <c r="G31" s="246"/>
      <c r="H31" s="245"/>
      <c r="I31" s="244"/>
      <c r="J31" s="244" t="s">
        <v>40</v>
      </c>
      <c r="K31" s="246">
        <f t="shared" si="1"/>
        <v>281439.78299999965</v>
      </c>
      <c r="L31" s="246"/>
      <c r="M31" s="245"/>
    </row>
    <row r="32" spans="5:13" x14ac:dyDescent="0.25">
      <c r="E32" s="244" t="s">
        <v>188</v>
      </c>
      <c r="F32" s="246">
        <f t="shared" si="0"/>
        <v>384043.51140282804</v>
      </c>
      <c r="G32" s="246"/>
      <c r="H32" s="245"/>
      <c r="I32" s="244"/>
      <c r="J32" s="244" t="s">
        <v>188</v>
      </c>
      <c r="K32" s="246">
        <f t="shared" si="1"/>
        <v>309126.80449999962</v>
      </c>
      <c r="L32" s="246"/>
      <c r="M32" s="245"/>
    </row>
    <row r="33" spans="5:13" x14ac:dyDescent="0.25">
      <c r="E33" s="244" t="s">
        <v>187</v>
      </c>
      <c r="F33" s="246">
        <f t="shared" si="0"/>
        <v>451719.80036282801</v>
      </c>
      <c r="G33" s="246"/>
      <c r="H33" s="245"/>
      <c r="I33" s="244"/>
      <c r="J33" s="244" t="s">
        <v>187</v>
      </c>
      <c r="K33" s="246">
        <f t="shared" si="1"/>
        <v>344152.18999999948</v>
      </c>
      <c r="L33" s="246"/>
      <c r="M33" s="245"/>
    </row>
    <row r="34" spans="5:13" x14ac:dyDescent="0.25">
      <c r="E34" s="244" t="s">
        <v>186</v>
      </c>
      <c r="F34" s="246">
        <f t="shared" si="0"/>
        <v>537740.02027454809</v>
      </c>
      <c r="G34" s="246"/>
      <c r="H34" s="245"/>
      <c r="I34" s="244"/>
      <c r="J34" s="244" t="s">
        <v>186</v>
      </c>
      <c r="K34" s="246">
        <f t="shared" si="1"/>
        <v>394534.71449999925</v>
      </c>
      <c r="L34" s="246"/>
      <c r="M34" s="245"/>
    </row>
    <row r="35" spans="5:13" x14ac:dyDescent="0.25">
      <c r="E35" s="244" t="s">
        <v>185</v>
      </c>
      <c r="F35" s="246">
        <f t="shared" si="0"/>
        <v>621892.54655794299</v>
      </c>
      <c r="G35" s="246"/>
      <c r="H35" s="245"/>
      <c r="I35" s="244"/>
      <c r="J35" s="244" t="s">
        <v>185</v>
      </c>
      <c r="K35" s="246">
        <f t="shared" si="1"/>
        <v>461737.83839999879</v>
      </c>
      <c r="L35" s="246"/>
      <c r="M35" s="245"/>
    </row>
    <row r="36" spans="5:13" x14ac:dyDescent="0.25">
      <c r="E36" s="244" t="s">
        <v>184</v>
      </c>
      <c r="F36" s="246">
        <f t="shared" si="0"/>
        <v>748492.08513829624</v>
      </c>
      <c r="G36" s="246"/>
      <c r="H36" s="245"/>
      <c r="I36" s="244"/>
      <c r="J36" s="244" t="s">
        <v>184</v>
      </c>
      <c r="K36" s="246">
        <f t="shared" si="1"/>
        <v>546759.79049999826</v>
      </c>
      <c r="L36" s="246"/>
      <c r="M36" s="245"/>
    </row>
    <row r="37" spans="5:13" x14ac:dyDescent="0.25">
      <c r="E37" s="244" t="s">
        <v>183</v>
      </c>
      <c r="F37" s="246">
        <f t="shared" si="0"/>
        <v>851315.07943773817</v>
      </c>
      <c r="G37" s="246"/>
      <c r="H37" s="245"/>
      <c r="I37" s="244"/>
      <c r="J37" s="244" t="s">
        <v>183</v>
      </c>
      <c r="K37" s="246">
        <f t="shared" si="1"/>
        <v>612436.4985999983</v>
      </c>
      <c r="L37" s="246"/>
      <c r="M37" s="245"/>
    </row>
    <row r="38" spans="5:13" x14ac:dyDescent="0.25">
      <c r="E38" s="244" t="s">
        <v>182</v>
      </c>
      <c r="F38" s="246">
        <f t="shared" si="0"/>
        <v>903962.31074705336</v>
      </c>
      <c r="G38" s="246"/>
      <c r="H38" s="245"/>
      <c r="I38" s="244"/>
      <c r="J38" s="244" t="s">
        <v>182</v>
      </c>
      <c r="K38" s="246">
        <f t="shared" si="1"/>
        <v>637001.65889999818</v>
      </c>
      <c r="L38" s="246"/>
      <c r="M38" s="245"/>
    </row>
    <row r="39" spans="5:13" x14ac:dyDescent="0.25">
      <c r="E39" s="244"/>
      <c r="F39" s="244"/>
      <c r="G39" s="244"/>
      <c r="H39" s="244"/>
      <c r="I39" s="244"/>
      <c r="J39" s="244"/>
      <c r="K39" s="244"/>
      <c r="L39" s="244"/>
      <c r="M39" s="244"/>
    </row>
    <row r="40" spans="5:13" x14ac:dyDescent="0.25">
      <c r="E40" s="244"/>
      <c r="F40" s="244"/>
      <c r="G40" s="244"/>
      <c r="H40" s="244"/>
      <c r="I40" s="244"/>
      <c r="J40" s="244"/>
      <c r="K40" s="244"/>
      <c r="L40" s="244"/>
      <c r="M40" s="244"/>
    </row>
    <row r="41" spans="5:13" x14ac:dyDescent="0.25">
      <c r="E41" s="244"/>
      <c r="F41" s="244"/>
      <c r="G41" s="244"/>
      <c r="H41" s="244"/>
      <c r="I41" s="244"/>
      <c r="J41" s="244"/>
      <c r="K41" s="244"/>
      <c r="L41" s="244"/>
      <c r="M41" s="244"/>
    </row>
    <row r="42" spans="5:13" x14ac:dyDescent="0.25">
      <c r="E42" s="244"/>
      <c r="F42" s="244"/>
      <c r="G42" s="244"/>
      <c r="H42" s="244"/>
      <c r="I42" s="244"/>
      <c r="J42" s="244"/>
      <c r="K42" s="244"/>
      <c r="L42" s="244"/>
      <c r="M42" s="244"/>
    </row>
    <row r="43" spans="5:13" x14ac:dyDescent="0.25">
      <c r="E43" t="s">
        <v>201</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Normal="100" workbookViewId="0"/>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210</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263"/>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263"/>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C34" sqref="C34"/>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44621</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4"/>
      <c r="F7" s="51"/>
      <c r="G7" s="51"/>
      <c r="H7" s="64"/>
      <c r="I7" s="51"/>
      <c r="J7" s="51"/>
    </row>
    <row r="8" spans="1:19" s="5" customFormat="1" ht="16.5" customHeight="1" x14ac:dyDescent="0.25">
      <c r="A8" s="1"/>
      <c r="B8" s="57" t="s">
        <v>11</v>
      </c>
      <c r="C8" s="50"/>
      <c r="D8" s="209">
        <v>61335.993700000006</v>
      </c>
      <c r="E8" s="209">
        <v>58769.551399999989</v>
      </c>
      <c r="F8" s="149">
        <f t="shared" ref="F8:F39" si="0">IF(D8&lt;1,"",IFERROR((E8-D8)/D8,""))</f>
        <v>-4.1842352999981097E-2</v>
      </c>
      <c r="G8" s="116"/>
      <c r="H8" s="209">
        <v>58907.608843730319</v>
      </c>
      <c r="I8" s="209">
        <v>60059.287333465465</v>
      </c>
      <c r="J8" s="149">
        <f t="shared" ref="J8:J39" si="1">IF(H8&lt;1,"",IFERROR(($I8-$H8)/$H8,""))</f>
        <v>1.9550589683419516E-2</v>
      </c>
      <c r="L8" s="199"/>
      <c r="M8" s="138"/>
    </row>
    <row r="9" spans="1:19" s="6" customFormat="1" ht="22.5" customHeight="1" x14ac:dyDescent="0.25">
      <c r="A9" s="3"/>
      <c r="B9" s="57"/>
      <c r="C9" s="55" t="s">
        <v>12</v>
      </c>
      <c r="D9" s="150">
        <v>2943.6745999999998</v>
      </c>
      <c r="E9" s="151">
        <v>2230.527</v>
      </c>
      <c r="F9" s="148">
        <f t="shared" si="0"/>
        <v>-0.2422644133288373</v>
      </c>
      <c r="G9" s="115"/>
      <c r="H9" s="150">
        <v>7069.675470000001</v>
      </c>
      <c r="I9" s="151">
        <v>5860.0933999999997</v>
      </c>
      <c r="J9" s="148">
        <f t="shared" si="1"/>
        <v>-0.17109442648857559</v>
      </c>
      <c r="L9" s="199"/>
      <c r="M9" s="200"/>
    </row>
    <row r="10" spans="1:19" s="5" customFormat="1" ht="15" x14ac:dyDescent="0.25">
      <c r="A10" s="1"/>
      <c r="B10" s="50"/>
      <c r="C10" s="53" t="s">
        <v>31</v>
      </c>
      <c r="D10" s="150">
        <v>387.85880000000009</v>
      </c>
      <c r="E10" s="151">
        <v>300.04319999999996</v>
      </c>
      <c r="F10" s="148">
        <f t="shared" si="0"/>
        <v>-0.22641126100529396</v>
      </c>
      <c r="G10" s="115"/>
      <c r="H10" s="150">
        <v>921.08949000000007</v>
      </c>
      <c r="I10" s="151">
        <v>977.41163999999992</v>
      </c>
      <c r="J10" s="148">
        <f t="shared" si="1"/>
        <v>6.1147315881326415E-2</v>
      </c>
      <c r="L10" s="199"/>
      <c r="M10" s="200"/>
    </row>
    <row r="11" spans="1:19" s="5" customFormat="1" ht="15" x14ac:dyDescent="0.25">
      <c r="A11" s="1"/>
      <c r="B11" s="50"/>
      <c r="C11" s="54" t="s">
        <v>6</v>
      </c>
      <c r="D11" s="150">
        <v>131.4375</v>
      </c>
      <c r="E11" s="151">
        <v>77.301099999999991</v>
      </c>
      <c r="F11" s="148">
        <f t="shared" si="0"/>
        <v>-0.41187941036614367</v>
      </c>
      <c r="G11" s="115"/>
      <c r="H11" s="150">
        <v>131.17997</v>
      </c>
      <c r="I11" s="151">
        <v>101.43452000000001</v>
      </c>
      <c r="J11" s="148">
        <f t="shared" si="1"/>
        <v>-0.22675298675552366</v>
      </c>
      <c r="L11" s="199"/>
      <c r="M11" s="200"/>
    </row>
    <row r="12" spans="1:19" s="5" customFormat="1" ht="15" x14ac:dyDescent="0.25">
      <c r="A12" s="1"/>
      <c r="B12" s="50"/>
      <c r="C12" s="54" t="s">
        <v>7</v>
      </c>
      <c r="D12" s="150">
        <v>2424.3782999999999</v>
      </c>
      <c r="E12" s="151">
        <v>1853.1826999999998</v>
      </c>
      <c r="F12" s="148">
        <f t="shared" si="0"/>
        <v>-0.23560497963539767</v>
      </c>
      <c r="G12" s="115"/>
      <c r="H12" s="150">
        <v>6017.4060100000015</v>
      </c>
      <c r="I12" s="151">
        <v>4781.2472400000006</v>
      </c>
      <c r="J12" s="148">
        <f t="shared" si="1"/>
        <v>-0.20543050742225064</v>
      </c>
      <c r="L12" s="199"/>
      <c r="M12" s="200"/>
    </row>
    <row r="13" spans="1:19" s="6" customFormat="1" ht="21" customHeight="1" x14ac:dyDescent="0.25">
      <c r="A13" s="3"/>
      <c r="B13" s="57"/>
      <c r="C13" s="71" t="s">
        <v>9</v>
      </c>
      <c r="D13" s="150">
        <v>1368.1205</v>
      </c>
      <c r="E13" s="151">
        <v>1488.5723</v>
      </c>
      <c r="F13" s="148">
        <f t="shared" si="0"/>
        <v>8.8041806259024732E-2</v>
      </c>
      <c r="G13" s="115"/>
      <c r="H13" s="150">
        <v>3301.84735</v>
      </c>
      <c r="I13" s="151">
        <v>2744.0585200000005</v>
      </c>
      <c r="J13" s="148">
        <f t="shared" si="1"/>
        <v>-0.16893234934074086</v>
      </c>
      <c r="L13" s="199"/>
      <c r="M13" s="200"/>
    </row>
    <row r="14" spans="1:19" s="5" customFormat="1" ht="15" x14ac:dyDescent="0.25">
      <c r="A14" s="1"/>
      <c r="B14" s="50"/>
      <c r="C14" s="54" t="s">
        <v>32</v>
      </c>
      <c r="D14" s="150">
        <v>149.79470000000001</v>
      </c>
      <c r="E14" s="151">
        <v>128.1601</v>
      </c>
      <c r="F14" s="148">
        <f t="shared" si="0"/>
        <v>-0.14442834092260945</v>
      </c>
      <c r="G14" s="115"/>
      <c r="H14" s="150">
        <v>349.81963999999999</v>
      </c>
      <c r="I14" s="151">
        <v>361.74401000000006</v>
      </c>
      <c r="J14" s="148">
        <f t="shared" si="1"/>
        <v>3.4087194189554561E-2</v>
      </c>
      <c r="L14" s="199"/>
      <c r="M14" s="200"/>
    </row>
    <row r="15" spans="1:19" s="5" customFormat="1" ht="15" x14ac:dyDescent="0.25">
      <c r="A15" s="1"/>
      <c r="B15" s="50"/>
      <c r="C15" s="54" t="s">
        <v>6</v>
      </c>
      <c r="D15" s="150">
        <v>130.3989</v>
      </c>
      <c r="E15" s="151">
        <v>451.20080000000002</v>
      </c>
      <c r="F15" s="148">
        <f>IF(D15&lt;1,"",IFERROR((E15-D15)/D15,""))</f>
        <v>2.4601580228054076</v>
      </c>
      <c r="G15" s="116"/>
      <c r="H15" s="150">
        <v>22.387440000000002</v>
      </c>
      <c r="I15" s="151">
        <v>94.554120000000012</v>
      </c>
      <c r="J15" s="148">
        <f t="shared" si="1"/>
        <v>3.2235342674285228</v>
      </c>
      <c r="L15" s="199"/>
      <c r="M15" s="200"/>
      <c r="N15"/>
      <c r="O15"/>
      <c r="P15"/>
      <c r="Q15"/>
      <c r="R15"/>
      <c r="S15"/>
    </row>
    <row r="16" spans="1:19" s="5" customFormat="1" ht="15" x14ac:dyDescent="0.25">
      <c r="A16" s="1"/>
      <c r="B16" s="50"/>
      <c r="C16" s="54" t="s">
        <v>7</v>
      </c>
      <c r="D16" s="150">
        <v>1087.9268999999999</v>
      </c>
      <c r="E16" s="151">
        <v>909.21140000000003</v>
      </c>
      <c r="F16" s="148">
        <f t="shared" si="0"/>
        <v>-0.16427160685152645</v>
      </c>
      <c r="G16" s="115"/>
      <c r="H16" s="150">
        <v>2929.6402699999999</v>
      </c>
      <c r="I16" s="151">
        <v>2287.7603900000004</v>
      </c>
      <c r="J16" s="148">
        <f t="shared" si="1"/>
        <v>-0.21909853116539785</v>
      </c>
      <c r="L16" s="199"/>
      <c r="M16" s="200"/>
      <c r="N16"/>
      <c r="O16"/>
      <c r="P16"/>
      <c r="Q16"/>
      <c r="R16"/>
      <c r="S16"/>
    </row>
    <row r="17" spans="1:20" s="6" customFormat="1" ht="24.75" customHeight="1" x14ac:dyDescent="0.25">
      <c r="A17" s="3"/>
      <c r="B17" s="57"/>
      <c r="C17" s="1" t="s">
        <v>10</v>
      </c>
      <c r="D17" s="150">
        <v>57024.198600000003</v>
      </c>
      <c r="E17" s="151">
        <v>55050.452100000002</v>
      </c>
      <c r="F17" s="148">
        <f t="shared" si="0"/>
        <v>-3.4612437324108243E-2</v>
      </c>
      <c r="G17" s="115"/>
      <c r="H17" s="150">
        <v>48536.08602373032</v>
      </c>
      <c r="I17" s="151">
        <v>51455.135413465468</v>
      </c>
      <c r="J17" s="148">
        <f t="shared" si="1"/>
        <v>6.0141837318896357E-2</v>
      </c>
      <c r="L17" s="199"/>
      <c r="M17" s="200"/>
      <c r="N17" s="155"/>
      <c r="O17" s="155"/>
      <c r="P17" s="155"/>
      <c r="Q17" s="155"/>
      <c r="R17" s="155"/>
      <c r="S17" s="155"/>
      <c r="T17" s="155"/>
    </row>
    <row r="18" spans="1:20" s="5" customFormat="1" ht="15" x14ac:dyDescent="0.25">
      <c r="A18" s="1"/>
      <c r="B18" s="50"/>
      <c r="C18" s="54" t="s">
        <v>31</v>
      </c>
      <c r="D18" s="150">
        <v>11097.438300000002</v>
      </c>
      <c r="E18" s="151">
        <v>10287.3339</v>
      </c>
      <c r="F18" s="148">
        <f t="shared" si="0"/>
        <v>-7.2999225415833299E-2</v>
      </c>
      <c r="G18" s="115"/>
      <c r="H18" s="150">
        <v>21025.114007350527</v>
      </c>
      <c r="I18" s="151">
        <v>24585.50496288139</v>
      </c>
      <c r="J18" s="148">
        <f t="shared" si="1"/>
        <v>0.1693399119874511</v>
      </c>
      <c r="L18" s="199"/>
      <c r="M18" s="200"/>
      <c r="N18"/>
      <c r="O18"/>
      <c r="P18"/>
      <c r="Q18"/>
      <c r="R18"/>
      <c r="S18"/>
      <c r="T18"/>
    </row>
    <row r="19" spans="1:20" s="5" customFormat="1" ht="15" x14ac:dyDescent="0.25">
      <c r="A19" s="1"/>
      <c r="B19" s="50"/>
      <c r="C19" s="54" t="s">
        <v>6</v>
      </c>
      <c r="D19" s="150">
        <v>38740.484700000001</v>
      </c>
      <c r="E19" s="151">
        <v>38531.752699999997</v>
      </c>
      <c r="F19" s="148">
        <f t="shared" si="0"/>
        <v>-5.3879553035123384E-3</v>
      </c>
      <c r="G19" s="115"/>
      <c r="H19" s="150">
        <v>12176.583560113522</v>
      </c>
      <c r="I19" s="151">
        <v>11891.439655767461</v>
      </c>
      <c r="J19" s="148">
        <f t="shared" si="1"/>
        <v>-2.3417398068872036E-2</v>
      </c>
      <c r="L19" s="199"/>
      <c r="M19" s="200"/>
      <c r="N19"/>
      <c r="O19"/>
      <c r="P19"/>
      <c r="Q19"/>
      <c r="R19"/>
      <c r="S19"/>
      <c r="T19"/>
    </row>
    <row r="20" spans="1:20" s="5" customFormat="1" ht="15" x14ac:dyDescent="0.25">
      <c r="A20" s="1"/>
      <c r="B20" s="50"/>
      <c r="C20" s="54" t="s">
        <v>7</v>
      </c>
      <c r="D20" s="150">
        <v>7186.2755999999999</v>
      </c>
      <c r="E20" s="151">
        <v>6231.3655000000008</v>
      </c>
      <c r="F20" s="148">
        <f t="shared" si="0"/>
        <v>-0.13287969362043381</v>
      </c>
      <c r="G20" s="115"/>
      <c r="H20" s="150">
        <v>15334.388456266272</v>
      </c>
      <c r="I20" s="151">
        <v>14978.190794816614</v>
      </c>
      <c r="J20" s="148">
        <f t="shared" si="1"/>
        <v>-2.32286838477801E-2</v>
      </c>
      <c r="L20" s="199"/>
      <c r="M20" s="200"/>
      <c r="N20"/>
      <c r="O20"/>
      <c r="P20"/>
      <c r="Q20"/>
      <c r="R20"/>
      <c r="S20"/>
      <c r="T20"/>
    </row>
    <row r="21" spans="1:20" s="5" customFormat="1" ht="24" customHeight="1" x14ac:dyDescent="0.25">
      <c r="A21" s="1"/>
      <c r="B21" s="52" t="s">
        <v>8</v>
      </c>
      <c r="C21" s="55"/>
      <c r="D21" s="258">
        <v>13124.211800000001</v>
      </c>
      <c r="E21" s="258">
        <v>12242.6875</v>
      </c>
      <c r="F21" s="149">
        <f t="shared" si="0"/>
        <v>-6.7167789840148789E-2</v>
      </c>
      <c r="G21" s="125"/>
      <c r="H21" s="258">
        <v>21057.519483616794</v>
      </c>
      <c r="I21" s="258">
        <v>22718.54362</v>
      </c>
      <c r="J21" s="149">
        <f t="shared" si="1"/>
        <v>7.888033239981182E-2</v>
      </c>
      <c r="L21" s="199"/>
      <c r="M21" s="200"/>
      <c r="N21"/>
      <c r="O21"/>
      <c r="P21"/>
      <c r="Q21"/>
      <c r="R21"/>
      <c r="S21"/>
      <c r="T21"/>
    </row>
    <row r="22" spans="1:20" s="6" customFormat="1" ht="24" customHeight="1" x14ac:dyDescent="0.25">
      <c r="A22" s="3"/>
      <c r="B22" s="52"/>
      <c r="C22" s="55" t="s">
        <v>12</v>
      </c>
      <c r="D22" s="259">
        <v>1888.6272000000001</v>
      </c>
      <c r="E22" s="259">
        <v>1467.5313000000001</v>
      </c>
      <c r="F22" s="148">
        <f t="shared" si="0"/>
        <v>-0.22296401322611473</v>
      </c>
      <c r="G22" s="105"/>
      <c r="H22" s="259">
        <v>3475.6727499999997</v>
      </c>
      <c r="I22" s="259">
        <v>3466.4998900000001</v>
      </c>
      <c r="J22" s="148">
        <f t="shared" si="1"/>
        <v>-2.6391610084694176E-3</v>
      </c>
      <c r="L22" s="199"/>
      <c r="M22" s="200"/>
      <c r="N22" s="155"/>
      <c r="O22" s="155"/>
      <c r="P22" s="155"/>
      <c r="Q22" s="155"/>
      <c r="R22" s="155"/>
      <c r="S22" s="155"/>
      <c r="T22" s="155"/>
    </row>
    <row r="23" spans="1:20" s="5" customFormat="1" ht="15" x14ac:dyDescent="0.25">
      <c r="A23" s="1"/>
      <c r="B23" s="55"/>
      <c r="C23" s="53" t="s">
        <v>31</v>
      </c>
      <c r="D23" s="259">
        <v>364.4081000000001</v>
      </c>
      <c r="E23" s="259">
        <v>286.0018</v>
      </c>
      <c r="F23" s="148">
        <f t="shared" si="0"/>
        <v>-0.21516069483636638</v>
      </c>
      <c r="G23" s="106"/>
      <c r="H23" s="259">
        <v>873.82407000000001</v>
      </c>
      <c r="I23" s="259">
        <v>949.70390999999995</v>
      </c>
      <c r="J23" s="148">
        <f t="shared" si="1"/>
        <v>8.6836518476768376E-2</v>
      </c>
      <c r="L23" s="199"/>
      <c r="M23" s="200"/>
      <c r="N23"/>
      <c r="O23"/>
      <c r="P23"/>
      <c r="Q23"/>
      <c r="R23"/>
      <c r="S23"/>
      <c r="T23"/>
    </row>
    <row r="24" spans="1:20" s="5" customFormat="1" ht="15" x14ac:dyDescent="0.25">
      <c r="A24" s="1"/>
      <c r="B24" s="1"/>
      <c r="C24" s="54" t="s">
        <v>6</v>
      </c>
      <c r="D24" s="259">
        <v>131.4375</v>
      </c>
      <c r="E24" s="259">
        <v>77.301099999999991</v>
      </c>
      <c r="F24" s="148">
        <f t="shared" si="0"/>
        <v>-0.41187941036614367</v>
      </c>
      <c r="G24" s="105"/>
      <c r="H24" s="259">
        <v>131.17997</v>
      </c>
      <c r="I24" s="259">
        <v>101.43452000000001</v>
      </c>
      <c r="J24" s="148">
        <f t="shared" si="1"/>
        <v>-0.22675298675552366</v>
      </c>
      <c r="L24" s="199"/>
      <c r="M24" s="200"/>
      <c r="N24"/>
      <c r="O24"/>
      <c r="P24"/>
      <c r="Q24"/>
      <c r="R24"/>
      <c r="S24"/>
      <c r="T24"/>
    </row>
    <row r="25" spans="1:20" s="5" customFormat="1" ht="15" x14ac:dyDescent="0.25">
      <c r="A25" s="1"/>
      <c r="B25" s="1"/>
      <c r="C25" s="54" t="s">
        <v>7</v>
      </c>
      <c r="D25" s="259">
        <v>1392.7816</v>
      </c>
      <c r="E25" s="259">
        <v>1104.2284</v>
      </c>
      <c r="F25" s="148">
        <f t="shared" si="0"/>
        <v>-0.20717763646504236</v>
      </c>
      <c r="G25" s="105"/>
      <c r="H25" s="259">
        <v>2470.6687099999999</v>
      </c>
      <c r="I25" s="259">
        <v>2415.3614600000001</v>
      </c>
      <c r="J25" s="148">
        <f t="shared" si="1"/>
        <v>-2.2385538690859061E-2</v>
      </c>
      <c r="L25" s="199"/>
      <c r="M25" s="200"/>
      <c r="N25"/>
      <c r="O25"/>
      <c r="P25"/>
      <c r="Q25"/>
      <c r="R25"/>
      <c r="S25"/>
      <c r="T25"/>
    </row>
    <row r="26" spans="1:20" s="6" customFormat="1" ht="21" customHeight="1" x14ac:dyDescent="0.25">
      <c r="A26" s="3"/>
      <c r="B26" s="3"/>
      <c r="C26" s="71" t="s">
        <v>9</v>
      </c>
      <c r="D26" s="259">
        <v>864.61</v>
      </c>
      <c r="E26" s="259">
        <v>1168.9834000000001</v>
      </c>
      <c r="F26" s="148">
        <f t="shared" si="0"/>
        <v>0.35203548420675224</v>
      </c>
      <c r="G26" s="105"/>
      <c r="H26" s="259">
        <v>1523.8484900000001</v>
      </c>
      <c r="I26" s="259">
        <v>1660.4523200000001</v>
      </c>
      <c r="J26" s="148">
        <f t="shared" si="1"/>
        <v>8.964397110109025E-2</v>
      </c>
      <c r="L26" s="199"/>
      <c r="M26" s="200"/>
      <c r="N26" s="155"/>
      <c r="O26" s="155"/>
      <c r="P26" s="155"/>
      <c r="Q26" s="155"/>
      <c r="R26" s="155"/>
      <c r="S26" s="155"/>
      <c r="T26" s="155"/>
    </row>
    <row r="27" spans="1:20" s="5" customFormat="1" ht="15" x14ac:dyDescent="0.25">
      <c r="A27" s="1"/>
      <c r="B27" s="1"/>
      <c r="C27" s="257" t="s">
        <v>31</v>
      </c>
      <c r="D27" s="259">
        <v>148.6816</v>
      </c>
      <c r="E27" s="259">
        <v>124.768</v>
      </c>
      <c r="F27" s="148">
        <f t="shared" si="0"/>
        <v>-0.16083765576910661</v>
      </c>
      <c r="G27" s="105"/>
      <c r="H27" s="259">
        <v>348.57182999999998</v>
      </c>
      <c r="I27" s="259">
        <v>357.44569000000001</v>
      </c>
      <c r="J27" s="148">
        <f t="shared" si="1"/>
        <v>2.5457765763802646E-2</v>
      </c>
      <c r="L27" s="199"/>
      <c r="M27" s="200"/>
      <c r="N27"/>
      <c r="O27"/>
      <c r="P27"/>
      <c r="Q27"/>
      <c r="R27"/>
      <c r="S27"/>
      <c r="T27"/>
    </row>
    <row r="28" spans="1:20" s="5" customFormat="1" ht="15" x14ac:dyDescent="0.25">
      <c r="A28" s="1"/>
      <c r="B28" s="1"/>
      <c r="C28" s="54" t="s">
        <v>6</v>
      </c>
      <c r="D28" s="259">
        <v>130.3989</v>
      </c>
      <c r="E28" s="259">
        <v>451.20080000000002</v>
      </c>
      <c r="F28" s="148">
        <f t="shared" si="0"/>
        <v>2.4601580228054076</v>
      </c>
      <c r="G28" s="107"/>
      <c r="H28" s="259">
        <v>22.387440000000002</v>
      </c>
      <c r="I28" s="259">
        <v>94.554120000000012</v>
      </c>
      <c r="J28" s="148">
        <f t="shared" si="1"/>
        <v>3.2235342674285228</v>
      </c>
      <c r="L28" s="199"/>
      <c r="M28" s="200"/>
      <c r="N28"/>
      <c r="O28"/>
      <c r="P28"/>
      <c r="Q28"/>
      <c r="R28"/>
      <c r="S28"/>
      <c r="T28"/>
    </row>
    <row r="29" spans="1:20" s="5" customFormat="1" ht="15" x14ac:dyDescent="0.25">
      <c r="A29" s="1"/>
      <c r="B29" s="1"/>
      <c r="C29" s="54" t="s">
        <v>7</v>
      </c>
      <c r="D29" s="259">
        <v>585.52949999999998</v>
      </c>
      <c r="E29" s="259">
        <v>593.01459999999997</v>
      </c>
      <c r="F29" s="148">
        <f t="shared" si="0"/>
        <v>1.2783472053927238E-2</v>
      </c>
      <c r="G29" s="105"/>
      <c r="H29" s="259">
        <v>1152.88922</v>
      </c>
      <c r="I29" s="259">
        <v>1208.4525100000001</v>
      </c>
      <c r="J29" s="148">
        <f t="shared" si="1"/>
        <v>4.8194821354995455E-2</v>
      </c>
      <c r="L29" s="199"/>
      <c r="M29" s="200"/>
      <c r="N29"/>
      <c r="O29"/>
      <c r="P29"/>
      <c r="Q29"/>
      <c r="R29"/>
      <c r="S29"/>
      <c r="T29"/>
    </row>
    <row r="30" spans="1:20" s="6" customFormat="1" ht="21.75" customHeight="1" x14ac:dyDescent="0.25">
      <c r="A30" s="3"/>
      <c r="B30" s="3"/>
      <c r="C30" s="1" t="s">
        <v>10</v>
      </c>
      <c r="D30" s="259">
        <v>10370.974600000001</v>
      </c>
      <c r="E30" s="259">
        <v>9606.1728000000003</v>
      </c>
      <c r="F30" s="148">
        <f t="shared" si="0"/>
        <v>-7.3744448279721084E-2</v>
      </c>
      <c r="G30" s="105"/>
      <c r="H30" s="259">
        <v>16057.998243616794</v>
      </c>
      <c r="I30" s="259">
        <v>17591.591410000001</v>
      </c>
      <c r="J30" s="148">
        <f t="shared" si="1"/>
        <v>9.5503383617122073E-2</v>
      </c>
      <c r="L30" s="199"/>
      <c r="M30" s="200"/>
      <c r="N30" s="155"/>
      <c r="O30" s="155"/>
      <c r="P30" s="155"/>
      <c r="Q30" s="155"/>
      <c r="R30" s="155"/>
      <c r="S30" s="155"/>
      <c r="T30" s="155"/>
    </row>
    <row r="31" spans="1:20" s="5" customFormat="1" ht="15" x14ac:dyDescent="0.25">
      <c r="A31" s="1"/>
      <c r="B31" s="1"/>
      <c r="C31" s="54" t="s">
        <v>31</v>
      </c>
      <c r="D31" s="259">
        <v>3586.0792000000001</v>
      </c>
      <c r="E31" s="259">
        <v>3019.7903000000001</v>
      </c>
      <c r="F31" s="148">
        <f t="shared" si="0"/>
        <v>-0.15791310465201103</v>
      </c>
      <c r="G31" s="105"/>
      <c r="H31" s="259">
        <v>8587.3028973505225</v>
      </c>
      <c r="I31" s="259">
        <v>9819.4687599999997</v>
      </c>
      <c r="J31" s="148">
        <f t="shared" si="1"/>
        <v>0.14348694547966193</v>
      </c>
      <c r="L31" s="199"/>
      <c r="M31" s="200"/>
      <c r="N31"/>
      <c r="O31"/>
      <c r="P31"/>
      <c r="Q31"/>
      <c r="R31"/>
      <c r="S31"/>
      <c r="T31"/>
    </row>
    <row r="32" spans="1:20" s="5" customFormat="1" ht="15" x14ac:dyDescent="0.25">
      <c r="A32" s="1"/>
      <c r="B32" s="1"/>
      <c r="C32" s="54" t="s">
        <v>6</v>
      </c>
      <c r="D32" s="259">
        <v>4530.6549000000014</v>
      </c>
      <c r="E32" s="259">
        <v>4440.7746999999999</v>
      </c>
      <c r="F32" s="148">
        <f t="shared" si="0"/>
        <v>-1.9838235748214104E-2</v>
      </c>
      <c r="G32" s="105"/>
      <c r="H32" s="259">
        <v>3153.7678900000001</v>
      </c>
      <c r="I32" s="259">
        <v>2241.24667</v>
      </c>
      <c r="J32" s="148">
        <f t="shared" si="1"/>
        <v>-0.28934317674215398</v>
      </c>
      <c r="L32" s="199"/>
      <c r="M32" s="200"/>
      <c r="N32"/>
      <c r="O32"/>
      <c r="P32"/>
      <c r="Q32"/>
      <c r="R32"/>
      <c r="S32"/>
      <c r="T32"/>
    </row>
    <row r="33" spans="1:20" s="5" customFormat="1" ht="15" x14ac:dyDescent="0.25">
      <c r="A33" s="1"/>
      <c r="B33" s="1"/>
      <c r="C33" s="54" t="s">
        <v>7</v>
      </c>
      <c r="D33" s="259">
        <v>2254.2404999999999</v>
      </c>
      <c r="E33" s="259">
        <v>2145.6078000000002</v>
      </c>
      <c r="F33" s="148">
        <f t="shared" si="0"/>
        <v>-4.8190377202432334E-2</v>
      </c>
      <c r="G33" s="105"/>
      <c r="H33" s="259">
        <v>4316.9274562662704</v>
      </c>
      <c r="I33" s="259">
        <v>5530.8759799999998</v>
      </c>
      <c r="J33" s="148">
        <f t="shared" si="1"/>
        <v>0.28120660725294627</v>
      </c>
      <c r="L33" s="199"/>
      <c r="M33" s="200"/>
      <c r="N33"/>
      <c r="O33"/>
      <c r="P33"/>
      <c r="Q33"/>
      <c r="R33"/>
      <c r="S33"/>
      <c r="T33"/>
    </row>
    <row r="34" spans="1:20" s="5" customFormat="1" ht="27" customHeight="1" x14ac:dyDescent="0.25">
      <c r="A34" s="1"/>
      <c r="B34" s="52" t="s">
        <v>13</v>
      </c>
      <c r="C34" s="55"/>
      <c r="D34" s="258">
        <v>1239.0298</v>
      </c>
      <c r="E34" s="258">
        <v>1674.8553000000002</v>
      </c>
      <c r="F34" s="149">
        <f t="shared" si="0"/>
        <v>0.35174739138638966</v>
      </c>
      <c r="G34" s="125"/>
      <c r="H34" s="258">
        <v>2555.8669800000002</v>
      </c>
      <c r="I34" s="258">
        <v>3389.73648</v>
      </c>
      <c r="J34" s="149">
        <f t="shared" si="1"/>
        <v>0.3262570026238219</v>
      </c>
      <c r="L34" s="199"/>
      <c r="M34" s="200"/>
      <c r="N34"/>
      <c r="O34"/>
      <c r="P34"/>
      <c r="Q34"/>
      <c r="R34"/>
      <c r="S34"/>
      <c r="T34"/>
    </row>
    <row r="35" spans="1:20" s="6" customFormat="1" ht="24" customHeight="1" x14ac:dyDescent="0.25">
      <c r="A35" s="3"/>
      <c r="B35" s="52"/>
      <c r="C35" s="55" t="s">
        <v>12</v>
      </c>
      <c r="D35" s="259">
        <v>122.29159999999999</v>
      </c>
      <c r="E35" s="259">
        <v>54.274299999999997</v>
      </c>
      <c r="F35" s="148">
        <f t="shared" si="0"/>
        <v>-0.55618946845081751</v>
      </c>
      <c r="G35" s="105"/>
      <c r="H35" s="259">
        <v>242.72271000000001</v>
      </c>
      <c r="I35" s="259">
        <v>151.43980999999999</v>
      </c>
      <c r="J35" s="148">
        <f t="shared" si="1"/>
        <v>-0.37607894209816628</v>
      </c>
      <c r="L35" s="199"/>
      <c r="M35" s="200"/>
      <c r="N35" s="155"/>
      <c r="O35" s="155"/>
      <c r="P35" s="155"/>
      <c r="Q35" s="155"/>
      <c r="R35" s="155"/>
      <c r="S35" s="155"/>
      <c r="T35" s="155"/>
    </row>
    <row r="36" spans="1:20" s="5" customFormat="1" ht="15" x14ac:dyDescent="0.25">
      <c r="A36" s="1"/>
      <c r="B36" s="55"/>
      <c r="C36" s="53" t="s">
        <v>31</v>
      </c>
      <c r="D36" s="259">
        <v>1.4342999999999999</v>
      </c>
      <c r="E36" s="259">
        <v>1.6904999999999999</v>
      </c>
      <c r="F36" s="148">
        <f>IF(D36&lt;1,"",IFERROR((E36-D36)/D36,""))</f>
        <v>0.17862371888726208</v>
      </c>
      <c r="G36" s="105"/>
      <c r="H36" s="259">
        <v>1.0848199999999999</v>
      </c>
      <c r="I36" s="259">
        <v>2.2298399999999998</v>
      </c>
      <c r="J36" s="148">
        <f t="shared" si="1"/>
        <v>1.0554930771925297</v>
      </c>
      <c r="L36" s="199"/>
      <c r="M36" s="200"/>
      <c r="N36"/>
      <c r="O36"/>
      <c r="P36"/>
      <c r="Q36"/>
      <c r="R36"/>
      <c r="S36"/>
      <c r="T36"/>
    </row>
    <row r="37" spans="1:20" s="5" customFormat="1" ht="15" x14ac:dyDescent="0.25">
      <c r="A37" s="1"/>
      <c r="B37" s="1"/>
      <c r="C37" s="54" t="s">
        <v>6</v>
      </c>
      <c r="D37" s="259">
        <v>0</v>
      </c>
      <c r="E37" s="259">
        <v>0</v>
      </c>
      <c r="F37" s="148" t="str">
        <f t="shared" si="0"/>
        <v/>
      </c>
      <c r="G37" s="105"/>
      <c r="H37" s="259">
        <v>0</v>
      </c>
      <c r="I37" s="259">
        <v>0</v>
      </c>
      <c r="J37" s="148" t="str">
        <f t="shared" si="1"/>
        <v/>
      </c>
      <c r="L37" s="199"/>
      <c r="M37" s="200"/>
      <c r="N37"/>
      <c r="O37"/>
      <c r="P37"/>
      <c r="Q37"/>
      <c r="R37"/>
      <c r="S37"/>
      <c r="T37"/>
    </row>
    <row r="38" spans="1:20" s="5" customFormat="1" ht="15" x14ac:dyDescent="0.25">
      <c r="A38" s="1"/>
      <c r="B38" s="1"/>
      <c r="C38" s="54" t="s">
        <v>7</v>
      </c>
      <c r="D38" s="259">
        <v>120.8573</v>
      </c>
      <c r="E38" s="259">
        <v>52.583799999999997</v>
      </c>
      <c r="F38" s="148">
        <f t="shared" si="0"/>
        <v>-0.56491002198460505</v>
      </c>
      <c r="G38" s="105"/>
      <c r="H38" s="259">
        <v>241.63789</v>
      </c>
      <c r="I38" s="259">
        <v>149.20997</v>
      </c>
      <c r="J38" s="148">
        <f t="shared" si="1"/>
        <v>-0.38250590584117417</v>
      </c>
      <c r="L38" s="199"/>
      <c r="M38" s="200"/>
      <c r="N38"/>
      <c r="O38"/>
      <c r="P38"/>
      <c r="Q38"/>
      <c r="R38"/>
      <c r="S38"/>
      <c r="T38"/>
    </row>
    <row r="39" spans="1:20" s="6" customFormat="1" ht="22.5" customHeight="1" x14ac:dyDescent="0.25">
      <c r="A39" s="3"/>
      <c r="B39" s="3"/>
      <c r="C39" s="71" t="s">
        <v>9</v>
      </c>
      <c r="D39" s="259">
        <v>57.865699999999997</v>
      </c>
      <c r="E39" s="259">
        <v>28.845300000000002</v>
      </c>
      <c r="F39" s="148">
        <f t="shared" si="0"/>
        <v>-0.5015129861040305</v>
      </c>
      <c r="G39" s="105"/>
      <c r="H39" s="259">
        <v>121.04352</v>
      </c>
      <c r="I39" s="259">
        <v>73.819779999999994</v>
      </c>
      <c r="J39" s="148">
        <f t="shared" si="1"/>
        <v>-0.39013852207867061</v>
      </c>
      <c r="L39" s="199"/>
      <c r="M39" s="200"/>
      <c r="N39" s="155"/>
      <c r="O39" s="155"/>
      <c r="P39" s="155"/>
      <c r="Q39" s="155"/>
      <c r="R39" s="155"/>
      <c r="S39" s="155"/>
      <c r="T39" s="155"/>
    </row>
    <row r="40" spans="1:20" s="5" customFormat="1" ht="15" x14ac:dyDescent="0.25">
      <c r="A40" s="1"/>
      <c r="B40" s="1"/>
      <c r="C40" s="257" t="s">
        <v>31</v>
      </c>
      <c r="D40" s="259">
        <v>0.88070000000000004</v>
      </c>
      <c r="E40" s="259">
        <v>2.5800999999999998</v>
      </c>
      <c r="F40" s="148" t="str">
        <f t="shared" ref="F40:F71" si="2">IF(D40&lt;1,"",IFERROR((E40-D40)/D40,""))</f>
        <v/>
      </c>
      <c r="G40" s="107"/>
      <c r="H40" s="259">
        <v>0.70465</v>
      </c>
      <c r="I40" s="259">
        <v>4.2857200000000004</v>
      </c>
      <c r="J40" s="148" t="str">
        <f t="shared" ref="J40:J72" si="3">IF(H40&lt;1,"",IFERROR(($I40-$H40)/$H40,""))</f>
        <v/>
      </c>
      <c r="L40" s="199"/>
      <c r="M40" s="200"/>
      <c r="N40"/>
      <c r="O40"/>
      <c r="P40"/>
      <c r="Q40"/>
      <c r="R40"/>
      <c r="S40"/>
      <c r="T40"/>
    </row>
    <row r="41" spans="1:20" s="5" customFormat="1" ht="15" x14ac:dyDescent="0.25">
      <c r="A41" s="1"/>
      <c r="B41" s="1"/>
      <c r="C41" s="54" t="s">
        <v>6</v>
      </c>
      <c r="D41" s="259">
        <v>0</v>
      </c>
      <c r="E41" s="259">
        <v>0</v>
      </c>
      <c r="F41" s="148" t="str">
        <f t="shared" si="2"/>
        <v/>
      </c>
      <c r="G41" s="107"/>
      <c r="H41" s="259">
        <v>0</v>
      </c>
      <c r="I41" s="259">
        <v>0</v>
      </c>
      <c r="J41" s="148" t="str">
        <f t="shared" si="3"/>
        <v/>
      </c>
      <c r="L41" s="199"/>
      <c r="M41" s="200"/>
      <c r="N41"/>
      <c r="O41"/>
      <c r="P41"/>
      <c r="Q41"/>
      <c r="R41"/>
      <c r="S41"/>
      <c r="T41"/>
    </row>
    <row r="42" spans="1:20" s="5" customFormat="1" ht="15" x14ac:dyDescent="0.25">
      <c r="A42" s="1"/>
      <c r="B42" s="1"/>
      <c r="C42" s="54" t="s">
        <v>7</v>
      </c>
      <c r="D42" s="259">
        <v>56.984999999999999</v>
      </c>
      <c r="E42" s="259">
        <v>26.2652</v>
      </c>
      <c r="F42" s="148">
        <f t="shared" si="2"/>
        <v>-0.53908572431341584</v>
      </c>
      <c r="G42" s="105"/>
      <c r="H42" s="259">
        <v>120.33887</v>
      </c>
      <c r="I42" s="259">
        <v>69.534059999999997</v>
      </c>
      <c r="J42" s="148">
        <f t="shared" si="3"/>
        <v>-0.42218121210544857</v>
      </c>
      <c r="L42" s="199"/>
      <c r="M42" s="200"/>
      <c r="N42"/>
      <c r="O42"/>
      <c r="P42"/>
      <c r="Q42"/>
      <c r="R42"/>
      <c r="S42"/>
      <c r="T42"/>
    </row>
    <row r="43" spans="1:20" s="6" customFormat="1" ht="21" customHeight="1" x14ac:dyDescent="0.25">
      <c r="A43" s="3"/>
      <c r="B43" s="3"/>
      <c r="C43" s="1" t="s">
        <v>10</v>
      </c>
      <c r="D43" s="259">
        <v>1058.8724999999999</v>
      </c>
      <c r="E43" s="259">
        <v>1591.7357000000002</v>
      </c>
      <c r="F43" s="148">
        <f t="shared" si="2"/>
        <v>0.5032364142047322</v>
      </c>
      <c r="G43" s="105"/>
      <c r="H43" s="259">
        <v>2192.1007500000001</v>
      </c>
      <c r="I43" s="259">
        <v>3164.4768899999999</v>
      </c>
      <c r="J43" s="148">
        <f t="shared" si="3"/>
        <v>0.44358186547767015</v>
      </c>
      <c r="L43" s="199"/>
      <c r="M43" s="200"/>
      <c r="N43" s="155"/>
      <c r="O43" s="155"/>
      <c r="P43" s="155"/>
      <c r="Q43" s="155"/>
      <c r="R43" s="155"/>
      <c r="S43" s="155"/>
      <c r="T43" s="155"/>
    </row>
    <row r="44" spans="1:20" s="5" customFormat="1" ht="15" x14ac:dyDescent="0.25">
      <c r="A44" s="1"/>
      <c r="B44" s="1"/>
      <c r="C44" s="54" t="s">
        <v>31</v>
      </c>
      <c r="D44" s="259">
        <v>288.19209999999998</v>
      </c>
      <c r="E44" s="259">
        <v>219.61760000000001</v>
      </c>
      <c r="F44" s="148">
        <f t="shared" si="2"/>
        <v>-0.237947188698094</v>
      </c>
      <c r="G44" s="105"/>
      <c r="H44" s="259">
        <v>317.80858000000001</v>
      </c>
      <c r="I44" s="259">
        <v>191.84107</v>
      </c>
      <c r="J44" s="148">
        <f t="shared" si="3"/>
        <v>-0.39636283576736664</v>
      </c>
      <c r="L44" s="199"/>
      <c r="M44" s="200"/>
      <c r="N44"/>
      <c r="O44"/>
      <c r="P44"/>
      <c r="Q44"/>
      <c r="R44"/>
      <c r="S44"/>
      <c r="T44"/>
    </row>
    <row r="45" spans="1:20" s="5" customFormat="1" ht="15" x14ac:dyDescent="0.25">
      <c r="A45" s="1"/>
      <c r="B45" s="1"/>
      <c r="C45" s="54" t="s">
        <v>6</v>
      </c>
      <c r="D45" s="259">
        <v>0.1182</v>
      </c>
      <c r="E45" s="259">
        <v>718.38</v>
      </c>
      <c r="F45" s="148" t="str">
        <f t="shared" si="2"/>
        <v/>
      </c>
      <c r="G45" s="105"/>
      <c r="H45" s="259">
        <v>9.0810000000000002E-2</v>
      </c>
      <c r="I45" s="259">
        <v>933.89396999999997</v>
      </c>
      <c r="J45" s="148" t="str">
        <f t="shared" si="3"/>
        <v/>
      </c>
      <c r="L45" s="199"/>
      <c r="M45" s="200"/>
      <c r="N45"/>
      <c r="O45"/>
      <c r="P45"/>
      <c r="Q45"/>
      <c r="R45"/>
      <c r="S45"/>
      <c r="T45"/>
    </row>
    <row r="46" spans="1:20" s="5" customFormat="1" ht="15" x14ac:dyDescent="0.25">
      <c r="A46" s="1"/>
      <c r="B46" s="1"/>
      <c r="C46" s="54" t="s">
        <v>7</v>
      </c>
      <c r="D46" s="259">
        <v>770.56219999999996</v>
      </c>
      <c r="E46" s="259">
        <v>653.73810000000003</v>
      </c>
      <c r="F46" s="148">
        <f t="shared" si="2"/>
        <v>-0.151608916191321</v>
      </c>
      <c r="G46" s="105"/>
      <c r="H46" s="259">
        <v>1874.20136</v>
      </c>
      <c r="I46" s="259">
        <v>2038.7418500000001</v>
      </c>
      <c r="J46" s="148">
        <f t="shared" si="3"/>
        <v>8.7792322378850526E-2</v>
      </c>
      <c r="L46" s="199"/>
      <c r="M46" s="200"/>
      <c r="N46"/>
      <c r="O46"/>
      <c r="P46"/>
      <c r="Q46"/>
      <c r="R46"/>
      <c r="S46"/>
      <c r="T46"/>
    </row>
    <row r="47" spans="1:20" s="5" customFormat="1" ht="21.75" customHeight="1" x14ac:dyDescent="0.25">
      <c r="A47" s="1"/>
      <c r="B47" s="52" t="s">
        <v>14</v>
      </c>
      <c r="C47" s="55"/>
      <c r="D47" s="258">
        <v>46452.532900000006</v>
      </c>
      <c r="E47" s="258">
        <v>44338.002599999993</v>
      </c>
      <c r="F47" s="149">
        <f t="shared" si="2"/>
        <v>-4.55202368523593E-2</v>
      </c>
      <c r="G47" s="125"/>
      <c r="H47" s="258">
        <v>34285.411450113526</v>
      </c>
      <c r="I47" s="258">
        <v>32949.391017284528</v>
      </c>
      <c r="J47" s="149">
        <f t="shared" si="3"/>
        <v>-3.8967606813555523E-2</v>
      </c>
      <c r="L47" s="199"/>
      <c r="M47" s="200"/>
      <c r="N47"/>
      <c r="O47"/>
      <c r="P47"/>
      <c r="Q47"/>
      <c r="R47"/>
      <c r="S47"/>
      <c r="T47"/>
    </row>
    <row r="48" spans="1:20" s="6" customFormat="1" ht="21" customHeight="1" x14ac:dyDescent="0.25">
      <c r="A48" s="3"/>
      <c r="B48" s="52"/>
      <c r="C48" s="55" t="s">
        <v>12</v>
      </c>
      <c r="D48" s="259">
        <v>704.52789999999982</v>
      </c>
      <c r="E48" s="259">
        <v>501.68259999999998</v>
      </c>
      <c r="F48" s="148">
        <f t="shared" si="2"/>
        <v>-0.28791663183246524</v>
      </c>
      <c r="G48" s="105"/>
      <c r="H48" s="259">
        <v>2888.3652900000011</v>
      </c>
      <c r="I48" s="259">
        <v>1815.7718500000001</v>
      </c>
      <c r="J48" s="148">
        <f t="shared" si="3"/>
        <v>-0.37134965016838317</v>
      </c>
      <c r="L48" s="199"/>
      <c r="M48" s="200"/>
      <c r="N48" s="155"/>
      <c r="O48" s="155"/>
      <c r="P48" s="155"/>
      <c r="Q48" s="155"/>
      <c r="R48" s="155"/>
      <c r="S48" s="155"/>
      <c r="T48" s="155"/>
    </row>
    <row r="49" spans="1:20" s="5" customFormat="1" ht="15" x14ac:dyDescent="0.25">
      <c r="A49" s="1"/>
      <c r="B49" s="55"/>
      <c r="C49" s="53" t="s">
        <v>31</v>
      </c>
      <c r="D49" s="259">
        <v>20.9724</v>
      </c>
      <c r="E49" s="259">
        <v>11.062799999999999</v>
      </c>
      <c r="F49" s="148">
        <f t="shared" si="2"/>
        <v>-0.4725067231218173</v>
      </c>
      <c r="G49" s="107"/>
      <c r="H49" s="259">
        <v>43.959240000000001</v>
      </c>
      <c r="I49" s="259">
        <v>23.511790000000001</v>
      </c>
      <c r="J49" s="148">
        <f t="shared" si="3"/>
        <v>-0.46514566675856994</v>
      </c>
      <c r="L49" s="199"/>
      <c r="M49" s="200"/>
      <c r="N49"/>
      <c r="O49"/>
      <c r="P49"/>
      <c r="Q49"/>
      <c r="R49"/>
      <c r="S49"/>
      <c r="T49"/>
    </row>
    <row r="50" spans="1:20" s="5" customFormat="1" ht="15" x14ac:dyDescent="0.25">
      <c r="A50" s="1"/>
      <c r="B50" s="1"/>
      <c r="C50" s="257" t="s">
        <v>6</v>
      </c>
      <c r="D50" s="259">
        <v>0</v>
      </c>
      <c r="E50" s="259">
        <v>0</v>
      </c>
      <c r="F50" s="148" t="str">
        <f t="shared" si="2"/>
        <v/>
      </c>
      <c r="G50" s="114"/>
      <c r="H50" s="259">
        <v>0</v>
      </c>
      <c r="I50" s="259">
        <v>0</v>
      </c>
      <c r="J50" s="148" t="str">
        <f t="shared" si="3"/>
        <v/>
      </c>
      <c r="L50" s="199"/>
      <c r="M50" s="200"/>
      <c r="N50"/>
      <c r="O50"/>
      <c r="P50"/>
      <c r="Q50"/>
      <c r="R50"/>
      <c r="S50"/>
      <c r="T50"/>
    </row>
    <row r="51" spans="1:20" s="5" customFormat="1" ht="15" x14ac:dyDescent="0.25">
      <c r="A51" s="1"/>
      <c r="B51" s="1"/>
      <c r="C51" s="54" t="s">
        <v>7</v>
      </c>
      <c r="D51" s="259">
        <v>683.55549999999982</v>
      </c>
      <c r="E51" s="259">
        <v>490.6198</v>
      </c>
      <c r="F51" s="148">
        <f t="shared" si="2"/>
        <v>-0.2822531601311084</v>
      </c>
      <c r="G51" s="105"/>
      <c r="H51" s="259">
        <v>2844.406050000001</v>
      </c>
      <c r="I51" s="259">
        <v>1792.2600600000001</v>
      </c>
      <c r="J51" s="148">
        <f t="shared" si="3"/>
        <v>-0.36990006753782589</v>
      </c>
      <c r="L51" s="199"/>
      <c r="M51" s="200"/>
      <c r="N51"/>
      <c r="O51"/>
      <c r="P51"/>
      <c r="Q51"/>
      <c r="R51"/>
      <c r="S51"/>
      <c r="T51"/>
    </row>
    <row r="52" spans="1:20" s="6" customFormat="1" ht="24" customHeight="1" x14ac:dyDescent="0.25">
      <c r="A52" s="3"/>
      <c r="B52" s="3"/>
      <c r="C52" s="71" t="s">
        <v>9</v>
      </c>
      <c r="D52" s="259">
        <v>344.7328</v>
      </c>
      <c r="E52" s="259">
        <v>199.01590000000002</v>
      </c>
      <c r="F52" s="148">
        <f t="shared" si="2"/>
        <v>-0.4226952004567015</v>
      </c>
      <c r="G52" s="105"/>
      <c r="H52" s="259">
        <v>1478.91734</v>
      </c>
      <c r="I52" s="259">
        <v>874.10798000000011</v>
      </c>
      <c r="J52" s="148">
        <f t="shared" si="3"/>
        <v>-0.40895413397478986</v>
      </c>
      <c r="L52" s="199"/>
      <c r="M52" s="200"/>
      <c r="N52" s="155"/>
      <c r="O52" s="155"/>
      <c r="P52" s="155"/>
      <c r="Q52" s="155"/>
      <c r="R52" s="155"/>
      <c r="S52" s="155"/>
      <c r="T52" s="155"/>
    </row>
    <row r="53" spans="1:20" s="5" customFormat="1" ht="15" x14ac:dyDescent="0.25">
      <c r="A53" s="1"/>
      <c r="B53" s="1"/>
      <c r="C53" s="257" t="s">
        <v>31</v>
      </c>
      <c r="D53" s="259">
        <v>0.17130000000000001</v>
      </c>
      <c r="E53" s="259">
        <v>0.81200000000000006</v>
      </c>
      <c r="F53" s="148" t="str">
        <f t="shared" si="2"/>
        <v/>
      </c>
      <c r="G53" s="114"/>
      <c r="H53" s="259">
        <v>0.39058999999999999</v>
      </c>
      <c r="I53" s="259">
        <v>1.26E-2</v>
      </c>
      <c r="J53" s="148" t="str">
        <f t="shared" si="3"/>
        <v/>
      </c>
      <c r="L53" s="199"/>
      <c r="M53" s="200"/>
      <c r="N53"/>
      <c r="O53"/>
      <c r="P53"/>
      <c r="Q53"/>
      <c r="R53"/>
      <c r="S53"/>
      <c r="T53"/>
    </row>
    <row r="54" spans="1:20" s="5" customFormat="1" ht="15" x14ac:dyDescent="0.25">
      <c r="A54" s="1"/>
      <c r="B54" s="1"/>
      <c r="C54" s="257" t="s">
        <v>6</v>
      </c>
      <c r="D54" s="259">
        <v>0</v>
      </c>
      <c r="E54" s="259">
        <v>0</v>
      </c>
      <c r="F54" s="148" t="str">
        <f t="shared" si="2"/>
        <v/>
      </c>
      <c r="G54" s="114"/>
      <c r="H54" s="259">
        <v>0</v>
      </c>
      <c r="I54" s="259">
        <v>0</v>
      </c>
      <c r="J54" s="148" t="str">
        <f t="shared" si="3"/>
        <v/>
      </c>
      <c r="L54" s="199"/>
      <c r="M54" s="200"/>
      <c r="N54"/>
      <c r="O54"/>
      <c r="P54"/>
      <c r="Q54"/>
      <c r="R54"/>
      <c r="S54"/>
      <c r="T54"/>
    </row>
    <row r="55" spans="1:20" s="5" customFormat="1" ht="15" x14ac:dyDescent="0.25">
      <c r="A55" s="1"/>
      <c r="B55" s="1"/>
      <c r="C55" s="54" t="s">
        <v>7</v>
      </c>
      <c r="D55" s="259">
        <v>344.56150000000002</v>
      </c>
      <c r="E55" s="259">
        <v>198.2039</v>
      </c>
      <c r="F55" s="148">
        <f t="shared" si="2"/>
        <v>-0.42476480976545555</v>
      </c>
      <c r="G55" s="105"/>
      <c r="H55" s="259">
        <v>1478.52675</v>
      </c>
      <c r="I55" s="259">
        <v>874.09538000000009</v>
      </c>
      <c r="J55" s="148">
        <f t="shared" si="3"/>
        <v>-0.40880651635149645</v>
      </c>
      <c r="L55" s="199"/>
      <c r="M55" s="200"/>
      <c r="N55"/>
      <c r="O55"/>
      <c r="P55"/>
      <c r="Q55"/>
      <c r="R55"/>
      <c r="S55"/>
      <c r="T55"/>
    </row>
    <row r="56" spans="1:20" s="6" customFormat="1" ht="22.5" customHeight="1" x14ac:dyDescent="0.25">
      <c r="A56" s="3"/>
      <c r="B56" s="3"/>
      <c r="C56" s="1" t="s">
        <v>10</v>
      </c>
      <c r="D56" s="259">
        <v>45403.272200000007</v>
      </c>
      <c r="E56" s="259">
        <v>43637.304099999994</v>
      </c>
      <c r="F56" s="148">
        <f t="shared" si="2"/>
        <v>-3.889517240565786E-2</v>
      </c>
      <c r="G56" s="105"/>
      <c r="H56" s="259">
        <v>29918.128820113525</v>
      </c>
      <c r="I56" s="259">
        <v>30259.511187284526</v>
      </c>
      <c r="J56" s="148">
        <f t="shared" si="3"/>
        <v>1.1410552084443701E-2</v>
      </c>
      <c r="L56" s="199"/>
      <c r="M56" s="200"/>
      <c r="N56" s="155"/>
      <c r="O56" s="155"/>
      <c r="P56" s="155"/>
      <c r="Q56" s="155"/>
      <c r="R56" s="155"/>
      <c r="S56" s="155"/>
      <c r="T56" s="155"/>
    </row>
    <row r="57" spans="1:20" s="5" customFormat="1" ht="15" x14ac:dyDescent="0.25">
      <c r="A57" s="1"/>
      <c r="B57" s="1"/>
      <c r="C57" s="257" t="s">
        <v>31</v>
      </c>
      <c r="D57" s="259">
        <v>7149.5757000000003</v>
      </c>
      <c r="E57" s="259">
        <v>6958.7311</v>
      </c>
      <c r="F57" s="148">
        <f t="shared" si="2"/>
        <v>-2.6693136489204575E-2</v>
      </c>
      <c r="G57" s="105"/>
      <c r="H57" s="259">
        <v>11929.03961</v>
      </c>
      <c r="I57" s="259">
        <v>14297.44520288139</v>
      </c>
      <c r="J57" s="148">
        <f t="shared" si="3"/>
        <v>0.19854117936669258</v>
      </c>
      <c r="L57" s="199"/>
      <c r="M57" s="200"/>
      <c r="N57"/>
      <c r="O57"/>
      <c r="P57"/>
      <c r="Q57"/>
      <c r="R57"/>
      <c r="S57"/>
      <c r="T57"/>
    </row>
    <row r="58" spans="1:20" s="5" customFormat="1" ht="15" x14ac:dyDescent="0.25">
      <c r="A58" s="1"/>
      <c r="B58" s="1"/>
      <c r="C58" s="54" t="s">
        <v>6</v>
      </c>
      <c r="D58" s="259">
        <v>34209.711600000002</v>
      </c>
      <c r="E58" s="259">
        <v>33372.597999999998</v>
      </c>
      <c r="F58" s="148">
        <f t="shared" si="2"/>
        <v>-2.4470057210304111E-2</v>
      </c>
      <c r="G58" s="105"/>
      <c r="H58" s="259">
        <v>9022.7248601135216</v>
      </c>
      <c r="I58" s="259">
        <v>8716.2990157674612</v>
      </c>
      <c r="J58" s="148">
        <f t="shared" si="3"/>
        <v>-3.3961563618177863E-2</v>
      </c>
      <c r="L58" s="199"/>
      <c r="M58" s="200"/>
      <c r="N58"/>
      <c r="O58"/>
      <c r="P58"/>
      <c r="Q58"/>
      <c r="R58"/>
      <c r="S58"/>
      <c r="T58"/>
    </row>
    <row r="59" spans="1:20" s="5" customFormat="1" ht="15" x14ac:dyDescent="0.25">
      <c r="A59" s="1"/>
      <c r="B59" s="1"/>
      <c r="C59" s="54" t="s">
        <v>7</v>
      </c>
      <c r="D59" s="259">
        <v>4043.9848999999999</v>
      </c>
      <c r="E59" s="259">
        <v>3305.9749999999999</v>
      </c>
      <c r="F59" s="148">
        <f t="shared" si="2"/>
        <v>-0.182495711099218</v>
      </c>
      <c r="G59" s="105"/>
      <c r="H59" s="259">
        <v>8966.3643500000017</v>
      </c>
      <c r="I59" s="259">
        <v>7245.7669686356758</v>
      </c>
      <c r="J59" s="148">
        <f t="shared" si="3"/>
        <v>-0.19189465364123034</v>
      </c>
      <c r="L59" s="199"/>
      <c r="M59" s="200"/>
      <c r="N59"/>
      <c r="O59"/>
      <c r="P59"/>
      <c r="Q59"/>
      <c r="R59"/>
      <c r="S59"/>
      <c r="T59"/>
    </row>
    <row r="60" spans="1:20" s="5" customFormat="1" ht="20.25" customHeight="1" x14ac:dyDescent="0.25">
      <c r="A60" s="1"/>
      <c r="B60" s="52" t="s">
        <v>15</v>
      </c>
      <c r="C60" s="55"/>
      <c r="D60" s="258">
        <v>520.2192</v>
      </c>
      <c r="E60" s="258">
        <v>514.00599999999997</v>
      </c>
      <c r="F60" s="149">
        <f t="shared" si="2"/>
        <v>-1.194342692465028E-2</v>
      </c>
      <c r="G60" s="125"/>
      <c r="H60" s="258">
        <v>1008.81093</v>
      </c>
      <c r="I60" s="258">
        <v>1001.616216180938</v>
      </c>
      <c r="J60" s="149">
        <f t="shared" si="3"/>
        <v>-7.131875364457075E-3</v>
      </c>
      <c r="L60" s="199"/>
      <c r="M60" s="200"/>
      <c r="N60"/>
      <c r="O60"/>
      <c r="P60"/>
      <c r="Q60"/>
      <c r="R60"/>
      <c r="S60"/>
      <c r="T60"/>
    </row>
    <row r="61" spans="1:20" s="6" customFormat="1" ht="24.75" customHeight="1" x14ac:dyDescent="0.25">
      <c r="A61" s="3"/>
      <c r="B61" s="52"/>
      <c r="C61" s="55" t="s">
        <v>12</v>
      </c>
      <c r="D61" s="259">
        <v>228.22790000000001</v>
      </c>
      <c r="E61" s="259">
        <v>207.03879999999998</v>
      </c>
      <c r="F61" s="148">
        <f t="shared" si="2"/>
        <v>-9.284184799492097E-2</v>
      </c>
      <c r="G61" s="105"/>
      <c r="H61" s="259">
        <v>462.91471999999999</v>
      </c>
      <c r="I61" s="259">
        <v>426.38184999999999</v>
      </c>
      <c r="J61" s="148">
        <f t="shared" si="3"/>
        <v>-7.8919222961844906E-2</v>
      </c>
      <c r="L61" s="199"/>
      <c r="M61" s="200"/>
      <c r="N61" s="155"/>
      <c r="O61" s="155"/>
      <c r="P61" s="155"/>
      <c r="Q61" s="155"/>
      <c r="R61" s="155"/>
      <c r="S61" s="155"/>
      <c r="T61" s="155"/>
    </row>
    <row r="62" spans="1:20" s="5" customFormat="1" ht="15" x14ac:dyDescent="0.25">
      <c r="A62" s="1"/>
      <c r="B62" s="55"/>
      <c r="C62" s="53" t="s">
        <v>31</v>
      </c>
      <c r="D62" s="259">
        <v>1.044</v>
      </c>
      <c r="E62" s="259">
        <v>1.2881</v>
      </c>
      <c r="F62" s="148">
        <f t="shared" si="2"/>
        <v>0.23381226053639845</v>
      </c>
      <c r="G62" s="107"/>
      <c r="H62" s="259">
        <v>2.2213599999999998</v>
      </c>
      <c r="I62" s="259">
        <v>1.9661</v>
      </c>
      <c r="J62" s="148">
        <f t="shared" si="3"/>
        <v>-0.11491158569524969</v>
      </c>
      <c r="L62" s="199"/>
      <c r="M62" s="200"/>
      <c r="N62"/>
      <c r="O62"/>
      <c r="P62"/>
      <c r="Q62"/>
      <c r="R62"/>
      <c r="S62"/>
      <c r="T62"/>
    </row>
    <row r="63" spans="1:20" s="5" customFormat="1" ht="15" x14ac:dyDescent="0.25">
      <c r="A63" s="1"/>
      <c r="B63" s="1"/>
      <c r="C63" s="54" t="s">
        <v>6</v>
      </c>
      <c r="D63" s="259">
        <v>0</v>
      </c>
      <c r="E63" s="259">
        <v>0</v>
      </c>
      <c r="F63" s="148" t="str">
        <f t="shared" si="2"/>
        <v/>
      </c>
      <c r="G63" s="107"/>
      <c r="H63" s="259">
        <v>0</v>
      </c>
      <c r="I63" s="259">
        <v>0</v>
      </c>
      <c r="J63" s="148" t="str">
        <f t="shared" si="3"/>
        <v/>
      </c>
      <c r="L63" s="199"/>
      <c r="M63" s="200"/>
      <c r="N63"/>
      <c r="O63"/>
      <c r="P63"/>
      <c r="Q63"/>
      <c r="R63"/>
      <c r="S63"/>
      <c r="T63"/>
    </row>
    <row r="64" spans="1:20" s="5" customFormat="1" ht="15" x14ac:dyDescent="0.25">
      <c r="A64" s="1"/>
      <c r="B64" s="1"/>
      <c r="C64" s="54" t="s">
        <v>7</v>
      </c>
      <c r="D64" s="259">
        <v>227.18389999999999</v>
      </c>
      <c r="E64" s="259">
        <v>205.75069999999999</v>
      </c>
      <c r="F64" s="148">
        <f t="shared" si="2"/>
        <v>-9.4342952999750415E-2</v>
      </c>
      <c r="G64" s="105"/>
      <c r="H64" s="259">
        <v>460.69335999999998</v>
      </c>
      <c r="I64" s="259">
        <v>424.41575</v>
      </c>
      <c r="J64" s="148">
        <f t="shared" si="3"/>
        <v>-7.874567586561261E-2</v>
      </c>
      <c r="L64" s="199"/>
      <c r="M64" s="200"/>
      <c r="N64"/>
      <c r="O64"/>
      <c r="P64"/>
      <c r="Q64"/>
      <c r="R64"/>
      <c r="S64"/>
      <c r="T64"/>
    </row>
    <row r="65" spans="1:20" s="6" customFormat="1" ht="22.5" customHeight="1" x14ac:dyDescent="0.25">
      <c r="A65" s="3"/>
      <c r="B65" s="3"/>
      <c r="C65" s="71" t="s">
        <v>9</v>
      </c>
      <c r="D65" s="259">
        <v>100.91199999999999</v>
      </c>
      <c r="E65" s="259">
        <v>91.727699999999999</v>
      </c>
      <c r="F65" s="148">
        <f t="shared" si="2"/>
        <v>-9.1012961788488916E-2</v>
      </c>
      <c r="G65" s="105"/>
      <c r="H65" s="259">
        <v>178.03800000000001</v>
      </c>
      <c r="I65" s="259">
        <v>135.67843999999999</v>
      </c>
      <c r="J65" s="148">
        <f t="shared" si="3"/>
        <v>-0.23792426335950759</v>
      </c>
      <c r="L65" s="199"/>
      <c r="M65" s="200"/>
      <c r="N65" s="155"/>
      <c r="O65" s="155"/>
      <c r="P65" s="155"/>
      <c r="Q65" s="155"/>
      <c r="R65" s="155"/>
      <c r="S65" s="155"/>
      <c r="T65" s="155"/>
    </row>
    <row r="66" spans="1:20" s="5" customFormat="1" ht="15" x14ac:dyDescent="0.25">
      <c r="A66" s="1"/>
      <c r="B66" s="1"/>
      <c r="C66" s="257" t="s">
        <v>31</v>
      </c>
      <c r="D66" s="259">
        <v>6.1100000000000002E-2</v>
      </c>
      <c r="E66" s="259">
        <v>0</v>
      </c>
      <c r="F66" s="148" t="str">
        <f t="shared" si="2"/>
        <v/>
      </c>
      <c r="G66" s="107"/>
      <c r="H66" s="259">
        <v>0.15257000000000001</v>
      </c>
      <c r="I66" s="259">
        <v>0</v>
      </c>
      <c r="J66" s="148" t="str">
        <f t="shared" si="3"/>
        <v/>
      </c>
      <c r="L66" s="199"/>
      <c r="M66" s="200"/>
      <c r="N66"/>
      <c r="O66"/>
      <c r="P66"/>
      <c r="Q66"/>
      <c r="R66"/>
      <c r="S66"/>
      <c r="T66"/>
    </row>
    <row r="67" spans="1:20" s="5" customFormat="1" ht="15" x14ac:dyDescent="0.25">
      <c r="A67" s="1"/>
      <c r="B67" s="1"/>
      <c r="C67" s="54" t="s">
        <v>6</v>
      </c>
      <c r="D67" s="259">
        <v>0</v>
      </c>
      <c r="E67" s="259">
        <v>0</v>
      </c>
      <c r="F67" s="148" t="str">
        <f t="shared" si="2"/>
        <v/>
      </c>
      <c r="G67" s="107"/>
      <c r="H67" s="259">
        <v>0</v>
      </c>
      <c r="I67" s="259">
        <v>0</v>
      </c>
      <c r="J67" s="148" t="str">
        <f t="shared" si="3"/>
        <v/>
      </c>
      <c r="L67" s="199"/>
      <c r="M67" s="200"/>
      <c r="N67"/>
      <c r="O67"/>
      <c r="P67"/>
      <c r="Q67"/>
      <c r="R67"/>
      <c r="S67"/>
      <c r="T67"/>
    </row>
    <row r="68" spans="1:20" s="5" customFormat="1" ht="15" x14ac:dyDescent="0.25">
      <c r="A68" s="1"/>
      <c r="B68" s="1"/>
      <c r="C68" s="54" t="s">
        <v>7</v>
      </c>
      <c r="D68" s="259">
        <v>100.8509</v>
      </c>
      <c r="E68" s="259">
        <v>91.727699999999999</v>
      </c>
      <c r="F68" s="148">
        <f t="shared" si="2"/>
        <v>-9.0462256658096235E-2</v>
      </c>
      <c r="G68" s="105"/>
      <c r="H68" s="259">
        <v>177.88543000000001</v>
      </c>
      <c r="I68" s="259">
        <v>135.67843999999999</v>
      </c>
      <c r="J68" s="148">
        <f t="shared" si="3"/>
        <v>-0.23727064099628628</v>
      </c>
      <c r="L68" s="199"/>
      <c r="M68" s="200"/>
      <c r="N68"/>
      <c r="O68"/>
      <c r="P68"/>
      <c r="Q68"/>
      <c r="R68"/>
      <c r="S68"/>
      <c r="T68"/>
    </row>
    <row r="69" spans="1:20" s="6" customFormat="1" ht="22.5" customHeight="1" x14ac:dyDescent="0.25">
      <c r="A69" s="3"/>
      <c r="B69" s="3"/>
      <c r="C69" s="1" t="s">
        <v>10</v>
      </c>
      <c r="D69" s="259">
        <v>191.07929999999999</v>
      </c>
      <c r="E69" s="259">
        <v>215.23950000000002</v>
      </c>
      <c r="F69" s="148">
        <f t="shared" si="2"/>
        <v>0.12644069765798824</v>
      </c>
      <c r="G69" s="105"/>
      <c r="H69" s="259">
        <v>367.85820999999999</v>
      </c>
      <c r="I69" s="259">
        <v>439.555926180938</v>
      </c>
      <c r="J69" s="148">
        <f t="shared" si="3"/>
        <v>0.19490584750286807</v>
      </c>
      <c r="L69" s="199"/>
      <c r="M69" s="200"/>
      <c r="N69" s="155"/>
      <c r="O69" s="155"/>
      <c r="P69" s="155"/>
      <c r="Q69" s="155"/>
      <c r="R69" s="155"/>
      <c r="S69" s="155"/>
      <c r="T69" s="155"/>
    </row>
    <row r="70" spans="1:20" ht="15" x14ac:dyDescent="0.25">
      <c r="C70" s="54" t="s">
        <v>31</v>
      </c>
      <c r="D70" s="259">
        <v>73.591300000000004</v>
      </c>
      <c r="E70" s="259">
        <v>89.194900000000004</v>
      </c>
      <c r="F70" s="148">
        <f t="shared" si="2"/>
        <v>0.21203049817030001</v>
      </c>
      <c r="G70" s="105"/>
      <c r="H70" s="259">
        <v>190.96292</v>
      </c>
      <c r="I70" s="259">
        <v>276.74993000000001</v>
      </c>
      <c r="J70" s="148">
        <f t="shared" si="3"/>
        <v>0.44923386173608998</v>
      </c>
      <c r="L70" s="199"/>
      <c r="M70" s="200"/>
      <c r="N70"/>
      <c r="O70"/>
      <c r="P70"/>
      <c r="Q70"/>
      <c r="R70"/>
      <c r="S70"/>
      <c r="T70"/>
    </row>
    <row r="71" spans="1:20" ht="15" x14ac:dyDescent="0.25">
      <c r="C71" s="54" t="s">
        <v>6</v>
      </c>
      <c r="D71" s="259">
        <v>0</v>
      </c>
      <c r="E71" s="259">
        <v>0</v>
      </c>
      <c r="F71" s="148" t="str">
        <f t="shared" si="2"/>
        <v/>
      </c>
      <c r="G71" s="107"/>
      <c r="H71" s="259">
        <v>0</v>
      </c>
      <c r="I71" s="259">
        <v>0</v>
      </c>
      <c r="J71" s="148" t="str">
        <f t="shared" si="3"/>
        <v/>
      </c>
      <c r="L71" s="199"/>
      <c r="M71" s="200"/>
      <c r="N71"/>
      <c r="O71"/>
      <c r="P71"/>
      <c r="Q71"/>
      <c r="R71"/>
      <c r="S71"/>
      <c r="T71"/>
    </row>
    <row r="72" spans="1:20" ht="15" x14ac:dyDescent="0.25">
      <c r="C72" s="54" t="s">
        <v>7</v>
      </c>
      <c r="D72" s="259">
        <v>117.488</v>
      </c>
      <c r="E72" s="259">
        <v>126.0446</v>
      </c>
      <c r="F72" s="148">
        <f>IF(D72&lt;1,"",IFERROR((E72-D72)/D72,""))</f>
        <v>7.2829565572654256E-2</v>
      </c>
      <c r="G72" s="105"/>
      <c r="H72" s="259">
        <v>176.89528999999999</v>
      </c>
      <c r="I72" s="259">
        <v>162.805996180938</v>
      </c>
      <c r="J72" s="148">
        <f t="shared" si="3"/>
        <v>-7.9647648159891615E-2</v>
      </c>
      <c r="L72" s="199"/>
      <c r="M72" s="200"/>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44621</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09">
        <v>43894.425596266265</v>
      </c>
      <c r="E8" s="209">
        <v>48282.152465757812</v>
      </c>
      <c r="F8" s="210">
        <f t="shared" ref="F8:F39" si="0">IF(D8&lt;1,"",IFERROR((E8-D8)/D8,""))</f>
        <v>9.9960913256939288E-2</v>
      </c>
      <c r="G8" s="120"/>
      <c r="H8" s="209">
        <v>29283.2228</v>
      </c>
      <c r="I8" s="209">
        <v>31243.775799999996</v>
      </c>
      <c r="J8" s="149">
        <f>IF(H8&lt;1,"",IFERROR((I8-H8)/H8,""))</f>
        <v>6.6951408094330256E-2</v>
      </c>
      <c r="K8" s="24"/>
      <c r="M8" s="118"/>
      <c r="N8" s="118"/>
    </row>
    <row r="9" spans="1:14" ht="23.25" customHeight="1" x14ac:dyDescent="0.25">
      <c r="A9" s="1"/>
      <c r="B9" s="50"/>
      <c r="C9" s="55" t="s">
        <v>12</v>
      </c>
      <c r="D9" s="150">
        <v>7067.5684700000011</v>
      </c>
      <c r="E9" s="151">
        <v>5850.29565</v>
      </c>
      <c r="F9" s="148">
        <f t="shared" si="0"/>
        <v>-0.1722336083713952</v>
      </c>
      <c r="G9" s="119"/>
      <c r="H9" s="226">
        <v>2941.9061999999999</v>
      </c>
      <c r="I9" s="226">
        <v>2226.9569999999999</v>
      </c>
      <c r="J9" s="148">
        <f t="shared" ref="J9:J72" si="1">IF(H9&lt;1,"",IFERROR((I9-H9)/H9,""))</f>
        <v>-0.24302243219039413</v>
      </c>
      <c r="K9" s="24"/>
      <c r="M9" s="118"/>
      <c r="N9" s="118"/>
    </row>
    <row r="10" spans="1:14" x14ac:dyDescent="0.25">
      <c r="A10" s="1"/>
      <c r="B10" s="50"/>
      <c r="C10" s="53" t="s">
        <v>31</v>
      </c>
      <c r="D10" s="150">
        <v>921.08949000000007</v>
      </c>
      <c r="E10" s="151">
        <v>977.41163999999992</v>
      </c>
      <c r="F10" s="148">
        <f t="shared" si="0"/>
        <v>6.1147315881326415E-2</v>
      </c>
      <c r="G10" s="119"/>
      <c r="H10" s="226">
        <v>386.89480000000009</v>
      </c>
      <c r="I10" s="226">
        <v>300.04319999999996</v>
      </c>
      <c r="J10" s="148">
        <f t="shared" si="1"/>
        <v>-0.22448376147728041</v>
      </c>
      <c r="K10" s="24"/>
      <c r="M10" s="117"/>
      <c r="N10" s="117"/>
    </row>
    <row r="11" spans="1:14" x14ac:dyDescent="0.25">
      <c r="A11" s="1"/>
      <c r="B11" s="50"/>
      <c r="C11" s="54" t="s">
        <v>6</v>
      </c>
      <c r="D11" s="150">
        <v>131.17997</v>
      </c>
      <c r="E11" s="151">
        <v>101.43452000000001</v>
      </c>
      <c r="F11" s="148">
        <f t="shared" si="0"/>
        <v>-0.22675298675552366</v>
      </c>
      <c r="G11" s="119"/>
      <c r="H11" s="226">
        <v>131.4375</v>
      </c>
      <c r="I11" s="226">
        <v>77.301099999999991</v>
      </c>
      <c r="J11" s="148">
        <f t="shared" si="1"/>
        <v>-0.41187941036614367</v>
      </c>
      <c r="K11" s="24"/>
      <c r="M11" s="117"/>
      <c r="N11" s="117"/>
    </row>
    <row r="12" spans="1:14" x14ac:dyDescent="0.25">
      <c r="A12" s="1"/>
      <c r="B12" s="50"/>
      <c r="C12" s="54" t="s">
        <v>7</v>
      </c>
      <c r="D12" s="150">
        <v>6015.2990100000015</v>
      </c>
      <c r="E12" s="151">
        <v>4771.4494900000009</v>
      </c>
      <c r="F12" s="148">
        <f t="shared" si="0"/>
        <v>-0.20678099591262053</v>
      </c>
      <c r="G12" s="119"/>
      <c r="H12" s="226">
        <v>2423.5738999999999</v>
      </c>
      <c r="I12" s="226">
        <v>1849.6126999999999</v>
      </c>
      <c r="J12" s="148">
        <f t="shared" si="1"/>
        <v>-0.23682430314998854</v>
      </c>
      <c r="K12" s="24"/>
      <c r="M12" s="104"/>
      <c r="N12" s="104"/>
    </row>
    <row r="13" spans="1:14" ht="27" customHeight="1" x14ac:dyDescent="0.25">
      <c r="A13" s="1"/>
      <c r="B13" s="50"/>
      <c r="C13" s="71" t="s">
        <v>9</v>
      </c>
      <c r="D13" s="150">
        <v>3293.7369000000003</v>
      </c>
      <c r="E13" s="151">
        <v>2725.3727300000005</v>
      </c>
      <c r="F13" s="148">
        <f t="shared" si="0"/>
        <v>-0.17255906809071478</v>
      </c>
      <c r="G13" s="119"/>
      <c r="H13" s="226">
        <v>1363.4585</v>
      </c>
      <c r="I13" s="226">
        <v>1480.8253000000002</v>
      </c>
      <c r="J13" s="148">
        <f t="shared" si="1"/>
        <v>8.6080214395964555E-2</v>
      </c>
      <c r="K13" s="24"/>
      <c r="M13" s="104"/>
      <c r="N13" s="104"/>
    </row>
    <row r="14" spans="1:14" x14ac:dyDescent="0.25">
      <c r="A14" s="1"/>
      <c r="B14" s="50"/>
      <c r="C14" s="54" t="s">
        <v>32</v>
      </c>
      <c r="D14" s="259">
        <v>349.81963999999999</v>
      </c>
      <c r="E14" s="260">
        <v>361.74401000000006</v>
      </c>
      <c r="F14" s="148">
        <f t="shared" si="0"/>
        <v>3.4087194189554561E-2</v>
      </c>
      <c r="G14" s="119"/>
      <c r="H14" s="226">
        <v>149.79470000000001</v>
      </c>
      <c r="I14" s="226">
        <v>128.1601</v>
      </c>
      <c r="J14" s="148">
        <f t="shared" si="1"/>
        <v>-0.14442834092260945</v>
      </c>
      <c r="K14" s="24"/>
      <c r="M14" s="104"/>
      <c r="N14" s="104"/>
    </row>
    <row r="15" spans="1:14" x14ac:dyDescent="0.25">
      <c r="A15" s="1"/>
      <c r="B15" s="50"/>
      <c r="C15" s="54" t="s">
        <v>6</v>
      </c>
      <c r="D15" s="150">
        <v>22.387440000000002</v>
      </c>
      <c r="E15" s="151">
        <v>94.554120000000012</v>
      </c>
      <c r="F15" s="148">
        <f t="shared" si="0"/>
        <v>3.2235342674285228</v>
      </c>
      <c r="G15" s="120"/>
      <c r="H15" s="226">
        <v>130.3989</v>
      </c>
      <c r="I15" s="226">
        <v>451.20080000000002</v>
      </c>
      <c r="J15" s="148">
        <f t="shared" si="1"/>
        <v>2.4601580228054076</v>
      </c>
      <c r="K15" s="24"/>
      <c r="M15" s="117"/>
      <c r="N15" s="117"/>
    </row>
    <row r="16" spans="1:14" x14ac:dyDescent="0.25">
      <c r="A16" s="1"/>
      <c r="B16" s="50"/>
      <c r="C16" s="54" t="s">
        <v>7</v>
      </c>
      <c r="D16" s="150">
        <v>2921.5298199999997</v>
      </c>
      <c r="E16" s="151">
        <v>2269.0746000000004</v>
      </c>
      <c r="F16" s="148">
        <f t="shared" si="0"/>
        <v>-0.2233265652581973</v>
      </c>
      <c r="G16" s="119"/>
      <c r="H16" s="226">
        <v>1083.2648999999999</v>
      </c>
      <c r="I16" s="226">
        <v>901.46439999999996</v>
      </c>
      <c r="J16" s="148">
        <f t="shared" si="1"/>
        <v>-0.16782644762144511</v>
      </c>
      <c r="K16" s="24"/>
      <c r="M16" s="104"/>
      <c r="N16" s="104"/>
    </row>
    <row r="17" spans="1:14" ht="24" customHeight="1" x14ac:dyDescent="0.25">
      <c r="A17" s="1"/>
      <c r="B17" s="50"/>
      <c r="C17" s="1" t="s">
        <v>10</v>
      </c>
      <c r="D17" s="150">
        <v>33533.120226266263</v>
      </c>
      <c r="E17" s="151">
        <v>39706.484085757809</v>
      </c>
      <c r="F17" s="148">
        <f t="shared" si="0"/>
        <v>0.1840975077128669</v>
      </c>
      <c r="G17" s="119"/>
      <c r="H17" s="226">
        <v>24977.858100000001</v>
      </c>
      <c r="I17" s="226">
        <v>27535.993499999997</v>
      </c>
      <c r="J17" s="148">
        <f t="shared" si="1"/>
        <v>0.1024161235025991</v>
      </c>
      <c r="K17" s="24"/>
      <c r="M17" s="104"/>
      <c r="N17" s="104"/>
    </row>
    <row r="18" spans="1:14" x14ac:dyDescent="0.25">
      <c r="A18" s="1"/>
      <c r="B18" s="50"/>
      <c r="C18" s="54" t="s">
        <v>31</v>
      </c>
      <c r="D18" s="150">
        <v>16815.384880000001</v>
      </c>
      <c r="E18" s="151">
        <v>22530.393966258751</v>
      </c>
      <c r="F18" s="148">
        <f t="shared" si="0"/>
        <v>0.33986787260850071</v>
      </c>
      <c r="G18" s="119"/>
      <c r="H18" s="226">
        <v>9066.0822000000007</v>
      </c>
      <c r="I18" s="226">
        <v>9298.3215999999993</v>
      </c>
      <c r="J18" s="148">
        <f t="shared" si="1"/>
        <v>2.5616291014877248E-2</v>
      </c>
      <c r="K18" s="24"/>
      <c r="M18" s="104"/>
      <c r="N18" s="104"/>
    </row>
    <row r="19" spans="1:14" x14ac:dyDescent="0.25">
      <c r="A19" s="1"/>
      <c r="B19" s="50"/>
      <c r="C19" s="54" t="s">
        <v>6</v>
      </c>
      <c r="D19" s="150">
        <v>2076.9205299999999</v>
      </c>
      <c r="E19" s="151">
        <v>3360.1333000000004</v>
      </c>
      <c r="F19" s="148">
        <f t="shared" si="0"/>
        <v>0.61784394321529512</v>
      </c>
      <c r="G19" s="119"/>
      <c r="H19" s="226">
        <v>8916.0933999999997</v>
      </c>
      <c r="I19" s="226">
        <v>12191.738799999999</v>
      </c>
      <c r="J19" s="148">
        <f t="shared" si="1"/>
        <v>0.36738572074626308</v>
      </c>
      <c r="K19" s="24"/>
      <c r="M19" s="117"/>
      <c r="N19" s="117"/>
    </row>
    <row r="20" spans="1:14" x14ac:dyDescent="0.25">
      <c r="A20" s="1"/>
      <c r="B20" s="50"/>
      <c r="C20" s="54" t="s">
        <v>7</v>
      </c>
      <c r="D20" s="150">
        <v>14640.814816266271</v>
      </c>
      <c r="E20" s="151">
        <v>13815.956819499059</v>
      </c>
      <c r="F20" s="148">
        <f t="shared" si="0"/>
        <v>-5.6339623656108034E-2</v>
      </c>
      <c r="G20" s="119"/>
      <c r="H20" s="226">
        <v>6995.6824999999999</v>
      </c>
      <c r="I20" s="226">
        <v>6045.9331000000002</v>
      </c>
      <c r="J20" s="148">
        <f t="shared" si="1"/>
        <v>-0.13576222191330148</v>
      </c>
      <c r="K20" s="24"/>
      <c r="M20" s="104"/>
      <c r="N20" s="104"/>
    </row>
    <row r="21" spans="1:14" x14ac:dyDescent="0.25">
      <c r="A21" s="1"/>
      <c r="B21" s="52" t="s">
        <v>8</v>
      </c>
      <c r="C21" s="55"/>
      <c r="D21" s="152">
        <v>14723.03742626627</v>
      </c>
      <c r="E21" s="152">
        <v>18940.06696</v>
      </c>
      <c r="F21" s="149">
        <f t="shared" si="0"/>
        <v>0.28642388195050317</v>
      </c>
      <c r="G21" s="122"/>
      <c r="H21" s="227">
        <v>7806.3739000000005</v>
      </c>
      <c r="I21" s="227">
        <v>7639.0519000000004</v>
      </c>
      <c r="J21" s="149">
        <f t="shared" si="1"/>
        <v>-2.1434023292171554E-2</v>
      </c>
      <c r="K21" s="24"/>
      <c r="M21" s="104"/>
      <c r="N21" s="104"/>
    </row>
    <row r="22" spans="1:14" ht="26.25" customHeight="1" x14ac:dyDescent="0.25">
      <c r="A22" s="1"/>
      <c r="B22" s="55"/>
      <c r="C22" s="55" t="s">
        <v>12</v>
      </c>
      <c r="D22" s="150">
        <v>3475.5162499999997</v>
      </c>
      <c r="E22" s="150">
        <v>3466.4998900000001</v>
      </c>
      <c r="F22" s="148">
        <f t="shared" si="0"/>
        <v>-2.5942505663725853E-3</v>
      </c>
      <c r="G22" s="123"/>
      <c r="H22" s="150">
        <v>1887.6088000000002</v>
      </c>
      <c r="I22" s="150">
        <v>1467.5313000000001</v>
      </c>
      <c r="J22" s="148">
        <f t="shared" si="1"/>
        <v>-0.22254478788189588</v>
      </c>
      <c r="K22" s="24"/>
      <c r="M22" s="259"/>
      <c r="N22" s="104"/>
    </row>
    <row r="23" spans="1:14" x14ac:dyDescent="0.25">
      <c r="A23" s="1"/>
      <c r="B23" s="55"/>
      <c r="C23" s="53" t="s">
        <v>31</v>
      </c>
      <c r="D23" s="259">
        <v>873.82407000000001</v>
      </c>
      <c r="E23" s="259">
        <v>949.70390999999995</v>
      </c>
      <c r="F23" s="148">
        <f t="shared" si="0"/>
        <v>8.6836518476768376E-2</v>
      </c>
      <c r="G23" s="119"/>
      <c r="H23" s="259">
        <v>363.44410000000011</v>
      </c>
      <c r="I23" s="259">
        <v>286.0018</v>
      </c>
      <c r="J23" s="148">
        <f t="shared" si="1"/>
        <v>-0.21307898518644292</v>
      </c>
      <c r="K23" s="24"/>
      <c r="M23" s="259"/>
      <c r="N23" s="117"/>
    </row>
    <row r="24" spans="1:14" x14ac:dyDescent="0.25">
      <c r="A24" s="1"/>
      <c r="B24" s="1"/>
      <c r="C24" s="54" t="s">
        <v>6</v>
      </c>
      <c r="D24" s="259">
        <v>131.17997</v>
      </c>
      <c r="E24" s="259">
        <v>101.43452000000001</v>
      </c>
      <c r="F24" s="148">
        <f t="shared" si="0"/>
        <v>-0.22675298675552366</v>
      </c>
      <c r="G24" s="123"/>
      <c r="H24" s="259">
        <v>131.4375</v>
      </c>
      <c r="I24" s="259">
        <v>77.301099999999991</v>
      </c>
      <c r="J24" s="148">
        <f t="shared" si="1"/>
        <v>-0.41187941036614367</v>
      </c>
      <c r="K24" s="24"/>
      <c r="M24" s="117"/>
      <c r="N24" s="117"/>
    </row>
    <row r="25" spans="1:14" x14ac:dyDescent="0.25">
      <c r="A25" s="1"/>
      <c r="B25" s="1"/>
      <c r="C25" s="54" t="s">
        <v>7</v>
      </c>
      <c r="D25" s="259">
        <v>2470.5122099999999</v>
      </c>
      <c r="E25" s="259">
        <v>2415.3614600000001</v>
      </c>
      <c r="F25" s="148">
        <f t="shared" si="0"/>
        <v>-2.2323609564350137E-2</v>
      </c>
      <c r="G25" s="123"/>
      <c r="H25" s="259">
        <v>1392.7272</v>
      </c>
      <c r="I25" s="259">
        <v>1104.2284</v>
      </c>
      <c r="J25" s="148">
        <f t="shared" si="1"/>
        <v>-0.20714666878050494</v>
      </c>
      <c r="K25" s="24"/>
      <c r="M25" s="104"/>
      <c r="N25" s="104"/>
    </row>
    <row r="26" spans="1:14" ht="25.5" customHeight="1" x14ac:dyDescent="0.25">
      <c r="A26" s="1"/>
      <c r="B26" s="1"/>
      <c r="C26" s="71" t="s">
        <v>9</v>
      </c>
      <c r="D26" s="150">
        <v>1523.8484900000001</v>
      </c>
      <c r="E26" s="150">
        <v>1660.4523200000001</v>
      </c>
      <c r="F26" s="148">
        <f t="shared" si="0"/>
        <v>8.964397110109025E-2</v>
      </c>
      <c r="G26" s="123"/>
      <c r="H26" s="150">
        <v>864.61</v>
      </c>
      <c r="I26" s="150">
        <v>1168.9834000000001</v>
      </c>
      <c r="J26" s="148">
        <f t="shared" si="1"/>
        <v>0.35203548420675224</v>
      </c>
      <c r="K26" s="24"/>
      <c r="M26" s="104"/>
      <c r="N26" s="104"/>
    </row>
    <row r="27" spans="1:14" x14ac:dyDescent="0.25">
      <c r="A27" s="1"/>
      <c r="B27" s="1"/>
      <c r="C27" s="261" t="s">
        <v>31</v>
      </c>
      <c r="D27" s="259">
        <v>348.57182999999998</v>
      </c>
      <c r="E27" s="259">
        <v>357.44569000000001</v>
      </c>
      <c r="F27" s="148">
        <f t="shared" si="0"/>
        <v>2.5457765763802646E-2</v>
      </c>
      <c r="G27" s="123"/>
      <c r="H27" s="259">
        <v>148.6816</v>
      </c>
      <c r="I27" s="259">
        <v>124.768</v>
      </c>
      <c r="J27" s="148">
        <f t="shared" si="1"/>
        <v>-0.16083765576910661</v>
      </c>
      <c r="K27" s="24"/>
      <c r="M27" s="117"/>
      <c r="N27" s="117"/>
    </row>
    <row r="28" spans="1:14" x14ac:dyDescent="0.25">
      <c r="A28" s="1"/>
      <c r="B28" s="1"/>
      <c r="C28" s="54" t="s">
        <v>6</v>
      </c>
      <c r="D28" s="259">
        <v>22.387440000000002</v>
      </c>
      <c r="E28" s="259">
        <v>94.554120000000012</v>
      </c>
      <c r="F28" s="148">
        <f t="shared" si="0"/>
        <v>3.2235342674285228</v>
      </c>
      <c r="G28" s="124"/>
      <c r="H28" s="259">
        <v>130.3989</v>
      </c>
      <c r="I28" s="259">
        <v>451.20080000000002</v>
      </c>
      <c r="J28" s="148">
        <f t="shared" si="1"/>
        <v>2.4601580228054076</v>
      </c>
      <c r="K28" s="24"/>
      <c r="M28" s="104"/>
      <c r="N28" s="104"/>
    </row>
    <row r="29" spans="1:14" x14ac:dyDescent="0.25">
      <c r="A29" s="1"/>
      <c r="B29" s="1"/>
      <c r="C29" s="54" t="s">
        <v>7</v>
      </c>
      <c r="D29" s="259">
        <v>1152.88922</v>
      </c>
      <c r="E29" s="259">
        <v>1208.4525100000001</v>
      </c>
      <c r="F29" s="148">
        <f t="shared" si="0"/>
        <v>4.8194821354995455E-2</v>
      </c>
      <c r="G29" s="123"/>
      <c r="H29" s="259">
        <v>585.52949999999998</v>
      </c>
      <c r="I29" s="259">
        <v>593.01459999999997</v>
      </c>
      <c r="J29" s="148">
        <f t="shared" si="1"/>
        <v>1.2783472053927238E-2</v>
      </c>
      <c r="K29" s="24"/>
      <c r="M29" s="104"/>
      <c r="N29" s="104"/>
    </row>
    <row r="30" spans="1:14" ht="25.5" customHeight="1" x14ac:dyDescent="0.25">
      <c r="A30" s="1"/>
      <c r="B30" s="1"/>
      <c r="C30" s="1" t="s">
        <v>10</v>
      </c>
      <c r="D30" s="150">
        <v>9723.672686266269</v>
      </c>
      <c r="E30" s="150">
        <v>13813.114750000001</v>
      </c>
      <c r="F30" s="148">
        <f t="shared" si="0"/>
        <v>0.42056558212923661</v>
      </c>
      <c r="G30" s="123"/>
      <c r="H30" s="150">
        <v>5054.1550999999999</v>
      </c>
      <c r="I30" s="150">
        <v>5002.5371999999998</v>
      </c>
      <c r="J30" s="148">
        <f t="shared" si="1"/>
        <v>-1.0212963191414563E-2</v>
      </c>
      <c r="K30" s="24"/>
      <c r="M30" s="117"/>
      <c r="N30" s="117"/>
    </row>
    <row r="31" spans="1:14" x14ac:dyDescent="0.25">
      <c r="A31" s="1"/>
      <c r="B31" s="1"/>
      <c r="C31" s="54" t="s">
        <v>31</v>
      </c>
      <c r="D31" s="259">
        <v>5021.8307500000001</v>
      </c>
      <c r="E31" s="259">
        <v>8476.3824999999997</v>
      </c>
      <c r="F31" s="148">
        <f t="shared" si="0"/>
        <v>0.6879068455264048</v>
      </c>
      <c r="G31" s="123"/>
      <c r="H31" s="259">
        <v>1991.0206000000001</v>
      </c>
      <c r="I31" s="259">
        <v>2365.6621</v>
      </c>
      <c r="J31" s="148">
        <f t="shared" si="1"/>
        <v>0.18816555690081757</v>
      </c>
      <c r="K31" s="24"/>
      <c r="M31" s="104"/>
      <c r="N31" s="104"/>
    </row>
    <row r="32" spans="1:14" x14ac:dyDescent="0.25">
      <c r="A32" s="1"/>
      <c r="B32" s="1"/>
      <c r="C32" s="54" t="s">
        <v>6</v>
      </c>
      <c r="D32" s="259">
        <v>471.76618999999999</v>
      </c>
      <c r="E32" s="259">
        <v>150.43114</v>
      </c>
      <c r="F32" s="148">
        <f t="shared" si="0"/>
        <v>-0.68113200312213984</v>
      </c>
      <c r="G32" s="123"/>
      <c r="H32" s="259">
        <v>865.18370000000004</v>
      </c>
      <c r="I32" s="259">
        <v>540.01769999999999</v>
      </c>
      <c r="J32" s="148">
        <f t="shared" si="1"/>
        <v>-0.37583463488736557</v>
      </c>
      <c r="K32" s="24"/>
      <c r="M32" s="104"/>
      <c r="N32" s="104"/>
    </row>
    <row r="33" spans="1:14" x14ac:dyDescent="0.25">
      <c r="A33" s="1"/>
      <c r="B33" s="1"/>
      <c r="C33" s="54" t="s">
        <v>7</v>
      </c>
      <c r="D33" s="259">
        <v>4230.0757462662696</v>
      </c>
      <c r="E33" s="259">
        <v>5186.3011100000003</v>
      </c>
      <c r="F33" s="148">
        <f t="shared" si="0"/>
        <v>0.22605395768096004</v>
      </c>
      <c r="G33" s="123"/>
      <c r="H33" s="259">
        <v>2197.9508000000001</v>
      </c>
      <c r="I33" s="259">
        <v>2096.8573999999999</v>
      </c>
      <c r="J33" s="148">
        <f t="shared" si="1"/>
        <v>-4.5994387135508311E-2</v>
      </c>
      <c r="K33" s="24"/>
      <c r="M33" s="104"/>
      <c r="N33" s="104"/>
    </row>
    <row r="34" spans="1:14" x14ac:dyDescent="0.25">
      <c r="A34" s="1"/>
      <c r="B34" s="52" t="s">
        <v>13</v>
      </c>
      <c r="C34" s="55"/>
      <c r="D34" s="152">
        <v>2125.3578700000003</v>
      </c>
      <c r="E34" s="152">
        <v>3027.4986800000001</v>
      </c>
      <c r="F34" s="149">
        <f t="shared" si="0"/>
        <v>0.42446536780179978</v>
      </c>
      <c r="G34" s="122"/>
      <c r="H34" s="227">
        <v>1183.6638</v>
      </c>
      <c r="I34" s="227">
        <v>1636.0064</v>
      </c>
      <c r="J34" s="149">
        <f t="shared" si="1"/>
        <v>0.38215462870453581</v>
      </c>
      <c r="K34" s="24"/>
      <c r="M34" s="117"/>
      <c r="N34" s="117"/>
    </row>
    <row r="35" spans="1:14" ht="27" customHeight="1" x14ac:dyDescent="0.25">
      <c r="A35" s="1"/>
      <c r="B35" s="55"/>
      <c r="C35" s="55" t="s">
        <v>12</v>
      </c>
      <c r="D35" s="150">
        <v>240.77221</v>
      </c>
      <c r="E35" s="150">
        <v>141.64205999999999</v>
      </c>
      <c r="F35" s="148">
        <f t="shared" si="0"/>
        <v>-0.41171757321993269</v>
      </c>
      <c r="G35" s="123"/>
      <c r="H35" s="150">
        <v>121.54159999999999</v>
      </c>
      <c r="I35" s="150">
        <v>50.704300000000003</v>
      </c>
      <c r="J35" s="148">
        <f t="shared" si="1"/>
        <v>-0.58282349417812496</v>
      </c>
      <c r="K35" s="24"/>
      <c r="M35" s="117"/>
      <c r="N35" s="117"/>
    </row>
    <row r="36" spans="1:14" x14ac:dyDescent="0.25">
      <c r="A36" s="1"/>
      <c r="B36" s="55"/>
      <c r="C36" s="53" t="s">
        <v>31</v>
      </c>
      <c r="D36" s="259">
        <v>1.0848199999999999</v>
      </c>
      <c r="E36" s="259">
        <v>2.2298399999999998</v>
      </c>
      <c r="F36" s="148">
        <f t="shared" si="0"/>
        <v>1.0554930771925297</v>
      </c>
      <c r="G36" s="123"/>
      <c r="H36" s="259">
        <v>1.4342999999999999</v>
      </c>
      <c r="I36" s="259">
        <v>1.6904999999999999</v>
      </c>
      <c r="J36" s="148">
        <f t="shared" si="1"/>
        <v>0.17862371888726208</v>
      </c>
      <c r="K36" s="24"/>
      <c r="M36" s="104"/>
      <c r="N36" s="104"/>
    </row>
    <row r="37" spans="1:14" x14ac:dyDescent="0.25">
      <c r="A37" s="1"/>
      <c r="B37" s="1"/>
      <c r="C37" s="54" t="s">
        <v>6</v>
      </c>
      <c r="D37" s="259">
        <v>0</v>
      </c>
      <c r="E37" s="259">
        <v>0</v>
      </c>
      <c r="F37" s="148" t="str">
        <f t="shared" si="0"/>
        <v/>
      </c>
      <c r="G37" s="123"/>
      <c r="H37" s="259">
        <v>0</v>
      </c>
      <c r="I37" s="259">
        <v>0</v>
      </c>
      <c r="J37" s="148" t="str">
        <f t="shared" si="1"/>
        <v/>
      </c>
      <c r="K37" s="24"/>
      <c r="M37" s="104"/>
      <c r="N37" s="104"/>
    </row>
    <row r="38" spans="1:14" x14ac:dyDescent="0.25">
      <c r="A38" s="1"/>
      <c r="B38" s="1"/>
      <c r="C38" s="54" t="s">
        <v>7</v>
      </c>
      <c r="D38" s="259">
        <v>239.68738999999999</v>
      </c>
      <c r="E38" s="259">
        <v>139.41221999999999</v>
      </c>
      <c r="F38" s="148">
        <f t="shared" si="0"/>
        <v>-0.41835813723867576</v>
      </c>
      <c r="G38" s="123"/>
      <c r="H38" s="259">
        <v>120.1073</v>
      </c>
      <c r="I38" s="259">
        <v>49.013800000000003</v>
      </c>
      <c r="J38" s="148">
        <f t="shared" si="1"/>
        <v>-0.59191656127479342</v>
      </c>
      <c r="K38" s="24"/>
      <c r="M38" s="104"/>
      <c r="N38" s="104"/>
    </row>
    <row r="39" spans="1:14" ht="26.25" customHeight="1" x14ac:dyDescent="0.25">
      <c r="A39" s="1"/>
      <c r="B39" s="1"/>
      <c r="C39" s="71" t="s">
        <v>9</v>
      </c>
      <c r="D39" s="150">
        <v>112.93307</v>
      </c>
      <c r="E39" s="150">
        <v>55.133989999999997</v>
      </c>
      <c r="F39" s="148">
        <f t="shared" si="0"/>
        <v>-0.51179942243666987</v>
      </c>
      <c r="G39" s="123"/>
      <c r="H39" s="150">
        <v>53.203699999999998</v>
      </c>
      <c r="I39" s="150">
        <v>21.098300000000002</v>
      </c>
      <c r="J39" s="148">
        <f t="shared" si="1"/>
        <v>-0.6034429936263831</v>
      </c>
      <c r="K39" s="24"/>
      <c r="M39" s="117"/>
      <c r="N39" s="117"/>
    </row>
    <row r="40" spans="1:14" x14ac:dyDescent="0.25">
      <c r="A40" s="1"/>
      <c r="B40" s="1"/>
      <c r="C40" s="261" t="s">
        <v>31</v>
      </c>
      <c r="D40" s="259">
        <v>0.70465</v>
      </c>
      <c r="E40" s="259">
        <v>4.2857200000000004</v>
      </c>
      <c r="F40" s="148" t="str">
        <f t="shared" ref="F40:F71" si="2">IF(D40&lt;1,"",IFERROR((E40-D40)/D40,""))</f>
        <v/>
      </c>
      <c r="G40" s="124"/>
      <c r="H40" s="259">
        <v>0.88070000000000004</v>
      </c>
      <c r="I40" s="259">
        <v>2.5800999999999998</v>
      </c>
      <c r="J40" s="148" t="str">
        <f t="shared" si="1"/>
        <v/>
      </c>
      <c r="K40" s="24"/>
      <c r="M40" s="104"/>
      <c r="N40" s="104"/>
    </row>
    <row r="41" spans="1:14" x14ac:dyDescent="0.25">
      <c r="A41" s="1"/>
      <c r="B41" s="1"/>
      <c r="C41" s="54" t="s">
        <v>6</v>
      </c>
      <c r="D41" s="259">
        <v>0</v>
      </c>
      <c r="E41" s="259">
        <v>0</v>
      </c>
      <c r="F41" s="148" t="str">
        <f t="shared" si="2"/>
        <v/>
      </c>
      <c r="G41" s="124"/>
      <c r="H41" s="259">
        <v>0</v>
      </c>
      <c r="I41" s="259">
        <v>0</v>
      </c>
      <c r="J41" s="148" t="str">
        <f t="shared" si="1"/>
        <v/>
      </c>
      <c r="K41" s="24"/>
      <c r="M41" s="104"/>
      <c r="N41" s="104"/>
    </row>
    <row r="42" spans="1:14" x14ac:dyDescent="0.25">
      <c r="A42" s="1"/>
      <c r="B42" s="1"/>
      <c r="C42" s="54" t="s">
        <v>7</v>
      </c>
      <c r="D42" s="259">
        <v>112.22842</v>
      </c>
      <c r="E42" s="259">
        <v>50.848269999999999</v>
      </c>
      <c r="F42" s="148">
        <f t="shared" si="2"/>
        <v>-0.54692162644720477</v>
      </c>
      <c r="G42" s="123"/>
      <c r="H42" s="259">
        <v>52.323</v>
      </c>
      <c r="I42" s="259">
        <v>18.5182</v>
      </c>
      <c r="J42" s="148">
        <f t="shared" si="1"/>
        <v>-0.6460791621275539</v>
      </c>
      <c r="K42" s="24"/>
      <c r="M42" s="117"/>
      <c r="N42" s="117"/>
    </row>
    <row r="43" spans="1:14" ht="26.25" customHeight="1" x14ac:dyDescent="0.25">
      <c r="A43" s="1"/>
      <c r="B43" s="1"/>
      <c r="C43" s="1" t="s">
        <v>10</v>
      </c>
      <c r="D43" s="150">
        <v>1771.6525900000001</v>
      </c>
      <c r="E43" s="150">
        <v>2830.7226300000002</v>
      </c>
      <c r="F43" s="148">
        <f t="shared" si="2"/>
        <v>0.59778652201784099</v>
      </c>
      <c r="G43" s="123"/>
      <c r="H43" s="150">
        <v>1008.9185</v>
      </c>
      <c r="I43" s="150">
        <v>1564.2038</v>
      </c>
      <c r="J43" s="148">
        <f t="shared" si="1"/>
        <v>0.55037676482292675</v>
      </c>
      <c r="K43" s="24"/>
      <c r="M43" s="104"/>
      <c r="N43" s="104"/>
    </row>
    <row r="44" spans="1:14" x14ac:dyDescent="0.25">
      <c r="A44" s="1"/>
      <c r="B44" s="1"/>
      <c r="C44" s="54" t="s">
        <v>31</v>
      </c>
      <c r="D44" s="259">
        <v>304.60773999999998</v>
      </c>
      <c r="E44" s="259">
        <v>180.71110999999999</v>
      </c>
      <c r="F44" s="148">
        <f t="shared" si="2"/>
        <v>-0.40674156868108474</v>
      </c>
      <c r="G44" s="123"/>
      <c r="H44" s="259">
        <v>280.55</v>
      </c>
      <c r="I44" s="259">
        <v>215.35409999999999</v>
      </c>
      <c r="J44" s="148">
        <f t="shared" si="1"/>
        <v>-0.23238602744608811</v>
      </c>
      <c r="K44" s="24"/>
      <c r="M44" s="104"/>
      <c r="N44" s="104"/>
    </row>
    <row r="45" spans="1:14" x14ac:dyDescent="0.25">
      <c r="A45" s="1"/>
      <c r="B45" s="1"/>
      <c r="C45" s="54" t="s">
        <v>6</v>
      </c>
      <c r="D45" s="259">
        <v>9.0810000000000002E-2</v>
      </c>
      <c r="E45" s="259">
        <v>933.89396999999997</v>
      </c>
      <c r="F45" s="148" t="str">
        <f t="shared" si="2"/>
        <v/>
      </c>
      <c r="G45" s="123"/>
      <c r="H45" s="259">
        <v>0.1182</v>
      </c>
      <c r="I45" s="259">
        <v>718.38</v>
      </c>
      <c r="J45" s="148" t="str">
        <f t="shared" si="1"/>
        <v/>
      </c>
      <c r="K45" s="24"/>
      <c r="M45" s="104"/>
      <c r="N45" s="104"/>
    </row>
    <row r="46" spans="1:14" x14ac:dyDescent="0.25">
      <c r="A46" s="1"/>
      <c r="B46" s="1"/>
      <c r="C46" s="54" t="s">
        <v>7</v>
      </c>
      <c r="D46" s="259">
        <v>1466.9540400000001</v>
      </c>
      <c r="E46" s="259">
        <v>1716.1175499999999</v>
      </c>
      <c r="F46" s="148">
        <f t="shared" si="2"/>
        <v>0.1698509313897795</v>
      </c>
      <c r="G46" s="123"/>
      <c r="H46" s="259">
        <v>728.25030000000004</v>
      </c>
      <c r="I46" s="259">
        <v>630.46969999999999</v>
      </c>
      <c r="J46" s="148">
        <f t="shared" si="1"/>
        <v>-0.13426784719484502</v>
      </c>
      <c r="K46" s="24"/>
      <c r="M46" s="117"/>
      <c r="N46" s="117"/>
    </row>
    <row r="47" spans="1:14" x14ac:dyDescent="0.25">
      <c r="A47" s="1"/>
      <c r="B47" s="52" t="s">
        <v>14</v>
      </c>
      <c r="C47" s="55"/>
      <c r="D47" s="227">
        <v>26202.451580000001</v>
      </c>
      <c r="E47" s="227">
        <v>25507.20117957687</v>
      </c>
      <c r="F47" s="149">
        <f t="shared" si="2"/>
        <v>-2.653379201180573E-2</v>
      </c>
      <c r="G47" s="122"/>
      <c r="H47" s="227">
        <v>19839.268700000001</v>
      </c>
      <c r="I47" s="227">
        <v>21527.427399999997</v>
      </c>
      <c r="J47" s="149">
        <f t="shared" si="1"/>
        <v>8.5091780625966132E-2</v>
      </c>
      <c r="K47" s="24"/>
      <c r="M47" s="117"/>
      <c r="N47" s="117"/>
    </row>
    <row r="48" spans="1:14" ht="23.25" customHeight="1" x14ac:dyDescent="0.25">
      <c r="A48" s="1"/>
      <c r="B48" s="55"/>
      <c r="C48" s="55" t="s">
        <v>12</v>
      </c>
      <c r="D48" s="150">
        <v>2888.3652900000011</v>
      </c>
      <c r="E48" s="150">
        <v>1815.7718500000001</v>
      </c>
      <c r="F48" s="148">
        <f t="shared" si="2"/>
        <v>-0.37134965016838317</v>
      </c>
      <c r="G48" s="123"/>
      <c r="H48" s="150">
        <v>704.52789999999982</v>
      </c>
      <c r="I48" s="150">
        <v>501.68259999999998</v>
      </c>
      <c r="J48" s="148">
        <f t="shared" si="1"/>
        <v>-0.28791663183246524</v>
      </c>
      <c r="K48" s="24"/>
      <c r="M48" s="104"/>
      <c r="N48" s="104"/>
    </row>
    <row r="49" spans="1:14" x14ac:dyDescent="0.25">
      <c r="A49" s="1"/>
      <c r="B49" s="55"/>
      <c r="C49" s="53" t="s">
        <v>31</v>
      </c>
      <c r="D49" s="259">
        <v>43.959240000000001</v>
      </c>
      <c r="E49" s="259">
        <v>23.511790000000001</v>
      </c>
      <c r="F49" s="148">
        <f t="shared" si="2"/>
        <v>-0.46514566675856994</v>
      </c>
      <c r="G49" s="124"/>
      <c r="H49" s="259">
        <v>20.9724</v>
      </c>
      <c r="I49" s="259">
        <v>11.062799999999999</v>
      </c>
      <c r="J49" s="148">
        <f t="shared" si="1"/>
        <v>-0.4725067231218173</v>
      </c>
      <c r="K49" s="24"/>
      <c r="M49" s="104"/>
      <c r="N49" s="104"/>
    </row>
    <row r="50" spans="1:14" x14ac:dyDescent="0.25">
      <c r="A50" s="1"/>
      <c r="B50" s="1"/>
      <c r="C50" s="54" t="s">
        <v>6</v>
      </c>
      <c r="D50" s="259">
        <v>0</v>
      </c>
      <c r="E50" s="259">
        <v>0</v>
      </c>
      <c r="F50" s="148" t="str">
        <f t="shared" si="2"/>
        <v/>
      </c>
      <c r="G50" s="121"/>
      <c r="H50" s="259">
        <v>0</v>
      </c>
      <c r="I50" s="259">
        <v>0</v>
      </c>
      <c r="J50" s="148" t="str">
        <f t="shared" si="1"/>
        <v/>
      </c>
      <c r="K50" s="24"/>
      <c r="M50" s="104"/>
      <c r="N50" s="104"/>
    </row>
    <row r="51" spans="1:14" x14ac:dyDescent="0.25">
      <c r="A51" s="1"/>
      <c r="B51" s="1"/>
      <c r="C51" s="54" t="s">
        <v>7</v>
      </c>
      <c r="D51" s="259">
        <v>2844.406050000001</v>
      </c>
      <c r="E51" s="259">
        <v>1792.2600600000001</v>
      </c>
      <c r="F51" s="148">
        <f t="shared" si="2"/>
        <v>-0.36990006753782589</v>
      </c>
      <c r="G51" s="123"/>
      <c r="H51" s="259">
        <v>683.55549999999982</v>
      </c>
      <c r="I51" s="259">
        <v>490.6198</v>
      </c>
      <c r="J51" s="148">
        <f t="shared" si="1"/>
        <v>-0.2822531601311084</v>
      </c>
      <c r="K51" s="24"/>
      <c r="M51" s="117"/>
      <c r="N51" s="117"/>
    </row>
    <row r="52" spans="1:14" ht="24.75" customHeight="1" x14ac:dyDescent="0.25">
      <c r="A52" s="1"/>
      <c r="B52" s="1"/>
      <c r="C52" s="71" t="s">
        <v>9</v>
      </c>
      <c r="D52" s="150">
        <v>1478.91734</v>
      </c>
      <c r="E52" s="150">
        <v>874.10798000000011</v>
      </c>
      <c r="F52" s="148">
        <f t="shared" si="2"/>
        <v>-0.40895413397478986</v>
      </c>
      <c r="G52" s="123"/>
      <c r="H52" s="150">
        <v>344.7328</v>
      </c>
      <c r="I52" s="150">
        <v>199.01590000000002</v>
      </c>
      <c r="J52" s="148">
        <f t="shared" si="1"/>
        <v>-0.4226952004567015</v>
      </c>
      <c r="K52" s="24"/>
      <c r="M52" s="104"/>
      <c r="N52" s="104"/>
    </row>
    <row r="53" spans="1:14" x14ac:dyDescent="0.25">
      <c r="A53" s="1"/>
      <c r="B53" s="1"/>
      <c r="C53" s="261" t="s">
        <v>31</v>
      </c>
      <c r="D53" s="259">
        <v>0.39058999999999999</v>
      </c>
      <c r="E53" s="259">
        <v>1.26E-2</v>
      </c>
      <c r="F53" s="148" t="str">
        <f t="shared" si="2"/>
        <v/>
      </c>
      <c r="G53" s="121"/>
      <c r="H53" s="259">
        <v>0.17130000000000001</v>
      </c>
      <c r="I53" s="259">
        <v>0.81200000000000006</v>
      </c>
      <c r="J53" s="148" t="str">
        <f t="shared" si="1"/>
        <v/>
      </c>
      <c r="K53" s="24"/>
      <c r="M53" s="117"/>
      <c r="N53" s="117"/>
    </row>
    <row r="54" spans="1:14" x14ac:dyDescent="0.25">
      <c r="A54" s="1"/>
      <c r="B54" s="1"/>
      <c r="C54" s="261" t="s">
        <v>6</v>
      </c>
      <c r="D54" s="259">
        <v>0</v>
      </c>
      <c r="E54" s="259">
        <v>0</v>
      </c>
      <c r="F54" s="148" t="str">
        <f t="shared" si="2"/>
        <v/>
      </c>
      <c r="G54" s="121"/>
      <c r="H54" s="259">
        <v>0</v>
      </c>
      <c r="I54" s="259">
        <v>0</v>
      </c>
      <c r="J54" s="148" t="str">
        <f t="shared" si="1"/>
        <v/>
      </c>
      <c r="K54" s="24"/>
      <c r="M54" s="104"/>
      <c r="N54" s="104"/>
    </row>
    <row r="55" spans="1:14" x14ac:dyDescent="0.25">
      <c r="A55" s="1"/>
      <c r="B55" s="1"/>
      <c r="C55" s="54" t="s">
        <v>7</v>
      </c>
      <c r="D55" s="259">
        <v>1478.52675</v>
      </c>
      <c r="E55" s="259">
        <v>874.09538000000009</v>
      </c>
      <c r="F55" s="148">
        <f t="shared" si="2"/>
        <v>-0.40880651635149645</v>
      </c>
      <c r="G55" s="123"/>
      <c r="H55" s="259">
        <v>344.56150000000002</v>
      </c>
      <c r="I55" s="259">
        <v>198.2039</v>
      </c>
      <c r="J55" s="148">
        <f t="shared" si="1"/>
        <v>-0.42476480976545555</v>
      </c>
      <c r="K55" s="24"/>
      <c r="M55" s="104"/>
      <c r="N55" s="104"/>
    </row>
    <row r="56" spans="1:14" ht="23.25" customHeight="1" x14ac:dyDescent="0.25">
      <c r="A56" s="1"/>
      <c r="B56" s="1"/>
      <c r="C56" s="1" t="s">
        <v>10</v>
      </c>
      <c r="D56" s="150">
        <v>21835.168949999999</v>
      </c>
      <c r="E56" s="150">
        <v>22817.321349576869</v>
      </c>
      <c r="F56" s="148">
        <f t="shared" si="2"/>
        <v>4.4980297694324427E-2</v>
      </c>
      <c r="G56" s="123"/>
      <c r="H56" s="150">
        <v>18790.008000000002</v>
      </c>
      <c r="I56" s="150">
        <v>20826.728899999998</v>
      </c>
      <c r="J56" s="148">
        <f t="shared" si="1"/>
        <v>0.10839382825169613</v>
      </c>
      <c r="K56" s="24"/>
    </row>
    <row r="57" spans="1:14" x14ac:dyDescent="0.25">
      <c r="A57" s="1"/>
      <c r="B57" s="1"/>
      <c r="C57" s="54" t="s">
        <v>31</v>
      </c>
      <c r="D57" s="259">
        <v>11462.83359</v>
      </c>
      <c r="E57" s="259">
        <v>13788.494836258749</v>
      </c>
      <c r="F57" s="148">
        <f t="shared" si="2"/>
        <v>0.20288711582514993</v>
      </c>
      <c r="G57" s="123"/>
      <c r="H57" s="259">
        <v>6784.0875999999998</v>
      </c>
      <c r="I57" s="259">
        <v>6698.1425999999992</v>
      </c>
      <c r="J57" s="148">
        <f t="shared" si="1"/>
        <v>-1.2668615894641546E-2</v>
      </c>
      <c r="K57" s="24"/>
    </row>
    <row r="58" spans="1:14" x14ac:dyDescent="0.25">
      <c r="A58" s="1"/>
      <c r="B58" s="1"/>
      <c r="C58" s="54" t="s">
        <v>6</v>
      </c>
      <c r="D58" s="259">
        <v>1605.0635299999999</v>
      </c>
      <c r="E58" s="259">
        <v>2275.8081900000002</v>
      </c>
      <c r="F58" s="148">
        <f t="shared" si="2"/>
        <v>0.41789290421420289</v>
      </c>
      <c r="G58" s="123"/>
      <c r="H58" s="259">
        <v>8050.7915000000003</v>
      </c>
      <c r="I58" s="259">
        <v>10933.3411</v>
      </c>
      <c r="J58" s="148">
        <f t="shared" si="1"/>
        <v>0.35804549155197962</v>
      </c>
      <c r="K58" s="24"/>
    </row>
    <row r="59" spans="1:14" x14ac:dyDescent="0.25">
      <c r="A59" s="1"/>
      <c r="B59" s="1"/>
      <c r="C59" s="54" t="s">
        <v>7</v>
      </c>
      <c r="D59" s="259">
        <v>8767.2718300000015</v>
      </c>
      <c r="E59" s="259">
        <v>6753.0183233181206</v>
      </c>
      <c r="F59" s="148">
        <f t="shared" si="2"/>
        <v>-0.22974689797908099</v>
      </c>
      <c r="G59" s="123"/>
      <c r="H59" s="259">
        <v>3955.1289000000002</v>
      </c>
      <c r="I59" s="259">
        <v>3195.2451999999998</v>
      </c>
      <c r="J59" s="148">
        <f t="shared" si="1"/>
        <v>-0.19212615295547011</v>
      </c>
      <c r="K59" s="24"/>
    </row>
    <row r="60" spans="1:14" x14ac:dyDescent="0.25">
      <c r="A60" s="1"/>
      <c r="B60" s="52" t="s">
        <v>15</v>
      </c>
      <c r="C60" s="55"/>
      <c r="D60" s="227">
        <v>843.57871999999998</v>
      </c>
      <c r="E60" s="227">
        <v>807.38564618093801</v>
      </c>
      <c r="F60" s="149">
        <f t="shared" si="2"/>
        <v>-4.290420438659473E-2</v>
      </c>
      <c r="G60" s="122"/>
      <c r="H60" s="227">
        <v>453.91640000000001</v>
      </c>
      <c r="I60" s="227">
        <v>441.29009999999994</v>
      </c>
      <c r="J60" s="149">
        <f t="shared" si="1"/>
        <v>-2.7816355610857133E-2</v>
      </c>
      <c r="K60" s="24"/>
    </row>
    <row r="61" spans="1:14" ht="22.5" customHeight="1" x14ac:dyDescent="0.25">
      <c r="A61" s="1"/>
      <c r="B61" s="55"/>
      <c r="C61" s="55" t="s">
        <v>12</v>
      </c>
      <c r="D61" s="150">
        <v>462.91471999999999</v>
      </c>
      <c r="E61" s="150">
        <v>426.38184999999999</v>
      </c>
      <c r="F61" s="148">
        <f t="shared" si="2"/>
        <v>-7.8919222961844906E-2</v>
      </c>
      <c r="G61" s="123"/>
      <c r="H61" s="150">
        <v>228.22790000000001</v>
      </c>
      <c r="I61" s="150">
        <v>207.03879999999998</v>
      </c>
      <c r="J61" s="148">
        <f t="shared" si="1"/>
        <v>-9.284184799492097E-2</v>
      </c>
      <c r="K61" s="24"/>
    </row>
    <row r="62" spans="1:14" x14ac:dyDescent="0.25">
      <c r="A62" s="1"/>
      <c r="B62" s="55"/>
      <c r="C62" s="53" t="s">
        <v>31</v>
      </c>
      <c r="D62" s="259">
        <v>2.2213599999999998</v>
      </c>
      <c r="E62" s="259">
        <v>1.9661</v>
      </c>
      <c r="F62" s="148">
        <f t="shared" si="2"/>
        <v>-0.11491158569524969</v>
      </c>
      <c r="G62" s="124"/>
      <c r="H62" s="259">
        <v>1.044</v>
      </c>
      <c r="I62" s="259">
        <v>1.2881</v>
      </c>
      <c r="J62" s="148">
        <f t="shared" si="1"/>
        <v>0.23381226053639845</v>
      </c>
      <c r="K62" s="24"/>
    </row>
    <row r="63" spans="1:14" x14ac:dyDescent="0.25">
      <c r="A63" s="1"/>
      <c r="B63" s="1"/>
      <c r="C63" s="54" t="s">
        <v>6</v>
      </c>
      <c r="D63" s="259">
        <v>0</v>
      </c>
      <c r="E63" s="259">
        <v>0</v>
      </c>
      <c r="F63" s="148" t="str">
        <f t="shared" si="2"/>
        <v/>
      </c>
      <c r="G63" s="124"/>
      <c r="H63" s="259">
        <v>0</v>
      </c>
      <c r="I63" s="259">
        <v>0</v>
      </c>
      <c r="J63" s="148" t="str">
        <f t="shared" si="1"/>
        <v/>
      </c>
      <c r="K63" s="24"/>
    </row>
    <row r="64" spans="1:14" x14ac:dyDescent="0.25">
      <c r="A64" s="1"/>
      <c r="B64" s="1"/>
      <c r="C64" s="54" t="s">
        <v>7</v>
      </c>
      <c r="D64" s="259">
        <v>460.69335999999998</v>
      </c>
      <c r="E64" s="259">
        <v>424.41575</v>
      </c>
      <c r="F64" s="148">
        <f t="shared" si="2"/>
        <v>-7.874567586561261E-2</v>
      </c>
      <c r="G64" s="123"/>
      <c r="H64" s="259">
        <v>227.18389999999999</v>
      </c>
      <c r="I64" s="259">
        <v>205.75069999999999</v>
      </c>
      <c r="J64" s="148">
        <f t="shared" si="1"/>
        <v>-9.4342952999750415E-2</v>
      </c>
      <c r="K64" s="24"/>
    </row>
    <row r="65" spans="1:11" ht="23.25" customHeight="1" x14ac:dyDescent="0.25">
      <c r="A65" s="1"/>
      <c r="B65" s="1"/>
      <c r="C65" s="71" t="s">
        <v>9</v>
      </c>
      <c r="D65" s="150">
        <v>178.03800000000001</v>
      </c>
      <c r="E65" s="150">
        <v>135.67843999999999</v>
      </c>
      <c r="F65" s="148">
        <f t="shared" si="2"/>
        <v>-0.23792426335950759</v>
      </c>
      <c r="G65" s="123"/>
      <c r="H65" s="150">
        <v>100.91199999999999</v>
      </c>
      <c r="I65" s="150">
        <v>91.727699999999999</v>
      </c>
      <c r="J65" s="148">
        <f t="shared" si="1"/>
        <v>-9.1012961788488916E-2</v>
      </c>
      <c r="K65" s="24"/>
    </row>
    <row r="66" spans="1:11" x14ac:dyDescent="0.25">
      <c r="A66" s="1"/>
      <c r="B66" s="1"/>
      <c r="C66" s="261" t="s">
        <v>31</v>
      </c>
      <c r="D66" s="259">
        <v>0.15257000000000001</v>
      </c>
      <c r="E66" s="259">
        <v>0</v>
      </c>
      <c r="F66" s="148" t="str">
        <f t="shared" si="2"/>
        <v/>
      </c>
      <c r="G66" s="124"/>
      <c r="H66" s="259">
        <v>6.1100000000000002E-2</v>
      </c>
      <c r="I66" s="259">
        <v>0</v>
      </c>
      <c r="J66" s="148" t="str">
        <f t="shared" si="1"/>
        <v/>
      </c>
      <c r="K66" s="24"/>
    </row>
    <row r="67" spans="1:11" x14ac:dyDescent="0.25">
      <c r="A67" s="1"/>
      <c r="B67" s="1"/>
      <c r="C67" s="54" t="s">
        <v>6</v>
      </c>
      <c r="D67" s="259">
        <v>0</v>
      </c>
      <c r="E67" s="259">
        <v>0</v>
      </c>
      <c r="F67" s="148" t="str">
        <f t="shared" si="2"/>
        <v/>
      </c>
      <c r="G67" s="124"/>
      <c r="H67" s="259">
        <v>0</v>
      </c>
      <c r="I67" s="259">
        <v>0</v>
      </c>
      <c r="J67" s="148" t="str">
        <f t="shared" si="1"/>
        <v/>
      </c>
      <c r="K67" s="24"/>
    </row>
    <row r="68" spans="1:11" x14ac:dyDescent="0.25">
      <c r="A68" s="1"/>
      <c r="B68" s="1"/>
      <c r="C68" s="54" t="s">
        <v>7</v>
      </c>
      <c r="D68" s="259">
        <v>177.88543000000001</v>
      </c>
      <c r="E68" s="259">
        <v>135.67843999999999</v>
      </c>
      <c r="F68" s="148">
        <f t="shared" si="2"/>
        <v>-0.23727064099628628</v>
      </c>
      <c r="G68" s="123"/>
      <c r="H68" s="259">
        <v>100.8509</v>
      </c>
      <c r="I68" s="259">
        <v>91.727699999999999</v>
      </c>
      <c r="J68" s="148">
        <f t="shared" si="1"/>
        <v>-9.0462256658096235E-2</v>
      </c>
      <c r="K68" s="24"/>
    </row>
    <row r="69" spans="1:11" ht="23.25" customHeight="1" x14ac:dyDescent="0.25">
      <c r="A69" s="1"/>
      <c r="B69" s="1"/>
      <c r="C69" s="1" t="s">
        <v>10</v>
      </c>
      <c r="D69" s="150">
        <v>202.626</v>
      </c>
      <c r="E69" s="150">
        <v>245.325356180938</v>
      </c>
      <c r="F69" s="148">
        <f t="shared" si="2"/>
        <v>0.21072989735245229</v>
      </c>
      <c r="G69" s="123"/>
      <c r="H69" s="150">
        <v>124.7765</v>
      </c>
      <c r="I69" s="150">
        <v>142.52359999999999</v>
      </c>
      <c r="J69" s="148">
        <f t="shared" si="1"/>
        <v>0.14223110922329116</v>
      </c>
      <c r="K69" s="24"/>
    </row>
    <row r="70" spans="1:11" x14ac:dyDescent="0.25">
      <c r="A70" s="1"/>
      <c r="B70" s="1"/>
      <c r="C70" s="54" t="s">
        <v>31</v>
      </c>
      <c r="D70" s="259">
        <v>26.1128</v>
      </c>
      <c r="E70" s="259">
        <v>84.805520000000001</v>
      </c>
      <c r="F70" s="148">
        <f t="shared" si="2"/>
        <v>2.2476609172513098</v>
      </c>
      <c r="G70" s="123"/>
      <c r="H70" s="259">
        <v>10.423999999999999</v>
      </c>
      <c r="I70" s="259">
        <v>19.162800000000001</v>
      </c>
      <c r="J70" s="148">
        <f t="shared" si="1"/>
        <v>0.83833461243284746</v>
      </c>
      <c r="K70" s="24"/>
    </row>
    <row r="71" spans="1:11" x14ac:dyDescent="0.25">
      <c r="A71" s="1"/>
      <c r="B71" s="1"/>
      <c r="C71" s="54" t="s">
        <v>6</v>
      </c>
      <c r="D71" s="259">
        <v>0</v>
      </c>
      <c r="E71" s="259">
        <v>0</v>
      </c>
      <c r="F71" s="148" t="str">
        <f t="shared" si="2"/>
        <v/>
      </c>
      <c r="G71" s="124"/>
      <c r="H71" s="259">
        <v>0</v>
      </c>
      <c r="I71" s="259">
        <v>0</v>
      </c>
      <c r="J71" s="148" t="str">
        <f t="shared" si="1"/>
        <v/>
      </c>
      <c r="K71" s="24"/>
    </row>
    <row r="72" spans="1:11" x14ac:dyDescent="0.25">
      <c r="A72" s="1"/>
      <c r="B72" s="1"/>
      <c r="C72" s="54" t="s">
        <v>7</v>
      </c>
      <c r="D72" s="259">
        <v>176.51320000000001</v>
      </c>
      <c r="E72" s="259">
        <v>160.519836180938</v>
      </c>
      <c r="F72" s="148">
        <f>IF(D72&lt;1,"",IFERROR((E72-D72)/D72,""))</f>
        <v>-9.0607183026889832E-2</v>
      </c>
      <c r="G72" s="123"/>
      <c r="H72" s="259">
        <v>114.35250000000001</v>
      </c>
      <c r="I72" s="259">
        <v>123.3608</v>
      </c>
      <c r="J72" s="148">
        <f t="shared" si="1"/>
        <v>7.8776589930259419E-2</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44621</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15013.183247464041</v>
      </c>
      <c r="E8" s="156">
        <v>11777.134867707649</v>
      </c>
      <c r="F8" s="160">
        <f t="shared" ref="F8:F39" si="0">IF(D8&lt;1,"",IFERROR((E8-D8)/D8,""))</f>
        <v>-0.21554711791738176</v>
      </c>
      <c r="G8" s="51"/>
      <c r="H8" s="156">
        <v>32052.7709</v>
      </c>
      <c r="I8" s="156">
        <v>27525.775600000001</v>
      </c>
      <c r="J8" s="202">
        <f t="shared" ref="J8:J39" si="1">IF(H8&lt;1,"",IFERROR((I8-H8)/H8,""))</f>
        <v>-0.14123569266830527</v>
      </c>
      <c r="K8" s="24"/>
      <c r="N8" s="216"/>
    </row>
    <row r="9" spans="1:20" ht="22.5" customHeight="1" x14ac:dyDescent="0.25">
      <c r="A9" s="1"/>
      <c r="B9" s="50"/>
      <c r="C9" s="55" t="s">
        <v>12</v>
      </c>
      <c r="D9" s="158">
        <v>2.1069999999999998</v>
      </c>
      <c r="E9" s="159">
        <v>9.7977500000000006</v>
      </c>
      <c r="F9" s="161">
        <f t="shared" si="0"/>
        <v>3.650094921689607</v>
      </c>
      <c r="G9" s="115"/>
      <c r="H9" s="158">
        <v>1.7684</v>
      </c>
      <c r="I9" s="159">
        <v>3.57</v>
      </c>
      <c r="J9" s="161">
        <f t="shared" si="1"/>
        <v>1.0187740330242026</v>
      </c>
      <c r="K9" s="24"/>
      <c r="N9" s="216"/>
    </row>
    <row r="10" spans="1:20" x14ac:dyDescent="0.25">
      <c r="A10" s="1"/>
      <c r="B10" s="50"/>
      <c r="C10" s="53" t="s">
        <v>31</v>
      </c>
      <c r="D10" s="223">
        <v>0</v>
      </c>
      <c r="E10" s="211">
        <v>0</v>
      </c>
      <c r="F10" s="161" t="str">
        <f t="shared" si="0"/>
        <v/>
      </c>
      <c r="G10" s="115"/>
      <c r="H10" s="223">
        <v>0.96400000000000008</v>
      </c>
      <c r="I10" s="211">
        <v>0</v>
      </c>
      <c r="J10" s="161" t="str">
        <f t="shared" si="1"/>
        <v/>
      </c>
      <c r="K10" s="24"/>
      <c r="M10" s="216"/>
      <c r="O10" s="108"/>
      <c r="P10" s="108"/>
      <c r="Q10" s="108"/>
      <c r="R10" s="108"/>
      <c r="S10" s="108"/>
      <c r="T10" s="108"/>
    </row>
    <row r="11" spans="1:20" x14ac:dyDescent="0.25">
      <c r="A11" s="1"/>
      <c r="B11" s="50"/>
      <c r="C11" s="54" t="s">
        <v>6</v>
      </c>
      <c r="D11" s="223">
        <v>0</v>
      </c>
      <c r="E11" s="223">
        <v>0</v>
      </c>
      <c r="F11" s="161" t="str">
        <f t="shared" si="0"/>
        <v/>
      </c>
      <c r="G11" s="115"/>
      <c r="H11" s="223">
        <v>0</v>
      </c>
      <c r="I11" s="223">
        <v>0</v>
      </c>
      <c r="J11" s="161" t="str">
        <f t="shared" si="1"/>
        <v/>
      </c>
      <c r="K11" s="24"/>
      <c r="O11" s="108"/>
      <c r="P11" s="108"/>
      <c r="Q11" s="108"/>
      <c r="R11" s="108"/>
      <c r="S11" s="108"/>
      <c r="T11" s="108"/>
    </row>
    <row r="12" spans="1:20" x14ac:dyDescent="0.25">
      <c r="A12" s="1"/>
      <c r="B12" s="50"/>
      <c r="C12" s="54" t="s">
        <v>7</v>
      </c>
      <c r="D12" s="158">
        <v>2.1069999999999998</v>
      </c>
      <c r="E12" s="159">
        <v>9.7977500000000006</v>
      </c>
      <c r="F12" s="161">
        <f t="shared" si="0"/>
        <v>3.650094921689607</v>
      </c>
      <c r="G12" s="115"/>
      <c r="H12" s="158">
        <v>0.8044</v>
      </c>
      <c r="I12" s="159">
        <v>3.57</v>
      </c>
      <c r="J12" s="161" t="str">
        <f t="shared" si="1"/>
        <v/>
      </c>
      <c r="K12" s="24"/>
      <c r="O12" s="110"/>
      <c r="P12" s="110"/>
      <c r="Q12" s="110"/>
      <c r="R12" s="110"/>
      <c r="S12" s="110"/>
      <c r="T12" s="110"/>
    </row>
    <row r="13" spans="1:20" ht="23.25" customHeight="1" x14ac:dyDescent="0.25">
      <c r="A13" s="1"/>
      <c r="B13" s="50"/>
      <c r="C13" s="71" t="s">
        <v>9</v>
      </c>
      <c r="D13" s="158">
        <v>8.1104500000000002</v>
      </c>
      <c r="E13" s="159">
        <v>18.685790000000001</v>
      </c>
      <c r="F13" s="161">
        <f t="shared" si="0"/>
        <v>1.3039153191253261</v>
      </c>
      <c r="G13" s="115"/>
      <c r="H13" s="158">
        <v>4.6620000000000008</v>
      </c>
      <c r="I13" s="159">
        <v>7.7469999999999999</v>
      </c>
      <c r="J13" s="161">
        <f t="shared" si="1"/>
        <v>0.66173316173316143</v>
      </c>
      <c r="K13" s="24"/>
      <c r="O13" s="110"/>
      <c r="P13" s="110"/>
      <c r="Q13" s="110"/>
      <c r="R13" s="110"/>
      <c r="S13" s="110"/>
      <c r="T13" s="110"/>
    </row>
    <row r="14" spans="1:20" x14ac:dyDescent="0.25">
      <c r="A14" s="1"/>
      <c r="B14" s="50"/>
      <c r="C14" s="54" t="s">
        <v>32</v>
      </c>
      <c r="D14" s="223">
        <v>0</v>
      </c>
      <c r="E14" s="223">
        <v>0</v>
      </c>
      <c r="F14" s="161" t="str">
        <f t="shared" si="0"/>
        <v/>
      </c>
      <c r="G14" s="115"/>
      <c r="H14" s="223">
        <v>0</v>
      </c>
      <c r="I14" s="223">
        <v>0</v>
      </c>
      <c r="J14" s="161" t="str">
        <f t="shared" si="1"/>
        <v/>
      </c>
      <c r="K14" s="24"/>
      <c r="O14" s="113"/>
      <c r="P14" s="113"/>
      <c r="Q14" s="113"/>
      <c r="R14" s="113"/>
      <c r="S14" s="113"/>
      <c r="T14" s="113"/>
    </row>
    <row r="15" spans="1:20" x14ac:dyDescent="0.25">
      <c r="A15" s="1"/>
      <c r="B15" s="50"/>
      <c r="C15" s="54" t="s">
        <v>6</v>
      </c>
      <c r="D15" s="223">
        <v>0</v>
      </c>
      <c r="E15" s="223">
        <v>0</v>
      </c>
      <c r="F15" s="161" t="str">
        <f t="shared" si="0"/>
        <v/>
      </c>
      <c r="G15" s="116"/>
      <c r="H15" s="223">
        <v>0</v>
      </c>
      <c r="I15" s="223">
        <v>0</v>
      </c>
      <c r="J15" s="161" t="str">
        <f t="shared" si="1"/>
        <v/>
      </c>
      <c r="K15" s="24"/>
      <c r="O15" s="113"/>
      <c r="P15" s="113"/>
      <c r="Q15" s="113"/>
      <c r="R15" s="113"/>
      <c r="S15" s="113"/>
      <c r="T15" s="113"/>
    </row>
    <row r="16" spans="1:20" x14ac:dyDescent="0.25">
      <c r="A16" s="1"/>
      <c r="B16" s="50"/>
      <c r="C16" s="54" t="s">
        <v>7</v>
      </c>
      <c r="D16" s="158">
        <v>8.1104500000000002</v>
      </c>
      <c r="E16" s="159">
        <v>18.685790000000001</v>
      </c>
      <c r="F16" s="161">
        <f t="shared" si="0"/>
        <v>1.3039153191253261</v>
      </c>
      <c r="G16" s="115"/>
      <c r="H16" s="158">
        <v>4.6620000000000008</v>
      </c>
      <c r="I16" s="159">
        <v>7.7469999999999999</v>
      </c>
      <c r="J16" s="161">
        <f t="shared" si="1"/>
        <v>0.66173316173316143</v>
      </c>
      <c r="K16" s="24"/>
      <c r="O16" s="113"/>
      <c r="P16" s="113"/>
      <c r="Q16" s="113"/>
      <c r="R16" s="113"/>
      <c r="S16" s="113"/>
      <c r="T16" s="113"/>
    </row>
    <row r="17" spans="1:20" s="185" customFormat="1" ht="23.25" customHeight="1" x14ac:dyDescent="0.25">
      <c r="A17" s="1"/>
      <c r="B17" s="50"/>
      <c r="C17" s="1" t="s">
        <v>10</v>
      </c>
      <c r="D17" s="158">
        <v>15002.965797464041</v>
      </c>
      <c r="E17" s="159">
        <v>11748.65132770765</v>
      </c>
      <c r="F17" s="161">
        <f t="shared" si="0"/>
        <v>-0.2169114102963875</v>
      </c>
      <c r="G17" s="115"/>
      <c r="H17" s="158">
        <v>32046.340499999998</v>
      </c>
      <c r="I17" s="159">
        <v>27514.458600000002</v>
      </c>
      <c r="J17" s="161">
        <f t="shared" si="1"/>
        <v>-0.14141651836970268</v>
      </c>
      <c r="K17" s="24"/>
      <c r="O17" s="113"/>
      <c r="P17" s="113"/>
      <c r="Q17" s="113"/>
      <c r="R17" s="113"/>
      <c r="S17" s="113"/>
      <c r="T17" s="113"/>
    </row>
    <row r="18" spans="1:20" x14ac:dyDescent="0.25">
      <c r="A18" s="1"/>
      <c r="B18" s="50"/>
      <c r="C18" s="54" t="s">
        <v>31</v>
      </c>
      <c r="D18" s="158">
        <v>4209.7291273505225</v>
      </c>
      <c r="E18" s="159">
        <v>2055.1109966226327</v>
      </c>
      <c r="F18" s="161">
        <f t="shared" si="0"/>
        <v>-0.51181870983797528</v>
      </c>
      <c r="G18" s="115"/>
      <c r="H18" s="158">
        <v>2031.3561000000002</v>
      </c>
      <c r="I18" s="159">
        <v>989.01229999999998</v>
      </c>
      <c r="J18" s="161">
        <f t="shared" si="1"/>
        <v>-0.51312706816889464</v>
      </c>
      <c r="K18" s="24"/>
      <c r="N18" s="112"/>
      <c r="O18" s="113"/>
      <c r="P18" s="113"/>
      <c r="Q18" s="113"/>
      <c r="R18" s="113"/>
      <c r="S18" s="113"/>
      <c r="T18" s="113"/>
    </row>
    <row r="19" spans="1:20" x14ac:dyDescent="0.25">
      <c r="A19" s="1"/>
      <c r="B19" s="50"/>
      <c r="C19" s="54" t="s">
        <v>6</v>
      </c>
      <c r="D19" s="158">
        <v>10099.663030113519</v>
      </c>
      <c r="E19" s="159">
        <v>8531.3063557674614</v>
      </c>
      <c r="F19" s="161">
        <f t="shared" si="0"/>
        <v>-0.15528801997351685</v>
      </c>
      <c r="G19" s="115"/>
      <c r="H19" s="158">
        <v>29824.391299999999</v>
      </c>
      <c r="I19" s="159">
        <v>26340.013900000002</v>
      </c>
      <c r="J19" s="161">
        <f t="shared" si="1"/>
        <v>-0.11682979092351158</v>
      </c>
      <c r="K19" s="24"/>
      <c r="N19" s="111"/>
      <c r="O19" s="110"/>
      <c r="P19" s="110"/>
      <c r="Q19" s="110"/>
      <c r="R19" s="110"/>
      <c r="S19" s="110"/>
      <c r="T19" s="110"/>
    </row>
    <row r="20" spans="1:20" x14ac:dyDescent="0.25">
      <c r="A20" s="1"/>
      <c r="B20" s="50"/>
      <c r="C20" s="54" t="s">
        <v>7</v>
      </c>
      <c r="D20" s="158">
        <v>693.57364000000007</v>
      </c>
      <c r="E20" s="159">
        <v>1162.2339753175556</v>
      </c>
      <c r="F20" s="161">
        <f t="shared" si="0"/>
        <v>0.67571820537694527</v>
      </c>
      <c r="G20" s="115"/>
      <c r="H20" s="158">
        <v>190.59309999999999</v>
      </c>
      <c r="I20" s="159">
        <v>185.4324</v>
      </c>
      <c r="J20" s="161">
        <f t="shared" si="1"/>
        <v>-2.7077055780088531E-2</v>
      </c>
      <c r="K20" s="24"/>
      <c r="N20" s="112"/>
      <c r="O20" s="113"/>
      <c r="P20" s="113"/>
      <c r="Q20" s="113"/>
      <c r="R20" s="113"/>
      <c r="S20" s="113"/>
      <c r="T20" s="113"/>
    </row>
    <row r="21" spans="1:20" ht="21" customHeight="1" x14ac:dyDescent="0.25">
      <c r="A21" s="1"/>
      <c r="B21" s="52" t="s">
        <v>8</v>
      </c>
      <c r="C21" s="55"/>
      <c r="D21" s="157">
        <v>6334.4820573505222</v>
      </c>
      <c r="E21" s="157">
        <v>3778.4766599999998</v>
      </c>
      <c r="F21" s="160">
        <f t="shared" si="0"/>
        <v>-0.40350661257056336</v>
      </c>
      <c r="G21" s="125"/>
      <c r="H21" s="157">
        <v>5317.8379000000004</v>
      </c>
      <c r="I21" s="157">
        <v>4603.6355999999996</v>
      </c>
      <c r="J21" s="160">
        <f t="shared" si="1"/>
        <v>-0.13430313473827413</v>
      </c>
      <c r="K21" s="24"/>
      <c r="N21" s="112"/>
      <c r="O21" s="113"/>
      <c r="P21" s="113"/>
      <c r="Q21" s="113"/>
      <c r="R21" s="113"/>
      <c r="S21" s="113"/>
      <c r="T21" s="113"/>
    </row>
    <row r="22" spans="1:20" s="185" customFormat="1" ht="23.25" customHeight="1" x14ac:dyDescent="0.25">
      <c r="A22" s="1"/>
      <c r="B22" s="55"/>
      <c r="C22" s="55" t="s">
        <v>12</v>
      </c>
      <c r="D22" s="207">
        <v>0.1565</v>
      </c>
      <c r="E22" s="207">
        <v>0</v>
      </c>
      <c r="F22" s="161" t="str">
        <f t="shared" si="0"/>
        <v/>
      </c>
      <c r="G22" s="105"/>
      <c r="H22" s="207">
        <v>1.0184</v>
      </c>
      <c r="I22" s="207">
        <v>0</v>
      </c>
      <c r="J22" s="161">
        <f t="shared" si="1"/>
        <v>-1</v>
      </c>
      <c r="K22" s="24"/>
      <c r="N22" s="112"/>
      <c r="O22" s="113"/>
      <c r="P22" s="113"/>
      <c r="Q22" s="113"/>
      <c r="R22" s="113"/>
      <c r="S22" s="113"/>
      <c r="T22" s="113"/>
    </row>
    <row r="23" spans="1:20" x14ac:dyDescent="0.25">
      <c r="A23" s="1"/>
      <c r="B23" s="55"/>
      <c r="C23" s="53" t="s">
        <v>31</v>
      </c>
      <c r="D23" s="223">
        <v>0</v>
      </c>
      <c r="E23" s="223">
        <v>0</v>
      </c>
      <c r="F23" s="161" t="str">
        <f t="shared" si="0"/>
        <v/>
      </c>
      <c r="G23" s="106"/>
      <c r="H23" s="223">
        <v>0.96400000000000008</v>
      </c>
      <c r="I23" s="223">
        <v>0</v>
      </c>
      <c r="J23" s="161" t="str">
        <f t="shared" si="1"/>
        <v/>
      </c>
      <c r="K23" s="24"/>
      <c r="N23" s="109"/>
      <c r="O23" s="110"/>
      <c r="P23" s="110"/>
      <c r="Q23" s="110"/>
      <c r="R23" s="110"/>
      <c r="S23" s="110"/>
      <c r="T23" s="110"/>
    </row>
    <row r="24" spans="1:20" x14ac:dyDescent="0.25">
      <c r="A24" s="1"/>
      <c r="B24" s="1"/>
      <c r="C24" s="54" t="s">
        <v>6</v>
      </c>
      <c r="D24" s="223">
        <v>0</v>
      </c>
      <c r="E24" s="223">
        <v>0</v>
      </c>
      <c r="F24" s="161" t="str">
        <f t="shared" si="0"/>
        <v/>
      </c>
      <c r="G24" s="105"/>
      <c r="H24" s="223">
        <v>0</v>
      </c>
      <c r="I24" s="223">
        <v>0</v>
      </c>
      <c r="J24" s="161" t="str">
        <f t="shared" si="1"/>
        <v/>
      </c>
      <c r="K24" s="24"/>
      <c r="N24" s="111"/>
      <c r="O24" s="110"/>
      <c r="P24" s="110"/>
      <c r="Q24" s="110"/>
      <c r="R24" s="110"/>
      <c r="S24" s="110"/>
      <c r="T24" s="110"/>
    </row>
    <row r="25" spans="1:20" x14ac:dyDescent="0.25">
      <c r="A25" s="1"/>
      <c r="B25" s="1"/>
      <c r="C25" s="54" t="s">
        <v>7</v>
      </c>
      <c r="D25" s="223">
        <v>0.1565</v>
      </c>
      <c r="E25" s="223">
        <v>0</v>
      </c>
      <c r="F25" s="161" t="str">
        <f t="shared" si="0"/>
        <v/>
      </c>
      <c r="G25" s="105"/>
      <c r="H25" s="223">
        <v>5.4399999999999997E-2</v>
      </c>
      <c r="I25" s="223">
        <v>0</v>
      </c>
      <c r="J25" s="161" t="str">
        <f t="shared" si="1"/>
        <v/>
      </c>
      <c r="K25" s="24"/>
      <c r="N25" s="112"/>
      <c r="O25" s="113"/>
      <c r="P25" s="113"/>
      <c r="Q25" s="113"/>
      <c r="R25" s="113"/>
      <c r="S25" s="113"/>
      <c r="T25" s="113"/>
    </row>
    <row r="26" spans="1:20" s="185" customFormat="1" ht="23.25" customHeight="1" x14ac:dyDescent="0.25">
      <c r="A26" s="1"/>
      <c r="B26" s="1"/>
      <c r="C26" s="71" t="s">
        <v>9</v>
      </c>
      <c r="D26" s="207">
        <v>0</v>
      </c>
      <c r="E26" s="207">
        <v>0</v>
      </c>
      <c r="F26" s="161" t="str">
        <f t="shared" si="0"/>
        <v/>
      </c>
      <c r="G26" s="105"/>
      <c r="H26" s="207">
        <v>0</v>
      </c>
      <c r="I26" s="207">
        <v>0</v>
      </c>
      <c r="J26" s="161" t="str">
        <f t="shared" si="1"/>
        <v/>
      </c>
      <c r="K26" s="24"/>
      <c r="N26" s="186"/>
      <c r="O26" s="113"/>
      <c r="P26" s="113"/>
      <c r="Q26" s="113"/>
      <c r="R26" s="113"/>
      <c r="S26" s="113"/>
      <c r="T26" s="113"/>
    </row>
    <row r="27" spans="1:20" x14ac:dyDescent="0.25">
      <c r="A27" s="1"/>
      <c r="B27" s="1"/>
      <c r="C27" s="261" t="s">
        <v>31</v>
      </c>
      <c r="D27" s="223">
        <v>0</v>
      </c>
      <c r="E27" s="223">
        <v>0</v>
      </c>
      <c r="F27" s="161" t="str">
        <f t="shared" si="0"/>
        <v/>
      </c>
      <c r="G27" s="105"/>
      <c r="H27" s="223">
        <v>0</v>
      </c>
      <c r="I27" s="223">
        <v>0</v>
      </c>
      <c r="J27" s="161" t="str">
        <f t="shared" si="1"/>
        <v/>
      </c>
      <c r="K27" s="24"/>
      <c r="N27" s="112"/>
      <c r="O27" s="113"/>
      <c r="P27" s="113"/>
      <c r="Q27" s="113"/>
      <c r="R27" s="113"/>
      <c r="S27" s="113"/>
      <c r="T27" s="113"/>
    </row>
    <row r="28" spans="1:20" x14ac:dyDescent="0.25">
      <c r="A28" s="1"/>
      <c r="B28" s="1"/>
      <c r="C28" s="54" t="s">
        <v>6</v>
      </c>
      <c r="D28" s="223">
        <v>0</v>
      </c>
      <c r="E28" s="223">
        <v>0</v>
      </c>
      <c r="F28" s="161" t="str">
        <f t="shared" si="0"/>
        <v/>
      </c>
      <c r="G28" s="107"/>
      <c r="H28" s="223">
        <v>0</v>
      </c>
      <c r="I28" s="223">
        <v>0</v>
      </c>
      <c r="J28" s="161" t="str">
        <f t="shared" si="1"/>
        <v/>
      </c>
      <c r="K28" s="24"/>
      <c r="N28" s="111"/>
      <c r="O28" s="110"/>
      <c r="P28" s="110"/>
      <c r="Q28" s="110"/>
      <c r="R28" s="110"/>
      <c r="S28" s="110"/>
      <c r="T28" s="110"/>
    </row>
    <row r="29" spans="1:20" x14ac:dyDescent="0.25">
      <c r="A29" s="1"/>
      <c r="B29" s="1"/>
      <c r="C29" s="54" t="s">
        <v>7</v>
      </c>
      <c r="D29" s="223">
        <v>0</v>
      </c>
      <c r="E29" s="223">
        <v>0</v>
      </c>
      <c r="F29" s="161" t="str">
        <f t="shared" si="0"/>
        <v/>
      </c>
      <c r="G29" s="105"/>
      <c r="H29" s="223">
        <v>0</v>
      </c>
      <c r="I29" s="223">
        <v>0</v>
      </c>
      <c r="J29" s="161" t="str">
        <f t="shared" si="1"/>
        <v/>
      </c>
      <c r="K29" s="24"/>
      <c r="N29" s="112"/>
      <c r="O29" s="113"/>
      <c r="P29" s="113"/>
      <c r="Q29" s="113"/>
      <c r="R29" s="113"/>
      <c r="S29" s="113"/>
      <c r="T29" s="113"/>
    </row>
    <row r="30" spans="1:20" s="185" customFormat="1" ht="22.5" customHeight="1" x14ac:dyDescent="0.25">
      <c r="A30" s="1"/>
      <c r="B30" s="1"/>
      <c r="C30" s="1" t="s">
        <v>10</v>
      </c>
      <c r="D30" s="207">
        <v>6334.3255573505221</v>
      </c>
      <c r="E30" s="207">
        <v>3778.4766599999998</v>
      </c>
      <c r="F30" s="161">
        <f t="shared" si="0"/>
        <v>-0.40349187521387281</v>
      </c>
      <c r="G30" s="105"/>
      <c r="H30" s="207">
        <v>5316.8195000000005</v>
      </c>
      <c r="I30" s="207">
        <v>4603.6355999999996</v>
      </c>
      <c r="J30" s="161">
        <f t="shared" si="1"/>
        <v>-0.13413731649156058</v>
      </c>
      <c r="K30" s="24"/>
      <c r="N30" s="112"/>
      <c r="O30" s="113"/>
      <c r="P30" s="113"/>
      <c r="Q30" s="113"/>
      <c r="R30" s="113"/>
      <c r="S30" s="113"/>
      <c r="T30" s="113"/>
    </row>
    <row r="31" spans="1:20" x14ac:dyDescent="0.25">
      <c r="A31" s="1"/>
      <c r="B31" s="1"/>
      <c r="C31" s="261" t="s">
        <v>31</v>
      </c>
      <c r="D31" s="158">
        <v>3565.4721473505228</v>
      </c>
      <c r="E31" s="158">
        <v>1343.08626</v>
      </c>
      <c r="F31" s="161">
        <f t="shared" si="0"/>
        <v>-0.62330760008936326</v>
      </c>
      <c r="G31" s="105"/>
      <c r="H31" s="158">
        <v>1595.0586000000001</v>
      </c>
      <c r="I31" s="158">
        <v>654.12819999999999</v>
      </c>
      <c r="J31" s="161">
        <f t="shared" si="1"/>
        <v>-0.58990334273612266</v>
      </c>
      <c r="K31" s="24"/>
      <c r="N31" s="112"/>
      <c r="O31" s="113"/>
      <c r="P31" s="113"/>
      <c r="Q31" s="113"/>
      <c r="R31" s="113"/>
      <c r="S31" s="113"/>
      <c r="T31" s="113"/>
    </row>
    <row r="32" spans="1:20" x14ac:dyDescent="0.25">
      <c r="A32" s="1"/>
      <c r="B32" s="1"/>
      <c r="C32" s="54" t="s">
        <v>6</v>
      </c>
      <c r="D32" s="158">
        <v>2682.0016999999998</v>
      </c>
      <c r="E32" s="158">
        <v>2090.8155299999999</v>
      </c>
      <c r="F32" s="161">
        <f t="shared" si="0"/>
        <v>-0.22042721673144353</v>
      </c>
      <c r="G32" s="105"/>
      <c r="H32" s="158">
        <v>3665.4712</v>
      </c>
      <c r="I32" s="158">
        <v>3900.7570000000001</v>
      </c>
      <c r="J32" s="161">
        <f t="shared" si="1"/>
        <v>6.4189782748804602E-2</v>
      </c>
      <c r="K32" s="24"/>
      <c r="N32" s="109"/>
      <c r="O32" s="110"/>
      <c r="P32" s="110"/>
      <c r="Q32" s="110"/>
      <c r="R32" s="110"/>
      <c r="S32" s="110"/>
      <c r="T32" s="110"/>
    </row>
    <row r="33" spans="1:20" x14ac:dyDescent="0.25">
      <c r="A33" s="1"/>
      <c r="B33" s="1"/>
      <c r="C33" s="54" t="s">
        <v>7</v>
      </c>
      <c r="D33" s="158">
        <v>86.851710000000011</v>
      </c>
      <c r="E33" s="158">
        <v>344.57486999999998</v>
      </c>
      <c r="F33" s="161">
        <f t="shared" si="0"/>
        <v>2.9673930426931134</v>
      </c>
      <c r="G33" s="105"/>
      <c r="H33" s="158">
        <v>56.289699999999989</v>
      </c>
      <c r="I33" s="158">
        <v>48.750399999999999</v>
      </c>
      <c r="J33" s="161">
        <f t="shared" si="1"/>
        <v>-0.13393746991012551</v>
      </c>
      <c r="K33" s="24"/>
      <c r="N33" s="111"/>
      <c r="O33" s="110"/>
      <c r="P33" s="110"/>
      <c r="Q33" s="110"/>
      <c r="R33" s="110"/>
      <c r="S33" s="110"/>
      <c r="T33" s="110"/>
    </row>
    <row r="34" spans="1:20" ht="21" customHeight="1" x14ac:dyDescent="0.25">
      <c r="A34" s="1"/>
      <c r="B34" s="52" t="s">
        <v>13</v>
      </c>
      <c r="C34" s="55"/>
      <c r="D34" s="157">
        <v>430.50911000000013</v>
      </c>
      <c r="E34" s="157">
        <v>362.23780000000011</v>
      </c>
      <c r="F34" s="160">
        <f t="shared" si="0"/>
        <v>-0.15858273010761609</v>
      </c>
      <c r="G34" s="125"/>
      <c r="H34" s="157">
        <v>55.366</v>
      </c>
      <c r="I34" s="157">
        <v>38.8489</v>
      </c>
      <c r="J34" s="160">
        <f t="shared" si="1"/>
        <v>-0.29832568724487951</v>
      </c>
      <c r="K34" s="24"/>
      <c r="N34" s="112"/>
      <c r="O34" s="113"/>
      <c r="P34" s="113"/>
      <c r="Q34" s="113"/>
      <c r="R34" s="113"/>
      <c r="S34" s="113"/>
      <c r="T34" s="113"/>
    </row>
    <row r="35" spans="1:20" s="185" customFormat="1" ht="22.5" customHeight="1" x14ac:dyDescent="0.25">
      <c r="A35" s="1"/>
      <c r="B35" s="55"/>
      <c r="C35" s="55" t="s">
        <v>12</v>
      </c>
      <c r="D35" s="207">
        <v>1.9504999999999999</v>
      </c>
      <c r="E35" s="207">
        <v>9.7977500000000006</v>
      </c>
      <c r="F35" s="161">
        <f t="shared" si="0"/>
        <v>4.0231991796975137</v>
      </c>
      <c r="G35" s="105"/>
      <c r="H35" s="207">
        <v>0.75</v>
      </c>
      <c r="I35" s="207">
        <v>3.57</v>
      </c>
      <c r="J35" s="161" t="str">
        <f t="shared" si="1"/>
        <v/>
      </c>
      <c r="K35" s="24"/>
      <c r="N35" s="112"/>
      <c r="O35" s="113"/>
      <c r="P35" s="113"/>
      <c r="Q35" s="113"/>
      <c r="R35" s="113"/>
      <c r="S35" s="113"/>
      <c r="T35" s="113"/>
    </row>
    <row r="36" spans="1:20" x14ac:dyDescent="0.25">
      <c r="A36" s="1"/>
      <c r="B36" s="55"/>
      <c r="C36" s="53" t="s">
        <v>31</v>
      </c>
      <c r="D36" s="223">
        <v>0</v>
      </c>
      <c r="E36" s="223">
        <v>0</v>
      </c>
      <c r="F36" s="161" t="str">
        <f t="shared" si="0"/>
        <v/>
      </c>
      <c r="G36" s="105"/>
      <c r="H36" s="223">
        <v>0</v>
      </c>
      <c r="I36" s="223">
        <v>0</v>
      </c>
      <c r="J36" s="161" t="str">
        <f t="shared" si="1"/>
        <v/>
      </c>
      <c r="K36" s="24"/>
      <c r="N36" s="112"/>
      <c r="O36" s="113"/>
      <c r="P36" s="113"/>
      <c r="Q36" s="113"/>
      <c r="R36" s="113"/>
      <c r="S36" s="113"/>
      <c r="T36" s="113"/>
    </row>
    <row r="37" spans="1:20" x14ac:dyDescent="0.25">
      <c r="A37" s="1"/>
      <c r="B37" s="1"/>
      <c r="C37" s="54" t="s">
        <v>6</v>
      </c>
      <c r="D37" s="223">
        <v>0</v>
      </c>
      <c r="E37" s="223">
        <v>0</v>
      </c>
      <c r="F37" s="161" t="str">
        <f t="shared" si="0"/>
        <v/>
      </c>
      <c r="G37" s="105"/>
      <c r="H37" s="223">
        <v>0</v>
      </c>
      <c r="I37" s="223">
        <v>0</v>
      </c>
      <c r="J37" s="161" t="str">
        <f t="shared" si="1"/>
        <v/>
      </c>
      <c r="K37" s="24"/>
      <c r="N37" s="109"/>
      <c r="O37" s="110"/>
      <c r="P37" s="110"/>
      <c r="Q37" s="110"/>
      <c r="R37" s="110"/>
      <c r="S37" s="110"/>
      <c r="T37" s="110"/>
    </row>
    <row r="38" spans="1:20" x14ac:dyDescent="0.25">
      <c r="A38" s="1"/>
      <c r="B38" s="1"/>
      <c r="C38" s="54" t="s">
        <v>7</v>
      </c>
      <c r="D38" s="223">
        <v>1.9504999999999999</v>
      </c>
      <c r="E38" s="223">
        <v>9.7977500000000006</v>
      </c>
      <c r="F38" s="161">
        <f t="shared" si="0"/>
        <v>4.0231991796975137</v>
      </c>
      <c r="G38" s="105"/>
      <c r="H38" s="223">
        <v>0.75</v>
      </c>
      <c r="I38" s="223">
        <v>3.57</v>
      </c>
      <c r="J38" s="161" t="str">
        <f t="shared" si="1"/>
        <v/>
      </c>
      <c r="K38" s="24"/>
      <c r="N38" s="111"/>
      <c r="O38" s="110"/>
      <c r="P38" s="110"/>
      <c r="Q38" s="110"/>
      <c r="R38" s="110"/>
      <c r="S38" s="110"/>
      <c r="T38" s="110"/>
    </row>
    <row r="39" spans="1:20" s="185" customFormat="1" ht="23.25" customHeight="1" x14ac:dyDescent="0.25">
      <c r="A39" s="1"/>
      <c r="B39" s="1"/>
      <c r="C39" s="71" t="s">
        <v>9</v>
      </c>
      <c r="D39" s="207">
        <v>8.1104500000000002</v>
      </c>
      <c r="E39" s="207">
        <v>18.685790000000001</v>
      </c>
      <c r="F39" s="161">
        <f t="shared" si="0"/>
        <v>1.3039153191253261</v>
      </c>
      <c r="G39" s="105"/>
      <c r="H39" s="207">
        <v>4.6620000000000008</v>
      </c>
      <c r="I39" s="207">
        <v>7.7469999999999999</v>
      </c>
      <c r="J39" s="161">
        <f t="shared" si="1"/>
        <v>0.66173316173316143</v>
      </c>
      <c r="K39" s="24"/>
      <c r="N39" s="112"/>
      <c r="O39" s="113"/>
      <c r="P39" s="113"/>
      <c r="Q39" s="113"/>
      <c r="R39" s="113"/>
      <c r="S39" s="113"/>
      <c r="T39" s="113"/>
    </row>
    <row r="40" spans="1:20" x14ac:dyDescent="0.25">
      <c r="A40" s="1"/>
      <c r="B40" s="1"/>
      <c r="C40" s="261" t="s">
        <v>31</v>
      </c>
      <c r="D40" s="223">
        <v>0</v>
      </c>
      <c r="E40" s="223">
        <v>0</v>
      </c>
      <c r="F40" s="161" t="str">
        <f t="shared" ref="F40:F71" si="2">IF(D40&lt;1,"",IFERROR((E40-D40)/D40,""))</f>
        <v/>
      </c>
      <c r="G40" s="107"/>
      <c r="H40" s="223">
        <v>0</v>
      </c>
      <c r="I40" s="223">
        <v>0</v>
      </c>
      <c r="J40" s="161" t="str">
        <f t="shared" ref="J40:J71" si="3">IF(H40&lt;1,"",IFERROR((I40-H40)/H40,""))</f>
        <v/>
      </c>
      <c r="K40" s="24"/>
      <c r="N40" s="112"/>
      <c r="O40" s="113"/>
      <c r="P40" s="113"/>
      <c r="Q40" s="113"/>
      <c r="R40" s="113"/>
      <c r="S40" s="113"/>
      <c r="T40" s="113"/>
    </row>
    <row r="41" spans="1:20" x14ac:dyDescent="0.25">
      <c r="A41" s="1"/>
      <c r="B41" s="1"/>
      <c r="C41" s="54" t="s">
        <v>6</v>
      </c>
      <c r="D41" s="223">
        <v>0</v>
      </c>
      <c r="E41" s="223">
        <v>0</v>
      </c>
      <c r="F41" s="161" t="str">
        <f t="shared" si="2"/>
        <v/>
      </c>
      <c r="G41" s="107"/>
      <c r="H41" s="223">
        <v>0</v>
      </c>
      <c r="I41" s="223">
        <v>0</v>
      </c>
      <c r="J41" s="161" t="str">
        <f t="shared" si="3"/>
        <v/>
      </c>
      <c r="K41" s="24"/>
      <c r="N41" s="109"/>
      <c r="O41" s="110"/>
      <c r="P41" s="110"/>
      <c r="Q41" s="110"/>
      <c r="R41" s="110"/>
      <c r="S41" s="110"/>
      <c r="T41" s="110"/>
    </row>
    <row r="42" spans="1:20" x14ac:dyDescent="0.25">
      <c r="A42" s="1"/>
      <c r="B42" s="1"/>
      <c r="C42" s="54" t="s">
        <v>7</v>
      </c>
      <c r="D42" s="223">
        <v>8.1104500000000002</v>
      </c>
      <c r="E42" s="223">
        <v>18.685790000000001</v>
      </c>
      <c r="F42" s="161">
        <f t="shared" si="2"/>
        <v>1.3039153191253261</v>
      </c>
      <c r="G42" s="105"/>
      <c r="H42" s="223">
        <v>4.6620000000000008</v>
      </c>
      <c r="I42" s="223">
        <v>7.7469999999999999</v>
      </c>
      <c r="J42" s="161">
        <f t="shared" si="3"/>
        <v>0.66173316173316143</v>
      </c>
      <c r="K42" s="24"/>
    </row>
    <row r="43" spans="1:20" s="185" customFormat="1" ht="23.25" customHeight="1" x14ac:dyDescent="0.25">
      <c r="A43" s="1"/>
      <c r="B43" s="1"/>
      <c r="C43" s="1" t="s">
        <v>10</v>
      </c>
      <c r="D43" s="207">
        <v>420.44816000000014</v>
      </c>
      <c r="E43" s="207">
        <v>333.7542600000001</v>
      </c>
      <c r="F43" s="161">
        <f t="shared" si="2"/>
        <v>-0.2061940287715851</v>
      </c>
      <c r="G43" s="105"/>
      <c r="H43" s="207">
        <v>49.954000000000001</v>
      </c>
      <c r="I43" s="207">
        <v>27.5319</v>
      </c>
      <c r="J43" s="161">
        <f t="shared" si="3"/>
        <v>-0.44885494655082675</v>
      </c>
      <c r="K43" s="24"/>
    </row>
    <row r="44" spans="1:20" x14ac:dyDescent="0.25">
      <c r="A44" s="1"/>
      <c r="B44" s="1"/>
      <c r="C44" s="54" t="s">
        <v>31</v>
      </c>
      <c r="D44" s="223">
        <v>13.200839999999999</v>
      </c>
      <c r="E44" s="223">
        <v>11.129960000000001</v>
      </c>
      <c r="F44" s="161">
        <f t="shared" si="2"/>
        <v>-0.15687486553885957</v>
      </c>
      <c r="G44" s="105"/>
      <c r="H44" s="223">
        <v>7.642100000000001</v>
      </c>
      <c r="I44" s="223">
        <v>4.2635000000000014</v>
      </c>
      <c r="J44" s="161">
        <f>IF(H44&lt;1,"",IFERROR((I44-H44)/H44,""))</f>
        <v>-0.44210361026419431</v>
      </c>
      <c r="K44" s="24"/>
    </row>
    <row r="45" spans="1:20" x14ac:dyDescent="0.25">
      <c r="A45" s="1"/>
      <c r="B45" s="1"/>
      <c r="C45" s="54" t="s">
        <v>6</v>
      </c>
      <c r="D45" s="223">
        <v>0</v>
      </c>
      <c r="E45" s="223">
        <v>0</v>
      </c>
      <c r="F45" s="161" t="str">
        <f t="shared" si="2"/>
        <v/>
      </c>
      <c r="G45" s="105"/>
      <c r="H45" s="223">
        <v>0</v>
      </c>
      <c r="I45" s="223">
        <v>0</v>
      </c>
      <c r="J45" s="161" t="str">
        <f t="shared" si="3"/>
        <v/>
      </c>
      <c r="K45" s="24"/>
    </row>
    <row r="46" spans="1:20" x14ac:dyDescent="0.25">
      <c r="A46" s="1"/>
      <c r="B46" s="1"/>
      <c r="C46" s="54" t="s">
        <v>7</v>
      </c>
      <c r="D46" s="223">
        <v>407.24732000000012</v>
      </c>
      <c r="E46" s="223">
        <v>322.62430000000012</v>
      </c>
      <c r="F46" s="161">
        <f t="shared" si="2"/>
        <v>-0.20779269953206805</v>
      </c>
      <c r="G46" s="105"/>
      <c r="H46" s="223">
        <v>42.311900000000001</v>
      </c>
      <c r="I46" s="223">
        <v>23.2684</v>
      </c>
      <c r="J46" s="161">
        <f t="shared" si="3"/>
        <v>-0.45007432897128236</v>
      </c>
      <c r="K46" s="24"/>
    </row>
    <row r="47" spans="1:20" ht="21" customHeight="1" x14ac:dyDescent="0.25">
      <c r="A47" s="1"/>
      <c r="B47" s="52" t="s">
        <v>14</v>
      </c>
      <c r="C47" s="55"/>
      <c r="D47" s="157">
        <v>8082.9598701135201</v>
      </c>
      <c r="E47" s="157">
        <v>7442.1898377076504</v>
      </c>
      <c r="F47" s="160">
        <f t="shared" si="2"/>
        <v>-7.927418206975094E-2</v>
      </c>
      <c r="G47" s="125"/>
      <c r="H47" s="157">
        <v>26613.264199999998</v>
      </c>
      <c r="I47" s="157">
        <v>22810.575200000003</v>
      </c>
      <c r="J47" s="160">
        <f t="shared" si="3"/>
        <v>-0.14288698189829699</v>
      </c>
      <c r="K47" s="24"/>
    </row>
    <row r="48" spans="1:20" s="185" customFormat="1" ht="24.75" customHeight="1" x14ac:dyDescent="0.25">
      <c r="A48" s="1"/>
      <c r="B48" s="55"/>
      <c r="C48" s="55" t="s">
        <v>12</v>
      </c>
      <c r="D48" s="207">
        <v>0</v>
      </c>
      <c r="E48" s="207">
        <v>0</v>
      </c>
      <c r="F48" s="161" t="str">
        <f t="shared" si="2"/>
        <v/>
      </c>
      <c r="G48" s="105"/>
      <c r="H48" s="207">
        <v>0</v>
      </c>
      <c r="I48" s="207">
        <v>0</v>
      </c>
      <c r="J48" s="161" t="str">
        <f t="shared" si="3"/>
        <v/>
      </c>
      <c r="K48" s="24"/>
    </row>
    <row r="49" spans="1:11" x14ac:dyDescent="0.25">
      <c r="A49" s="1"/>
      <c r="B49" s="55"/>
      <c r="C49" s="53" t="s">
        <v>31</v>
      </c>
      <c r="D49" s="223">
        <v>0</v>
      </c>
      <c r="E49" s="223">
        <v>0</v>
      </c>
      <c r="F49" s="161" t="str">
        <f t="shared" si="2"/>
        <v/>
      </c>
      <c r="G49" s="107"/>
      <c r="H49" s="223">
        <v>0</v>
      </c>
      <c r="I49" s="223">
        <v>0</v>
      </c>
      <c r="J49" s="161" t="str">
        <f t="shared" si="3"/>
        <v/>
      </c>
      <c r="K49" s="24"/>
    </row>
    <row r="50" spans="1:11" x14ac:dyDescent="0.25">
      <c r="A50" s="1"/>
      <c r="B50" s="1"/>
      <c r="C50" s="54" t="s">
        <v>6</v>
      </c>
      <c r="D50" s="223">
        <v>0</v>
      </c>
      <c r="E50" s="223">
        <v>0</v>
      </c>
      <c r="F50" s="161" t="str">
        <f t="shared" si="2"/>
        <v/>
      </c>
      <c r="G50" s="114"/>
      <c r="H50" s="223">
        <v>0</v>
      </c>
      <c r="I50" s="223">
        <v>0</v>
      </c>
      <c r="J50" s="161" t="str">
        <f t="shared" si="3"/>
        <v/>
      </c>
      <c r="K50" s="24"/>
    </row>
    <row r="51" spans="1:11" x14ac:dyDescent="0.25">
      <c r="A51" s="1"/>
      <c r="B51" s="1"/>
      <c r="C51" s="54" t="s">
        <v>7</v>
      </c>
      <c r="D51" s="223">
        <v>0</v>
      </c>
      <c r="E51" s="223">
        <v>0</v>
      </c>
      <c r="F51" s="161" t="str">
        <f t="shared" si="2"/>
        <v/>
      </c>
      <c r="G51" s="105"/>
      <c r="H51" s="223">
        <v>0</v>
      </c>
      <c r="I51" s="223">
        <v>0</v>
      </c>
      <c r="J51" s="161" t="str">
        <f t="shared" si="3"/>
        <v/>
      </c>
      <c r="K51" s="24"/>
    </row>
    <row r="52" spans="1:11" s="185" customFormat="1" ht="23.25" customHeight="1" x14ac:dyDescent="0.25">
      <c r="A52" s="1"/>
      <c r="B52" s="1"/>
      <c r="C52" s="71" t="s">
        <v>9</v>
      </c>
      <c r="D52" s="207">
        <v>0</v>
      </c>
      <c r="E52" s="207">
        <v>0</v>
      </c>
      <c r="F52" s="161" t="str">
        <f t="shared" si="2"/>
        <v/>
      </c>
      <c r="G52" s="105"/>
      <c r="H52" s="207">
        <v>0</v>
      </c>
      <c r="I52" s="207">
        <v>0</v>
      </c>
      <c r="J52" s="161" t="str">
        <f t="shared" si="3"/>
        <v/>
      </c>
      <c r="K52" s="24"/>
    </row>
    <row r="53" spans="1:11" x14ac:dyDescent="0.25">
      <c r="A53" s="1"/>
      <c r="B53" s="1"/>
      <c r="C53" s="261" t="s">
        <v>31</v>
      </c>
      <c r="D53" s="223">
        <v>0</v>
      </c>
      <c r="E53" s="223">
        <v>0</v>
      </c>
      <c r="F53" s="161" t="str">
        <f t="shared" si="2"/>
        <v/>
      </c>
      <c r="G53" s="114"/>
      <c r="H53" s="223">
        <v>0</v>
      </c>
      <c r="I53" s="223">
        <v>0</v>
      </c>
      <c r="J53" s="161" t="str">
        <f t="shared" si="3"/>
        <v/>
      </c>
      <c r="K53" s="24"/>
    </row>
    <row r="54" spans="1:11" x14ac:dyDescent="0.25">
      <c r="A54" s="1"/>
      <c r="B54" s="1"/>
      <c r="C54" s="54" t="s">
        <v>6</v>
      </c>
      <c r="D54" s="223">
        <v>0</v>
      </c>
      <c r="E54" s="223">
        <v>0</v>
      </c>
      <c r="F54" s="161" t="str">
        <f t="shared" si="2"/>
        <v/>
      </c>
      <c r="G54" s="114"/>
      <c r="H54" s="223">
        <v>0</v>
      </c>
      <c r="I54" s="223">
        <v>0</v>
      </c>
      <c r="J54" s="161" t="str">
        <f t="shared" si="3"/>
        <v/>
      </c>
      <c r="K54" s="24"/>
    </row>
    <row r="55" spans="1:11" x14ac:dyDescent="0.25">
      <c r="A55" s="1"/>
      <c r="B55" s="1"/>
      <c r="C55" s="54" t="s">
        <v>7</v>
      </c>
      <c r="D55" s="223">
        <v>0</v>
      </c>
      <c r="E55" s="223">
        <v>0</v>
      </c>
      <c r="F55" s="161" t="str">
        <f t="shared" si="2"/>
        <v/>
      </c>
      <c r="G55" s="105"/>
      <c r="H55" s="223">
        <v>0</v>
      </c>
      <c r="I55" s="223">
        <v>0</v>
      </c>
      <c r="J55" s="161" t="str">
        <f t="shared" si="3"/>
        <v/>
      </c>
      <c r="K55" s="24"/>
    </row>
    <row r="56" spans="1:11" s="185" customFormat="1" ht="23.25" customHeight="1" x14ac:dyDescent="0.25">
      <c r="A56" s="1"/>
      <c r="B56" s="1"/>
      <c r="C56" s="1" t="s">
        <v>10</v>
      </c>
      <c r="D56" s="207">
        <v>8082.9598701135201</v>
      </c>
      <c r="E56" s="207">
        <v>7442.1898377076504</v>
      </c>
      <c r="F56" s="161">
        <f t="shared" si="2"/>
        <v>-7.927418206975094E-2</v>
      </c>
      <c r="G56" s="105"/>
      <c r="H56" s="207">
        <v>26613.264199999998</v>
      </c>
      <c r="I56" s="207">
        <v>22810.575200000003</v>
      </c>
      <c r="J56" s="161">
        <f t="shared" si="3"/>
        <v>-0.14288698189829699</v>
      </c>
      <c r="K56" s="24"/>
    </row>
    <row r="57" spans="1:11" x14ac:dyDescent="0.25">
      <c r="A57" s="1"/>
      <c r="B57" s="1"/>
      <c r="C57" s="54" t="s">
        <v>31</v>
      </c>
      <c r="D57" s="158">
        <v>466.20602000000002</v>
      </c>
      <c r="E57" s="158">
        <v>508.95036662263249</v>
      </c>
      <c r="F57" s="161">
        <f t="shared" si="2"/>
        <v>9.1685531264981218E-2</v>
      </c>
      <c r="G57" s="105"/>
      <c r="H57" s="158">
        <v>365.48809999999997</v>
      </c>
      <c r="I57" s="158">
        <v>260.58850000000001</v>
      </c>
      <c r="J57" s="161">
        <f t="shared" si="3"/>
        <v>-0.2870123541641984</v>
      </c>
      <c r="K57" s="24"/>
    </row>
    <row r="58" spans="1:11" x14ac:dyDescent="0.25">
      <c r="A58" s="1"/>
      <c r="B58" s="1"/>
      <c r="C58" s="54" t="s">
        <v>6</v>
      </c>
      <c r="D58" s="158">
        <v>7417.6613301135203</v>
      </c>
      <c r="E58" s="158">
        <v>6440.4908257674624</v>
      </c>
      <c r="F58" s="161">
        <f t="shared" si="2"/>
        <v>-0.13173565910579302</v>
      </c>
      <c r="G58" s="105"/>
      <c r="H58" s="158">
        <v>26158.920099999999</v>
      </c>
      <c r="I58" s="158">
        <v>22439.2569</v>
      </c>
      <c r="J58" s="161">
        <f t="shared" si="3"/>
        <v>-0.1421948301298569</v>
      </c>
      <c r="K58" s="24"/>
    </row>
    <row r="59" spans="1:11" x14ac:dyDescent="0.25">
      <c r="A59" s="1"/>
      <c r="B59" s="1"/>
      <c r="C59" s="54" t="s">
        <v>7</v>
      </c>
      <c r="D59" s="158">
        <v>199.09252000000001</v>
      </c>
      <c r="E59" s="158">
        <v>492.74864531755532</v>
      </c>
      <c r="F59" s="161">
        <f t="shared" si="2"/>
        <v>1.4749731698486477</v>
      </c>
      <c r="G59" s="105"/>
      <c r="H59" s="158">
        <v>88.855999999999995</v>
      </c>
      <c r="I59" s="158">
        <v>110.7298</v>
      </c>
      <c r="J59" s="161">
        <f t="shared" si="3"/>
        <v>0.24617133339335559</v>
      </c>
      <c r="K59" s="24"/>
    </row>
    <row r="60" spans="1:11" x14ac:dyDescent="0.25">
      <c r="A60" s="1"/>
      <c r="B60" s="52" t="s">
        <v>15</v>
      </c>
      <c r="C60" s="55"/>
      <c r="D60" s="157">
        <v>165.23221000000001</v>
      </c>
      <c r="E60" s="157">
        <v>194.23057</v>
      </c>
      <c r="F60" s="160">
        <f t="shared" si="2"/>
        <v>0.17550064845104951</v>
      </c>
      <c r="G60" s="125"/>
      <c r="H60" s="157">
        <v>66.302799999999991</v>
      </c>
      <c r="I60" s="157">
        <v>72.715900000000005</v>
      </c>
      <c r="J60" s="160">
        <f t="shared" si="3"/>
        <v>9.6724421894701512E-2</v>
      </c>
      <c r="K60" s="24"/>
    </row>
    <row r="61" spans="1:11" s="185" customFormat="1" ht="23.25" customHeight="1" x14ac:dyDescent="0.25">
      <c r="A61" s="1"/>
      <c r="B61" s="55"/>
      <c r="C61" s="55" t="s">
        <v>12</v>
      </c>
      <c r="D61" s="207">
        <v>0</v>
      </c>
      <c r="E61" s="207">
        <v>0</v>
      </c>
      <c r="F61" s="161" t="str">
        <f t="shared" si="2"/>
        <v/>
      </c>
      <c r="G61" s="105"/>
      <c r="H61" s="207">
        <v>0</v>
      </c>
      <c r="I61" s="207">
        <v>0</v>
      </c>
      <c r="J61" s="161" t="str">
        <f t="shared" si="3"/>
        <v/>
      </c>
      <c r="K61" s="24"/>
    </row>
    <row r="62" spans="1:11" x14ac:dyDescent="0.25">
      <c r="A62" s="1"/>
      <c r="B62" s="55"/>
      <c r="C62" s="53" t="s">
        <v>31</v>
      </c>
      <c r="D62" s="223">
        <v>0</v>
      </c>
      <c r="E62" s="223">
        <v>0</v>
      </c>
      <c r="F62" s="161" t="str">
        <f t="shared" si="2"/>
        <v/>
      </c>
      <c r="G62" s="107"/>
      <c r="H62" s="223">
        <v>0</v>
      </c>
      <c r="I62" s="223">
        <v>0</v>
      </c>
      <c r="J62" s="161" t="str">
        <f t="shared" si="3"/>
        <v/>
      </c>
      <c r="K62" s="24"/>
    </row>
    <row r="63" spans="1:11" x14ac:dyDescent="0.25">
      <c r="A63" s="1"/>
      <c r="B63" s="1"/>
      <c r="C63" s="54" t="s">
        <v>6</v>
      </c>
      <c r="D63" s="223">
        <v>0</v>
      </c>
      <c r="E63" s="223">
        <v>0</v>
      </c>
      <c r="F63" s="161" t="str">
        <f t="shared" si="2"/>
        <v/>
      </c>
      <c r="G63" s="107"/>
      <c r="H63" s="223">
        <v>0</v>
      </c>
      <c r="I63" s="223">
        <v>0</v>
      </c>
      <c r="J63" s="161" t="str">
        <f t="shared" si="3"/>
        <v/>
      </c>
      <c r="K63" s="24"/>
    </row>
    <row r="64" spans="1:11" x14ac:dyDescent="0.25">
      <c r="A64" s="1"/>
      <c r="B64" s="1"/>
      <c r="C64" s="54" t="s">
        <v>7</v>
      </c>
      <c r="D64" s="223">
        <v>0</v>
      </c>
      <c r="E64" s="223">
        <v>0</v>
      </c>
      <c r="F64" s="161" t="str">
        <f t="shared" si="2"/>
        <v/>
      </c>
      <c r="G64" s="105"/>
      <c r="H64" s="223">
        <v>0</v>
      </c>
      <c r="I64" s="223">
        <v>0</v>
      </c>
      <c r="J64" s="161" t="str">
        <f t="shared" si="3"/>
        <v/>
      </c>
      <c r="K64" s="24"/>
    </row>
    <row r="65" spans="1:11" s="185" customFormat="1" ht="21.75" customHeight="1" x14ac:dyDescent="0.25">
      <c r="A65" s="1"/>
      <c r="B65" s="1"/>
      <c r="C65" s="71" t="s">
        <v>9</v>
      </c>
      <c r="D65" s="207">
        <v>0</v>
      </c>
      <c r="E65" s="207">
        <v>0</v>
      </c>
      <c r="F65" s="161" t="str">
        <f t="shared" si="2"/>
        <v/>
      </c>
      <c r="G65" s="105"/>
      <c r="H65" s="207">
        <v>0</v>
      </c>
      <c r="I65" s="207">
        <v>0</v>
      </c>
      <c r="J65" s="161" t="str">
        <f t="shared" si="3"/>
        <v/>
      </c>
      <c r="K65" s="24"/>
    </row>
    <row r="66" spans="1:11" x14ac:dyDescent="0.25">
      <c r="A66" s="1"/>
      <c r="B66" s="1"/>
      <c r="C66" s="261" t="s">
        <v>31</v>
      </c>
      <c r="D66" s="223">
        <v>0</v>
      </c>
      <c r="E66" s="223">
        <v>0</v>
      </c>
      <c r="F66" s="161" t="str">
        <f t="shared" si="2"/>
        <v/>
      </c>
      <c r="G66" s="107"/>
      <c r="H66" s="223">
        <v>0</v>
      </c>
      <c r="I66" s="223">
        <v>0</v>
      </c>
      <c r="J66" s="161" t="str">
        <f t="shared" si="3"/>
        <v/>
      </c>
      <c r="K66" s="24"/>
    </row>
    <row r="67" spans="1:11" x14ac:dyDescent="0.25">
      <c r="A67" s="1"/>
      <c r="B67" s="1"/>
      <c r="C67" s="54" t="s">
        <v>6</v>
      </c>
      <c r="D67" s="223">
        <v>0</v>
      </c>
      <c r="E67" s="223">
        <v>0</v>
      </c>
      <c r="F67" s="161" t="str">
        <f t="shared" si="2"/>
        <v/>
      </c>
      <c r="G67" s="107"/>
      <c r="H67" s="223">
        <v>0</v>
      </c>
      <c r="I67" s="223">
        <v>0</v>
      </c>
      <c r="J67" s="161" t="str">
        <f t="shared" si="3"/>
        <v/>
      </c>
      <c r="K67" s="24"/>
    </row>
    <row r="68" spans="1:11" x14ac:dyDescent="0.25">
      <c r="A68" s="1"/>
      <c r="B68" s="1"/>
      <c r="C68" s="54" t="s">
        <v>7</v>
      </c>
      <c r="D68" s="223">
        <v>0</v>
      </c>
      <c r="E68" s="223">
        <v>0</v>
      </c>
      <c r="F68" s="161" t="str">
        <f t="shared" si="2"/>
        <v/>
      </c>
      <c r="G68" s="105"/>
      <c r="H68" s="223">
        <v>0</v>
      </c>
      <c r="I68" s="223">
        <v>0</v>
      </c>
      <c r="J68" s="161" t="str">
        <f t="shared" si="3"/>
        <v/>
      </c>
      <c r="K68" s="24"/>
    </row>
    <row r="69" spans="1:11" s="185" customFormat="1" ht="24" customHeight="1" x14ac:dyDescent="0.25">
      <c r="A69" s="1"/>
      <c r="B69" s="1"/>
      <c r="C69" s="1" t="s">
        <v>10</v>
      </c>
      <c r="D69" s="207">
        <v>165.23221000000001</v>
      </c>
      <c r="E69" s="207">
        <v>194.23057</v>
      </c>
      <c r="F69" s="161">
        <f t="shared" si="2"/>
        <v>0.17550064845104951</v>
      </c>
      <c r="G69" s="105"/>
      <c r="H69" s="207">
        <v>66.302799999999991</v>
      </c>
      <c r="I69" s="207">
        <v>72.715900000000005</v>
      </c>
      <c r="J69" s="161">
        <f t="shared" si="3"/>
        <v>9.6724421894701512E-2</v>
      </c>
      <c r="K69" s="24"/>
    </row>
    <row r="70" spans="1:11" x14ac:dyDescent="0.25">
      <c r="A70" s="1"/>
      <c r="B70" s="1"/>
      <c r="C70" s="54" t="s">
        <v>31</v>
      </c>
      <c r="D70" s="223">
        <v>164.85012</v>
      </c>
      <c r="E70" s="223">
        <v>191.94441</v>
      </c>
      <c r="F70" s="161">
        <f t="shared" si="2"/>
        <v>0.16435711420774216</v>
      </c>
      <c r="G70" s="105"/>
      <c r="H70" s="223">
        <v>63.167299999999997</v>
      </c>
      <c r="I70" s="223">
        <v>70.0321</v>
      </c>
      <c r="J70" s="161">
        <f t="shared" si="3"/>
        <v>0.10867648292708415</v>
      </c>
      <c r="K70" s="24"/>
    </row>
    <row r="71" spans="1:11" x14ac:dyDescent="0.25">
      <c r="A71" s="1"/>
      <c r="B71" s="1"/>
      <c r="C71" s="54" t="s">
        <v>6</v>
      </c>
      <c r="D71" s="223">
        <v>0</v>
      </c>
      <c r="E71" s="223">
        <v>0</v>
      </c>
      <c r="F71" s="161" t="str">
        <f t="shared" si="2"/>
        <v/>
      </c>
      <c r="G71" s="107"/>
      <c r="H71" s="223">
        <v>0</v>
      </c>
      <c r="I71" s="223">
        <v>0</v>
      </c>
      <c r="J71" s="161" t="str">
        <f t="shared" si="3"/>
        <v/>
      </c>
      <c r="K71" s="24"/>
    </row>
    <row r="72" spans="1:11" x14ac:dyDescent="0.25">
      <c r="A72" s="1"/>
      <c r="B72" s="1"/>
      <c r="C72" s="54" t="s">
        <v>7</v>
      </c>
      <c r="D72" s="223">
        <v>0.38208999999999999</v>
      </c>
      <c r="E72" s="223">
        <v>2.2861600000000002</v>
      </c>
      <c r="F72" s="161" t="str">
        <f>IF(D72&lt;1,"",IFERROR((E72-D72)/D72,""))</f>
        <v/>
      </c>
      <c r="G72" s="105"/>
      <c r="H72" s="223">
        <v>3.1355</v>
      </c>
      <c r="I72" s="223">
        <v>2.6838000000000002</v>
      </c>
      <c r="J72" s="161">
        <f>IF(H72&lt;1,"",IFERROR((I72-H72)/H72,""))</f>
        <v>-0.14405995853930786</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44621</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17"/>
      <c r="I6" s="136"/>
      <c r="J6" s="136"/>
    </row>
    <row r="7" spans="1:12" x14ac:dyDescent="0.25">
      <c r="B7" s="81" t="s">
        <v>59</v>
      </c>
      <c r="C7" s="264">
        <v>6.3E-2</v>
      </c>
      <c r="D7" s="264">
        <v>0.152</v>
      </c>
      <c r="E7" s="196" t="str">
        <f>IF(C7&lt;1,"",IFERROR((D7/C7)*1000,""))</f>
        <v/>
      </c>
      <c r="F7" s="77"/>
      <c r="H7" s="219"/>
      <c r="I7" s="104"/>
      <c r="J7" s="104"/>
      <c r="K7" s="45"/>
      <c r="L7" s="45"/>
    </row>
    <row r="8" spans="1:12" x14ac:dyDescent="0.25">
      <c r="B8" s="81" t="s">
        <v>60</v>
      </c>
      <c r="C8" s="158">
        <v>2.0133999999999999</v>
      </c>
      <c r="D8" s="158">
        <v>16.059170000000002</v>
      </c>
      <c r="E8" s="195">
        <f t="shared" ref="E8:E55" si="0">IF(C8&lt;1,"",IFERROR((D8/C8)*1000,""))</f>
        <v>7976.1448296414037</v>
      </c>
      <c r="F8" s="77"/>
      <c r="H8" s="219"/>
      <c r="I8" s="104"/>
      <c r="J8" s="104"/>
      <c r="K8" s="45"/>
      <c r="L8" s="45"/>
    </row>
    <row r="9" spans="1:12" x14ac:dyDescent="0.25">
      <c r="B9" s="81" t="s">
        <v>61</v>
      </c>
      <c r="C9" s="158">
        <v>21.804600000000001</v>
      </c>
      <c r="D9" s="158">
        <v>245.39615000000001</v>
      </c>
      <c r="E9" s="195">
        <f t="shared" si="0"/>
        <v>11254.329361694321</v>
      </c>
      <c r="F9" s="77"/>
      <c r="H9" s="219"/>
      <c r="I9" s="104"/>
      <c r="J9" s="104"/>
      <c r="K9" s="45"/>
      <c r="L9" s="45"/>
    </row>
    <row r="10" spans="1:12" x14ac:dyDescent="0.25">
      <c r="B10" s="81" t="s">
        <v>62</v>
      </c>
      <c r="C10" s="158">
        <v>677.07339999999999</v>
      </c>
      <c r="D10" s="158">
        <v>2291.2742699999999</v>
      </c>
      <c r="E10" s="195">
        <f t="shared" si="0"/>
        <v>3384.0854920603883</v>
      </c>
      <c r="F10" s="77"/>
      <c r="H10" s="219"/>
      <c r="I10" s="104"/>
      <c r="J10" s="104"/>
      <c r="K10" s="45"/>
      <c r="L10" s="45"/>
    </row>
    <row r="11" spans="1:12" x14ac:dyDescent="0.25">
      <c r="B11" s="81" t="s">
        <v>63</v>
      </c>
      <c r="C11" s="158">
        <v>177.2987</v>
      </c>
      <c r="D11" s="158">
        <v>61.456870000000002</v>
      </c>
      <c r="E11" s="195">
        <f t="shared" si="0"/>
        <v>346.62899389561238</v>
      </c>
      <c r="F11" s="77"/>
      <c r="H11" s="219"/>
      <c r="I11" s="104"/>
      <c r="J11" s="104"/>
      <c r="K11" s="45"/>
      <c r="L11" s="45"/>
    </row>
    <row r="12" spans="1:12" x14ac:dyDescent="0.25">
      <c r="B12" s="81" t="s">
        <v>64</v>
      </c>
      <c r="C12" s="158">
        <v>173.2304</v>
      </c>
      <c r="D12" s="158">
        <v>162.40666999999999</v>
      </c>
      <c r="E12" s="195">
        <f t="shared" si="0"/>
        <v>937.51829932852422</v>
      </c>
      <c r="F12" s="77"/>
      <c r="H12" s="219"/>
      <c r="I12" s="104"/>
      <c r="J12" s="104"/>
      <c r="K12" s="45"/>
      <c r="L12" s="45"/>
    </row>
    <row r="13" spans="1:12" x14ac:dyDescent="0.25">
      <c r="B13" s="81" t="s">
        <v>65</v>
      </c>
      <c r="C13" s="158">
        <v>2047.2489</v>
      </c>
      <c r="D13" s="158">
        <v>2997.43777</v>
      </c>
      <c r="E13" s="195">
        <f t="shared" si="0"/>
        <v>1464.1296278141851</v>
      </c>
      <c r="F13" s="77"/>
      <c r="H13" s="219"/>
      <c r="I13" s="104"/>
      <c r="J13" s="104"/>
      <c r="K13" s="45"/>
      <c r="L13" s="45"/>
    </row>
    <row r="14" spans="1:12" x14ac:dyDescent="0.25">
      <c r="B14" s="81" t="s">
        <v>66</v>
      </c>
      <c r="C14" s="158">
        <v>485.5763</v>
      </c>
      <c r="D14" s="158">
        <v>1500.775611724911</v>
      </c>
      <c r="E14" s="195">
        <f t="shared" si="0"/>
        <v>3090.7101761863396</v>
      </c>
      <c r="F14" s="77"/>
      <c r="H14" s="219"/>
      <c r="I14" s="104"/>
      <c r="J14" s="104"/>
      <c r="K14" s="45"/>
      <c r="L14" s="45"/>
    </row>
    <row r="15" spans="1:12" x14ac:dyDescent="0.25">
      <c r="B15" s="81" t="s">
        <v>67</v>
      </c>
      <c r="C15" s="158">
        <v>9.4288999999999987</v>
      </c>
      <c r="D15" s="158">
        <v>120.50762</v>
      </c>
      <c r="E15" s="195">
        <f t="shared" si="0"/>
        <v>12780.665825281849</v>
      </c>
      <c r="F15" s="77"/>
      <c r="H15" s="219"/>
      <c r="I15" s="104"/>
      <c r="J15" s="104"/>
      <c r="K15" s="45"/>
      <c r="L15" s="45"/>
    </row>
    <row r="16" spans="1:12" x14ac:dyDescent="0.25">
      <c r="B16" s="81" t="s">
        <v>68</v>
      </c>
      <c r="C16" s="158">
        <v>138.92060000000001</v>
      </c>
      <c r="D16" s="158">
        <v>680.48292000000004</v>
      </c>
      <c r="E16" s="195">
        <f t="shared" si="0"/>
        <v>4898.358630757426</v>
      </c>
      <c r="F16" s="77"/>
      <c r="H16" s="219"/>
      <c r="I16" s="104"/>
      <c r="J16" s="104"/>
      <c r="K16" s="45"/>
      <c r="L16" s="45"/>
    </row>
    <row r="17" spans="2:12" x14ac:dyDescent="0.25">
      <c r="B17" s="81" t="s">
        <v>69</v>
      </c>
      <c r="C17" s="158">
        <v>500.09939999999989</v>
      </c>
      <c r="D17" s="158">
        <v>879.32028453384157</v>
      </c>
      <c r="E17" s="195">
        <f t="shared" si="0"/>
        <v>1758.291020812746</v>
      </c>
      <c r="F17" s="77"/>
      <c r="H17" s="219"/>
      <c r="I17" s="104"/>
      <c r="J17" s="104"/>
      <c r="K17" s="45"/>
      <c r="L17" s="45"/>
    </row>
    <row r="18" spans="2:12" x14ac:dyDescent="0.25">
      <c r="B18" s="81" t="s">
        <v>70</v>
      </c>
      <c r="C18" s="158">
        <v>299.73289999999997</v>
      </c>
      <c r="D18" s="158">
        <v>859.79594999999995</v>
      </c>
      <c r="E18" s="195">
        <f t="shared" si="0"/>
        <v>2868.540457187049</v>
      </c>
      <c r="F18" s="77"/>
      <c r="H18" s="219"/>
      <c r="I18" s="104"/>
      <c r="J18" s="104"/>
      <c r="K18" s="45"/>
      <c r="L18" s="45"/>
    </row>
    <row r="19" spans="2:12" x14ac:dyDescent="0.25">
      <c r="B19" s="81" t="s">
        <v>71</v>
      </c>
      <c r="C19" s="158">
        <v>1570.7708</v>
      </c>
      <c r="D19" s="158">
        <v>4696.5160100000003</v>
      </c>
      <c r="E19" s="195">
        <f t="shared" si="0"/>
        <v>2989.9435423678619</v>
      </c>
      <c r="F19" s="77"/>
      <c r="H19" s="219"/>
      <c r="I19" s="104"/>
      <c r="J19" s="104"/>
      <c r="K19" s="45"/>
      <c r="L19" s="45"/>
    </row>
    <row r="20" spans="2:12" x14ac:dyDescent="0.25">
      <c r="B20" s="81" t="s">
        <v>72</v>
      </c>
      <c r="C20" s="158">
        <v>1.1097999999999999</v>
      </c>
      <c r="D20" s="158">
        <v>4.8818599999999996</v>
      </c>
      <c r="E20" s="195">
        <f t="shared" si="0"/>
        <v>4398.864660299153</v>
      </c>
      <c r="F20" s="77"/>
      <c r="H20" s="219"/>
      <c r="I20" s="104"/>
      <c r="J20" s="104"/>
      <c r="K20" s="45"/>
      <c r="L20" s="45"/>
    </row>
    <row r="21" spans="2:12" x14ac:dyDescent="0.25">
      <c r="B21" s="81" t="s">
        <v>73</v>
      </c>
      <c r="C21" s="158">
        <v>132.59</v>
      </c>
      <c r="D21" s="158">
        <v>279.35410999999999</v>
      </c>
      <c r="E21" s="195">
        <f t="shared" si="0"/>
        <v>2106.9018025492119</v>
      </c>
      <c r="F21" s="77"/>
      <c r="H21" s="219"/>
      <c r="I21" s="104"/>
      <c r="J21" s="104"/>
      <c r="K21" s="45"/>
      <c r="L21" s="45"/>
    </row>
    <row r="22" spans="2:12" x14ac:dyDescent="0.25">
      <c r="B22" s="81" t="s">
        <v>74</v>
      </c>
      <c r="C22" s="158">
        <v>138.2406</v>
      </c>
      <c r="D22" s="158">
        <v>443.97197999999997</v>
      </c>
      <c r="E22" s="195">
        <f t="shared" si="0"/>
        <v>3211.5889253952887</v>
      </c>
      <c r="F22" s="77"/>
      <c r="H22" s="219"/>
      <c r="I22" s="104"/>
      <c r="J22" s="104"/>
      <c r="K22" s="45"/>
      <c r="L22" s="45"/>
    </row>
    <row r="23" spans="2:12" x14ac:dyDescent="0.25">
      <c r="B23" s="81" t="s">
        <v>75</v>
      </c>
      <c r="C23" s="158">
        <v>956.51739999999995</v>
      </c>
      <c r="D23" s="158">
        <v>1297.7138199999999</v>
      </c>
      <c r="E23" s="195">
        <f t="shared" si="0"/>
        <v>1356.7069663343291</v>
      </c>
      <c r="F23" s="77"/>
      <c r="H23" s="219"/>
      <c r="I23" s="104"/>
      <c r="J23" s="104"/>
      <c r="L23" s="45"/>
    </row>
    <row r="24" spans="2:12" x14ac:dyDescent="0.25">
      <c r="B24" s="81" t="s">
        <v>76</v>
      </c>
      <c r="C24" s="158">
        <v>0</v>
      </c>
      <c r="D24" s="158">
        <v>0</v>
      </c>
      <c r="E24" s="232" t="str">
        <f t="shared" si="0"/>
        <v/>
      </c>
      <c r="F24" s="77"/>
      <c r="H24" s="219"/>
      <c r="I24" s="104"/>
      <c r="J24" s="104"/>
      <c r="K24" s="45"/>
    </row>
    <row r="25" spans="2:12" x14ac:dyDescent="0.25">
      <c r="B25" s="81" t="s">
        <v>77</v>
      </c>
      <c r="C25" s="158">
        <v>240.0874</v>
      </c>
      <c r="D25" s="158">
        <v>414.34010999999998</v>
      </c>
      <c r="E25" s="232">
        <f t="shared" si="0"/>
        <v>1725.788650299849</v>
      </c>
      <c r="F25" s="77"/>
      <c r="H25" s="219"/>
      <c r="I25" s="104"/>
      <c r="J25" s="104"/>
      <c r="K25" s="45"/>
      <c r="L25" s="45"/>
    </row>
    <row r="26" spans="2:12" x14ac:dyDescent="0.25">
      <c r="B26" s="81" t="s">
        <v>78</v>
      </c>
      <c r="C26" s="158">
        <v>288.98950000000002</v>
      </c>
      <c r="D26" s="158">
        <v>3827.3545100000001</v>
      </c>
      <c r="E26" s="232">
        <f t="shared" si="0"/>
        <v>13243.922391643986</v>
      </c>
      <c r="F26" s="77"/>
      <c r="H26" s="219"/>
      <c r="I26" s="104"/>
      <c r="J26" s="104"/>
      <c r="K26" s="45"/>
      <c r="L26" s="45"/>
    </row>
    <row r="27" spans="2:12" x14ac:dyDescent="0.25">
      <c r="B27" s="81" t="s">
        <v>79</v>
      </c>
      <c r="C27" s="158">
        <v>24.8932</v>
      </c>
      <c r="D27" s="158">
        <v>442.13861000000003</v>
      </c>
      <c r="E27" s="232">
        <f t="shared" si="0"/>
        <v>17761.421191329362</v>
      </c>
      <c r="F27" s="77"/>
      <c r="H27" s="219"/>
      <c r="I27" s="104"/>
      <c r="J27" s="104"/>
      <c r="K27" s="45"/>
      <c r="L27" s="45"/>
    </row>
    <row r="28" spans="2:12" x14ac:dyDescent="0.25">
      <c r="B28" s="81" t="s">
        <v>80</v>
      </c>
      <c r="C28" s="158">
        <v>1375.9707000000001</v>
      </c>
      <c r="D28" s="158">
        <v>1973.54585</v>
      </c>
      <c r="E28" s="232">
        <f t="shared" si="0"/>
        <v>1434.2935136627545</v>
      </c>
      <c r="F28" s="77"/>
      <c r="H28" s="219"/>
      <c r="I28" s="104"/>
      <c r="J28" s="104"/>
      <c r="K28" s="45"/>
      <c r="L28" s="45"/>
    </row>
    <row r="29" spans="2:12" x14ac:dyDescent="0.25">
      <c r="B29" s="81" t="s">
        <v>81</v>
      </c>
      <c r="C29" s="158">
        <v>53.670900000000003</v>
      </c>
      <c r="D29" s="158">
        <v>70.939539999999994</v>
      </c>
      <c r="E29" s="232">
        <f t="shared" si="0"/>
        <v>1321.7505203005724</v>
      </c>
      <c r="F29" s="77"/>
      <c r="H29" s="219"/>
      <c r="I29" s="117"/>
      <c r="J29" s="117"/>
      <c r="K29" s="45"/>
      <c r="L29" s="45"/>
    </row>
    <row r="30" spans="2:12" x14ac:dyDescent="0.25">
      <c r="B30" s="82" t="s">
        <v>82</v>
      </c>
      <c r="C30" s="158">
        <v>411.17989999999998</v>
      </c>
      <c r="D30" s="158">
        <v>603.72793000000001</v>
      </c>
      <c r="E30" s="232">
        <f t="shared" si="0"/>
        <v>1468.2817180509069</v>
      </c>
      <c r="F30" s="77"/>
      <c r="H30" s="220"/>
      <c r="I30" s="104"/>
      <c r="J30" s="104"/>
      <c r="L30" s="45"/>
    </row>
    <row r="31" spans="2:12" x14ac:dyDescent="0.25">
      <c r="B31" s="83" t="s">
        <v>31</v>
      </c>
      <c r="C31" s="157">
        <v>9726.5106999999989</v>
      </c>
      <c r="D31" s="157">
        <v>23869.549616258755</v>
      </c>
      <c r="E31" s="233">
        <f t="shared" si="0"/>
        <v>2454.0711826142092</v>
      </c>
      <c r="F31" s="84"/>
      <c r="H31" s="219"/>
      <c r="I31" s="104"/>
      <c r="J31" s="104"/>
    </row>
    <row r="32" spans="2:12" x14ac:dyDescent="0.25">
      <c r="B32" s="83"/>
      <c r="C32" s="265"/>
      <c r="D32" s="265"/>
      <c r="E32" s="232" t="str">
        <f t="shared" si="0"/>
        <v/>
      </c>
      <c r="F32" s="84"/>
      <c r="H32" s="219"/>
      <c r="I32" s="104"/>
      <c r="J32" s="104"/>
    </row>
    <row r="33" spans="2:15" x14ac:dyDescent="0.25">
      <c r="B33" s="81" t="s">
        <v>83</v>
      </c>
      <c r="C33" s="158">
        <v>10932.16</v>
      </c>
      <c r="D33" s="158">
        <v>2275.5921899999998</v>
      </c>
      <c r="E33" s="232">
        <f t="shared" si="0"/>
        <v>208.15577068026812</v>
      </c>
      <c r="F33" s="77"/>
      <c r="H33" s="219"/>
      <c r="I33" s="104"/>
      <c r="J33" s="104"/>
    </row>
    <row r="34" spans="2:15" x14ac:dyDescent="0.25">
      <c r="B34" s="81" t="s">
        <v>84</v>
      </c>
      <c r="C34" s="158">
        <v>57.226700000000001</v>
      </c>
      <c r="D34" s="158">
        <v>19.190660000000001</v>
      </c>
      <c r="E34" s="195">
        <f t="shared" si="0"/>
        <v>335.3445157592522</v>
      </c>
      <c r="F34" s="77"/>
      <c r="H34" s="219"/>
      <c r="I34" s="104"/>
      <c r="J34" s="104"/>
    </row>
    <row r="35" spans="2:15" x14ac:dyDescent="0.25">
      <c r="B35" s="81" t="s">
        <v>85</v>
      </c>
      <c r="C35" s="158">
        <v>1.5116000000000001</v>
      </c>
      <c r="D35" s="158">
        <v>0.62966</v>
      </c>
      <c r="E35" s="195">
        <f t="shared" si="0"/>
        <v>416.55199788303781</v>
      </c>
      <c r="F35" s="77"/>
      <c r="H35" s="219"/>
      <c r="I35" s="117"/>
      <c r="J35" s="117"/>
      <c r="K35" s="35"/>
    </row>
    <row r="36" spans="2:15" x14ac:dyDescent="0.25">
      <c r="B36" s="81" t="s">
        <v>86</v>
      </c>
      <c r="C36" s="158">
        <v>779.24569999999994</v>
      </c>
      <c r="D36" s="158">
        <v>1038.00612</v>
      </c>
      <c r="E36" s="195">
        <f t="shared" si="0"/>
        <v>1332.0652523331219</v>
      </c>
      <c r="F36" s="77"/>
      <c r="G36" s="35"/>
      <c r="H36" s="220"/>
      <c r="I36" s="104"/>
      <c r="J36" s="104"/>
      <c r="K36" s="35"/>
    </row>
    <row r="37" spans="2:15" x14ac:dyDescent="0.25">
      <c r="B37" s="214" t="s">
        <v>129</v>
      </c>
      <c r="C37" s="158">
        <v>949.55619999999999</v>
      </c>
      <c r="D37" s="158">
        <v>222.65684999999999</v>
      </c>
      <c r="E37" s="195">
        <f t="shared" si="0"/>
        <v>234.48517317879657</v>
      </c>
      <c r="F37" s="77"/>
      <c r="G37" s="35"/>
      <c r="H37" s="219"/>
      <c r="I37" s="104"/>
      <c r="J37" s="104"/>
      <c r="K37" s="35"/>
    </row>
    <row r="38" spans="2:15" x14ac:dyDescent="0.25">
      <c r="B38" s="81" t="s">
        <v>88</v>
      </c>
      <c r="C38" s="158">
        <v>0.54049999999999998</v>
      </c>
      <c r="D38" s="158">
        <v>4.6460000000000001E-2</v>
      </c>
      <c r="E38" s="195" t="str">
        <f t="shared" si="0"/>
        <v/>
      </c>
      <c r="F38" s="77"/>
      <c r="G38" s="35"/>
      <c r="H38" s="219"/>
      <c r="I38" s="104"/>
      <c r="J38" s="104"/>
      <c r="K38" s="35"/>
    </row>
    <row r="39" spans="2:15" x14ac:dyDescent="0.25">
      <c r="B39" s="83" t="s">
        <v>6</v>
      </c>
      <c r="C39" s="157">
        <v>12720.240699999998</v>
      </c>
      <c r="D39" s="157">
        <v>3556.12194</v>
      </c>
      <c r="E39" s="194">
        <f t="shared" si="0"/>
        <v>279.56404472754986</v>
      </c>
      <c r="F39" s="84"/>
      <c r="G39" s="35"/>
      <c r="H39" s="219"/>
      <c r="I39" s="104"/>
      <c r="J39" s="104"/>
      <c r="K39" s="35"/>
    </row>
    <row r="40" spans="2:15" x14ac:dyDescent="0.25">
      <c r="B40" s="83"/>
      <c r="C40" s="265"/>
      <c r="D40" s="265"/>
      <c r="E40" s="195" t="str">
        <f t="shared" si="0"/>
        <v/>
      </c>
      <c r="F40" s="84"/>
      <c r="G40" s="35"/>
      <c r="H40" s="219"/>
      <c r="I40" s="104"/>
      <c r="J40" s="104"/>
      <c r="K40" s="35"/>
    </row>
    <row r="41" spans="2:15" x14ac:dyDescent="0.25">
      <c r="B41" s="81" t="s">
        <v>89</v>
      </c>
      <c r="C41" s="158">
        <v>3.0000000000000001E-3</v>
      </c>
      <c r="D41" s="158">
        <v>4.4999999999999997E-3</v>
      </c>
      <c r="E41" s="195" t="str">
        <f t="shared" si="0"/>
        <v/>
      </c>
      <c r="F41" s="35"/>
      <c r="G41" s="135"/>
      <c r="H41" s="219"/>
      <c r="I41" s="104"/>
      <c r="J41" s="104"/>
      <c r="K41" s="35"/>
    </row>
    <row r="42" spans="2:15" x14ac:dyDescent="0.25">
      <c r="B42" s="81" t="s">
        <v>90</v>
      </c>
      <c r="C42" s="158">
        <v>816.88840000000005</v>
      </c>
      <c r="D42" s="158">
        <v>2368.3375700000001</v>
      </c>
      <c r="E42" s="195">
        <f t="shared" si="0"/>
        <v>2899.2180204786846</v>
      </c>
      <c r="F42" s="35"/>
      <c r="G42" s="135"/>
      <c r="H42" s="219"/>
      <c r="I42" s="104"/>
      <c r="J42" s="104"/>
      <c r="K42" s="35"/>
    </row>
    <row r="43" spans="2:15" x14ac:dyDescent="0.25">
      <c r="B43" s="81" t="s">
        <v>91</v>
      </c>
      <c r="C43" s="158">
        <v>257.9837</v>
      </c>
      <c r="D43" s="158">
        <v>845.91468000000009</v>
      </c>
      <c r="E43" s="195">
        <f t="shared" si="0"/>
        <v>3278.9462279981258</v>
      </c>
      <c r="F43" s="35"/>
      <c r="G43" s="135"/>
      <c r="H43" s="219"/>
      <c r="I43" s="104"/>
      <c r="J43" s="104"/>
      <c r="K43" s="35"/>
      <c r="N43" s="35"/>
      <c r="O43" s="35"/>
    </row>
    <row r="44" spans="2:15" x14ac:dyDescent="0.25">
      <c r="B44" s="81" t="s">
        <v>92</v>
      </c>
      <c r="C44" s="158">
        <v>86.789700000000011</v>
      </c>
      <c r="D44" s="158">
        <v>2028.82096</v>
      </c>
      <c r="E44" s="195">
        <f t="shared" si="0"/>
        <v>23376.28727832911</v>
      </c>
      <c r="F44" s="35"/>
      <c r="G44" s="135"/>
      <c r="H44" s="219"/>
      <c r="I44" s="104"/>
      <c r="J44" s="104"/>
      <c r="K44" s="35"/>
      <c r="N44" s="35"/>
      <c r="O44" s="35"/>
    </row>
    <row r="45" spans="2:15" x14ac:dyDescent="0.25">
      <c r="B45" s="81" t="s">
        <v>93</v>
      </c>
      <c r="C45" s="158">
        <v>48</v>
      </c>
      <c r="D45" s="158">
        <v>37.840000000000003</v>
      </c>
      <c r="E45" s="195">
        <f t="shared" si="0"/>
        <v>788.33333333333348</v>
      </c>
      <c r="F45" s="35"/>
      <c r="G45" s="135"/>
      <c r="H45" s="219"/>
      <c r="I45" s="104"/>
      <c r="J45" s="104"/>
      <c r="K45" s="35"/>
      <c r="N45" s="35"/>
      <c r="O45" s="35"/>
    </row>
    <row r="46" spans="2:15" x14ac:dyDescent="0.25">
      <c r="B46" s="81" t="s">
        <v>94</v>
      </c>
      <c r="C46" s="158">
        <v>2316.5101</v>
      </c>
      <c r="D46" s="158">
        <v>7181.2093400000003</v>
      </c>
      <c r="E46" s="195">
        <f t="shared" si="0"/>
        <v>3100.0121000983336</v>
      </c>
      <c r="F46" s="35"/>
      <c r="G46" s="135"/>
      <c r="H46" s="219"/>
      <c r="I46" s="104"/>
      <c r="J46" s="104"/>
      <c r="K46" s="35"/>
      <c r="N46" s="35"/>
      <c r="O46" s="35"/>
    </row>
    <row r="47" spans="2:15" x14ac:dyDescent="0.25">
      <c r="B47" s="81" t="s">
        <v>95</v>
      </c>
      <c r="C47" s="158">
        <v>0</v>
      </c>
      <c r="D47" s="158">
        <v>0</v>
      </c>
      <c r="E47" s="195" t="str">
        <f t="shared" si="0"/>
        <v/>
      </c>
      <c r="F47" s="35"/>
      <c r="G47" s="135"/>
      <c r="H47" s="219"/>
      <c r="I47" s="117"/>
      <c r="J47" s="117"/>
      <c r="K47" s="35"/>
      <c r="M47" s="35"/>
      <c r="N47" s="35"/>
      <c r="O47" s="35"/>
    </row>
    <row r="48" spans="2:15" x14ac:dyDescent="0.25">
      <c r="B48" s="81" t="s">
        <v>96</v>
      </c>
      <c r="C48" s="158">
        <v>3248.4749999999999</v>
      </c>
      <c r="D48" s="158">
        <v>5505.1621428674571</v>
      </c>
      <c r="E48" s="195">
        <f t="shared" si="0"/>
        <v>1694.6912452358283</v>
      </c>
      <c r="F48" s="35"/>
      <c r="G48" s="135"/>
      <c r="H48" s="220"/>
      <c r="I48" s="117"/>
      <c r="J48" s="117"/>
      <c r="M48" s="35"/>
      <c r="N48" s="35"/>
      <c r="O48" s="35"/>
    </row>
    <row r="49" spans="1:15" x14ac:dyDescent="0.25">
      <c r="B49" s="81" t="s">
        <v>97</v>
      </c>
      <c r="C49" s="158">
        <v>37.512900000000002</v>
      </c>
      <c r="D49" s="158">
        <v>290.29487</v>
      </c>
      <c r="E49" s="195">
        <f t="shared" si="0"/>
        <v>7738.534477473082</v>
      </c>
      <c r="F49" s="35"/>
      <c r="G49" s="135"/>
      <c r="H49" s="220"/>
      <c r="I49" s="213"/>
      <c r="J49" s="213"/>
      <c r="M49" s="35"/>
      <c r="N49" s="35"/>
      <c r="O49" s="35"/>
    </row>
    <row r="50" spans="1:15" x14ac:dyDescent="0.25">
      <c r="B50" s="81" t="s">
        <v>98</v>
      </c>
      <c r="C50" s="158">
        <v>75.6447</v>
      </c>
      <c r="D50" s="158">
        <v>436.64193</v>
      </c>
      <c r="E50" s="195">
        <f t="shared" si="0"/>
        <v>5772.2739332696146</v>
      </c>
      <c r="F50" s="35"/>
      <c r="G50" s="135"/>
      <c r="H50" s="213"/>
      <c r="I50" s="213"/>
      <c r="J50" s="213"/>
      <c r="M50" s="35"/>
      <c r="N50" s="35"/>
      <c r="O50" s="35"/>
    </row>
    <row r="51" spans="1:15" x14ac:dyDescent="0.25">
      <c r="B51" s="81" t="s">
        <v>99</v>
      </c>
      <c r="C51" s="158">
        <v>1807.7739999999999</v>
      </c>
      <c r="D51" s="158">
        <v>1905.1481366316009</v>
      </c>
      <c r="E51" s="195">
        <f t="shared" si="0"/>
        <v>1053.8641094692152</v>
      </c>
      <c r="F51" s="134"/>
      <c r="G51" s="136"/>
      <c r="H51" s="213"/>
      <c r="M51" s="35"/>
      <c r="N51" s="35"/>
      <c r="O51" s="35"/>
    </row>
    <row r="52" spans="1:15" x14ac:dyDescent="0.25">
      <c r="B52" s="81" t="s">
        <v>100</v>
      </c>
      <c r="C52" s="158">
        <v>101.42870000000001</v>
      </c>
      <c r="D52" s="158">
        <v>257.10678000000001</v>
      </c>
      <c r="E52" s="195">
        <f t="shared" si="0"/>
        <v>2534.8523642716509</v>
      </c>
      <c r="F52" s="77"/>
      <c r="K52" s="35"/>
      <c r="M52" s="35"/>
      <c r="N52" s="35"/>
    </row>
    <row r="53" spans="1:15" x14ac:dyDescent="0.25">
      <c r="B53" s="85" t="s">
        <v>7</v>
      </c>
      <c r="C53" s="157">
        <v>8797.0102000000006</v>
      </c>
      <c r="D53" s="157">
        <v>20856.48090949906</v>
      </c>
      <c r="E53" s="194">
        <f t="shared" si="0"/>
        <v>2370.8601485421786</v>
      </c>
      <c r="F53" s="84"/>
      <c r="K53" s="35"/>
      <c r="L53" s="35"/>
      <c r="M53" s="35"/>
      <c r="N53" s="35"/>
    </row>
    <row r="54" spans="1:15" x14ac:dyDescent="0.25">
      <c r="B54" s="85"/>
      <c r="C54" s="265"/>
      <c r="D54" s="265"/>
      <c r="E54" s="194" t="str">
        <f t="shared" si="0"/>
        <v/>
      </c>
      <c r="F54" s="84"/>
      <c r="K54" s="234"/>
      <c r="L54" s="234"/>
      <c r="M54" s="35"/>
      <c r="N54" s="35"/>
    </row>
    <row r="55" spans="1:15" x14ac:dyDescent="0.25">
      <c r="B55" s="85" t="s">
        <v>101</v>
      </c>
      <c r="C55" s="157">
        <v>31243.761599999998</v>
      </c>
      <c r="D55" s="157">
        <v>48282.152465757812</v>
      </c>
      <c r="E55" s="194">
        <f t="shared" si="0"/>
        <v>1545.3373727495671</v>
      </c>
      <c r="F55" s="84"/>
      <c r="I55" s="5"/>
      <c r="J55" s="5"/>
      <c r="K55" s="35"/>
      <c r="L55" s="35"/>
      <c r="N55" s="35"/>
    </row>
    <row r="56" spans="1:15" ht="15.75" thickBot="1" x14ac:dyDescent="0.3">
      <c r="B56" s="86"/>
      <c r="C56" s="86"/>
      <c r="D56" s="86"/>
      <c r="E56" s="86"/>
      <c r="F56" s="86"/>
      <c r="H56" s="5"/>
      <c r="I56" s="5"/>
      <c r="J56" s="5"/>
      <c r="K56" s="222"/>
      <c r="L56" s="35"/>
      <c r="N56" s="35"/>
    </row>
    <row r="57" spans="1:15" x14ac:dyDescent="0.25">
      <c r="A57" s="5"/>
      <c r="B57" s="6" t="s">
        <v>128</v>
      </c>
      <c r="C57" s="5"/>
      <c r="D57" s="5"/>
      <c r="E57" s="5"/>
      <c r="F57" s="5"/>
      <c r="G57" s="10" t="s">
        <v>41</v>
      </c>
      <c r="H57" s="5"/>
      <c r="I57" s="5"/>
      <c r="J57" s="5"/>
      <c r="K57" s="222"/>
      <c r="L57" s="222"/>
      <c r="N57" s="35"/>
    </row>
    <row r="58" spans="1:15" x14ac:dyDescent="0.25">
      <c r="A58" s="5"/>
      <c r="B58" s="18" t="s">
        <v>175</v>
      </c>
      <c r="C58" s="5"/>
      <c r="D58" s="5"/>
      <c r="E58" s="5"/>
      <c r="F58" s="5"/>
      <c r="G58" s="10"/>
      <c r="H58" s="5"/>
      <c r="I58" s="5"/>
      <c r="J58" s="5"/>
      <c r="K58" s="5"/>
      <c r="L58" s="222"/>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1"/>
      <c r="J66" s="231"/>
      <c r="K66" s="5"/>
      <c r="L66" s="5"/>
    </row>
    <row r="67" spans="1:12" x14ac:dyDescent="0.25">
      <c r="A67" s="48"/>
      <c r="B67" s="17" t="s">
        <v>176</v>
      </c>
      <c r="C67" s="5"/>
      <c r="D67" s="5"/>
      <c r="E67" s="5"/>
      <c r="F67" s="5"/>
      <c r="G67" s="5"/>
      <c r="H67" s="231"/>
      <c r="I67" s="231"/>
      <c r="J67" s="231"/>
      <c r="K67" s="231"/>
      <c r="L67" s="5"/>
    </row>
    <row r="68" spans="1:12" ht="15" customHeight="1" x14ac:dyDescent="0.25">
      <c r="A68" s="16"/>
      <c r="B68" s="231" t="s">
        <v>126</v>
      </c>
      <c r="C68" s="231"/>
      <c r="D68" s="231"/>
      <c r="E68" s="231"/>
      <c r="F68" s="231"/>
      <c r="G68" s="231"/>
      <c r="H68" s="231"/>
      <c r="I68" s="1"/>
      <c r="J68" s="1"/>
      <c r="K68" s="231"/>
      <c r="L68" s="231"/>
    </row>
    <row r="69" spans="1:12" x14ac:dyDescent="0.25">
      <c r="A69" s="16"/>
      <c r="B69" s="231"/>
      <c r="C69" s="231"/>
      <c r="D69" s="231"/>
      <c r="E69" s="231"/>
      <c r="F69" s="231"/>
      <c r="G69" s="231"/>
      <c r="H69" s="1"/>
      <c r="I69" s="1"/>
      <c r="J69" s="1"/>
      <c r="K69" s="1"/>
      <c r="L69" s="23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44621</v>
      </c>
      <c r="D4" s="274"/>
      <c r="E4" s="274"/>
      <c r="F4" s="75"/>
    </row>
    <row r="5" spans="1:10" x14ac:dyDescent="0.25">
      <c r="B5" s="76"/>
      <c r="C5" s="275" t="s">
        <v>125</v>
      </c>
      <c r="D5" s="87" t="s">
        <v>56</v>
      </c>
      <c r="E5" s="88" t="s">
        <v>57</v>
      </c>
      <c r="F5" s="78"/>
    </row>
    <row r="6" spans="1:10" x14ac:dyDescent="0.25">
      <c r="B6" s="79"/>
      <c r="C6" s="277"/>
      <c r="D6" s="129" t="s">
        <v>166</v>
      </c>
      <c r="E6" s="130" t="s">
        <v>58</v>
      </c>
      <c r="F6" s="80"/>
      <c r="H6" s="217"/>
      <c r="I6" s="136"/>
      <c r="J6" s="136"/>
    </row>
    <row r="7" spans="1:10" x14ac:dyDescent="0.25">
      <c r="B7" s="81" t="s">
        <v>59</v>
      </c>
      <c r="C7" s="264">
        <v>6.8000000000000005E-2</v>
      </c>
      <c r="D7" s="264">
        <v>0.152</v>
      </c>
      <c r="E7" s="196" t="str">
        <f>IF(D7&lt;1,"",IFERROR((D7/C7)*1000,""))</f>
        <v/>
      </c>
      <c r="F7" s="77"/>
      <c r="G7" s="217"/>
      <c r="H7" s="136"/>
      <c r="I7" s="136"/>
      <c r="J7" s="117"/>
    </row>
    <row r="8" spans="1:10" x14ac:dyDescent="0.25">
      <c r="B8" s="81" t="s">
        <v>60</v>
      </c>
      <c r="C8" s="158">
        <v>3.4449999999999998</v>
      </c>
      <c r="D8" s="158">
        <v>17.80959</v>
      </c>
      <c r="E8" s="195">
        <f t="shared" ref="E8:E55" si="0">IF(D8&lt;1,"",IFERROR((D8/C8)*1000,""))</f>
        <v>5169.6923076923076</v>
      </c>
      <c r="F8" s="77"/>
      <c r="G8" s="218"/>
      <c r="H8" s="135"/>
      <c r="I8" s="135"/>
      <c r="J8" s="104"/>
    </row>
    <row r="9" spans="1:10" x14ac:dyDescent="0.25">
      <c r="B9" s="81" t="s">
        <v>61</v>
      </c>
      <c r="C9" s="158">
        <v>26.9892</v>
      </c>
      <c r="D9" s="158">
        <v>267.03845999999999</v>
      </c>
      <c r="E9" s="195">
        <f t="shared" si="0"/>
        <v>9894.271041750033</v>
      </c>
      <c r="F9" s="77"/>
      <c r="G9" s="218"/>
      <c r="H9" s="135"/>
      <c r="I9" s="135"/>
      <c r="J9" s="104"/>
    </row>
    <row r="10" spans="1:10" x14ac:dyDescent="0.25">
      <c r="B10" s="81" t="s">
        <v>62</v>
      </c>
      <c r="C10" s="158">
        <v>678.6816</v>
      </c>
      <c r="D10" s="158">
        <v>2295.13951</v>
      </c>
      <c r="E10" s="195">
        <f t="shared" si="0"/>
        <v>3381.7618011155746</v>
      </c>
      <c r="F10" s="77"/>
      <c r="G10" s="218"/>
      <c r="H10" s="135"/>
      <c r="I10" s="135"/>
      <c r="J10" s="104"/>
    </row>
    <row r="11" spans="1:10" x14ac:dyDescent="0.25">
      <c r="B11" s="81" t="s">
        <v>63</v>
      </c>
      <c r="C11" s="158">
        <v>178.1233</v>
      </c>
      <c r="D11" s="158">
        <v>61.556780000000003</v>
      </c>
      <c r="E11" s="195">
        <f t="shared" si="0"/>
        <v>345.58522102386382</v>
      </c>
      <c r="F11" s="77"/>
      <c r="G11" s="218"/>
      <c r="H11" s="135"/>
      <c r="I11" s="135"/>
      <c r="J11" s="104"/>
    </row>
    <row r="12" spans="1:10" x14ac:dyDescent="0.25">
      <c r="B12" s="81" t="s">
        <v>64</v>
      </c>
      <c r="C12" s="158">
        <v>199.88829999999999</v>
      </c>
      <c r="D12" s="158">
        <v>253.99163999999999</v>
      </c>
      <c r="E12" s="195">
        <f t="shared" si="0"/>
        <v>1270.6678680042805</v>
      </c>
      <c r="F12" s="77"/>
      <c r="G12" s="218"/>
      <c r="H12" s="135"/>
      <c r="I12" s="135"/>
      <c r="J12" s="104"/>
    </row>
    <row r="13" spans="1:10" x14ac:dyDescent="0.25">
      <c r="B13" s="81" t="s">
        <v>65</v>
      </c>
      <c r="C13" s="158">
        <v>2052.0877999999998</v>
      </c>
      <c r="D13" s="158">
        <v>3005.4958799999999</v>
      </c>
      <c r="E13" s="195">
        <f t="shared" si="0"/>
        <v>1464.6039414103043</v>
      </c>
      <c r="F13" s="77"/>
      <c r="G13" s="218"/>
      <c r="H13" s="135"/>
      <c r="I13" s="135"/>
      <c r="J13" s="104"/>
    </row>
    <row r="14" spans="1:10" x14ac:dyDescent="0.25">
      <c r="B14" s="81" t="s">
        <v>66</v>
      </c>
      <c r="C14" s="158">
        <v>559.27719999999999</v>
      </c>
      <c r="D14" s="158">
        <v>1616.2613670832591</v>
      </c>
      <c r="E14" s="195">
        <f t="shared" si="0"/>
        <v>2889.9110621410264</v>
      </c>
      <c r="F14" s="77"/>
      <c r="G14" s="218"/>
      <c r="H14" s="135"/>
      <c r="I14" s="135"/>
      <c r="J14" s="104"/>
    </row>
    <row r="15" spans="1:10" x14ac:dyDescent="0.25">
      <c r="B15" s="81" t="s">
        <v>67</v>
      </c>
      <c r="C15" s="158">
        <v>9.4306000000000001</v>
      </c>
      <c r="D15" s="158">
        <v>120.50762</v>
      </c>
      <c r="E15" s="195">
        <f t="shared" si="0"/>
        <v>12778.361928191207</v>
      </c>
      <c r="F15" s="77"/>
      <c r="G15" s="218"/>
      <c r="H15" s="135"/>
      <c r="I15" s="135"/>
      <c r="J15" s="104"/>
    </row>
    <row r="16" spans="1:10" x14ac:dyDescent="0.25">
      <c r="B16" s="81" t="s">
        <v>68</v>
      </c>
      <c r="C16" s="158">
        <v>146.41579999999999</v>
      </c>
      <c r="D16" s="158">
        <v>696.51854000000003</v>
      </c>
      <c r="E16" s="195">
        <f t="shared" si="0"/>
        <v>4757.1268947750177</v>
      </c>
      <c r="F16" s="77"/>
      <c r="G16" s="218"/>
      <c r="H16" s="135"/>
      <c r="I16" s="135"/>
      <c r="J16" s="104"/>
    </row>
    <row r="17" spans="2:10" x14ac:dyDescent="0.25">
      <c r="B17" s="81" t="s">
        <v>69</v>
      </c>
      <c r="C17" s="158">
        <v>519.63839999999993</v>
      </c>
      <c r="D17" s="158">
        <v>916.0935882118165</v>
      </c>
      <c r="E17" s="195">
        <f t="shared" si="0"/>
        <v>1762.9443632568659</v>
      </c>
      <c r="F17" s="77"/>
      <c r="G17" s="218"/>
      <c r="H17" s="135"/>
      <c r="I17" s="135"/>
      <c r="J17" s="104"/>
    </row>
    <row r="18" spans="2:10" x14ac:dyDescent="0.25">
      <c r="B18" s="81" t="s">
        <v>70</v>
      </c>
      <c r="C18" s="158">
        <v>457.89049999999997</v>
      </c>
      <c r="D18" s="158">
        <v>1300.8301380378059</v>
      </c>
      <c r="E18" s="195">
        <f t="shared" si="0"/>
        <v>2840.9196915808607</v>
      </c>
      <c r="F18" s="77"/>
      <c r="G18" s="218"/>
      <c r="H18" s="135"/>
      <c r="I18" s="135"/>
      <c r="J18" s="104"/>
    </row>
    <row r="19" spans="2:10" x14ac:dyDescent="0.25">
      <c r="B19" s="81" t="s">
        <v>71</v>
      </c>
      <c r="C19" s="158">
        <v>1831.3558</v>
      </c>
      <c r="D19" s="158">
        <v>5368.4639695485039</v>
      </c>
      <c r="E19" s="195">
        <f t="shared" si="0"/>
        <v>2931.4150584766235</v>
      </c>
      <c r="F19" s="77"/>
      <c r="G19" s="218"/>
      <c r="H19" s="135"/>
      <c r="I19" s="135"/>
      <c r="J19" s="104"/>
    </row>
    <row r="20" spans="2:10" x14ac:dyDescent="0.25">
      <c r="B20" s="81" t="s">
        <v>72</v>
      </c>
      <c r="C20" s="158">
        <v>1.1097999999999999</v>
      </c>
      <c r="D20" s="158">
        <v>4.8818599999999996</v>
      </c>
      <c r="E20" s="195">
        <f t="shared" si="0"/>
        <v>4398.864660299153</v>
      </c>
      <c r="F20" s="77"/>
      <c r="G20" s="218"/>
      <c r="H20" s="135"/>
      <c r="I20" s="135"/>
      <c r="J20" s="104"/>
    </row>
    <row r="21" spans="2:10" x14ac:dyDescent="0.25">
      <c r="B21" s="81" t="s">
        <v>73</v>
      </c>
      <c r="C21" s="158">
        <v>214.01390000000001</v>
      </c>
      <c r="D21" s="158">
        <v>378.80068</v>
      </c>
      <c r="E21" s="195">
        <f t="shared" si="0"/>
        <v>1769.9816694149304</v>
      </c>
      <c r="F21" s="77"/>
      <c r="G21" s="218"/>
      <c r="H21" s="135"/>
      <c r="I21" s="135"/>
      <c r="J21" s="104"/>
    </row>
    <row r="22" spans="2:10" x14ac:dyDescent="0.25">
      <c r="B22" s="81" t="s">
        <v>74</v>
      </c>
      <c r="C22" s="158">
        <v>138.2422</v>
      </c>
      <c r="D22" s="158">
        <v>443.97197999999997</v>
      </c>
      <c r="E22" s="195">
        <f t="shared" si="0"/>
        <v>3211.5517548187163</v>
      </c>
      <c r="F22" s="77"/>
      <c r="G22" s="218"/>
      <c r="H22" s="135"/>
      <c r="I22" s="135"/>
      <c r="J22" s="104"/>
    </row>
    <row r="23" spans="2:10" x14ac:dyDescent="0.25">
      <c r="B23" s="81" t="s">
        <v>75</v>
      </c>
      <c r="C23" s="158">
        <v>997.69119999999998</v>
      </c>
      <c r="D23" s="158">
        <v>1360.3994</v>
      </c>
      <c r="E23" s="195">
        <f t="shared" si="0"/>
        <v>1363.5475586033035</v>
      </c>
      <c r="F23" s="77"/>
      <c r="G23" s="218"/>
      <c r="H23" s="135"/>
      <c r="I23" s="135"/>
      <c r="J23" s="104"/>
    </row>
    <row r="24" spans="2:10" x14ac:dyDescent="0.25">
      <c r="B24" s="81" t="s">
        <v>76</v>
      </c>
      <c r="C24" s="158">
        <v>0</v>
      </c>
      <c r="D24" s="158">
        <v>0</v>
      </c>
      <c r="E24" s="195" t="str">
        <f t="shared" si="0"/>
        <v/>
      </c>
      <c r="F24" s="77"/>
      <c r="G24" s="218"/>
      <c r="H24" s="135"/>
      <c r="I24" s="135"/>
      <c r="J24" s="104"/>
    </row>
    <row r="25" spans="2:10" x14ac:dyDescent="0.25">
      <c r="B25" s="81" t="s">
        <v>77</v>
      </c>
      <c r="C25" s="158">
        <v>254.55430000000001</v>
      </c>
      <c r="D25" s="158">
        <v>433.66473000000002</v>
      </c>
      <c r="E25" s="195">
        <f t="shared" si="0"/>
        <v>1703.623666934717</v>
      </c>
      <c r="F25" s="77"/>
      <c r="G25" s="218"/>
      <c r="H25" s="135"/>
      <c r="I25" s="135"/>
      <c r="J25" s="104"/>
    </row>
    <row r="26" spans="2:10" x14ac:dyDescent="0.25">
      <c r="B26" s="81" t="s">
        <v>78</v>
      </c>
      <c r="C26" s="158">
        <v>319.76280000000003</v>
      </c>
      <c r="D26" s="158">
        <v>3928.6099399999998</v>
      </c>
      <c r="E26" s="195">
        <f t="shared" si="0"/>
        <v>12286.013069687904</v>
      </c>
      <c r="F26" s="77"/>
      <c r="G26" s="218"/>
      <c r="H26" s="135"/>
      <c r="I26" s="135"/>
      <c r="J26" s="104"/>
    </row>
    <row r="27" spans="2:10" x14ac:dyDescent="0.25">
      <c r="B27" s="81" t="s">
        <v>79</v>
      </c>
      <c r="C27" s="158">
        <v>35.071000000000012</v>
      </c>
      <c r="D27" s="158">
        <v>488.82837999999998</v>
      </c>
      <c r="E27" s="195">
        <f t="shared" si="0"/>
        <v>13938.250406318606</v>
      </c>
      <c r="F27" s="77"/>
      <c r="G27" s="218"/>
      <c r="H27" s="135"/>
      <c r="I27" s="135"/>
      <c r="J27" s="104"/>
    </row>
    <row r="28" spans="2:10" x14ac:dyDescent="0.25">
      <c r="B28" s="81" t="s">
        <v>80</v>
      </c>
      <c r="C28" s="158">
        <v>1501.1105</v>
      </c>
      <c r="D28" s="158">
        <v>2045.56269</v>
      </c>
      <c r="E28" s="195">
        <f t="shared" si="0"/>
        <v>1362.6996080568351</v>
      </c>
      <c r="F28" s="77"/>
      <c r="G28" s="218"/>
      <c r="H28" s="135"/>
      <c r="I28" s="135"/>
      <c r="J28" s="104"/>
    </row>
    <row r="29" spans="2:10" x14ac:dyDescent="0.25">
      <c r="B29" s="81" t="s">
        <v>81</v>
      </c>
      <c r="C29" s="158">
        <v>78.343099999999993</v>
      </c>
      <c r="D29" s="158">
        <v>131.74354</v>
      </c>
      <c r="E29" s="195">
        <f t="shared" si="0"/>
        <v>1681.6227593751078</v>
      </c>
      <c r="F29" s="77"/>
      <c r="G29" s="218"/>
      <c r="H29" s="135"/>
      <c r="I29" s="135"/>
      <c r="J29" s="104"/>
    </row>
    <row r="30" spans="2:10" x14ac:dyDescent="0.25">
      <c r="B30" s="82" t="s">
        <v>82</v>
      </c>
      <c r="C30" s="158">
        <v>512.33270000000005</v>
      </c>
      <c r="D30" s="158">
        <v>788.33832999999993</v>
      </c>
      <c r="E30" s="195">
        <f t="shared" si="0"/>
        <v>1538.7234310829658</v>
      </c>
      <c r="F30" s="77"/>
      <c r="G30" s="218"/>
      <c r="H30" s="135"/>
      <c r="I30" s="135"/>
      <c r="J30" s="104"/>
    </row>
    <row r="31" spans="2:10" x14ac:dyDescent="0.25">
      <c r="B31" s="83" t="s">
        <v>31</v>
      </c>
      <c r="C31" s="157">
        <v>10715.523000000003</v>
      </c>
      <c r="D31" s="157">
        <v>25924.66061288138</v>
      </c>
      <c r="E31" s="194">
        <f t="shared" si="0"/>
        <v>2419.3556033505197</v>
      </c>
      <c r="F31" s="84"/>
      <c r="G31" s="217"/>
      <c r="H31" s="136"/>
      <c r="I31" s="136"/>
      <c r="J31" s="104"/>
    </row>
    <row r="32" spans="2:10" x14ac:dyDescent="0.25">
      <c r="B32" s="83"/>
      <c r="C32" s="266"/>
      <c r="D32" s="266"/>
      <c r="E32" s="194" t="str">
        <f t="shared" si="0"/>
        <v/>
      </c>
      <c r="F32" s="84"/>
      <c r="G32" s="218"/>
      <c r="H32" s="135"/>
      <c r="I32" s="135"/>
      <c r="J32" s="136"/>
    </row>
    <row r="33" spans="2:12" x14ac:dyDescent="0.25">
      <c r="B33" s="81" t="s">
        <v>83</v>
      </c>
      <c r="C33" s="158">
        <v>31921.376499999998</v>
      </c>
      <c r="D33" s="158">
        <v>7783.2738947918151</v>
      </c>
      <c r="E33" s="195">
        <f t="shared" si="0"/>
        <v>243.82638683491032</v>
      </c>
      <c r="F33" s="77"/>
      <c r="G33" s="218"/>
      <c r="H33" s="135"/>
      <c r="I33" s="135"/>
      <c r="J33" s="135"/>
    </row>
    <row r="34" spans="2:12" x14ac:dyDescent="0.25">
      <c r="B34" s="81" t="s">
        <v>84</v>
      </c>
      <c r="C34" s="158">
        <v>1466.0839000000001</v>
      </c>
      <c r="D34" s="158">
        <v>915.3346209756462</v>
      </c>
      <c r="E34" s="195">
        <f t="shared" si="0"/>
        <v>624.33986279751525</v>
      </c>
      <c r="F34" s="77"/>
      <c r="G34" s="218"/>
      <c r="H34" s="135"/>
      <c r="I34" s="135"/>
      <c r="J34" s="135"/>
      <c r="K34" s="235"/>
      <c r="L34" s="235"/>
    </row>
    <row r="35" spans="2:12" x14ac:dyDescent="0.25">
      <c r="B35" s="81" t="s">
        <v>85</v>
      </c>
      <c r="C35" s="158">
        <v>194.4658</v>
      </c>
      <c r="D35" s="158">
        <v>43.510200000000012</v>
      </c>
      <c r="E35" s="195">
        <f t="shared" si="0"/>
        <v>223.74216957429024</v>
      </c>
      <c r="F35" s="77"/>
      <c r="G35" s="218"/>
      <c r="H35" s="135"/>
      <c r="I35" s="135"/>
      <c r="J35" s="135"/>
    </row>
    <row r="36" spans="2:12" x14ac:dyDescent="0.25">
      <c r="B36" s="81" t="s">
        <v>86</v>
      </c>
      <c r="C36" s="158">
        <v>4526.2116999999998</v>
      </c>
      <c r="D36" s="158">
        <v>3119.8649599999999</v>
      </c>
      <c r="E36" s="195">
        <f t="shared" si="0"/>
        <v>689.28834239017147</v>
      </c>
      <c r="F36" s="77"/>
      <c r="G36" s="218"/>
      <c r="H36" s="135"/>
      <c r="I36" s="135"/>
      <c r="J36" s="135"/>
    </row>
    <row r="37" spans="2:12" x14ac:dyDescent="0.25">
      <c r="B37" s="214" t="s">
        <v>129</v>
      </c>
      <c r="C37" s="158">
        <v>951.57619999999997</v>
      </c>
      <c r="D37" s="158">
        <v>225.39815999999999</v>
      </c>
      <c r="E37" s="195">
        <f t="shared" si="0"/>
        <v>236.86821927660654</v>
      </c>
      <c r="F37" s="77"/>
      <c r="G37" s="218"/>
      <c r="H37" s="135"/>
      <c r="I37" s="135"/>
      <c r="J37" s="135"/>
    </row>
    <row r="38" spans="2:12" x14ac:dyDescent="0.25">
      <c r="B38" s="81" t="s">
        <v>88</v>
      </c>
      <c r="C38" s="158">
        <v>0.54049999999999998</v>
      </c>
      <c r="D38" s="158">
        <v>4.6460000000000001E-2</v>
      </c>
      <c r="E38" s="195" t="str">
        <f t="shared" si="0"/>
        <v/>
      </c>
      <c r="F38" s="77"/>
      <c r="G38" s="217"/>
      <c r="H38" s="136"/>
      <c r="I38" s="136"/>
      <c r="J38" s="117"/>
    </row>
    <row r="39" spans="2:12" x14ac:dyDescent="0.25">
      <c r="B39" s="83" t="s">
        <v>6</v>
      </c>
      <c r="C39" s="157">
        <v>39060.2546</v>
      </c>
      <c r="D39" s="157">
        <v>12087.42829576746</v>
      </c>
      <c r="E39" s="194">
        <f t="shared" si="0"/>
        <v>309.45595259298335</v>
      </c>
      <c r="F39" s="84"/>
      <c r="G39" s="218"/>
      <c r="H39" s="135"/>
      <c r="I39" s="135"/>
      <c r="J39" s="104"/>
    </row>
    <row r="40" spans="2:12" x14ac:dyDescent="0.25">
      <c r="B40" s="83"/>
      <c r="C40" s="266"/>
      <c r="D40" s="266"/>
      <c r="E40" s="195" t="str">
        <f t="shared" si="0"/>
        <v/>
      </c>
      <c r="F40" s="84"/>
      <c r="G40" s="47"/>
      <c r="H40" s="45"/>
      <c r="I40" s="45"/>
      <c r="J40" s="104"/>
    </row>
    <row r="41" spans="2:12" x14ac:dyDescent="0.25">
      <c r="B41" s="81" t="s">
        <v>89</v>
      </c>
      <c r="C41" s="158">
        <v>3.0000000000000001E-3</v>
      </c>
      <c r="D41" s="158">
        <v>4.4999999999999997E-3</v>
      </c>
      <c r="E41" s="195" t="str">
        <f t="shared" si="0"/>
        <v/>
      </c>
      <c r="F41" s="35"/>
      <c r="G41" s="47"/>
      <c r="H41" s="45"/>
      <c r="I41" s="45"/>
      <c r="J41" s="104"/>
    </row>
    <row r="42" spans="2:12" x14ac:dyDescent="0.25">
      <c r="B42" s="81" t="s">
        <v>90</v>
      </c>
      <c r="C42" s="158">
        <v>876.36850000000004</v>
      </c>
      <c r="D42" s="158">
        <v>2572.0584053175548</v>
      </c>
      <c r="E42" s="195">
        <f t="shared" si="0"/>
        <v>2934.9051287415678</v>
      </c>
      <c r="F42" s="35"/>
      <c r="G42" s="47"/>
      <c r="H42" s="45"/>
      <c r="I42" s="45"/>
      <c r="J42" s="104"/>
    </row>
    <row r="43" spans="2:12" x14ac:dyDescent="0.25">
      <c r="B43" s="81" t="s">
        <v>91</v>
      </c>
      <c r="C43" s="158">
        <v>259.24950000000001</v>
      </c>
      <c r="D43" s="158">
        <v>850.90578000000016</v>
      </c>
      <c r="E43" s="195">
        <f t="shared" si="0"/>
        <v>3282.1887023890117</v>
      </c>
      <c r="F43" s="35"/>
      <c r="G43" s="47"/>
      <c r="H43" s="45"/>
      <c r="I43" s="45"/>
      <c r="J43" s="104"/>
    </row>
    <row r="44" spans="2:12" x14ac:dyDescent="0.25">
      <c r="B44" s="81" t="s">
        <v>92</v>
      </c>
      <c r="C44" s="158">
        <v>87.048700000000011</v>
      </c>
      <c r="D44" s="158">
        <v>2032.1294700000001</v>
      </c>
      <c r="E44" s="195">
        <f t="shared" si="0"/>
        <v>23344.742310913316</v>
      </c>
      <c r="F44" s="35"/>
      <c r="G44" s="47"/>
      <c r="H44" s="45"/>
      <c r="I44" s="45"/>
      <c r="J44" s="104"/>
    </row>
    <row r="45" spans="2:12" x14ac:dyDescent="0.25">
      <c r="B45" s="81" t="s">
        <v>93</v>
      </c>
      <c r="C45" s="158">
        <v>48</v>
      </c>
      <c r="D45" s="158">
        <v>37.840000000000003</v>
      </c>
      <c r="E45" s="195">
        <f t="shared" si="0"/>
        <v>788.33333333333348</v>
      </c>
      <c r="F45" s="35"/>
      <c r="G45" s="47"/>
      <c r="H45" s="45"/>
      <c r="I45" s="45"/>
      <c r="J45" s="104"/>
    </row>
    <row r="46" spans="2:12" x14ac:dyDescent="0.25">
      <c r="B46" s="81" t="s">
        <v>94</v>
      </c>
      <c r="C46" s="158">
        <v>2340.0435000000002</v>
      </c>
      <c r="D46" s="158">
        <v>7519.1827200000007</v>
      </c>
      <c r="E46" s="195">
        <f t="shared" si="0"/>
        <v>3213.2662149229277</v>
      </c>
      <c r="F46" s="35"/>
      <c r="G46" s="47"/>
      <c r="H46" s="45"/>
      <c r="I46" s="45"/>
      <c r="J46" s="104"/>
    </row>
    <row r="47" spans="2:12" x14ac:dyDescent="0.25">
      <c r="B47" s="81" t="s">
        <v>95</v>
      </c>
      <c r="C47" s="158">
        <v>0</v>
      </c>
      <c r="D47" s="158">
        <v>0</v>
      </c>
      <c r="E47" s="195" t="str">
        <f t="shared" si="0"/>
        <v/>
      </c>
      <c r="F47" s="35"/>
      <c r="G47" s="47"/>
      <c r="H47" s="45"/>
      <c r="I47" s="45"/>
      <c r="J47" s="104"/>
    </row>
    <row r="48" spans="2:12" x14ac:dyDescent="0.25">
      <c r="B48" s="81" t="s">
        <v>96</v>
      </c>
      <c r="C48" s="158">
        <v>3248.4749999999999</v>
      </c>
      <c r="D48" s="158">
        <v>5505.1621428674571</v>
      </c>
      <c r="E48" s="195">
        <f t="shared" si="0"/>
        <v>1694.6912452358283</v>
      </c>
      <c r="F48" s="35"/>
      <c r="G48" s="47"/>
      <c r="H48" s="45"/>
      <c r="I48" s="45"/>
      <c r="J48" s="104"/>
    </row>
    <row r="49" spans="1:12" x14ac:dyDescent="0.25">
      <c r="B49" s="81" t="s">
        <v>97</v>
      </c>
      <c r="C49" s="158">
        <v>37.512900000000002</v>
      </c>
      <c r="D49" s="158">
        <v>290.29487</v>
      </c>
      <c r="E49" s="195">
        <f t="shared" si="0"/>
        <v>7738.534477473082</v>
      </c>
      <c r="F49" s="35"/>
      <c r="G49" s="47"/>
      <c r="H49" s="45"/>
      <c r="I49" s="45"/>
      <c r="J49" s="104"/>
    </row>
    <row r="50" spans="1:12" x14ac:dyDescent="0.25">
      <c r="B50" s="81" t="s">
        <v>98</v>
      </c>
      <c r="C50" s="158">
        <v>175.5754</v>
      </c>
      <c r="D50" s="158">
        <v>1066.4787100000001</v>
      </c>
      <c r="E50" s="195">
        <f t="shared" si="0"/>
        <v>6074.1921134737559</v>
      </c>
      <c r="F50" s="35"/>
      <c r="G50" s="136"/>
      <c r="H50" s="220"/>
      <c r="I50" s="117"/>
      <c r="J50" s="117"/>
    </row>
    <row r="51" spans="1:12" x14ac:dyDescent="0.25">
      <c r="B51" s="81" t="s">
        <v>99</v>
      </c>
      <c r="C51" s="158">
        <v>1813.598</v>
      </c>
      <c r="D51" s="158">
        <v>1909.5161366316011</v>
      </c>
      <c r="E51" s="195">
        <f t="shared" si="0"/>
        <v>1052.8883118704371</v>
      </c>
      <c r="F51" s="134"/>
      <c r="H51" s="220"/>
      <c r="I51" s="117"/>
      <c r="J51" s="117"/>
    </row>
    <row r="52" spans="1:12" x14ac:dyDescent="0.25">
      <c r="B52" s="81" t="s">
        <v>100</v>
      </c>
      <c r="C52" s="158">
        <v>107.88509999999999</v>
      </c>
      <c r="D52" s="158">
        <v>263.62569000000002</v>
      </c>
      <c r="E52" s="195">
        <f t="shared" si="0"/>
        <v>2443.5783069209742</v>
      </c>
      <c r="F52" s="77"/>
      <c r="H52" s="213"/>
      <c r="I52" s="213"/>
      <c r="J52" s="213"/>
    </row>
    <row r="53" spans="1:12" x14ac:dyDescent="0.25">
      <c r="B53" s="85" t="s">
        <v>7</v>
      </c>
      <c r="C53" s="157">
        <v>8993.7595999999994</v>
      </c>
      <c r="D53" s="157">
        <v>22047.198424816619</v>
      </c>
      <c r="E53" s="194">
        <f t="shared" si="0"/>
        <v>2451.3884521459322</v>
      </c>
      <c r="F53" s="84"/>
    </row>
    <row r="54" spans="1:12" x14ac:dyDescent="0.25">
      <c r="B54" s="85"/>
      <c r="C54" s="266"/>
      <c r="D54" s="266"/>
      <c r="E54" s="194" t="str">
        <f t="shared" si="0"/>
        <v/>
      </c>
      <c r="F54" s="84"/>
    </row>
    <row r="55" spans="1:12" x14ac:dyDescent="0.25">
      <c r="B55" s="85" t="s">
        <v>101</v>
      </c>
      <c r="C55" s="157">
        <v>58769.537199999999</v>
      </c>
      <c r="D55" s="157">
        <v>60059.287333465458</v>
      </c>
      <c r="E55" s="194">
        <f t="shared" si="0"/>
        <v>1021.9458956955248</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March</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2022-04-27T16:58:25Z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