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P:\fishstat\Callum\Nat stats Publication\2022\February 2022\"/>
    </mc:Choice>
  </mc:AlternateContent>
  <xr:revisionPtr revIDLastSave="0" documentId="13_ncr:1_{4A7D98B9-5674-471C-A586-1F810F947C25}" xr6:coauthVersionLast="47" xr6:coauthVersionMax="47" xr10:uidLastSave="{00000000-0000-0000-0000-000000000000}"/>
  <bookViews>
    <workbookView xWindow="-28920" yWindow="-120" windowWidth="29040" windowHeight="15840" tabRatio="922" xr2:uid="{2FE1976C-BB84-4386-B8A9-5AB75290ECF4}"/>
  </bookViews>
  <sheets>
    <sheet name="Intro" sheetId="2" r:id="rId1"/>
    <sheet name="Highlights - Time Series" sheetId="89" r:id="rId2"/>
    <sheet name="Highlights - Time Series Data" sheetId="90" r:id="rId3"/>
    <sheet name="Highlights - February"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8" i="90" l="1"/>
  <c r="M8" i="90"/>
  <c r="H9" i="90"/>
  <c r="M9" i="90"/>
  <c r="F27" i="90"/>
  <c r="F28" i="90" s="1"/>
  <c r="F29" i="90" s="1"/>
  <c r="F30" i="90" s="1"/>
  <c r="F31" i="90" s="1"/>
  <c r="F32" i="90" s="1"/>
  <c r="F33" i="90" s="1"/>
  <c r="F34" i="90" s="1"/>
  <c r="F35" i="90" s="1"/>
  <c r="F36" i="90" s="1"/>
  <c r="F37" i="90" s="1"/>
  <c r="F38" i="90" s="1"/>
  <c r="G27" i="90"/>
  <c r="H27" i="90" s="1"/>
  <c r="K27" i="90"/>
  <c r="K28" i="90" s="1"/>
  <c r="K29" i="90" s="1"/>
  <c r="K30" i="90" s="1"/>
  <c r="K31" i="90" s="1"/>
  <c r="K32" i="90" s="1"/>
  <c r="K33" i="90" s="1"/>
  <c r="K34" i="90" s="1"/>
  <c r="K35" i="90" s="1"/>
  <c r="K36" i="90" s="1"/>
  <c r="K37" i="90" s="1"/>
  <c r="K38" i="90" s="1"/>
  <c r="L27" i="90"/>
  <c r="M27" i="90" l="1"/>
  <c r="G28" i="90"/>
  <c r="L28" i="90"/>
  <c r="M28" i="90" s="1"/>
  <c r="H28" i="90" l="1"/>
  <c r="C22" i="47" l="1"/>
  <c r="E46" i="50"/>
  <c r="E30" i="50"/>
  <c r="E23" i="50"/>
  <c r="E54" i="50"/>
  <c r="E49" i="50"/>
  <c r="E51" i="50"/>
  <c r="E53" i="50"/>
  <c r="E55" i="50"/>
  <c r="E7" i="87"/>
  <c r="E8" i="87"/>
  <c r="E34" i="57"/>
  <c r="E36" i="57"/>
  <c r="E37" i="57"/>
  <c r="E38" i="57"/>
  <c r="E39" i="57"/>
  <c r="E31" i="57"/>
  <c r="E25" i="57"/>
  <c r="E26" i="57"/>
  <c r="E27" i="57"/>
  <c r="E28" i="57"/>
  <c r="E29" i="57"/>
  <c r="E30" i="57"/>
  <c r="E32" i="57"/>
  <c r="E33" i="57"/>
  <c r="E24" i="57"/>
  <c r="J18" i="12" l="1"/>
  <c r="F18" i="12"/>
  <c r="F39" i="59"/>
  <c r="F17" i="59"/>
  <c r="E8" i="57"/>
  <c r="E55" i="57"/>
  <c r="J50" i="55"/>
  <c r="J36" i="59" l="1"/>
  <c r="F36" i="59"/>
  <c r="J37" i="59"/>
  <c r="F37" i="59"/>
  <c r="C37" i="47"/>
  <c r="D37" i="47"/>
  <c r="E37" i="47"/>
  <c r="F37" i="47"/>
  <c r="H37" i="47"/>
  <c r="I37" i="47"/>
  <c r="J37" i="47"/>
  <c r="K37" i="47"/>
  <c r="L37" i="47"/>
  <c r="G37" i="47"/>
  <c r="G22" i="47"/>
  <c r="F45" i="56"/>
  <c r="E25" i="87"/>
  <c r="E26" i="87"/>
  <c r="E27" i="87"/>
  <c r="E28" i="87"/>
  <c r="E29" i="87"/>
  <c r="E48" i="87"/>
  <c r="E49" i="87"/>
  <c r="E50" i="87"/>
  <c r="E51" i="87"/>
  <c r="E24" i="50"/>
  <c r="E20" i="50"/>
  <c r="E17" i="50"/>
  <c r="H22" i="47"/>
  <c r="I22" i="47"/>
  <c r="J22" i="47"/>
  <c r="K22" i="47"/>
  <c r="L22" i="47"/>
  <c r="D22" i="47"/>
  <c r="E22" i="47"/>
  <c r="F22" i="47"/>
  <c r="E42" i="50" l="1"/>
  <c r="E32" i="87"/>
  <c r="E9" i="87"/>
  <c r="E10" i="87"/>
  <c r="E11" i="87"/>
  <c r="E12" i="87"/>
  <c r="E13" i="87"/>
  <c r="E14" i="87"/>
  <c r="E15" i="87"/>
  <c r="E16" i="87"/>
  <c r="E17" i="87"/>
  <c r="E18" i="87"/>
  <c r="E19" i="87"/>
  <c r="E20" i="87"/>
  <c r="E21" i="87"/>
  <c r="E22" i="87"/>
  <c r="E23" i="87"/>
  <c r="E24" i="87"/>
  <c r="E30" i="87"/>
  <c r="E31" i="87"/>
  <c r="E34" i="87"/>
  <c r="E35" i="87"/>
  <c r="E36" i="87"/>
  <c r="E37" i="87"/>
  <c r="E38" i="87"/>
  <c r="E39" i="87"/>
  <c r="E40" i="87"/>
  <c r="E41" i="87"/>
  <c r="E42" i="87"/>
  <c r="E43" i="87"/>
  <c r="E44" i="87"/>
  <c r="E46" i="87"/>
  <c r="E47" i="87"/>
  <c r="E52" i="87"/>
  <c r="E53" i="87"/>
  <c r="E54" i="87"/>
  <c r="E55" i="87"/>
  <c r="F13" i="59" l="1"/>
  <c r="J13" i="59"/>
  <c r="E44" i="50"/>
  <c r="E45" i="50"/>
  <c r="E47" i="50"/>
  <c r="E48" i="50"/>
  <c r="F8" i="55" l="1"/>
  <c r="J8" i="55"/>
  <c r="F9" i="55"/>
  <c r="J9" i="55"/>
  <c r="F10" i="55"/>
  <c r="J10" i="55"/>
  <c r="J9" i="56" l="1"/>
  <c r="J10" i="56"/>
  <c r="J11" i="56"/>
  <c r="J12" i="56"/>
  <c r="J13" i="56"/>
  <c r="J14" i="56"/>
  <c r="J15" i="56"/>
  <c r="J16" i="56"/>
  <c r="J17" i="56"/>
  <c r="J18" i="56"/>
  <c r="J19" i="56"/>
  <c r="J20" i="56"/>
  <c r="J21" i="56"/>
  <c r="J22" i="56"/>
  <c r="J23" i="56"/>
  <c r="J24" i="56"/>
  <c r="J25" i="56"/>
  <c r="J26" i="56"/>
  <c r="J27" i="56"/>
  <c r="J28" i="56"/>
  <c r="J29" i="56"/>
  <c r="J30" i="56"/>
  <c r="J31" i="56"/>
  <c r="J32" i="56"/>
  <c r="J33" i="56"/>
  <c r="J34" i="56"/>
  <c r="J35" i="56"/>
  <c r="J36" i="56"/>
  <c r="J37" i="56"/>
  <c r="J38" i="56"/>
  <c r="J39" i="56"/>
  <c r="J40" i="56"/>
  <c r="J41" i="56"/>
  <c r="J42" i="56"/>
  <c r="J43" i="56"/>
  <c r="J44" i="56"/>
  <c r="J45" i="56"/>
  <c r="J46" i="56"/>
  <c r="J47" i="56"/>
  <c r="J48" i="56"/>
  <c r="J49" i="56"/>
  <c r="J50" i="56"/>
  <c r="J51" i="56"/>
  <c r="J52" i="56"/>
  <c r="J53" i="56"/>
  <c r="J54" i="56"/>
  <c r="J55" i="56"/>
  <c r="J56" i="56"/>
  <c r="J57" i="56"/>
  <c r="J58" i="56"/>
  <c r="J59" i="56"/>
  <c r="J60" i="56"/>
  <c r="J61" i="56"/>
  <c r="J62" i="56"/>
  <c r="J63" i="56"/>
  <c r="J64" i="56"/>
  <c r="J65" i="56"/>
  <c r="J66" i="56"/>
  <c r="J67" i="56"/>
  <c r="J68" i="56"/>
  <c r="J69" i="56"/>
  <c r="J70" i="56"/>
  <c r="J71" i="56"/>
  <c r="J72" i="56"/>
  <c r="J8" i="56"/>
  <c r="F9" i="56"/>
  <c r="F10" i="56"/>
  <c r="F11" i="56"/>
  <c r="F12" i="56"/>
  <c r="F13" i="56"/>
  <c r="F14" i="56"/>
  <c r="F15" i="56"/>
  <c r="F16" i="56"/>
  <c r="F17" i="56"/>
  <c r="F18" i="56"/>
  <c r="F19" i="56"/>
  <c r="F20" i="56"/>
  <c r="F21" i="56"/>
  <c r="F22" i="56"/>
  <c r="F23" i="56"/>
  <c r="F24" i="56"/>
  <c r="F25" i="56"/>
  <c r="F26" i="56"/>
  <c r="F27" i="56"/>
  <c r="F28" i="56"/>
  <c r="F29" i="56"/>
  <c r="F30" i="56"/>
  <c r="F31" i="56"/>
  <c r="F32" i="56"/>
  <c r="F33" i="56"/>
  <c r="F34" i="56"/>
  <c r="F35" i="56"/>
  <c r="F36" i="56"/>
  <c r="F37" i="56"/>
  <c r="F38" i="56"/>
  <c r="F39" i="56"/>
  <c r="F40" i="56"/>
  <c r="F41" i="56"/>
  <c r="F42" i="56"/>
  <c r="F43" i="56"/>
  <c r="F44" i="56"/>
  <c r="F46" i="56"/>
  <c r="F47" i="56"/>
  <c r="F48" i="56"/>
  <c r="F49" i="56"/>
  <c r="F50" i="56"/>
  <c r="F51" i="56"/>
  <c r="F52" i="56"/>
  <c r="F53" i="56"/>
  <c r="F54" i="56"/>
  <c r="F55" i="56"/>
  <c r="F56" i="56"/>
  <c r="F57" i="56"/>
  <c r="F58" i="56"/>
  <c r="F59" i="56"/>
  <c r="F60" i="56"/>
  <c r="F61" i="56"/>
  <c r="F62" i="56"/>
  <c r="F63" i="56"/>
  <c r="F64" i="56"/>
  <c r="F65" i="56"/>
  <c r="F66" i="56"/>
  <c r="F67" i="56"/>
  <c r="F68" i="56"/>
  <c r="F69" i="56"/>
  <c r="F70" i="56"/>
  <c r="F71" i="56"/>
  <c r="F72" i="56"/>
  <c r="F8" i="56"/>
  <c r="F11" i="55"/>
  <c r="F12" i="55"/>
  <c r="F13" i="55"/>
  <c r="F14" i="55"/>
  <c r="F15" i="55"/>
  <c r="F16" i="55"/>
  <c r="F17" i="55"/>
  <c r="F18" i="55"/>
  <c r="F19" i="55"/>
  <c r="F20" i="55"/>
  <c r="F21" i="55"/>
  <c r="F22" i="55"/>
  <c r="F23" i="55"/>
  <c r="F24" i="55"/>
  <c r="F25" i="55"/>
  <c r="F26" i="55"/>
  <c r="F27" i="55"/>
  <c r="F28" i="55"/>
  <c r="F29" i="55"/>
  <c r="F30" i="55"/>
  <c r="F31" i="55"/>
  <c r="F32" i="55"/>
  <c r="F33" i="55"/>
  <c r="F34" i="55"/>
  <c r="F35" i="55"/>
  <c r="F36" i="55"/>
  <c r="F37" i="55"/>
  <c r="F38" i="55"/>
  <c r="F39" i="55"/>
  <c r="F40" i="55"/>
  <c r="F41" i="55"/>
  <c r="F42" i="55"/>
  <c r="F43" i="55"/>
  <c r="F44" i="55"/>
  <c r="F45" i="55"/>
  <c r="F46" i="55"/>
  <c r="F47" i="55"/>
  <c r="F48" i="55"/>
  <c r="F49" i="55"/>
  <c r="F50" i="55"/>
  <c r="F51" i="55"/>
  <c r="F52" i="55"/>
  <c r="F53" i="55"/>
  <c r="F54" i="55"/>
  <c r="F55" i="55"/>
  <c r="F56" i="55"/>
  <c r="F57" i="55"/>
  <c r="F58" i="55"/>
  <c r="F59" i="55"/>
  <c r="F60" i="55"/>
  <c r="F61" i="55"/>
  <c r="F62" i="55"/>
  <c r="F63" i="55"/>
  <c r="F64" i="55"/>
  <c r="F65" i="55"/>
  <c r="F66" i="55"/>
  <c r="F67" i="55"/>
  <c r="F68" i="55"/>
  <c r="F69" i="55"/>
  <c r="F70" i="55"/>
  <c r="F71" i="55"/>
  <c r="F72" i="55"/>
  <c r="J9" i="4"/>
  <c r="J10" i="4"/>
  <c r="J11" i="4"/>
  <c r="J12" i="4"/>
  <c r="J13" i="4"/>
  <c r="J14" i="4"/>
  <c r="J15" i="4"/>
  <c r="J16" i="4"/>
  <c r="J17" i="4"/>
  <c r="J18" i="4"/>
  <c r="J19" i="4"/>
  <c r="J20" i="4"/>
  <c r="J21" i="4"/>
  <c r="J22" i="4"/>
  <c r="J23" i="4"/>
  <c r="J24" i="4"/>
  <c r="J25" i="4"/>
  <c r="J26" i="4"/>
  <c r="J27" i="4"/>
  <c r="J28" i="4"/>
  <c r="J29" i="4"/>
  <c r="J30" i="4"/>
  <c r="J31" i="4"/>
  <c r="J32" i="4"/>
  <c r="J33" i="4"/>
  <c r="J34" i="4"/>
  <c r="J35" i="4"/>
  <c r="J36" i="4"/>
  <c r="J37" i="4"/>
  <c r="J38" i="4"/>
  <c r="J39" i="4"/>
  <c r="J40" i="4"/>
  <c r="J41" i="4"/>
  <c r="J42" i="4"/>
  <c r="J43" i="4"/>
  <c r="J44" i="4"/>
  <c r="J45" i="4"/>
  <c r="J46" i="4"/>
  <c r="J47" i="4"/>
  <c r="J48" i="4"/>
  <c r="J49" i="4"/>
  <c r="J50" i="4"/>
  <c r="J51" i="4"/>
  <c r="J52" i="4"/>
  <c r="J53" i="4"/>
  <c r="J54" i="4"/>
  <c r="J55" i="4"/>
  <c r="J56" i="4"/>
  <c r="J57" i="4"/>
  <c r="J58" i="4"/>
  <c r="J59" i="4"/>
  <c r="J60" i="4"/>
  <c r="J61" i="4"/>
  <c r="J62" i="4"/>
  <c r="J63" i="4"/>
  <c r="J64" i="4"/>
  <c r="J65" i="4"/>
  <c r="J66" i="4"/>
  <c r="J67" i="4"/>
  <c r="J68" i="4"/>
  <c r="J69" i="4"/>
  <c r="J70" i="4"/>
  <c r="J71" i="4"/>
  <c r="J72" i="4"/>
  <c r="J8"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8" i="4"/>
  <c r="F9" i="4"/>
  <c r="F10" i="4"/>
  <c r="F11" i="4"/>
  <c r="F12" i="4"/>
  <c r="F13" i="4"/>
  <c r="F14" i="4"/>
  <c r="F15" i="4"/>
  <c r="E14" i="50"/>
  <c r="E19" i="50"/>
  <c r="F25" i="59" l="1"/>
  <c r="F26" i="59"/>
  <c r="F27" i="59"/>
  <c r="F28" i="59"/>
  <c r="F29" i="59"/>
  <c r="F30" i="59"/>
  <c r="F31" i="59"/>
  <c r="F32" i="59"/>
  <c r="F33" i="59"/>
  <c r="F34" i="59"/>
  <c r="F35" i="59"/>
  <c r="F38" i="59"/>
  <c r="F40" i="59"/>
  <c r="N37" i="30"/>
  <c r="J37" i="30"/>
  <c r="F37" i="30"/>
  <c r="F8" i="30" l="1"/>
  <c r="N36" i="30" l="1"/>
  <c r="N35" i="30"/>
  <c r="N34" i="30"/>
  <c r="N33" i="30"/>
  <c r="N32" i="30"/>
  <c r="N31" i="30"/>
  <c r="N30" i="30"/>
  <c r="N29" i="30"/>
  <c r="N28" i="30"/>
  <c r="N27" i="30"/>
  <c r="N26" i="30"/>
  <c r="N25" i="30"/>
  <c r="N24" i="30"/>
  <c r="N23" i="30"/>
  <c r="N22" i="30"/>
  <c r="N21" i="30"/>
  <c r="N20" i="30"/>
  <c r="N19" i="30"/>
  <c r="N18" i="30"/>
  <c r="N17" i="30"/>
  <c r="N16" i="30"/>
  <c r="N15" i="30"/>
  <c r="N14" i="30"/>
  <c r="N13" i="30"/>
  <c r="N12" i="30"/>
  <c r="N11" i="30"/>
  <c r="N10" i="30"/>
  <c r="N9" i="30"/>
  <c r="N8" i="30"/>
  <c r="J15" i="59" l="1"/>
  <c r="E37" i="50"/>
  <c r="E31" i="50"/>
  <c r="E32" i="50"/>
  <c r="E35" i="50"/>
  <c r="E36" i="50"/>
  <c r="E39" i="50"/>
  <c r="E40" i="50"/>
  <c r="E41" i="50"/>
  <c r="J9" i="59"/>
  <c r="J10" i="59"/>
  <c r="J11" i="59"/>
  <c r="J12" i="59"/>
  <c r="J14" i="59"/>
  <c r="J16" i="59"/>
  <c r="J18" i="59"/>
  <c r="J19" i="59"/>
  <c r="J20" i="59"/>
  <c r="J21" i="59"/>
  <c r="J22" i="59"/>
  <c r="J23" i="59"/>
  <c r="J24" i="59"/>
  <c r="J25" i="59"/>
  <c r="J26" i="59"/>
  <c r="J27" i="59"/>
  <c r="J28" i="59"/>
  <c r="J29" i="59"/>
  <c r="J30" i="59"/>
  <c r="J31" i="59"/>
  <c r="J32" i="59"/>
  <c r="J33" i="59"/>
  <c r="J34" i="59"/>
  <c r="J35" i="59"/>
  <c r="J38" i="59"/>
  <c r="J40" i="59"/>
  <c r="F9" i="59"/>
  <c r="F10" i="59"/>
  <c r="F11" i="59"/>
  <c r="F12" i="59"/>
  <c r="F14" i="59"/>
  <c r="F15" i="59"/>
  <c r="F16" i="59"/>
  <c r="F18" i="59"/>
  <c r="F19" i="59"/>
  <c r="F20" i="59"/>
  <c r="F21" i="59"/>
  <c r="F22" i="59"/>
  <c r="F23" i="59"/>
  <c r="F24" i="59"/>
  <c r="J8" i="59"/>
  <c r="F8" i="59"/>
  <c r="J19" i="12" l="1"/>
  <c r="J20" i="12"/>
  <c r="J21" i="12"/>
  <c r="J22" i="12"/>
  <c r="J23" i="12"/>
  <c r="J9" i="12"/>
  <c r="J10" i="12"/>
  <c r="J11" i="12"/>
  <c r="J12" i="12"/>
  <c r="J13" i="12"/>
  <c r="J14" i="12"/>
  <c r="J15" i="12"/>
  <c r="J16" i="12"/>
  <c r="J17" i="12"/>
  <c r="J8" i="12"/>
  <c r="F23" i="12"/>
  <c r="F22" i="12"/>
  <c r="F21" i="12"/>
  <c r="F20" i="12"/>
  <c r="F19" i="12"/>
  <c r="F17" i="12"/>
  <c r="F16" i="12"/>
  <c r="F15" i="12"/>
  <c r="F14" i="12"/>
  <c r="F13" i="12"/>
  <c r="F12" i="12"/>
  <c r="F11" i="12"/>
  <c r="F10" i="12"/>
  <c r="F9" i="12"/>
  <c r="F8" i="12"/>
  <c r="J72" i="55"/>
  <c r="E40" i="57"/>
  <c r="E41" i="57"/>
  <c r="E42" i="57"/>
  <c r="E43" i="57"/>
  <c r="E44" i="57"/>
  <c r="E46" i="57"/>
  <c r="E47" i="57"/>
  <c r="E48" i="57"/>
  <c r="E49" i="57"/>
  <c r="E50" i="57"/>
  <c r="E51" i="57"/>
  <c r="E52" i="57"/>
  <c r="E53" i="57"/>
  <c r="E54" i="57"/>
  <c r="E9" i="57"/>
  <c r="E10" i="57"/>
  <c r="E11" i="57"/>
  <c r="E12" i="57"/>
  <c r="E13" i="57"/>
  <c r="E14" i="57"/>
  <c r="E15" i="57"/>
  <c r="E16" i="57"/>
  <c r="E17" i="57"/>
  <c r="E18" i="57"/>
  <c r="E19" i="57"/>
  <c r="E20" i="57"/>
  <c r="E21" i="57"/>
  <c r="E22" i="57"/>
  <c r="E23" i="57"/>
  <c r="E7" i="57"/>
  <c r="J66" i="55" l="1"/>
  <c r="J67" i="55"/>
  <c r="J71" i="55"/>
  <c r="J37" i="55"/>
  <c r="J38" i="55"/>
  <c r="J39" i="55"/>
  <c r="J40" i="55"/>
  <c r="J41" i="55"/>
  <c r="J42" i="55"/>
  <c r="J43" i="55"/>
  <c r="J44" i="55"/>
  <c r="J45" i="55"/>
  <c r="J46" i="55"/>
  <c r="J47" i="55"/>
  <c r="J48" i="55"/>
  <c r="J49" i="55"/>
  <c r="J51" i="55"/>
  <c r="J52" i="55"/>
  <c r="J53" i="55"/>
  <c r="J54" i="55"/>
  <c r="J55" i="55"/>
  <c r="J56" i="55"/>
  <c r="J57" i="55"/>
  <c r="J58" i="55"/>
  <c r="J59" i="55"/>
  <c r="J60" i="55"/>
  <c r="J61" i="55"/>
  <c r="J62" i="55"/>
  <c r="J63" i="55"/>
  <c r="J64" i="55"/>
  <c r="J65" i="55"/>
  <c r="J68" i="55"/>
  <c r="J69" i="55"/>
  <c r="J70" i="55"/>
  <c r="J11" i="55"/>
  <c r="J12" i="55"/>
  <c r="J13" i="55"/>
  <c r="J14" i="55"/>
  <c r="J15" i="55"/>
  <c r="J16" i="55"/>
  <c r="J17" i="55"/>
  <c r="J18" i="55"/>
  <c r="J19" i="55"/>
  <c r="J20" i="55"/>
  <c r="J21" i="55"/>
  <c r="J22" i="55"/>
  <c r="J23" i="55"/>
  <c r="J24" i="55"/>
  <c r="J25" i="55"/>
  <c r="J26" i="55"/>
  <c r="J27" i="55"/>
  <c r="J28" i="55"/>
  <c r="J29" i="55"/>
  <c r="J30" i="55"/>
  <c r="J31" i="55"/>
  <c r="J32" i="55"/>
  <c r="J33" i="55"/>
  <c r="J34" i="55"/>
  <c r="J35" i="55"/>
  <c r="J36" i="55"/>
  <c r="J8" i="30" l="1"/>
  <c r="J9" i="30"/>
  <c r="J10" i="30"/>
  <c r="J11" i="30"/>
  <c r="J12" i="30"/>
  <c r="J13" i="30"/>
  <c r="F9" i="30"/>
  <c r="F10" i="30"/>
  <c r="F11" i="30"/>
  <c r="F12" i="30"/>
  <c r="F13" i="30"/>
  <c r="J36" i="30"/>
  <c r="J35" i="30"/>
  <c r="J34" i="30"/>
  <c r="J33" i="30"/>
  <c r="J32" i="30"/>
  <c r="J31" i="30"/>
  <c r="J30" i="30"/>
  <c r="J29" i="30"/>
  <c r="J28" i="30"/>
  <c r="J27" i="30"/>
  <c r="J26" i="30"/>
  <c r="J25" i="30"/>
  <c r="J24" i="30"/>
  <c r="J23" i="30"/>
  <c r="J22" i="30"/>
  <c r="J21" i="30"/>
  <c r="J20" i="30"/>
  <c r="J19" i="30"/>
  <c r="J18" i="30"/>
  <c r="J17" i="30"/>
  <c r="J16" i="30"/>
  <c r="J15" i="30"/>
  <c r="J14" i="30"/>
  <c r="F15" i="30"/>
  <c r="F16" i="30"/>
  <c r="F17" i="30"/>
  <c r="F18" i="30"/>
  <c r="F19" i="30"/>
  <c r="F20" i="30"/>
  <c r="F21" i="30"/>
  <c r="F22" i="30"/>
  <c r="F23" i="30"/>
  <c r="F24" i="30"/>
  <c r="F25" i="30"/>
  <c r="F26" i="30"/>
  <c r="F27" i="30"/>
  <c r="F28" i="30"/>
  <c r="F29" i="30"/>
  <c r="F30" i="30"/>
  <c r="F31" i="30"/>
  <c r="F32" i="30"/>
  <c r="F33" i="30"/>
  <c r="F34" i="30"/>
  <c r="F35" i="30"/>
  <c r="F36" i="30"/>
  <c r="F14" i="30"/>
</calcChain>
</file>

<file path=xl/sharedStrings.xml><?xml version="1.0" encoding="utf-8"?>
<sst xmlns="http://schemas.openxmlformats.org/spreadsheetml/2006/main" count="685" uniqueCount="211">
  <si>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</si>
  <si>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</si>
  <si>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</si>
  <si>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</si>
  <si>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</si>
  <si>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</si>
  <si>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</si>
  <si>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</si>
  <si>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</si>
  <si>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</si>
  <si>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</si>
  <si>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</si>
  <si>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</si>
  <si>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</si>
  <si>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</si>
  <si>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</si>
  <si>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</si>
  <si>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</si>
  <si>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</si>
  <si>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</si>
  <si>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</si>
  <si>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</si>
  <si>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</si>
  <si>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</si>
  <si>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</si>
  <si>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</si>
  <si>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</si>
  <si>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</si>
  <si>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</si>
  <si>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</si>
  <si>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</si>
  <si>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</si>
  <si>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</si>
  <si>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</si>
  <si>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</si>
  <si>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</si>
  <si>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</si>
  <si>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</si>
  <si>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</si>
  <si>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</si>
  <si>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</si>
  <si>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</si>
  <si>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</si>
  <si>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</si>
  <si>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</si>
  <si>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</si>
  <si>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</si>
  <si>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</si>
  <si>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</si>
  <si>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</si>
  <si>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</si>
  <si>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</si>
  <si>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</si>
  <si>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</si>
  <si>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</si>
  <si>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</si>
  <si>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</si>
  <si>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</si>
  <si>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</si>
  <si>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</si>
  <si>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</si>
  <si>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</si>
  <si>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</si>
  <si>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</si>
  <si>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</si>
  <si>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</si>
  <si>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</si>
  <si>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</si>
  <si>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</si>
  <si>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</si>
  <si>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</si>
  <si>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</si>
  <si>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</si>
  <si>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</si>
  <si>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</si>
  <si>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</si>
  <si>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</si>
  <si>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</si>
  <si>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</si>
  <si>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</si>
  <si>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</si>
  <si>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</si>
  <si>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</si>
  <si>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</si>
  <si>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</si>
  <si>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</si>
  <si>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</si>
  <si>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</si>
  <si>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</si>
  <si>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</si>
  <si>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</si>
  <si>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</si>
  <si>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</si>
  <si>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</si>
  <si>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</si>
  <si>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</si>
  <si>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</si>
  <si>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</si>
  <si>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</si>
  <si>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</si>
  <si>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</si>
  <si>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</si>
  <si>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</si>
  <si>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</si>
  <si>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</si>
  <si>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</si>
  <si>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</si>
  <si>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</si>
  <si>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</si>
  <si>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</si>
  <si>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</si>
  <si>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</si>
  <si>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</si>
  <si>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</si>
  <si>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</si>
  <si>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</si>
  <si>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</si>
  <si>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</si>
  <si>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</si>
  <si>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</si>
  <si>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</si>
  <si>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</si>
  <si>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</si>
  <si>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</si>
  <si>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</si>
  <si>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</si>
  <si>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</si>
  <si>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</si>
  <si>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</si>
  <si>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</si>
  <si>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</si>
  <si>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</si>
  <si>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</si>
  <si>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</si>
  <si>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</si>
  <si>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</si>
  <si>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</si>
  <si>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</si>
  <si>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</si>
  <si>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</si>
  <si>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</si>
  <si>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</si>
  <si>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</si>
  <si>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</si>
  <si>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</si>
  <si>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</si>
  <si>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</si>
  <si>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</si>
  <si>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</si>
  <si>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</si>
  <si>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</si>
  <si>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</si>
  <si>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</si>
  <si>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</si>
  <si>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</si>
  <si>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</si>
  <si>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</si>
  <si>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</si>
  <si>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</si>
  <si>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</si>
  <si>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</si>
  <si>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</si>
  <si>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</si>
  <si>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</si>
  <si>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</si>
  <si>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</si>
  <si>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</si>
  <si>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</si>
  <si>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</si>
  <si>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</si>
  <si>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</si>
  <si>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</si>
  <si>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</si>
  <si>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</si>
  <si>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</si>
  <si>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</si>
  <si>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</si>
  <si>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</si>
  <si>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</si>
  <si>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</si>
  <si>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</si>
  <si>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</si>
  <si>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</si>
  <si>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</si>
  <si>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</si>
  <si>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</si>
  <si>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</si>
  <si>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</si>
  <si>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</si>
  <si>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</si>
  <si>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</si>
  <si>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</si>
  <si>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</si>
  <si>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</si>
  <si>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</si>
  <si>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</si>
  <si>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</si>
  <si>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</si>
  <si>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</si>
  <si>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</si>
  <si>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</si>
  <si>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 xml:space="preserve">*Note this data just provides the underlying data that was used to produce the trends graphs on the previous tabs. This can be used to identify specific months that saw the most change from 2021 to 2022 </t>
  </si>
  <si>
    <t>Highlights - Breakdown of data used for time series graphs by each month in 2021 &amp; 2022.</t>
  </si>
  <si>
    <t>Highlights - February 2022</t>
  </si>
  <si>
    <t>Monthly Provisional UK Sea Fisheries Statistics February 2022</t>
  </si>
  <si>
    <t>Highlights - February</t>
  </si>
  <si>
    <t>Highlights - February 2022 (compared to same month in 2021)</t>
  </si>
  <si>
    <t>This workbook was updated 25th March 2022</t>
  </si>
  <si>
    <t>Table 8 - Quantity of landings (t) and value landed (£000's)  by UK vessels and Foreign vessels into the UK in last 2 years</t>
  </si>
  <si>
    <t>Quantity of landings (t) and value landed (£000's)  by UK vessels and Foreign vessels into the UK in last 2 years</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</si>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</sst>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s>
  <fonts count="45"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2">
    <xf numFmtId="0" fontId="0" fillId="0" borderId="0"/>
    <xf numFmtId="0" fontId="15" fillId="0" borderId="0"/>
    <xf numFmtId="167" fontId="15" fillId="0" borderId="0" applyFont="0" applyFill="0" applyBorder="0" applyAlignment="0" applyProtection="0"/>
    <xf numFmtId="9" fontId="15" fillId="0" borderId="0" applyFont="0" applyFill="0" applyBorder="0" applyAlignment="0" applyProtection="0"/>
    <xf numFmtId="0" fontId="15" fillId="0" borderId="0" applyNumberFormat="0" applyFont="0" applyBorder="0" applyProtection="0"/>
    <xf numFmtId="0" fontId="16" fillId="0" borderId="0" applyNumberFormat="0" applyBorder="0" applyProtection="0"/>
    <xf numFmtId="9" fontId="23" fillId="0" borderId="0" applyFont="0" applyFill="0" applyBorder="0" applyAlignment="0" applyProtection="0"/>
    <xf numFmtId="0" fontId="25" fillId="0" borderId="0" applyNumberFormat="0" applyFill="0" applyBorder="0" applyAlignment="0" applyProtection="0"/>
    <xf numFmtId="0" fontId="30" fillId="0" borderId="0"/>
    <xf numFmtId="0" fontId="35" fillId="0" borderId="0" applyNumberFormat="0" applyBorder="0" applyProtection="0"/>
    <xf numFmtId="0" fontId="36" fillId="0" borderId="0" applyNumberFormat="0" applyBorder="0" applyProtection="0"/>
    <xf numFmtId="43" fontId="23" fillId="0" borderId="0" applyFont="0" applyFill="0" applyBorder="0" applyAlignment="0" applyProtection="0"/>
  </cellStyleXfs>
  <cellXfs count="297">
    <xf numFmtId="0" fontId="0" fillId="0" borderId="0" xfId="0"/>
    <xf numFmtId="0" fontId="11" fillId="0" borderId="0" xfId="0" applyFont="1"/>
    <xf numFmtId="0" fontId="12" fillId="0" borderId="0" xfId="0" applyFont="1"/>
    <xf numFmtId="0" fontId="13" fillId="0" borderId="0" xfId="0" applyFont="1"/>
    <xf numFmtId="0" fontId="19" fillId="0" borderId="0" xfId="0" applyFont="1"/>
    <xf numFmtId="0" fontId="20" fillId="0" borderId="0" xfId="0" applyFont="1"/>
    <xf numFmtId="0" fontId="21" fillId="0" borderId="0" xfId="0" applyFont="1"/>
    <xf numFmtId="0" fontId="20" fillId="0" borderId="0" xfId="0" applyFont="1" applyAlignment="1">
      <alignment horizontal="left" indent="1"/>
    </xf>
    <xf numFmtId="0" fontId="11" fillId="0" borderId="3" xfId="0" applyFont="1" applyBorder="1"/>
    <xf numFmtId="0" fontId="11" fillId="0" borderId="0" xfId="0" applyFont="1" applyBorder="1"/>
    <xf numFmtId="9" fontId="17" fillId="0" borderId="0" xfId="6" applyFont="1" applyAlignment="1">
      <alignment horizontal="right"/>
    </xf>
    <xf numFmtId="0" fontId="26" fillId="0" borderId="0" xfId="0" applyFont="1"/>
    <xf numFmtId="0" fontId="27" fillId="0" borderId="0" xfId="0" applyFont="1"/>
    <xf numFmtId="0" fontId="29" fillId="0" borderId="0" xfId="0" applyFont="1"/>
    <xf numFmtId="0" fontId="0" fillId="2" borderId="0" xfId="0" applyFill="1"/>
    <xf numFmtId="0" fontId="11" fillId="0" borderId="0" xfId="0" applyFont="1" applyAlignment="1">
      <alignment vertical="top" wrapText="1"/>
    </xf>
    <xf numFmtId="168" fontId="31" fillId="0" borderId="0" xfId="8" applyNumberFormat="1" applyFont="1" applyAlignment="1">
      <alignment horizontal="right"/>
    </xf>
    <xf numFmtId="0" fontId="32" fillId="0" borderId="0" xfId="0" applyFont="1"/>
    <xf numFmtId="0" fontId="31" fillId="0" borderId="0" xfId="0" applyFont="1"/>
    <xf numFmtId="0" fontId="32" fillId="0" borderId="0" xfId="0" applyFont="1" applyAlignment="1">
      <alignment vertical="top" wrapText="1"/>
    </xf>
    <xf numFmtId="0" fontId="12" fillId="2" borderId="0" xfId="0" applyFont="1" applyFill="1"/>
    <xf numFmtId="0" fontId="19" fillId="2" borderId="0" xfId="0" applyFont="1" applyFill="1"/>
    <xf numFmtId="0" fontId="10" fillId="2" borderId="0" xfId="0" applyFont="1" applyFill="1"/>
    <xf numFmtId="0" fontId="26" fillId="2" borderId="0" xfId="0" applyFont="1" applyFill="1" applyAlignment="1">
      <alignment vertical="top" wrapText="1"/>
    </xf>
    <xf numFmtId="9" fontId="20" fillId="0" borderId="0" xfId="0" applyNumberFormat="1" applyFont="1"/>
    <xf numFmtId="0" fontId="22" fillId="0" borderId="0" xfId="7" applyFont="1" applyFill="1"/>
    <xf numFmtId="3" fontId="17" fillId="0" borderId="0" xfId="1" applyNumberFormat="1" applyFont="1" applyFill="1" applyBorder="1" applyAlignment="1" applyProtection="1">
      <alignment horizontal="left"/>
    </xf>
    <xf numFmtId="0" fontId="15" fillId="0" borderId="0" xfId="1"/>
    <xf numFmtId="0" fontId="17" fillId="0" borderId="0" xfId="4" applyFont="1" applyFill="1" applyAlignment="1" applyProtection="1"/>
    <xf numFmtId="0" fontId="15" fillId="0" borderId="0" xfId="4" applyFont="1" applyFill="1" applyAlignment="1" applyProtection="1">
      <alignment horizontal="left"/>
    </xf>
    <xf numFmtId="0" fontId="17" fillId="0" borderId="0" xfId="1" applyFont="1" applyFill="1" applyBorder="1"/>
    <xf numFmtId="3" fontId="17" fillId="0" borderId="0" xfId="1" applyNumberFormat="1" applyFont="1" applyFill="1" applyBorder="1"/>
    <xf numFmtId="0" fontId="18" fillId="0" borderId="0" xfId="1" applyFont="1" applyFill="1" applyBorder="1"/>
    <xf numFmtId="3" fontId="18" fillId="0" borderId="0" xfId="1" applyNumberFormat="1" applyFont="1" applyFill="1" applyBorder="1"/>
    <xf numFmtId="0" fontId="33" fillId="0" borderId="0" xfId="10" applyFont="1" applyFill="1" applyBorder="1" applyAlignment="1" applyProtection="1"/>
    <xf numFmtId="0" fontId="0" fillId="0" borderId="0" xfId="0" applyBorder="1"/>
    <xf numFmtId="0" fontId="15" fillId="0" borderId="0" xfId="1"/>
    <xf numFmtId="0" fontId="17" fillId="0" borderId="0" xfId="1" applyFont="1" applyFill="1"/>
    <xf numFmtId="3" fontId="18" fillId="0" borderId="0" xfId="1" applyNumberFormat="1" applyFont="1" applyAlignment="1" applyProtection="1">
      <alignment horizontal="left"/>
    </xf>
    <xf numFmtId="0" fontId="34" fillId="0" borderId="0" xfId="1" applyFont="1" applyAlignment="1"/>
    <xf numFmtId="0" fontId="34" fillId="0" borderId="0" xfId="1" applyFont="1" applyFill="1" applyAlignment="1"/>
    <xf numFmtId="0" fontId="11" fillId="0" borderId="7" xfId="0" applyFont="1" applyBorder="1"/>
    <xf numFmtId="171" fontId="17" fillId="0" borderId="0" xfId="1" applyNumberFormat="1" applyFont="1" applyFill="1" applyBorder="1" applyAlignment="1"/>
    <xf numFmtId="0" fontId="0" fillId="0" borderId="3" xfId="0" applyBorder="1"/>
    <xf numFmtId="0" fontId="37"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38" fillId="0" borderId="0" xfId="8" applyNumberFormat="1" applyFont="1" applyAlignment="1">
      <alignment horizontal="right"/>
    </xf>
    <xf numFmtId="0" fontId="32" fillId="0" borderId="0" xfId="0" applyFont="1" applyAlignment="1">
      <alignment horizontal="left" wrapText="1"/>
    </xf>
    <xf numFmtId="0" fontId="37" fillId="0" borderId="0" xfId="1" applyFont="1"/>
    <xf numFmtId="0" fontId="37" fillId="0" borderId="0" xfId="1" applyFont="1" applyAlignment="1">
      <alignment horizontal="right"/>
    </xf>
    <xf numFmtId="3" fontId="34" fillId="0" borderId="0" xfId="1" applyNumberFormat="1" applyFont="1" applyAlignment="1" applyProtection="1">
      <alignment horizontal="left"/>
    </xf>
    <xf numFmtId="3" fontId="37" fillId="0" borderId="0" xfId="1" applyNumberFormat="1" applyFont="1" applyAlignment="1" applyProtection="1">
      <alignment horizontal="left" indent="1"/>
    </xf>
    <xf numFmtId="0" fontId="11" fillId="0" borderId="0" xfId="0" applyFont="1" applyAlignment="1">
      <alignment horizontal="left" indent="1"/>
    </xf>
    <xf numFmtId="3" fontId="37" fillId="0" borderId="0" xfId="1" applyNumberFormat="1" applyFont="1" applyAlignment="1" applyProtection="1">
      <alignment horizontal="left"/>
    </xf>
    <xf numFmtId="0" fontId="11" fillId="0" borderId="0" xfId="0" applyNumberFormat="1" applyFont="1" applyBorder="1" applyAlignment="1">
      <alignment horizontal="right"/>
    </xf>
    <xf numFmtId="0" fontId="34" fillId="0" borderId="0" xfId="1" applyFont="1"/>
    <xf numFmtId="0" fontId="37" fillId="0" borderId="0" xfId="1" applyFont="1" applyBorder="1"/>
    <xf numFmtId="165" fontId="37" fillId="0" borderId="2" xfId="1" applyNumberFormat="1" applyFont="1" applyBorder="1" applyAlignment="1">
      <alignment horizontal="left"/>
    </xf>
    <xf numFmtId="0" fontId="37" fillId="0" borderId="2" xfId="1" applyFont="1" applyBorder="1" applyAlignment="1">
      <alignment horizontal="left"/>
    </xf>
    <xf numFmtId="0" fontId="37" fillId="0" borderId="2" xfId="1" applyFont="1" applyBorder="1"/>
    <xf numFmtId="0" fontId="37" fillId="0" borderId="2" xfId="1" applyFont="1" applyBorder="1" applyAlignment="1">
      <alignment horizontal="right"/>
    </xf>
    <xf numFmtId="1" fontId="37" fillId="0" borderId="2" xfId="1" applyNumberFormat="1" applyFont="1" applyBorder="1"/>
    <xf numFmtId="165" fontId="37" fillId="0" borderId="0" xfId="1" applyNumberFormat="1" applyFont="1" applyAlignment="1">
      <alignment horizontal="right"/>
    </xf>
    <xf numFmtId="9" fontId="37" fillId="0" borderId="0" xfId="6" applyFont="1" applyAlignment="1">
      <alignment horizontal="right"/>
    </xf>
    <xf numFmtId="0" fontId="37" fillId="0" borderId="0" xfId="1" applyFont="1" applyBorder="1" applyAlignment="1">
      <alignment horizontal="left"/>
    </xf>
    <xf numFmtId="0" fontId="37" fillId="0" borderId="4" xfId="1" applyFont="1" applyBorder="1" applyAlignment="1">
      <alignment horizontal="left"/>
    </xf>
    <xf numFmtId="3" fontId="26" fillId="0" borderId="0" xfId="1" applyNumberFormat="1" applyFont="1" applyAlignment="1" applyProtection="1">
      <alignment horizontal="left"/>
    </xf>
    <xf numFmtId="3" fontId="37" fillId="0" borderId="3" xfId="1" applyNumberFormat="1" applyFont="1" applyBorder="1" applyAlignment="1" applyProtection="1">
      <alignment horizontal="left"/>
    </xf>
    <xf numFmtId="0" fontId="11" fillId="0" borderId="3" xfId="0" applyFont="1" applyBorder="1" applyAlignment="1">
      <alignment horizontal="left" indent="1"/>
    </xf>
    <xf numFmtId="0" fontId="11" fillId="0" borderId="0" xfId="0" quotePrefix="1" applyNumberFormat="1" applyFont="1"/>
    <xf numFmtId="169" fontId="26" fillId="0" borderId="0" xfId="8" applyNumberFormat="1" applyFont="1" applyAlignment="1">
      <alignment horizontal="right"/>
    </xf>
    <xf numFmtId="166" fontId="37" fillId="0" borderId="3" xfId="1" applyNumberFormat="1" applyFont="1" applyBorder="1" applyAlignment="1">
      <alignment horizontal="right"/>
    </xf>
    <xf numFmtId="3" fontId="37" fillId="0" borderId="0" xfId="1" applyNumberFormat="1" applyFont="1" applyFill="1" applyBorder="1"/>
    <xf numFmtId="170" fontId="37" fillId="0" borderId="0" xfId="1" applyNumberFormat="1" applyFont="1" applyFill="1" applyBorder="1" applyAlignment="1">
      <alignment horizontal="center"/>
    </xf>
    <xf numFmtId="3" fontId="37" fillId="0" borderId="0" xfId="1" applyNumberFormat="1" applyFont="1" applyFill="1" applyAlignment="1">
      <alignment horizontal="left"/>
    </xf>
    <xf numFmtId="3" fontId="37" fillId="0" borderId="0" xfId="1" applyNumberFormat="1" applyFont="1" applyFill="1" applyAlignment="1">
      <alignment horizontal="right"/>
    </xf>
    <xf numFmtId="164" fontId="37" fillId="0" borderId="0" xfId="1" applyNumberFormat="1" applyFont="1" applyFill="1" applyAlignment="1">
      <alignment horizontal="right"/>
    </xf>
    <xf numFmtId="3" fontId="37" fillId="0" borderId="2" xfId="1" applyNumberFormat="1" applyFont="1" applyFill="1" applyBorder="1"/>
    <xf numFmtId="164" fontId="37" fillId="0" borderId="2" xfId="1" applyNumberFormat="1" applyFont="1" applyFill="1" applyBorder="1" applyAlignment="1">
      <alignment horizontal="right"/>
    </xf>
    <xf numFmtId="0" fontId="37" fillId="0" borderId="0" xfId="1" applyFont="1" applyFill="1"/>
    <xf numFmtId="3" fontId="37" fillId="0" borderId="0" xfId="1" applyNumberFormat="1" applyFont="1" applyFill="1" applyAlignment="1" applyProtection="1">
      <alignment horizontal="left"/>
    </xf>
    <xf numFmtId="0" fontId="34" fillId="0" borderId="0" xfId="1" applyFont="1" applyFill="1"/>
    <xf numFmtId="164" fontId="34" fillId="0" borderId="0" xfId="1" applyNumberFormat="1" applyFont="1" applyFill="1" applyAlignment="1">
      <alignment horizontal="right"/>
    </xf>
    <xf numFmtId="3" fontId="34" fillId="0" borderId="0" xfId="1" applyNumberFormat="1" applyFont="1" applyFill="1"/>
    <xf numFmtId="0" fontId="37" fillId="0" borderId="6" xfId="1" applyFont="1" applyFill="1" applyBorder="1"/>
    <xf numFmtId="3" fontId="37" fillId="0" borderId="4" xfId="1" applyNumberFormat="1" applyFont="1" applyFill="1" applyBorder="1" applyAlignment="1">
      <alignment horizontal="right"/>
    </xf>
    <xf numFmtId="164" fontId="37" fillId="0" borderId="4" xfId="1" applyNumberFormat="1" applyFont="1" applyFill="1" applyBorder="1" applyAlignment="1">
      <alignment horizontal="right"/>
    </xf>
    <xf numFmtId="3" fontId="37" fillId="0" borderId="0" xfId="1" applyNumberFormat="1" applyFont="1" applyFill="1" applyBorder="1" applyAlignment="1">
      <alignment horizontal="left"/>
    </xf>
    <xf numFmtId="0" fontId="11" fillId="0" borderId="8" xfId="0" applyFont="1" applyBorder="1"/>
    <xf numFmtId="3" fontId="37" fillId="0" borderId="1" xfId="4" applyNumberFormat="1" applyFont="1" applyFill="1" applyBorder="1" applyAlignment="1" applyProtection="1">
      <alignment horizontal="left"/>
    </xf>
    <xf numFmtId="3" fontId="37" fillId="0" borderId="0" xfId="4" applyNumberFormat="1" applyFont="1" applyFill="1" applyAlignment="1" applyProtection="1">
      <alignment horizontal="left"/>
    </xf>
    <xf numFmtId="170" fontId="37" fillId="0" borderId="0" xfId="4" applyNumberFormat="1" applyFont="1" applyFill="1" applyAlignment="1" applyProtection="1">
      <alignment horizontal="right" wrapText="1"/>
    </xf>
    <xf numFmtId="170" fontId="37" fillId="0" borderId="0" xfId="4" applyNumberFormat="1" applyFont="1" applyFill="1" applyBorder="1" applyAlignment="1" applyProtection="1">
      <alignment horizontal="right" wrapText="1"/>
    </xf>
    <xf numFmtId="3" fontId="37" fillId="0" borderId="2" xfId="4" applyNumberFormat="1" applyFont="1" applyFill="1" applyBorder="1" applyAlignment="1" applyProtection="1"/>
    <xf numFmtId="3" fontId="37" fillId="0" borderId="2" xfId="4" applyNumberFormat="1" applyFont="1" applyFill="1" applyBorder="1" applyAlignment="1" applyProtection="1">
      <alignment horizontal="right"/>
    </xf>
    <xf numFmtId="3" fontId="37" fillId="0" borderId="0" xfId="4" applyNumberFormat="1" applyFont="1" applyFill="1" applyAlignment="1" applyProtection="1"/>
    <xf numFmtId="3" fontId="37" fillId="0" borderId="0" xfId="4" applyNumberFormat="1" applyFont="1" applyFill="1" applyAlignment="1" applyProtection="1">
      <alignment horizontal="right"/>
    </xf>
    <xf numFmtId="0" fontId="34" fillId="0" borderId="0" xfId="4" applyFont="1" applyFill="1" applyAlignment="1" applyProtection="1">
      <alignment horizontal="left"/>
    </xf>
    <xf numFmtId="0" fontId="37" fillId="0" borderId="0" xfId="4" applyFont="1" applyFill="1" applyAlignment="1" applyProtection="1"/>
    <xf numFmtId="0" fontId="34" fillId="0" borderId="0" xfId="4" applyFont="1" applyFill="1" applyAlignment="1" applyProtection="1"/>
    <xf numFmtId="0" fontId="37" fillId="0" borderId="6" xfId="4" applyFont="1" applyFill="1" applyBorder="1" applyAlignment="1" applyProtection="1"/>
    <xf numFmtId="164" fontId="37" fillId="0" borderId="6" xfId="4" applyNumberFormat="1" applyFont="1" applyFill="1" applyBorder="1" applyAlignment="1" applyProtection="1"/>
    <xf numFmtId="0" fontId="0" fillId="0" borderId="0" xfId="0" applyNumberFormat="1" applyFill="1" applyBorder="1"/>
    <xf numFmtId="0" fontId="11" fillId="0" borderId="0" xfId="0" applyFont="1" applyBorder="1" applyAlignment="1">
      <alignment horizontal="right"/>
    </xf>
    <xf numFmtId="3" fontId="37" fillId="0" borderId="0" xfId="1" applyNumberFormat="1" applyFont="1" applyBorder="1" applyAlignment="1">
      <alignment horizontal="right"/>
    </xf>
    <xf numFmtId="0" fontId="11" fillId="0" borderId="0" xfId="0" applyFont="1" applyFill="1" applyBorder="1" applyAlignment="1">
      <alignment horizontal="right"/>
    </xf>
    <xf numFmtId="0" fontId="39" fillId="0" borderId="0" xfId="0" applyFont="1" applyFill="1" applyBorder="1"/>
    <xf numFmtId="0" fontId="39" fillId="0" borderId="0" xfId="0" applyFont="1" applyFill="1" applyBorder="1" applyAlignment="1">
      <alignment horizontal="left"/>
    </xf>
    <xf numFmtId="0" fontId="39" fillId="0" borderId="0" xfId="0" applyNumberFormat="1" applyFont="1" applyFill="1" applyBorder="1"/>
    <xf numFmtId="0" fontId="39" fillId="0" borderId="0" xfId="0" applyFont="1" applyFill="1" applyBorder="1" applyAlignment="1">
      <alignment horizontal="left" indent="1"/>
    </xf>
    <xf numFmtId="0" fontId="40" fillId="0" borderId="0" xfId="0" applyFont="1" applyFill="1" applyBorder="1" applyAlignment="1">
      <alignment horizontal="left" indent="2"/>
    </xf>
    <xf numFmtId="0" fontId="40" fillId="0" borderId="0" xfId="0" applyNumberFormat="1" applyFont="1" applyFill="1" applyBorder="1"/>
    <xf numFmtId="168" fontId="26" fillId="0" borderId="0" xfId="8" applyNumberFormat="1" applyFont="1" applyBorder="1" applyAlignment="1">
      <alignment horizontal="right"/>
    </xf>
    <xf numFmtId="0" fontId="37" fillId="0" borderId="0" xfId="1" applyFont="1" applyBorder="1" applyAlignment="1">
      <alignment horizontal="right"/>
    </xf>
    <xf numFmtId="0" fontId="37" fillId="0" borderId="0" xfId="1" applyFont="1" applyFill="1" applyBorder="1" applyAlignment="1">
      <alignment horizontal="right"/>
    </xf>
    <xf numFmtId="0" fontId="24" fillId="0" borderId="0" xfId="0" applyNumberFormat="1" applyFont="1" applyFill="1" applyBorder="1"/>
    <xf numFmtId="0" fontId="24" fillId="0" borderId="0" xfId="0" applyFont="1" applyFill="1" applyBorder="1"/>
    <xf numFmtId="174" fontId="37" fillId="0" borderId="0" xfId="1" applyNumberFormat="1" applyFont="1" applyBorder="1" applyAlignment="1">
      <alignment horizontal="right"/>
    </xf>
    <xf numFmtId="174" fontId="37" fillId="0" borderId="0" xfId="1" applyNumberFormat="1" applyFont="1" applyFill="1" applyBorder="1" applyAlignment="1">
      <alignment horizontal="right"/>
    </xf>
    <xf numFmtId="174" fontId="26" fillId="0" borderId="0" xfId="8" applyNumberFormat="1" applyFont="1" applyBorder="1" applyAlignment="1">
      <alignment horizontal="right"/>
    </xf>
    <xf numFmtId="174" fontId="13" fillId="0" borderId="0" xfId="0" applyNumberFormat="1" applyFont="1" applyBorder="1" applyAlignment="1">
      <alignment horizontal="right"/>
    </xf>
    <xf numFmtId="174" fontId="11" fillId="0" borderId="0" xfId="0" applyNumberFormat="1" applyFont="1" applyBorder="1" applyAlignment="1">
      <alignment horizontal="right"/>
    </xf>
    <xf numFmtId="174" fontId="11"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NumberFormat="1" applyFont="1" applyBorder="1" applyAlignment="1">
      <alignment horizontal="right"/>
    </xf>
    <xf numFmtId="0" fontId="26" fillId="0" borderId="0" xfId="0" applyNumberFormat="1" applyFont="1" applyBorder="1" applyAlignment="1">
      <alignment horizontal="right"/>
    </xf>
    <xf numFmtId="0" fontId="10" fillId="0" borderId="0" xfId="0" applyFont="1" applyBorder="1"/>
    <xf numFmtId="3" fontId="37" fillId="0" borderId="0" xfId="1" applyNumberFormat="1" applyFont="1" applyFill="1" applyBorder="1" applyAlignment="1">
      <alignment horizontal="right"/>
    </xf>
    <xf numFmtId="164" fontId="37" fillId="0" borderId="0" xfId="1" applyNumberFormat="1" applyFont="1" applyFill="1" applyBorder="1" applyAlignment="1">
      <alignment horizontal="right"/>
    </xf>
    <xf numFmtId="164" fontId="34" fillId="0" borderId="0" xfId="1" applyNumberFormat="1" applyFont="1" applyFill="1" applyBorder="1" applyAlignment="1">
      <alignment horizontal="right"/>
    </xf>
    <xf numFmtId="166" fontId="34" fillId="0" borderId="0" xfId="2" applyNumberFormat="1" applyFont="1" applyFill="1" applyBorder="1" applyAlignment="1">
      <alignment horizontal="right"/>
    </xf>
    <xf numFmtId="0" fontId="37" fillId="0" borderId="0" xfId="1" applyFont="1" applyFill="1" applyBorder="1"/>
    <xf numFmtId="0" fontId="24" fillId="0" borderId="0" xfId="0" applyFont="1" applyBorder="1"/>
    <xf numFmtId="0" fontId="0" fillId="0" borderId="0" xfId="0" applyNumberFormat="1" applyBorder="1"/>
    <xf numFmtId="0" fontId="24" fillId="0" borderId="0" xfId="0" applyNumberFormat="1" applyFont="1" applyBorder="1"/>
    <xf numFmtId="3" fontId="37" fillId="0" borderId="5" xfId="1" applyNumberFormat="1" applyFont="1" applyFill="1" applyBorder="1" applyAlignment="1">
      <alignment horizontal="right"/>
    </xf>
    <xf numFmtId="173" fontId="20" fillId="0" borderId="0" xfId="0" applyNumberFormat="1" applyFont="1"/>
    <xf numFmtId="172" fontId="11" fillId="0" borderId="0" xfId="0" applyNumberFormat="1" applyFont="1" applyBorder="1" applyAlignment="1"/>
    <xf numFmtId="0" fontId="32" fillId="0" borderId="0" xfId="0" applyFont="1" applyAlignment="1">
      <alignment horizontal="left" wrapText="1"/>
    </xf>
    <xf numFmtId="0" fontId="32" fillId="0" borderId="0" xfId="0" applyFont="1" applyAlignment="1">
      <alignment horizontal="left"/>
    </xf>
    <xf numFmtId="0" fontId="20" fillId="0" borderId="0" xfId="0" pivotButton="1" applyFont="1"/>
    <xf numFmtId="172" fontId="37" fillId="0" borderId="0" xfId="1" applyNumberFormat="1" applyFont="1" applyFill="1" applyAlignment="1">
      <alignment horizontal="right"/>
    </xf>
    <xf numFmtId="0" fontId="37" fillId="0" borderId="3" xfId="1" applyFont="1" applyBorder="1"/>
    <xf numFmtId="174" fontId="11" fillId="2" borderId="0" xfId="0" applyNumberFormat="1" applyFont="1" applyFill="1" applyBorder="1"/>
    <xf numFmtId="166" fontId="0" fillId="0" borderId="0" xfId="0" applyNumberFormat="1"/>
    <xf numFmtId="0" fontId="0" fillId="2" borderId="0" xfId="0" applyFont="1" applyFill="1"/>
    <xf numFmtId="9" fontId="37" fillId="0" borderId="0" xfId="6" applyNumberFormat="1" applyFont="1" applyBorder="1" applyAlignment="1">
      <alignment horizontal="right"/>
    </xf>
    <xf numFmtId="9" fontId="34" fillId="0" borderId="0" xfId="6" applyNumberFormat="1" applyFont="1" applyBorder="1" applyAlignment="1">
      <alignment horizontal="right"/>
    </xf>
    <xf numFmtId="166" fontId="11" fillId="0" borderId="0" xfId="0" applyNumberFormat="1" applyFont="1" applyBorder="1" applyAlignment="1">
      <alignment horizontal="right"/>
    </xf>
    <xf numFmtId="166" fontId="11" fillId="0" borderId="0" xfId="0" applyNumberFormat="1" applyFont="1" applyFill="1" applyBorder="1" applyAlignment="1">
      <alignment horizontal="right"/>
    </xf>
    <xf numFmtId="166" fontId="13" fillId="0" borderId="0" xfId="0" applyNumberFormat="1" applyFont="1" applyBorder="1" applyAlignment="1">
      <alignment horizontal="right"/>
    </xf>
    <xf numFmtId="0" fontId="37" fillId="0" borderId="2" xfId="1" applyFont="1" applyBorder="1" applyAlignment="1">
      <alignment horizontal="right" wrapText="1"/>
    </xf>
    <xf numFmtId="166" fontId="13" fillId="0" borderId="0" xfId="0" applyNumberFormat="1" applyFont="1" applyFill="1" applyBorder="1" applyAlignment="1">
      <alignment horizontal="right"/>
    </xf>
    <xf numFmtId="0" fontId="24" fillId="0" borderId="0" xfId="0" applyFont="1"/>
    <xf numFmtId="3" fontId="13" fillId="0" borderId="0" xfId="0" applyNumberFormat="1" applyFont="1" applyFill="1" applyBorder="1" applyAlignment="1">
      <alignment horizontal="right"/>
    </xf>
    <xf numFmtId="3" fontId="13" fillId="0" borderId="0" xfId="0" applyNumberFormat="1" applyFont="1" applyBorder="1" applyAlignment="1">
      <alignment horizontal="right"/>
    </xf>
    <xf numFmtId="3" fontId="11" fillId="0" borderId="0" xfId="0" applyNumberFormat="1" applyFont="1" applyBorder="1" applyAlignment="1">
      <alignment horizontal="right"/>
    </xf>
    <xf numFmtId="3" fontId="11" fillId="0" borderId="0" xfId="0" applyNumberFormat="1" applyFont="1" applyFill="1" applyBorder="1" applyAlignment="1">
      <alignment horizontal="right"/>
    </xf>
    <xf numFmtId="9" fontId="34" fillId="0" borderId="0" xfId="6" applyNumberFormat="1" applyFont="1" applyAlignment="1">
      <alignment horizontal="right"/>
    </xf>
    <xf numFmtId="9" fontId="37" fillId="0" borderId="0" xfId="6" applyNumberFormat="1" applyFont="1" applyAlignment="1">
      <alignment horizontal="right"/>
    </xf>
    <xf numFmtId="1" fontId="11" fillId="0" borderId="0" xfId="0" applyNumberFormat="1" applyFont="1" applyBorder="1" applyAlignment="1">
      <alignment horizontal="right"/>
    </xf>
    <xf numFmtId="1" fontId="13" fillId="0" borderId="0" xfId="0" applyNumberFormat="1" applyFont="1" applyBorder="1" applyAlignment="1">
      <alignment horizontal="right"/>
    </xf>
    <xf numFmtId="1" fontId="37" fillId="0" borderId="0" xfId="1" applyNumberFormat="1" applyFont="1" applyFill="1" applyAlignment="1">
      <alignment horizontal="right"/>
    </xf>
    <xf numFmtId="1" fontId="34" fillId="0" borderId="0" xfId="1" applyNumberFormat="1" applyFont="1" applyFill="1" applyAlignment="1">
      <alignment horizontal="right"/>
    </xf>
    <xf numFmtId="1" fontId="11" fillId="0" borderId="0" xfId="0" applyNumberFormat="1" applyFont="1" applyAlignment="1">
      <alignment horizontal="right"/>
    </xf>
    <xf numFmtId="166" fontId="34" fillId="0" borderId="0" xfId="1" applyNumberFormat="1" applyFont="1" applyAlignment="1">
      <alignment horizontal="right"/>
    </xf>
    <xf numFmtId="166" fontId="13" fillId="0" borderId="0" xfId="0" applyNumberFormat="1" applyFont="1" applyAlignment="1">
      <alignment horizontal="right"/>
    </xf>
    <xf numFmtId="166" fontId="37" fillId="0" borderId="0" xfId="1" applyNumberFormat="1" applyFont="1" applyAlignment="1">
      <alignment horizontal="right"/>
    </xf>
    <xf numFmtId="166" fontId="11" fillId="0" borderId="0" xfId="0" applyNumberFormat="1" applyFont="1" applyAlignment="1">
      <alignment horizontal="right"/>
    </xf>
    <xf numFmtId="166" fontId="37" fillId="0" borderId="0" xfId="1" applyNumberFormat="1" applyFont="1" applyAlignment="1" applyProtection="1">
      <alignment horizontal="right"/>
    </xf>
    <xf numFmtId="9" fontId="34" fillId="0" borderId="0" xfId="6" applyFont="1" applyAlignment="1">
      <alignment horizontal="right"/>
    </xf>
    <xf numFmtId="9" fontId="13" fillId="0" borderId="0" xfId="0" applyNumberFormat="1" applyFont="1" applyBorder="1" applyAlignment="1">
      <alignment horizontal="right"/>
    </xf>
    <xf numFmtId="9" fontId="11" fillId="0" borderId="0" xfId="0" applyNumberFormat="1" applyFont="1" applyBorder="1" applyAlignment="1">
      <alignment horizontal="right"/>
    </xf>
    <xf numFmtId="9" fontId="26" fillId="0" borderId="0" xfId="0" applyNumberFormat="1" applyFont="1" applyBorder="1" applyAlignment="1">
      <alignment horizontal="right"/>
    </xf>
    <xf numFmtId="9" fontId="26" fillId="0" borderId="0" xfId="6" applyNumberFormat="1" applyFont="1" applyBorder="1" applyAlignment="1">
      <alignment horizontal="right"/>
    </xf>
    <xf numFmtId="3" fontId="13" fillId="0" borderId="0" xfId="0" applyNumberFormat="1" applyFont="1" applyFill="1" applyBorder="1"/>
    <xf numFmtId="3" fontId="37" fillId="0" borderId="0" xfId="1" applyNumberFormat="1" applyFont="1" applyAlignment="1">
      <alignment horizontal="right"/>
    </xf>
    <xf numFmtId="3" fontId="13" fillId="0" borderId="0" xfId="0" applyNumberFormat="1" applyFont="1" applyBorder="1"/>
    <xf numFmtId="3" fontId="11" fillId="0" borderId="0" xfId="0" applyNumberFormat="1" applyFont="1" applyBorder="1"/>
    <xf numFmtId="9" fontId="37" fillId="0" borderId="0" xfId="6" applyNumberFormat="1" applyFont="1" applyFill="1" applyAlignment="1">
      <alignment horizontal="right"/>
    </xf>
    <xf numFmtId="166" fontId="13" fillId="0" borderId="0" xfId="0" applyNumberFormat="1" applyFont="1" applyBorder="1"/>
    <xf numFmtId="166" fontId="11" fillId="0" borderId="0" xfId="0" applyNumberFormat="1" applyFont="1" applyBorder="1"/>
    <xf numFmtId="166" fontId="11" fillId="0" borderId="3" xfId="0" applyNumberFormat="1" applyFont="1" applyBorder="1"/>
    <xf numFmtId="166" fontId="37" fillId="0" borderId="0" xfId="4" applyNumberFormat="1" applyFont="1" applyFill="1" applyAlignment="1" applyProtection="1">
      <alignment horizontal="right"/>
    </xf>
    <xf numFmtId="166" fontId="37" fillId="0" borderId="0" xfId="1" applyNumberFormat="1" applyFont="1"/>
    <xf numFmtId="166" fontId="37" fillId="0" borderId="0" xfId="4" applyNumberFormat="1" applyFont="1" applyFill="1" applyAlignment="1" applyProtection="1"/>
    <xf numFmtId="166" fontId="37" fillId="0" borderId="0" xfId="2" applyNumberFormat="1" applyFont="1"/>
    <xf numFmtId="166" fontId="34" fillId="0" borderId="0" xfId="4" applyNumberFormat="1" applyFont="1" applyFill="1" applyAlignment="1" applyProtection="1">
      <alignment horizontal="right"/>
    </xf>
    <xf numFmtId="0" fontId="0" fillId="0" borderId="0" xfId="0" applyFont="1"/>
    <xf numFmtId="0" fontId="40" fillId="0" borderId="0" xfId="0" applyFont="1" applyFill="1" applyBorder="1" applyAlignment="1">
      <alignment horizontal="left" indent="1"/>
    </xf>
    <xf numFmtId="0" fontId="28" fillId="0" borderId="0" xfId="0" applyFont="1"/>
    <xf numFmtId="0" fontId="28" fillId="0" borderId="0" xfId="0" applyFont="1" applyAlignment="1">
      <alignment horizontal="left"/>
    </xf>
    <xf numFmtId="0" fontId="28" fillId="0" borderId="0" xfId="0" applyFont="1" applyAlignment="1">
      <alignment horizontal="left" indent="1"/>
    </xf>
    <xf numFmtId="0" fontId="11" fillId="0" borderId="0" xfId="0" applyFont="1" applyAlignment="1">
      <alignment horizontal="left"/>
    </xf>
    <xf numFmtId="0" fontId="14" fillId="0" borderId="0" xfId="0" applyFont="1"/>
    <xf numFmtId="166" fontId="28" fillId="0" borderId="0" xfId="0" applyNumberFormat="1" applyFont="1" applyBorder="1"/>
    <xf numFmtId="166" fontId="26" fillId="0" borderId="0" xfId="0" applyNumberFormat="1" applyFont="1" applyBorder="1"/>
    <xf numFmtId="9" fontId="28" fillId="0" borderId="0" xfId="6" applyNumberFormat="1" applyFont="1" applyAlignment="1">
      <alignment horizontal="right"/>
    </xf>
    <xf numFmtId="9" fontId="26" fillId="0" borderId="0" xfId="6" applyNumberFormat="1" applyFont="1" applyAlignment="1">
      <alignment horizontal="right"/>
    </xf>
    <xf numFmtId="166" fontId="28" fillId="0" borderId="0" xfId="1" applyNumberFormat="1" applyFont="1" applyAlignment="1">
      <alignment horizontal="right"/>
    </xf>
    <xf numFmtId="166" fontId="26" fillId="0" borderId="0" xfId="1" applyNumberFormat="1" applyFont="1" applyAlignment="1">
      <alignment horizontal="right"/>
    </xf>
    <xf numFmtId="175" fontId="11" fillId="0" borderId="4" xfId="11" applyNumberFormat="1" applyFont="1" applyBorder="1" applyAlignment="1">
      <alignment horizontal="right"/>
    </xf>
    <xf numFmtId="175" fontId="11" fillId="0" borderId="0" xfId="11" applyNumberFormat="1" applyFont="1" applyBorder="1" applyAlignment="1">
      <alignment horizontal="right"/>
    </xf>
    <xf numFmtId="175" fontId="13" fillId="0" borderId="0" xfId="11" applyNumberFormat="1" applyFont="1" applyBorder="1" applyAlignment="1">
      <alignment horizontal="right"/>
    </xf>
    <xf numFmtId="175" fontId="34" fillId="0" borderId="0" xfId="11" applyNumberFormat="1" applyFont="1" applyFill="1" applyBorder="1" applyAlignment="1">
      <alignment horizontal="right"/>
    </xf>
    <xf numFmtId="175" fontId="37" fillId="0" borderId="0" xfId="11" applyNumberFormat="1" applyFont="1" applyFill="1" applyBorder="1" applyAlignment="1">
      <alignment horizontal="right"/>
    </xf>
    <xf numFmtId="175" fontId="13" fillId="0" borderId="0" xfId="11" applyNumberFormat="1" applyFont="1" applyFill="1" applyBorder="1" applyAlignment="1">
      <alignment horizontal="right"/>
    </xf>
    <xf numFmtId="175" fontId="37" fillId="0" borderId="4" xfId="11" applyNumberFormat="1" applyFont="1" applyFill="1" applyBorder="1" applyAlignment="1">
      <alignment horizontal="right"/>
    </xf>
    <xf numFmtId="175" fontId="37" fillId="0" borderId="0" xfId="11" applyNumberFormat="1" applyFont="1" applyFill="1" applyAlignment="1">
      <alignment horizontal="right"/>
    </xf>
    <xf numFmtId="175" fontId="34" fillId="0" borderId="0" xfId="11" applyNumberFormat="1" applyFont="1" applyFill="1" applyAlignment="1">
      <alignment horizontal="right"/>
    </xf>
    <xf numFmtId="9" fontId="21" fillId="0" borderId="0" xfId="0" applyNumberFormat="1" applyFont="1"/>
    <xf numFmtId="9" fontId="13" fillId="0" borderId="0" xfId="6" applyFont="1" applyBorder="1" applyAlignment="1">
      <alignment horizontal="right"/>
    </xf>
    <xf numFmtId="166" fontId="20" fillId="0" borderId="0" xfId="0" applyNumberFormat="1" applyFont="1"/>
    <xf numFmtId="9" fontId="13" fillId="0" borderId="0" xfId="6" applyNumberFormat="1" applyFont="1"/>
    <xf numFmtId="0" fontId="42" fillId="0" borderId="0" xfId="0" applyFont="1"/>
    <xf numFmtId="0" fontId="43" fillId="0" borderId="0" xfId="7" applyFont="1"/>
    <xf numFmtId="0" fontId="43" fillId="0" borderId="0" xfId="0" applyFont="1"/>
    <xf numFmtId="0" fontId="43" fillId="0" borderId="0" xfId="7" applyFont="1" applyFill="1"/>
    <xf numFmtId="1" fontId="8" fillId="0" borderId="0" xfId="0" applyNumberFormat="1" applyFont="1" applyAlignment="1">
      <alignment horizontal="right"/>
    </xf>
    <xf numFmtId="166" fontId="8" fillId="0" borderId="0" xfId="0" applyNumberFormat="1" applyFont="1" applyBorder="1" applyAlignment="1">
      <alignment horizontal="right"/>
    </xf>
    <xf numFmtId="3" fontId="8" fillId="0" borderId="0" xfId="0" applyNumberFormat="1" applyFont="1" applyBorder="1" applyAlignment="1">
      <alignment horizontal="right"/>
    </xf>
    <xf numFmtId="3" fontId="8" fillId="0" borderId="0" xfId="0" applyNumberFormat="1" applyFont="1" applyFill="1" applyBorder="1" applyAlignment="1">
      <alignment horizontal="right"/>
    </xf>
    <xf numFmtId="0" fontId="8" fillId="0" borderId="0" xfId="0" applyFont="1"/>
    <xf numFmtId="166" fontId="34" fillId="0" borderId="0" xfId="1" applyNumberFormat="1" applyFont="1" applyFill="1" applyBorder="1" applyAlignment="1">
      <alignment horizontal="right"/>
    </xf>
    <xf numFmtId="9" fontId="34" fillId="0" borderId="0" xfId="6" applyNumberFormat="1" applyFont="1" applyFill="1" applyBorder="1" applyAlignment="1">
      <alignment horizontal="right"/>
    </xf>
    <xf numFmtId="3" fontId="34" fillId="0" borderId="0" xfId="1" applyNumberFormat="1" applyFont="1" applyFill="1" applyAlignment="1">
      <alignment horizontal="right"/>
    </xf>
    <xf numFmtId="166" fontId="34" fillId="0" borderId="0" xfId="1" applyNumberFormat="1" applyFont="1" applyFill="1" applyAlignment="1">
      <alignment horizontal="right"/>
    </xf>
    <xf numFmtId="3" fontId="7" fillId="0" borderId="0" xfId="0" applyNumberFormat="1" applyFont="1" applyFill="1" applyBorder="1" applyAlignment="1">
      <alignment horizontal="right"/>
    </xf>
    <xf numFmtId="166" fontId="9" fillId="0" borderId="0" xfId="0" applyNumberFormat="1" applyFont="1" applyAlignment="1">
      <alignment horizontal="right"/>
    </xf>
    <xf numFmtId="0" fontId="0" fillId="0" borderId="0" xfId="0" applyFill="1"/>
    <xf numFmtId="0" fontId="6" fillId="0" borderId="0" xfId="0" applyFont="1"/>
    <xf numFmtId="3" fontId="11" fillId="0" borderId="0" xfId="0" applyNumberFormat="1" applyFont="1"/>
    <xf numFmtId="166" fontId="5" fillId="0" borderId="0" xfId="0" applyNumberFormat="1" applyFont="1" applyBorder="1" applyAlignment="1">
      <alignment horizontal="right"/>
    </xf>
    <xf numFmtId="3" fontId="0" fillId="0" borderId="0" xfId="0" applyNumberFormat="1"/>
    <xf numFmtId="0" fontId="24"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4" fillId="0" borderId="0" xfId="0" applyFont="1" applyFill="1" applyBorder="1" applyAlignment="1">
      <alignment horizontal="left"/>
    </xf>
    <xf numFmtId="165" fontId="37" fillId="0" borderId="0" xfId="1" applyNumberFormat="1" applyFont="1" applyBorder="1" applyAlignment="1">
      <alignment horizontal="left"/>
    </xf>
    <xf numFmtId="0" fontId="20" fillId="0" borderId="0" xfId="0" applyFont="1" applyBorder="1"/>
    <xf numFmtId="1" fontId="4" fillId="0" borderId="0" xfId="0" applyNumberFormat="1" applyFont="1" applyBorder="1" applyAlignment="1">
      <alignment horizontal="right"/>
    </xf>
    <xf numFmtId="0" fontId="11" fillId="0" borderId="0" xfId="0" applyFont="1" applyFill="1" applyBorder="1"/>
    <xf numFmtId="0" fontId="0" fillId="0" borderId="0" xfId="0" applyFill="1" applyBorder="1"/>
    <xf numFmtId="176" fontId="37" fillId="0" borderId="0" xfId="1" applyNumberFormat="1" applyFont="1" applyAlignment="1">
      <alignment horizontal="right"/>
    </xf>
    <xf numFmtId="176" fontId="34" fillId="0" borderId="0" xfId="1" applyNumberFormat="1" applyFont="1" applyAlignment="1">
      <alignment horizontal="right"/>
    </xf>
    <xf numFmtId="3" fontId="11" fillId="0" borderId="3" xfId="0" applyNumberFormat="1" applyFont="1" applyBorder="1"/>
    <xf numFmtId="176" fontId="11" fillId="0" borderId="4" xfId="11" applyNumberFormat="1" applyFont="1" applyBorder="1" applyAlignment="1">
      <alignment horizontal="right"/>
    </xf>
    <xf numFmtId="176" fontId="11" fillId="0" borderId="0" xfId="11" applyNumberFormat="1" applyFont="1" applyBorder="1" applyAlignment="1">
      <alignment horizontal="right"/>
    </xf>
    <xf numFmtId="176" fontId="13" fillId="0" borderId="0" xfId="11" applyNumberFormat="1" applyFont="1" applyBorder="1" applyAlignment="1">
      <alignment horizontal="right"/>
    </xf>
    <xf numFmtId="0" fontId="3" fillId="0" borderId="0" xfId="0" applyFont="1"/>
    <xf numFmtId="0" fontId="3" fillId="0" borderId="0" xfId="0" quotePrefix="1" applyNumberFormat="1" applyFont="1"/>
    <xf numFmtId="0" fontId="32" fillId="0" borderId="0" xfId="0" applyFont="1" applyAlignment="1">
      <alignment horizontal="left" wrapText="1"/>
    </xf>
    <xf numFmtId="177" fontId="37" fillId="0" borderId="0" xfId="11" applyNumberFormat="1" applyFont="1" applyFill="1" applyBorder="1" applyAlignment="1">
      <alignment horizontal="right"/>
    </xf>
    <xf numFmtId="177" fontId="34"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0" fillId="0" borderId="0" xfId="0" applyFont="1"/>
    <xf numFmtId="0" fontId="26" fillId="0" borderId="0" xfId="0" applyFont="1" applyAlignment="1">
      <alignment horizontal="left" vertical="top" wrapText="1"/>
    </xf>
    <xf numFmtId="0" fontId="26" fillId="0" borderId="0" xfId="0" applyFont="1" applyAlignment="1">
      <alignment vertical="top" wrapText="1"/>
    </xf>
    <xf numFmtId="0" fontId="44" fillId="0" borderId="0" xfId="0" applyFont="1" applyAlignment="1">
      <alignment vertical="top"/>
    </xf>
    <xf numFmtId="0" fontId="44" fillId="0" borderId="0" xfId="0" applyFont="1"/>
    <xf numFmtId="0" fontId="14" fillId="0" borderId="0" xfId="0" applyFont="1" applyAlignment="1">
      <alignment vertical="top" wrapText="1"/>
    </xf>
    <xf numFmtId="0" fontId="26" fillId="0" borderId="0" xfId="0" applyFont="1" applyAlignment="1">
      <alignment horizontal="center" vertical="top" wrapText="1"/>
    </xf>
    <xf numFmtId="0" fontId="34" fillId="0" borderId="0" xfId="0" applyFont="1" applyAlignment="1">
      <alignment horizontal="left" vertical="center" readingOrder="1"/>
    </xf>
    <xf numFmtId="0" fontId="2" fillId="0" borderId="0" xfId="0" applyFont="1"/>
    <xf numFmtId="9" fontId="2" fillId="0" borderId="0" xfId="0" applyNumberFormat="1" applyFont="1"/>
    <xf numFmtId="3" fontId="2" fillId="0" borderId="0" xfId="0" applyNumberFormat="1" applyFont="1"/>
    <xf numFmtId="9" fontId="2" fillId="0" borderId="4" xfId="0" applyNumberFormat="1" applyFont="1" applyBorder="1"/>
    <xf numFmtId="3" fontId="2" fillId="0" borderId="4" xfId="0" applyNumberFormat="1" applyFont="1" applyBorder="1"/>
    <xf numFmtId="0" fontId="2" fillId="0" borderId="4" xfId="0" applyFont="1" applyBorder="1"/>
    <xf numFmtId="0" fontId="2" fillId="0" borderId="5" xfId="0" applyFont="1" applyBorder="1"/>
    <xf numFmtId="0" fontId="2" fillId="0" borderId="9" xfId="0" applyFont="1" applyBorder="1"/>
    <xf numFmtId="0" fontId="13" fillId="0" borderId="9" xfId="0" applyFont="1" applyBorder="1"/>
    <xf numFmtId="0" fontId="13" fillId="0" borderId="4" xfId="0" applyFont="1" applyBorder="1"/>
    <xf numFmtId="0" fontId="1" fillId="0" borderId="4" xfId="0" applyFont="1" applyBorder="1" applyAlignment="1">
      <alignment horizontal="right"/>
    </xf>
    <xf numFmtId="0" fontId="1" fillId="0" borderId="5" xfId="0" applyFont="1" applyBorder="1" applyAlignment="1">
      <alignment horizontal="right"/>
    </xf>
    <xf numFmtId="0" fontId="1" fillId="0" borderId="0" xfId="0" applyFont="1" applyAlignment="1">
      <alignment horizontal="left" vertical="top" wrapText="1"/>
    </xf>
    <xf numFmtId="0" fontId="11" fillId="0" borderId="0" xfId="0" applyFont="1" applyAlignment="1">
      <alignment horizontal="left" vertical="top" wrapText="1"/>
    </xf>
    <xf numFmtId="170" fontId="34" fillId="0" borderId="7" xfId="1" applyNumberFormat="1" applyFont="1" applyFill="1" applyBorder="1" applyAlignment="1">
      <alignment horizontal="center"/>
    </xf>
    <xf numFmtId="170" fontId="34" fillId="0" borderId="8" xfId="1" applyNumberFormat="1" applyFont="1" applyFill="1" applyBorder="1" applyAlignment="1">
      <alignment horizontal="center"/>
    </xf>
    <xf numFmtId="0" fontId="32" fillId="0" borderId="0" xfId="0" applyFont="1" applyAlignment="1">
      <alignment horizontal="left" wrapText="1"/>
    </xf>
    <xf numFmtId="170" fontId="34" fillId="0" borderId="0" xfId="1" applyNumberFormat="1" applyFont="1" applyFill="1" applyBorder="1" applyAlignment="1">
      <alignment horizontal="center"/>
    </xf>
    <xf numFmtId="165" fontId="37" fillId="0" borderId="4" xfId="1" applyNumberFormat="1" applyFont="1" applyBorder="1" applyAlignment="1">
      <alignment horizontal="right" wrapText="1"/>
    </xf>
    <xf numFmtId="165" fontId="37" fillId="0" borderId="5" xfId="1" applyNumberFormat="1" applyFont="1" applyBorder="1" applyAlignment="1">
      <alignment horizontal="right" wrapText="1"/>
    </xf>
    <xf numFmtId="165" fontId="37" fillId="0" borderId="0" xfId="1" applyNumberFormat="1" applyFont="1" applyBorder="1" applyAlignment="1">
      <alignment horizontal="right" wrapText="1"/>
    </xf>
    <xf numFmtId="171" fontId="34" fillId="0" borderId="0" xfId="1" applyNumberFormat="1" applyFont="1" applyFill="1" applyBorder="1" applyAlignment="1">
      <alignment horizontal="center"/>
    </xf>
    <xf numFmtId="165" fontId="37" fillId="0" borderId="4" xfId="1" applyNumberFormat="1" applyFont="1" applyBorder="1" applyAlignment="1">
      <alignment horizontal="center" wrapText="1"/>
    </xf>
    <xf numFmtId="165" fontId="37" fillId="0" borderId="5" xfId="1" applyNumberFormat="1" applyFont="1" applyBorder="1" applyAlignment="1">
      <alignment horizontal="center" wrapText="1"/>
    </xf>
    <xf numFmtId="165" fontId="37" fillId="0" borderId="0" xfId="1" applyNumberFormat="1" applyFont="1" applyBorder="1" applyAlignment="1">
      <alignment horizontal="center" wrapText="1"/>
    </xf>
    <xf numFmtId="170" fontId="28" fillId="0" borderId="7" xfId="1" applyNumberFormat="1" applyFont="1" applyFill="1" applyBorder="1" applyAlignment="1">
      <alignment horizontal="center"/>
    </xf>
    <xf numFmtId="170" fontId="28" fillId="0" borderId="8" xfId="1" applyNumberFormat="1" applyFont="1" applyFill="1" applyBorder="1" applyAlignment="1">
      <alignment horizontal="center"/>
    </xf>
    <xf numFmtId="165" fontId="37" fillId="0" borderId="2" xfId="1" applyNumberFormat="1" applyFont="1" applyBorder="1" applyAlignment="1">
      <alignment horizontal="center" wrapText="1"/>
    </xf>
    <xf numFmtId="170" fontId="37" fillId="0" borderId="1" xfId="4" applyNumberFormat="1" applyFont="1" applyFill="1" applyBorder="1" applyAlignment="1" applyProtection="1">
      <alignment horizontal="center" wrapText="1"/>
    </xf>
    <xf numFmtId="164" fontId="37" fillId="0" borderId="1" xfId="4" applyNumberFormat="1" applyFont="1" applyFill="1" applyBorder="1" applyAlignment="1" applyProtection="1">
      <alignment horizontal="center" wrapText="1"/>
    </xf>
    <xf numFmtId="3" fontId="37" fillId="0" borderId="1" xfId="4" applyNumberFormat="1" applyFont="1" applyFill="1" applyBorder="1" applyAlignment="1" applyProtection="1">
      <alignment horizontal="center" wrapText="1"/>
    </xf>
  </cellXfs>
  <cellStyles count="12">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263191</xdr:colOff>
      <xdr:row>48</xdr:row>
      <xdr:rowOff>818147</xdr:rowOff>
    </xdr:from>
    <xdr:to>
      <xdr:col>20</xdr:col>
      <xdr:colOff>196516</xdr:colOff>
      <xdr:row>66</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341270" y="10032331"/>
          <a:ext cx="10892088" cy="3352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February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5 per cent compared to 2021. While the quantity of landings is down 7</a:t>
          </a:r>
          <a:r>
            <a:rPr lang="en-GB" sz="1100" b="0" baseline="0">
              <a:latin typeface="Arial" panose="020B0604020202020204" pitchFamily="34" charset="0"/>
              <a:cs typeface="Arial" panose="020B0604020202020204" pitchFamily="34" charset="0"/>
            </a:rPr>
            <a:t> per cent compared to tonnage landed in between January - February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983336</xdr:colOff>
      <xdr:row>4</xdr:row>
      <xdr:rowOff>10027</xdr:rowOff>
    </xdr:from>
    <xdr:to>
      <xdr:col>19</xdr:col>
      <xdr:colOff>221806</xdr:colOff>
      <xdr:row>26</xdr:row>
      <xdr:rowOff>110290</xdr:rowOff>
    </xdr:to>
    <xdr:pic>
      <xdr:nvPicPr>
        <xdr:cNvPr id="8" name="Picture 7">
          <a:extLst>
            <a:ext uri="{FF2B5EF4-FFF2-40B4-BE49-F238E27FC236}">
              <a16:creationId xmlns:a16="http://schemas.microsoft.com/office/drawing/2014/main" id="{E6382663-DD11-40B2-B6A3-343B354DE942}"/>
            </a:ext>
          </a:extLst>
        </xdr:cNvPr>
        <xdr:cNvPicPr>
          <a:picLocks noChangeAspect="1"/>
        </xdr:cNvPicPr>
      </xdr:nvPicPr>
      <xdr:blipFill>
        <a:blip xmlns:r="http://schemas.openxmlformats.org/officeDocument/2006/relationships" r:embed="rId3"/>
        <a:stretch>
          <a:fillRect/>
        </a:stretch>
      </xdr:blipFill>
      <xdr:spPr>
        <a:xfrm>
          <a:off x="2818152" y="842211"/>
          <a:ext cx="10828891" cy="4291263"/>
        </a:xfrm>
        <a:prstGeom prst="rect">
          <a:avLst/>
        </a:prstGeom>
      </xdr:spPr>
    </xdr:pic>
    <xdr:clientData/>
  </xdr:twoCellAnchor>
  <xdr:twoCellAnchor editAs="oneCell">
    <xdr:from>
      <xdr:col>3</xdr:col>
      <xdr:colOff>979614</xdr:colOff>
      <xdr:row>28</xdr:row>
      <xdr:rowOff>150395</xdr:rowOff>
    </xdr:from>
    <xdr:to>
      <xdr:col>19</xdr:col>
      <xdr:colOff>130342</xdr:colOff>
      <xdr:row>48</xdr:row>
      <xdr:rowOff>600851</xdr:rowOff>
    </xdr:to>
    <xdr:pic>
      <xdr:nvPicPr>
        <xdr:cNvPr id="9" name="Picture 8">
          <a:extLst>
            <a:ext uri="{FF2B5EF4-FFF2-40B4-BE49-F238E27FC236}">
              <a16:creationId xmlns:a16="http://schemas.microsoft.com/office/drawing/2014/main" id="{B49B0C87-105B-432D-A3F6-988D9E3968E6}"/>
            </a:ext>
          </a:extLst>
        </xdr:cNvPr>
        <xdr:cNvPicPr>
          <a:picLocks noChangeAspect="1"/>
        </xdr:cNvPicPr>
      </xdr:nvPicPr>
      <xdr:blipFill>
        <a:blip xmlns:r="http://schemas.openxmlformats.org/officeDocument/2006/relationships" r:embed="rId4"/>
        <a:stretch>
          <a:fillRect/>
        </a:stretch>
      </xdr:blipFill>
      <xdr:spPr>
        <a:xfrm>
          <a:off x="2814430" y="5554579"/>
          <a:ext cx="10741149" cy="426045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February 2022 is compared to activity in February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February 2022 compared to 2021, up 34 per cent. The value of landings in February 2022 (£49.2m) was also up compared 2021, up 23 per cent.</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February 2022 comprised mostly of pelagic species (60 per cent) (T6). This is driven by landings of Mackerel which is usually a highly targetted fishery in the winter months. However, demersal species comprised the majority of the value landed (38 per cent), this is because demersal species typically fetch a hgiher price.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When compared to February 2021, the value of demersal landings by UK vessels in February 2022 is up by 7 per cent. The value of shellfish landings are down 4 per cent compared to 2021 (T6).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This month, the number of trips has again decreased by 22 per cent overall across the UK fleet, this is driven by decreased activity by all fleet sectors however, Welsh vessel acitivity shows the highest decrease with the number of trips half that made in February 2021(T7).</a:t>
          </a:r>
          <a:r>
            <a:rPr lang="en-GB" sz="1100" b="0" i="0" baseline="0">
              <a:solidFill>
                <a:schemeClr val="dk1"/>
              </a:solidFill>
              <a:effectLst/>
              <a:latin typeface="Arial" panose="020B0604020202020204" pitchFamily="34" charset="0"/>
              <a:ea typeface="+mn-ea"/>
              <a:cs typeface="Arial" panose="020B0604020202020204" pitchFamily="34" charset="0"/>
            </a:rPr>
            <a:t> This was likely driven by the period of storms including Dudley, Eunice and Franklin that impacted the UK throughout February. The welsh fleet is typically comprised of smaller vessels that would be more impacted by bad weather. </a:t>
          </a: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UK vessels into foreign ports are up overall when compared to 2021 (T1b) made up largely of landings by large scottish pelagic vessels.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into UK ports (by UK and foreign vessels) in February 2022 is up 16 per cent compared to 2021. Value landed is also up 22 per cent compared to 2021 with increased value landed into Northern Irish and Scottish ports (T5).</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66675</xdr:colOff>
      <xdr:row>2</xdr:row>
      <xdr:rowOff>180975</xdr:rowOff>
    </xdr:from>
    <xdr:to>
      <xdr:col>19</xdr:col>
      <xdr:colOff>113021</xdr:colOff>
      <xdr:row>24</xdr:row>
      <xdr:rowOff>37594</xdr:rowOff>
    </xdr:to>
    <xdr:pic>
      <xdr:nvPicPr>
        <xdr:cNvPr id="6" name="Picture 5">
          <a:extLst>
            <a:ext uri="{FF2B5EF4-FFF2-40B4-BE49-F238E27FC236}">
              <a16:creationId xmlns:a16="http://schemas.microsoft.com/office/drawing/2014/main" id="{1CB97942-8660-4631-A9CF-427D4112F9D1}"/>
            </a:ext>
          </a:extLst>
        </xdr:cNvPr>
        <xdr:cNvPicPr>
          <a:picLocks noChangeAspect="1"/>
        </xdr:cNvPicPr>
      </xdr:nvPicPr>
      <xdr:blipFill>
        <a:blip xmlns:r="http://schemas.openxmlformats.org/officeDocument/2006/relationships" r:embed="rId3"/>
        <a:stretch>
          <a:fillRect/>
        </a:stretch>
      </xdr:blipFill>
      <xdr:spPr>
        <a:xfrm>
          <a:off x="2505075" y="628650"/>
          <a:ext cx="10228571" cy="4047619"/>
        </a:xfrm>
        <a:prstGeom prst="rect">
          <a:avLst/>
        </a:prstGeom>
      </xdr:spPr>
    </xdr:pic>
    <xdr:clientData/>
  </xdr:twoCellAnchor>
  <xdr:twoCellAnchor editAs="oneCell">
    <xdr:from>
      <xdr:col>4</xdr:col>
      <xdr:colOff>47625</xdr:colOff>
      <xdr:row>25</xdr:row>
      <xdr:rowOff>142875</xdr:rowOff>
    </xdr:from>
    <xdr:to>
      <xdr:col>19</xdr:col>
      <xdr:colOff>122543</xdr:colOff>
      <xdr:row>47</xdr:row>
      <xdr:rowOff>28065</xdr:rowOff>
    </xdr:to>
    <xdr:pic>
      <xdr:nvPicPr>
        <xdr:cNvPr id="9" name="Picture 8">
          <a:extLst>
            <a:ext uri="{FF2B5EF4-FFF2-40B4-BE49-F238E27FC236}">
              <a16:creationId xmlns:a16="http://schemas.microsoft.com/office/drawing/2014/main" id="{7FFBDF09-67DC-4C8B-AED1-3CB3806839D0}"/>
            </a:ext>
          </a:extLst>
        </xdr:cNvPr>
        <xdr:cNvPicPr>
          <a:picLocks noChangeAspect="1"/>
        </xdr:cNvPicPr>
      </xdr:nvPicPr>
      <xdr:blipFill>
        <a:blip xmlns:r="http://schemas.openxmlformats.org/officeDocument/2006/relationships" r:embed="rId4"/>
        <a:stretch>
          <a:fillRect/>
        </a:stretch>
      </xdr:blipFill>
      <xdr:spPr>
        <a:xfrm>
          <a:off x="2486025" y="4972050"/>
          <a:ext cx="10257143" cy="407619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T32" sqref="T32"/>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204</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R7" s="11"/>
      <c r="S7" s="11"/>
      <c r="T7" s="11"/>
      <c r="U7" s="11"/>
    </row>
    <row r="8" spans="4:21" ht="15.75" customHeight="1" x14ac:dyDescent="0.2">
      <c r="E8" s="217" t="s">
        <v>197</v>
      </c>
      <c r="F8" s="266" t="s">
        <v>198</v>
      </c>
      <c r="G8" s="266"/>
      <c r="H8" s="266"/>
      <c r="I8" s="266"/>
      <c r="J8" s="266"/>
      <c r="K8" s="266"/>
      <c r="L8" s="266"/>
      <c r="M8" s="266"/>
      <c r="R8" s="11"/>
      <c r="S8" s="11"/>
      <c r="T8" s="11"/>
      <c r="U8" s="11"/>
    </row>
    <row r="9" spans="4:21" x14ac:dyDescent="0.2">
      <c r="E9" s="217" t="s">
        <v>199</v>
      </c>
      <c r="F9" s="266" t="s">
        <v>200</v>
      </c>
      <c r="G9" s="266"/>
      <c r="H9" s="266"/>
      <c r="I9" s="266"/>
      <c r="J9" s="266"/>
      <c r="K9" s="266"/>
      <c r="L9" s="266"/>
      <c r="M9" s="266"/>
      <c r="R9" s="11"/>
      <c r="S9" s="11"/>
      <c r="T9" s="11"/>
      <c r="U9" s="11"/>
    </row>
    <row r="10" spans="4:21" x14ac:dyDescent="0.2">
      <c r="D10" s="216"/>
      <c r="E10" s="217" t="s">
        <v>205</v>
      </c>
      <c r="F10" s="266" t="s">
        <v>206</v>
      </c>
      <c r="R10" s="11"/>
      <c r="T10" s="11"/>
      <c r="U10" s="11"/>
    </row>
    <row r="11" spans="4:21" x14ac:dyDescent="0.2">
      <c r="D11" s="216"/>
      <c r="E11" s="218" t="s">
        <v>0</v>
      </c>
      <c r="F11" s="1" t="s">
        <v>156</v>
      </c>
      <c r="R11" s="11"/>
      <c r="S11" s="11"/>
      <c r="T11" s="11"/>
      <c r="U11" s="11"/>
    </row>
    <row r="12" spans="4:21" x14ac:dyDescent="0.2">
      <c r="D12" s="216"/>
      <c r="E12" s="217" t="s">
        <v>115</v>
      </c>
      <c r="F12" s="1" t="s">
        <v>157</v>
      </c>
      <c r="R12" s="11"/>
      <c r="S12" s="11"/>
      <c r="T12" s="11"/>
      <c r="U12" s="11"/>
    </row>
    <row r="13" spans="4:21" x14ac:dyDescent="0.2">
      <c r="D13" s="216"/>
      <c r="E13" s="217" t="s">
        <v>116</v>
      </c>
      <c r="F13" s="1" t="s">
        <v>158</v>
      </c>
      <c r="R13" s="11"/>
      <c r="S13" s="11"/>
      <c r="T13" s="11"/>
    </row>
    <row r="14" spans="4:21" x14ac:dyDescent="0.2">
      <c r="D14" s="216"/>
      <c r="E14" s="218" t="s">
        <v>1</v>
      </c>
      <c r="F14" s="1" t="s">
        <v>159</v>
      </c>
    </row>
    <row r="15" spans="4:21" x14ac:dyDescent="0.2">
      <c r="D15" s="216"/>
      <c r="E15" s="218" t="s">
        <v>2</v>
      </c>
      <c r="F15" s="1" t="s">
        <v>160</v>
      </c>
    </row>
    <row r="16" spans="4:21" x14ac:dyDescent="0.2">
      <c r="D16" s="216"/>
      <c r="E16" s="218" t="s">
        <v>39</v>
      </c>
      <c r="F16" s="1" t="s">
        <v>161</v>
      </c>
    </row>
    <row r="17" spans="4:18" x14ac:dyDescent="0.2">
      <c r="D17" s="216"/>
      <c r="E17" s="219" t="s">
        <v>42</v>
      </c>
      <c r="F17" s="1" t="s">
        <v>162</v>
      </c>
    </row>
    <row r="18" spans="4:18" x14ac:dyDescent="0.2">
      <c r="D18" s="216"/>
      <c r="E18" s="219" t="s">
        <v>117</v>
      </c>
      <c r="F18" s="1" t="s">
        <v>163</v>
      </c>
    </row>
    <row r="19" spans="4:18" x14ac:dyDescent="0.2">
      <c r="D19" s="216"/>
      <c r="E19" s="219" t="s">
        <v>124</v>
      </c>
      <c r="F19" s="44" t="s">
        <v>164</v>
      </c>
    </row>
    <row r="20" spans="4:18" x14ac:dyDescent="0.2">
      <c r="E20" s="217" t="s">
        <v>165</v>
      </c>
      <c r="F20" s="266" t="s">
        <v>209</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78" t="s">
        <v>210</v>
      </c>
      <c r="F24" s="279"/>
      <c r="G24" s="279"/>
      <c r="H24" s="279"/>
      <c r="I24" s="279"/>
      <c r="J24" s="279"/>
      <c r="K24" s="279"/>
      <c r="L24" s="279"/>
      <c r="M24" s="279"/>
      <c r="N24" s="279"/>
      <c r="O24" s="279"/>
      <c r="P24" s="279"/>
      <c r="Q24" s="279"/>
      <c r="R24" s="279"/>
    </row>
    <row r="25" spans="4:18" x14ac:dyDescent="0.2">
      <c r="E25" s="279"/>
      <c r="F25" s="279"/>
      <c r="G25" s="279"/>
      <c r="H25" s="279"/>
      <c r="I25" s="279"/>
      <c r="J25" s="279"/>
      <c r="K25" s="279"/>
      <c r="L25" s="279"/>
      <c r="M25" s="279"/>
      <c r="N25" s="279"/>
      <c r="O25" s="279"/>
      <c r="P25" s="279"/>
      <c r="Q25" s="279"/>
      <c r="R25" s="279"/>
    </row>
    <row r="26" spans="4:18" x14ac:dyDescent="0.2">
      <c r="E26" s="279"/>
      <c r="F26" s="279"/>
      <c r="G26" s="279"/>
      <c r="H26" s="279"/>
      <c r="I26" s="279"/>
      <c r="J26" s="279"/>
      <c r="K26" s="279"/>
      <c r="L26" s="279"/>
      <c r="M26" s="279"/>
      <c r="N26" s="279"/>
      <c r="O26" s="279"/>
      <c r="P26" s="279"/>
      <c r="Q26" s="279"/>
      <c r="R26" s="279"/>
    </row>
    <row r="27" spans="4:18" x14ac:dyDescent="0.2">
      <c r="E27" s="279"/>
      <c r="F27" s="279"/>
      <c r="G27" s="279"/>
      <c r="H27" s="279"/>
      <c r="I27" s="279"/>
      <c r="J27" s="279"/>
      <c r="K27" s="279"/>
      <c r="L27" s="279"/>
      <c r="M27" s="279"/>
      <c r="N27" s="279"/>
      <c r="O27" s="279"/>
      <c r="P27" s="279"/>
      <c r="Q27" s="279"/>
      <c r="R27" s="279"/>
    </row>
    <row r="28" spans="4:18" x14ac:dyDescent="0.2">
      <c r="E28" s="279"/>
      <c r="F28" s="279"/>
      <c r="G28" s="279"/>
      <c r="H28" s="279"/>
      <c r="I28" s="279"/>
      <c r="J28" s="279"/>
      <c r="K28" s="279"/>
      <c r="L28" s="279"/>
      <c r="M28" s="279"/>
      <c r="N28" s="279"/>
      <c r="O28" s="279"/>
      <c r="P28" s="279"/>
      <c r="Q28" s="279"/>
      <c r="R28" s="279"/>
    </row>
    <row r="29" spans="4:18" x14ac:dyDescent="0.2">
      <c r="E29" s="279"/>
      <c r="F29" s="279"/>
      <c r="G29" s="279"/>
      <c r="H29" s="279"/>
      <c r="I29" s="279"/>
      <c r="J29" s="279"/>
      <c r="K29" s="279"/>
      <c r="L29" s="279"/>
      <c r="M29" s="279"/>
      <c r="N29" s="279"/>
      <c r="O29" s="279"/>
      <c r="P29" s="279"/>
      <c r="Q29" s="279"/>
      <c r="R29" s="279"/>
    </row>
    <row r="30" spans="4:18" x14ac:dyDescent="0.2">
      <c r="E30" s="279"/>
      <c r="F30" s="279"/>
      <c r="G30" s="279"/>
      <c r="H30" s="279"/>
      <c r="I30" s="279"/>
      <c r="J30" s="279"/>
      <c r="K30" s="279"/>
      <c r="L30" s="279"/>
      <c r="M30" s="279"/>
      <c r="N30" s="279"/>
      <c r="O30" s="279"/>
      <c r="P30" s="279"/>
      <c r="Q30" s="279"/>
      <c r="R30" s="279"/>
    </row>
    <row r="31" spans="4:18" x14ac:dyDescent="0.2">
      <c r="E31" s="279"/>
      <c r="F31" s="279"/>
      <c r="G31" s="279"/>
      <c r="H31" s="279"/>
      <c r="I31" s="279"/>
      <c r="J31" s="279"/>
      <c r="K31" s="279"/>
      <c r="L31" s="279"/>
      <c r="M31" s="279"/>
      <c r="N31" s="279"/>
      <c r="O31" s="279"/>
      <c r="P31" s="279"/>
      <c r="Q31" s="279"/>
      <c r="R31" s="279"/>
    </row>
    <row r="32" spans="4:18" x14ac:dyDescent="0.2">
      <c r="E32" s="279"/>
      <c r="F32" s="279"/>
      <c r="G32" s="279"/>
      <c r="H32" s="279"/>
      <c r="I32" s="279"/>
      <c r="J32" s="279"/>
      <c r="K32" s="279"/>
      <c r="L32" s="279"/>
      <c r="M32" s="279"/>
      <c r="N32" s="279"/>
      <c r="O32" s="279"/>
      <c r="P32" s="279"/>
      <c r="Q32" s="279"/>
      <c r="R32" s="279"/>
    </row>
    <row r="33" spans="5:18" x14ac:dyDescent="0.2">
      <c r="E33" s="279"/>
      <c r="F33" s="279"/>
      <c r="G33" s="279"/>
      <c r="H33" s="279"/>
      <c r="I33" s="279"/>
      <c r="J33" s="279"/>
      <c r="K33" s="279"/>
      <c r="L33" s="279"/>
      <c r="M33" s="279"/>
      <c r="N33" s="279"/>
      <c r="O33" s="279"/>
      <c r="P33" s="279"/>
      <c r="Q33" s="279"/>
      <c r="R33" s="279"/>
    </row>
    <row r="34" spans="5:18" x14ac:dyDescent="0.2">
      <c r="E34" s="279"/>
      <c r="F34" s="279"/>
      <c r="G34" s="279"/>
      <c r="H34" s="279"/>
      <c r="I34" s="279"/>
      <c r="J34" s="279"/>
      <c r="K34" s="279"/>
      <c r="L34" s="279"/>
      <c r="M34" s="279"/>
      <c r="N34" s="279"/>
      <c r="O34" s="279"/>
      <c r="P34" s="279"/>
      <c r="Q34" s="279"/>
      <c r="R34" s="279"/>
    </row>
    <row r="35" spans="5:18" x14ac:dyDescent="0.2">
      <c r="E35" s="279"/>
      <c r="F35" s="279"/>
      <c r="G35" s="279"/>
      <c r="H35" s="279"/>
      <c r="I35" s="279"/>
      <c r="J35" s="279"/>
      <c r="K35" s="279"/>
      <c r="L35" s="279"/>
      <c r="M35" s="279"/>
      <c r="N35" s="279"/>
      <c r="O35" s="279"/>
      <c r="P35" s="279"/>
      <c r="Q35" s="279"/>
      <c r="R35" s="279"/>
    </row>
    <row r="36" spans="5:18" x14ac:dyDescent="0.2">
      <c r="E36" s="279"/>
      <c r="F36" s="279"/>
      <c r="G36" s="279"/>
      <c r="H36" s="279"/>
      <c r="I36" s="279"/>
      <c r="J36" s="279"/>
      <c r="K36" s="279"/>
      <c r="L36" s="279"/>
      <c r="M36" s="279"/>
      <c r="N36" s="279"/>
      <c r="O36" s="279"/>
      <c r="P36" s="279"/>
      <c r="Q36" s="279"/>
      <c r="R36" s="279"/>
    </row>
    <row r="37" spans="5:18" x14ac:dyDescent="0.2">
      <c r="E37" s="279"/>
      <c r="F37" s="279"/>
      <c r="G37" s="279"/>
      <c r="H37" s="279"/>
      <c r="I37" s="279"/>
      <c r="J37" s="279"/>
      <c r="K37" s="279"/>
      <c r="L37" s="279"/>
      <c r="M37" s="279"/>
      <c r="N37" s="279"/>
      <c r="O37" s="279"/>
      <c r="P37" s="279"/>
      <c r="Q37" s="279"/>
      <c r="R37" s="279"/>
    </row>
    <row r="38" spans="5:18" x14ac:dyDescent="0.2">
      <c r="E38" s="279"/>
      <c r="F38" s="279"/>
      <c r="G38" s="279"/>
      <c r="H38" s="279"/>
      <c r="I38" s="279"/>
      <c r="J38" s="279"/>
      <c r="K38" s="279"/>
      <c r="L38" s="279"/>
      <c r="M38" s="279"/>
      <c r="N38" s="279"/>
      <c r="O38" s="279"/>
      <c r="P38" s="279"/>
      <c r="Q38" s="279"/>
      <c r="R38" s="279"/>
    </row>
    <row r="39" spans="5:18" x14ac:dyDescent="0.2">
      <c r="E39" s="279"/>
      <c r="F39" s="279"/>
      <c r="G39" s="279"/>
      <c r="H39" s="279"/>
      <c r="I39" s="279"/>
      <c r="J39" s="279"/>
      <c r="K39" s="279"/>
      <c r="L39" s="279"/>
      <c r="M39" s="279"/>
      <c r="N39" s="279"/>
      <c r="O39" s="279"/>
      <c r="P39" s="279"/>
      <c r="Q39" s="279"/>
      <c r="R39" s="279"/>
    </row>
    <row r="40" spans="5:18" x14ac:dyDescent="0.2">
      <c r="E40" s="279"/>
      <c r="F40" s="279"/>
      <c r="G40" s="279"/>
      <c r="H40" s="279"/>
      <c r="I40" s="279"/>
      <c r="J40" s="279"/>
      <c r="K40" s="279"/>
      <c r="L40" s="279"/>
      <c r="M40" s="279"/>
      <c r="N40" s="279"/>
      <c r="O40" s="279"/>
      <c r="P40" s="279"/>
      <c r="Q40" s="279"/>
      <c r="R40" s="279"/>
    </row>
    <row r="41" spans="5:18" x14ac:dyDescent="0.2">
      <c r="E41" s="279"/>
      <c r="F41" s="279"/>
      <c r="G41" s="279"/>
      <c r="H41" s="279"/>
      <c r="I41" s="279"/>
      <c r="J41" s="279"/>
      <c r="K41" s="279"/>
      <c r="L41" s="279"/>
      <c r="M41" s="279"/>
      <c r="N41" s="279"/>
      <c r="O41" s="279"/>
      <c r="P41" s="279"/>
      <c r="Q41" s="279"/>
      <c r="R41" s="279"/>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February'!A1" display="Highlights - February"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28"/>
      <c r="H3" s="35"/>
      <c r="I3" s="35"/>
      <c r="J3" s="35"/>
    </row>
    <row r="4" spans="1:11" x14ac:dyDescent="0.25">
      <c r="A4" s="30"/>
      <c r="B4" s="74"/>
      <c r="C4" s="283">
        <v>44593</v>
      </c>
      <c r="D4" s="283"/>
      <c r="E4" s="283"/>
      <c r="F4" s="90"/>
      <c r="G4" s="287"/>
      <c r="H4" s="287"/>
      <c r="I4" s="287"/>
      <c r="J4" s="42"/>
    </row>
    <row r="5" spans="1:11" x14ac:dyDescent="0.25">
      <c r="A5" s="30"/>
      <c r="B5" s="76"/>
      <c r="C5" s="288" t="s">
        <v>125</v>
      </c>
      <c r="D5" s="87" t="s">
        <v>56</v>
      </c>
      <c r="E5" s="88" t="s">
        <v>57</v>
      </c>
      <c r="F5" s="89"/>
      <c r="G5" s="290"/>
      <c r="H5" s="129"/>
      <c r="I5" s="130"/>
    </row>
    <row r="6" spans="1:11" x14ac:dyDescent="0.25">
      <c r="A6" s="30"/>
      <c r="B6" s="79"/>
      <c r="C6" s="289"/>
      <c r="D6" s="137" t="s">
        <v>166</v>
      </c>
      <c r="E6" s="80" t="s">
        <v>58</v>
      </c>
      <c r="F6" s="79"/>
      <c r="G6" s="290"/>
      <c r="H6" s="46"/>
      <c r="I6" s="45"/>
      <c r="J6" s="45"/>
    </row>
    <row r="7" spans="1:11" x14ac:dyDescent="0.25">
      <c r="A7" s="30"/>
      <c r="B7" s="81" t="s">
        <v>59</v>
      </c>
      <c r="C7" s="162">
        <v>0</v>
      </c>
      <c r="D7" s="162">
        <v>0</v>
      </c>
      <c r="E7" s="207"/>
      <c r="F7" s="50"/>
      <c r="G7" s="236"/>
      <c r="H7" s="239"/>
      <c r="I7" s="117"/>
      <c r="J7" s="117"/>
      <c r="K7" s="135"/>
    </row>
    <row r="8" spans="1:11" x14ac:dyDescent="0.25">
      <c r="A8" s="30"/>
      <c r="B8" s="81" t="s">
        <v>60</v>
      </c>
      <c r="C8" s="162">
        <v>0</v>
      </c>
      <c r="D8" s="162">
        <v>0</v>
      </c>
      <c r="E8" s="143"/>
      <c r="F8" s="50"/>
      <c r="G8" s="47"/>
      <c r="H8" s="238"/>
      <c r="I8" s="104"/>
      <c r="J8" s="104"/>
      <c r="K8" s="135"/>
    </row>
    <row r="9" spans="1:11" x14ac:dyDescent="0.25">
      <c r="A9" s="30"/>
      <c r="B9" s="81" t="s">
        <v>61</v>
      </c>
      <c r="C9" s="162">
        <v>0</v>
      </c>
      <c r="D9" s="162">
        <v>0</v>
      </c>
      <c r="E9" s="143"/>
      <c r="F9" s="50"/>
      <c r="G9" s="47"/>
      <c r="H9" s="238"/>
      <c r="I9" s="104"/>
      <c r="J9" s="104"/>
      <c r="K9" s="135"/>
    </row>
    <row r="10" spans="1:11" x14ac:dyDescent="0.25">
      <c r="A10" s="30"/>
      <c r="B10" s="81" t="s">
        <v>62</v>
      </c>
      <c r="C10" s="162">
        <v>2.2321999999999997</v>
      </c>
      <c r="D10" s="162">
        <v>0</v>
      </c>
      <c r="E10" s="210"/>
      <c r="F10" s="50"/>
      <c r="G10" s="47"/>
      <c r="H10" s="238"/>
      <c r="I10" s="104"/>
      <c r="J10" s="104"/>
      <c r="K10" s="135"/>
    </row>
    <row r="11" spans="1:11" x14ac:dyDescent="0.25">
      <c r="A11" s="30"/>
      <c r="B11" s="81" t="s">
        <v>63</v>
      </c>
      <c r="C11" s="162">
        <v>0</v>
      </c>
      <c r="D11" s="162">
        <v>0</v>
      </c>
      <c r="E11" s="210"/>
      <c r="F11" s="50"/>
      <c r="G11" s="47"/>
      <c r="H11" s="238"/>
      <c r="I11" s="104"/>
      <c r="J11" s="104"/>
      <c r="K11" s="135"/>
    </row>
    <row r="12" spans="1:11" x14ac:dyDescent="0.25">
      <c r="A12" s="30"/>
      <c r="B12" s="81" t="s">
        <v>64</v>
      </c>
      <c r="C12" s="162">
        <v>0.252</v>
      </c>
      <c r="D12" s="162">
        <v>0</v>
      </c>
      <c r="E12" s="210"/>
      <c r="F12" s="50"/>
      <c r="G12" s="47"/>
      <c r="H12" s="238"/>
      <c r="I12" s="104"/>
      <c r="J12" s="104"/>
      <c r="K12" s="135"/>
    </row>
    <row r="13" spans="1:11" x14ac:dyDescent="0.25">
      <c r="A13" s="30"/>
      <c r="B13" s="81" t="s">
        <v>65</v>
      </c>
      <c r="C13" s="162">
        <v>4.4483999999999995</v>
      </c>
      <c r="D13" s="162">
        <v>1.8020000000000001E-2</v>
      </c>
      <c r="E13" s="210"/>
      <c r="F13" s="50"/>
      <c r="G13" s="47"/>
      <c r="H13" s="238"/>
      <c r="I13" s="104"/>
      <c r="J13" s="104"/>
      <c r="K13" s="135"/>
    </row>
    <row r="14" spans="1:11" x14ac:dyDescent="0.25">
      <c r="A14" s="30"/>
      <c r="B14" s="81" t="s">
        <v>66</v>
      </c>
      <c r="C14" s="162">
        <v>180.64750000000001</v>
      </c>
      <c r="D14" s="162">
        <v>510.36286187016276</v>
      </c>
      <c r="E14" s="210">
        <f t="shared" ref="E14:E55" si="0">IFERROR((D14/C14)*1000,"")</f>
        <v>2825.1864092786382</v>
      </c>
      <c r="F14" s="50"/>
      <c r="G14" s="47"/>
      <c r="H14" s="238"/>
      <c r="I14" s="104"/>
      <c r="J14" s="104"/>
      <c r="K14" s="135"/>
    </row>
    <row r="15" spans="1:11" x14ac:dyDescent="0.25">
      <c r="A15" s="30"/>
      <c r="B15" s="81" t="s">
        <v>67</v>
      </c>
      <c r="C15" s="162">
        <v>0</v>
      </c>
      <c r="D15" s="162">
        <v>0</v>
      </c>
      <c r="E15" s="210"/>
      <c r="F15" s="50"/>
      <c r="G15" s="47"/>
      <c r="H15" s="238"/>
      <c r="I15" s="104"/>
      <c r="J15" s="104"/>
      <c r="K15" s="135"/>
    </row>
    <row r="16" spans="1:11" x14ac:dyDescent="0.25">
      <c r="A16" s="30"/>
      <c r="B16" s="81" t="s">
        <v>68</v>
      </c>
      <c r="C16" s="162">
        <v>7.4000000000000003E-3</v>
      </c>
      <c r="D16" s="162">
        <v>0</v>
      </c>
      <c r="E16" s="210"/>
      <c r="F16" s="50"/>
      <c r="G16" s="47"/>
      <c r="H16" s="238"/>
      <c r="I16" s="104"/>
      <c r="J16" s="104"/>
      <c r="K16" s="135"/>
    </row>
    <row r="17" spans="1:11" x14ac:dyDescent="0.25">
      <c r="A17" s="30"/>
      <c r="B17" s="81" t="s">
        <v>69</v>
      </c>
      <c r="C17" s="162">
        <v>195.35369999999998</v>
      </c>
      <c r="D17" s="162">
        <v>341.91330475160663</v>
      </c>
      <c r="E17" s="210">
        <f>IFERROR((D17/C17)*1000,"")</f>
        <v>1750.2269204607167</v>
      </c>
      <c r="F17" s="50"/>
      <c r="G17" s="47"/>
      <c r="H17" s="238"/>
      <c r="I17" s="104"/>
      <c r="J17" s="104"/>
      <c r="K17" s="135"/>
    </row>
    <row r="18" spans="1:11" x14ac:dyDescent="0.25">
      <c r="A18" s="30"/>
      <c r="B18" s="81" t="s">
        <v>70</v>
      </c>
      <c r="C18" s="162">
        <v>6.8040000000000003</v>
      </c>
      <c r="D18" s="162">
        <v>0</v>
      </c>
      <c r="E18" s="210"/>
      <c r="F18" s="50"/>
      <c r="G18" s="47"/>
      <c r="H18" s="238"/>
      <c r="I18" s="104"/>
      <c r="J18" s="104"/>
      <c r="K18" s="135"/>
    </row>
    <row r="19" spans="1:11" x14ac:dyDescent="0.25">
      <c r="A19" s="30"/>
      <c r="B19" s="81" t="s">
        <v>71</v>
      </c>
      <c r="C19" s="162">
        <v>63.337000000000003</v>
      </c>
      <c r="D19" s="162">
        <v>182.89631482088654</v>
      </c>
      <c r="E19" s="210">
        <f t="shared" si="0"/>
        <v>2887.6693689452695</v>
      </c>
      <c r="F19" s="50"/>
      <c r="G19" s="47"/>
      <c r="H19" s="238"/>
      <c r="I19" s="104"/>
      <c r="J19" s="104"/>
      <c r="K19" s="135"/>
    </row>
    <row r="20" spans="1:11" x14ac:dyDescent="0.25">
      <c r="A20" s="30"/>
      <c r="B20" s="81" t="s">
        <v>72</v>
      </c>
      <c r="C20" s="162">
        <v>0</v>
      </c>
      <c r="D20" s="162">
        <v>0</v>
      </c>
      <c r="E20" s="210" t="str">
        <f t="shared" si="0"/>
        <v/>
      </c>
      <c r="F20" s="50"/>
      <c r="G20" s="47"/>
      <c r="H20" s="238"/>
      <c r="I20" s="104"/>
      <c r="J20" s="104"/>
      <c r="K20" s="135"/>
    </row>
    <row r="21" spans="1:11" x14ac:dyDescent="0.25">
      <c r="A21" s="30"/>
      <c r="B21" s="81" t="s">
        <v>73</v>
      </c>
      <c r="C21" s="162">
        <v>0</v>
      </c>
      <c r="D21" s="162">
        <v>0</v>
      </c>
      <c r="E21" s="210"/>
      <c r="F21" s="50"/>
      <c r="G21" s="47"/>
      <c r="H21" s="238"/>
      <c r="I21" s="104"/>
      <c r="J21" s="104"/>
      <c r="K21" s="135"/>
    </row>
    <row r="22" spans="1:11" x14ac:dyDescent="0.25">
      <c r="A22" s="30"/>
      <c r="B22" s="81" t="s">
        <v>74</v>
      </c>
      <c r="C22" s="162">
        <v>1.4944999999999999</v>
      </c>
      <c r="D22" s="162">
        <v>0</v>
      </c>
      <c r="E22" s="210"/>
      <c r="F22" s="50"/>
      <c r="G22" s="47"/>
      <c r="H22" s="238"/>
      <c r="I22" s="104"/>
      <c r="J22" s="104"/>
      <c r="K22" s="135"/>
    </row>
    <row r="23" spans="1:11" x14ac:dyDescent="0.25">
      <c r="A23" s="30"/>
      <c r="B23" s="81" t="s">
        <v>75</v>
      </c>
      <c r="C23" s="162">
        <v>97.416000000000011</v>
      </c>
      <c r="D23" s="162">
        <v>120.30714568497245</v>
      </c>
      <c r="E23" s="210">
        <f t="shared" si="0"/>
        <v>1234.9834286459354</v>
      </c>
      <c r="F23" s="50"/>
      <c r="G23" s="47"/>
      <c r="H23" s="238"/>
      <c r="I23" s="104"/>
      <c r="J23" s="104"/>
      <c r="K23" s="135"/>
    </row>
    <row r="24" spans="1:11" x14ac:dyDescent="0.25">
      <c r="A24" s="30"/>
      <c r="B24" s="81" t="s">
        <v>76</v>
      </c>
      <c r="C24" s="162">
        <v>0</v>
      </c>
      <c r="D24" s="162">
        <v>0</v>
      </c>
      <c r="E24" s="210" t="str">
        <f t="shared" si="0"/>
        <v/>
      </c>
      <c r="F24" s="50"/>
      <c r="G24" s="47"/>
      <c r="H24" s="238"/>
      <c r="I24" s="104"/>
      <c r="J24" s="104"/>
      <c r="K24" s="135"/>
    </row>
    <row r="25" spans="1:11" x14ac:dyDescent="0.25">
      <c r="A25" s="30"/>
      <c r="B25" s="81" t="s">
        <v>77</v>
      </c>
      <c r="C25" s="162">
        <v>0.81879999999999997</v>
      </c>
      <c r="D25" s="162">
        <v>0</v>
      </c>
      <c r="E25" s="210"/>
      <c r="F25" s="50"/>
      <c r="G25" s="47"/>
      <c r="H25" s="238"/>
      <c r="I25" s="104"/>
      <c r="J25" s="104"/>
      <c r="K25" s="135"/>
    </row>
    <row r="26" spans="1:11" x14ac:dyDescent="0.25">
      <c r="A26" s="30"/>
      <c r="B26" s="81" t="s">
        <v>78</v>
      </c>
      <c r="C26" s="162">
        <v>5.0000000000000001E-4</v>
      </c>
      <c r="D26" s="162">
        <v>0</v>
      </c>
      <c r="E26" s="210"/>
      <c r="F26" s="58"/>
      <c r="G26" s="237"/>
      <c r="H26" s="238"/>
      <c r="I26" s="104"/>
      <c r="J26" s="104"/>
      <c r="K26" s="135"/>
    </row>
    <row r="27" spans="1:11" x14ac:dyDescent="0.25">
      <c r="A27" s="26"/>
      <c r="B27" s="81" t="s">
        <v>79</v>
      </c>
      <c r="C27" s="162">
        <v>3.8E-3</v>
      </c>
      <c r="D27" s="162">
        <v>0</v>
      </c>
      <c r="E27" s="210"/>
      <c r="F27" s="58"/>
      <c r="G27" s="236"/>
      <c r="H27" s="238"/>
      <c r="I27" s="104"/>
      <c r="J27" s="104"/>
      <c r="K27" s="135"/>
    </row>
    <row r="28" spans="1:11" x14ac:dyDescent="0.25">
      <c r="A28" s="32"/>
      <c r="B28" s="81" t="s">
        <v>80</v>
      </c>
      <c r="C28" s="162">
        <v>1.0518000000000001</v>
      </c>
      <c r="D28" s="162">
        <v>0</v>
      </c>
      <c r="E28" s="210"/>
      <c r="F28" s="58"/>
      <c r="G28" s="237"/>
      <c r="H28" s="238"/>
      <c r="I28" s="104"/>
      <c r="J28" s="104"/>
      <c r="K28" s="135"/>
    </row>
    <row r="29" spans="1:11" x14ac:dyDescent="0.25">
      <c r="A29" s="32"/>
      <c r="B29" s="81" t="s">
        <v>81</v>
      </c>
      <c r="C29" s="162">
        <v>1.5793999999999999</v>
      </c>
      <c r="D29" s="162">
        <v>0</v>
      </c>
      <c r="E29" s="210"/>
      <c r="F29" s="58"/>
      <c r="G29" s="237"/>
      <c r="H29" s="239"/>
      <c r="I29" s="117"/>
      <c r="J29" s="117"/>
      <c r="K29" s="135"/>
    </row>
    <row r="30" spans="1:11" x14ac:dyDescent="0.25">
      <c r="A30" s="30"/>
      <c r="B30" s="82" t="s">
        <v>82</v>
      </c>
      <c r="C30" s="162">
        <v>162.89709999999999</v>
      </c>
      <c r="D30" s="162">
        <v>60.102337171847545</v>
      </c>
      <c r="E30" s="210">
        <f t="shared" si="0"/>
        <v>368.95891438121089</v>
      </c>
      <c r="F30" s="58"/>
      <c r="G30" s="237"/>
      <c r="H30" s="238"/>
      <c r="I30" s="104"/>
      <c r="J30" s="104"/>
      <c r="K30" s="136"/>
    </row>
    <row r="31" spans="1:11" x14ac:dyDescent="0.25">
      <c r="A31" s="30"/>
      <c r="B31" s="83" t="s">
        <v>31</v>
      </c>
      <c r="C31" s="163">
        <v>718.34409999999991</v>
      </c>
      <c r="D31" s="163">
        <v>1215.5999842994759</v>
      </c>
      <c r="E31" s="211">
        <f t="shared" si="0"/>
        <v>1692.2251944429918</v>
      </c>
      <c r="F31" s="58"/>
      <c r="G31" s="237"/>
      <c r="H31" s="239"/>
      <c r="I31" s="117"/>
      <c r="J31" s="117"/>
    </row>
    <row r="32" spans="1:11" x14ac:dyDescent="0.25">
      <c r="A32" s="30"/>
      <c r="B32" s="83"/>
      <c r="C32" s="162"/>
      <c r="D32" s="165"/>
      <c r="E32" s="211" t="str">
        <f t="shared" si="0"/>
        <v/>
      </c>
      <c r="F32" s="58"/>
      <c r="G32" s="239"/>
      <c r="H32" s="238"/>
      <c r="I32" s="104"/>
      <c r="J32" s="104"/>
    </row>
    <row r="33" spans="1:10" x14ac:dyDescent="0.25">
      <c r="A33" s="30"/>
      <c r="B33" s="81" t="s">
        <v>83</v>
      </c>
      <c r="C33" s="162">
        <v>0</v>
      </c>
      <c r="D33" s="164">
        <v>0</v>
      </c>
      <c r="E33" s="210"/>
      <c r="F33" s="58"/>
      <c r="G33" s="130"/>
      <c r="H33" s="238"/>
      <c r="I33" s="104"/>
      <c r="J33" s="104"/>
    </row>
    <row r="34" spans="1:10" x14ac:dyDescent="0.25">
      <c r="A34" s="30"/>
      <c r="B34" s="81" t="s">
        <v>84</v>
      </c>
      <c r="C34" s="162">
        <v>0.59299999999999997</v>
      </c>
      <c r="D34" s="164">
        <v>0</v>
      </c>
      <c r="E34" s="210"/>
      <c r="F34" s="58"/>
      <c r="G34" s="130"/>
      <c r="H34" s="238"/>
      <c r="I34" s="104"/>
      <c r="J34" s="104"/>
    </row>
    <row r="35" spans="1:10" x14ac:dyDescent="0.25">
      <c r="A35" s="30"/>
      <c r="B35" s="81" t="s">
        <v>85</v>
      </c>
      <c r="C35" s="162">
        <v>0</v>
      </c>
      <c r="D35" s="164">
        <v>0</v>
      </c>
      <c r="E35" s="210" t="str">
        <f t="shared" si="0"/>
        <v/>
      </c>
      <c r="F35" s="50"/>
      <c r="G35" s="130"/>
      <c r="H35" s="238"/>
      <c r="I35" s="104"/>
      <c r="J35" s="104"/>
    </row>
    <row r="36" spans="1:10" x14ac:dyDescent="0.25">
      <c r="A36" s="32"/>
      <c r="B36" s="81" t="s">
        <v>86</v>
      </c>
      <c r="C36" s="162">
        <v>1046.9648999999999</v>
      </c>
      <c r="D36" s="166">
        <v>492.82264421844667</v>
      </c>
      <c r="E36" s="210">
        <f t="shared" si="0"/>
        <v>470.71553613540118</v>
      </c>
      <c r="F36" s="50"/>
      <c r="G36" s="130"/>
      <c r="H36" s="238"/>
      <c r="I36" s="104"/>
      <c r="J36" s="104"/>
    </row>
    <row r="37" spans="1:10" x14ac:dyDescent="0.25">
      <c r="A37" s="32"/>
      <c r="B37" s="81" t="s">
        <v>87</v>
      </c>
      <c r="C37" s="162">
        <v>0</v>
      </c>
      <c r="D37" s="164">
        <v>0</v>
      </c>
      <c r="E37" s="210" t="str">
        <f t="shared" si="0"/>
        <v/>
      </c>
      <c r="F37" s="50"/>
      <c r="G37" s="130"/>
      <c r="H37" s="239"/>
      <c r="I37" s="117"/>
      <c r="J37" s="117"/>
    </row>
    <row r="38" spans="1:10" x14ac:dyDescent="0.25">
      <c r="A38" s="30"/>
      <c r="B38" s="81" t="s">
        <v>88</v>
      </c>
      <c r="C38" s="162">
        <v>0</v>
      </c>
      <c r="D38" s="164">
        <v>0</v>
      </c>
      <c r="E38" s="210"/>
      <c r="F38" s="50"/>
      <c r="G38" s="130"/>
      <c r="H38" s="47"/>
      <c r="I38" s="45"/>
      <c r="J38" s="45"/>
    </row>
    <row r="39" spans="1:10" x14ac:dyDescent="0.25">
      <c r="A39" s="30"/>
      <c r="B39" s="83" t="s">
        <v>6</v>
      </c>
      <c r="C39" s="163">
        <v>1047.5579</v>
      </c>
      <c r="D39" s="165">
        <v>492.82264421844667</v>
      </c>
      <c r="E39" s="211">
        <f t="shared" si="0"/>
        <v>470.44907419288865</v>
      </c>
      <c r="F39" s="50"/>
      <c r="G39" s="131"/>
      <c r="H39" s="47"/>
      <c r="I39" s="45"/>
      <c r="J39" s="45"/>
    </row>
    <row r="40" spans="1:10" x14ac:dyDescent="0.25">
      <c r="A40" s="30"/>
      <c r="B40" s="83"/>
      <c r="C40" s="162"/>
      <c r="D40" s="165"/>
      <c r="E40" s="211" t="str">
        <f t="shared" si="0"/>
        <v/>
      </c>
      <c r="F40" s="50"/>
      <c r="G40" s="131"/>
      <c r="H40" s="47"/>
      <c r="I40" s="45"/>
      <c r="J40" s="45"/>
    </row>
    <row r="41" spans="1:10" x14ac:dyDescent="0.25">
      <c r="A41" s="30"/>
      <c r="B41" s="81" t="s">
        <v>89</v>
      </c>
      <c r="C41" s="162">
        <v>0</v>
      </c>
      <c r="D41" s="164">
        <v>0</v>
      </c>
      <c r="E41" s="210" t="str">
        <f t="shared" si="0"/>
        <v/>
      </c>
      <c r="F41" s="50"/>
      <c r="G41" s="130"/>
      <c r="H41" s="46"/>
      <c r="I41" s="45"/>
      <c r="J41" s="45"/>
    </row>
    <row r="42" spans="1:10" x14ac:dyDescent="0.25">
      <c r="A42" s="30"/>
      <c r="B42" s="81" t="s">
        <v>90</v>
      </c>
      <c r="C42" s="162">
        <v>0</v>
      </c>
      <c r="D42" s="164">
        <v>0</v>
      </c>
      <c r="E42" s="210" t="str">
        <f t="shared" si="0"/>
        <v/>
      </c>
      <c r="F42" s="50"/>
      <c r="G42" s="130"/>
    </row>
    <row r="43" spans="1:10" x14ac:dyDescent="0.25">
      <c r="A43" s="30"/>
      <c r="B43" s="81" t="s">
        <v>91</v>
      </c>
      <c r="C43" s="162">
        <v>1.5E-3</v>
      </c>
      <c r="D43" s="164">
        <v>0</v>
      </c>
      <c r="E43" s="210"/>
      <c r="F43" s="50"/>
      <c r="G43" s="130"/>
    </row>
    <row r="44" spans="1:10" x14ac:dyDescent="0.25">
      <c r="A44" s="30"/>
      <c r="B44" s="81" t="s">
        <v>92</v>
      </c>
      <c r="C44" s="162">
        <v>0</v>
      </c>
      <c r="D44" s="164">
        <v>0</v>
      </c>
      <c r="E44" s="210" t="str">
        <f t="shared" si="0"/>
        <v/>
      </c>
      <c r="F44" s="50"/>
      <c r="G44" s="130"/>
    </row>
    <row r="45" spans="1:10" x14ac:dyDescent="0.25">
      <c r="A45" s="30"/>
      <c r="B45" s="81" t="s">
        <v>93</v>
      </c>
      <c r="C45" s="162">
        <v>0</v>
      </c>
      <c r="D45" s="164">
        <v>0</v>
      </c>
      <c r="E45" s="210" t="str">
        <f t="shared" si="0"/>
        <v/>
      </c>
      <c r="F45" s="50"/>
      <c r="G45" s="130"/>
    </row>
    <row r="46" spans="1:10" x14ac:dyDescent="0.25">
      <c r="A46" s="30"/>
      <c r="B46" s="81" t="s">
        <v>94</v>
      </c>
      <c r="C46" s="162">
        <v>0.63490000000000002</v>
      </c>
      <c r="D46" s="166">
        <v>1.9742599999999999</v>
      </c>
      <c r="E46" s="210">
        <f t="shared" si="0"/>
        <v>3109.5605607182229</v>
      </c>
      <c r="F46" s="50"/>
      <c r="G46" s="130"/>
    </row>
    <row r="47" spans="1:10" x14ac:dyDescent="0.25">
      <c r="A47" s="30"/>
      <c r="B47" s="81" t="s">
        <v>95</v>
      </c>
      <c r="C47" s="162">
        <v>0</v>
      </c>
      <c r="D47" s="164">
        <v>0</v>
      </c>
      <c r="E47" s="210" t="str">
        <f t="shared" si="0"/>
        <v/>
      </c>
      <c r="F47" s="50"/>
      <c r="G47" s="130"/>
    </row>
    <row r="48" spans="1:10" x14ac:dyDescent="0.25">
      <c r="A48" s="30"/>
      <c r="B48" s="81" t="s">
        <v>96</v>
      </c>
      <c r="C48" s="162">
        <v>13.0199</v>
      </c>
      <c r="D48" s="220">
        <v>13.05696</v>
      </c>
      <c r="E48" s="210">
        <f t="shared" si="0"/>
        <v>1002.8464120308145</v>
      </c>
      <c r="F48" s="50"/>
      <c r="G48" s="130"/>
    </row>
    <row r="49" spans="1:12" x14ac:dyDescent="0.25">
      <c r="A49" s="30"/>
      <c r="B49" s="81" t="s">
        <v>97</v>
      </c>
      <c r="C49" s="162">
        <v>0</v>
      </c>
      <c r="D49" s="164">
        <v>0</v>
      </c>
      <c r="E49" s="210" t="str">
        <f t="shared" si="0"/>
        <v/>
      </c>
      <c r="F49" s="50"/>
      <c r="G49" s="130"/>
      <c r="H49" s="130"/>
      <c r="I49" s="129"/>
    </row>
    <row r="50" spans="1:12" x14ac:dyDescent="0.25">
      <c r="A50" s="33"/>
      <c r="B50" s="81" t="s">
        <v>98</v>
      </c>
      <c r="C50" s="162">
        <v>0.5958</v>
      </c>
      <c r="D50" s="164">
        <v>0</v>
      </c>
      <c r="E50" s="210"/>
      <c r="F50" s="50"/>
      <c r="G50" s="130"/>
      <c r="H50" s="130"/>
      <c r="I50" s="129"/>
    </row>
    <row r="51" spans="1:12" x14ac:dyDescent="0.25">
      <c r="A51" s="33"/>
      <c r="B51" s="81" t="s">
        <v>99</v>
      </c>
      <c r="C51" s="162">
        <v>0</v>
      </c>
      <c r="D51" s="164">
        <v>0</v>
      </c>
      <c r="E51" s="210" t="str">
        <f t="shared" si="0"/>
        <v/>
      </c>
      <c r="F51" s="50"/>
      <c r="G51" s="130"/>
      <c r="H51" s="130"/>
      <c r="I51" s="129"/>
    </row>
    <row r="52" spans="1:12" x14ac:dyDescent="0.25">
      <c r="A52" s="33"/>
      <c r="B52" s="81" t="s">
        <v>100</v>
      </c>
      <c r="C52" s="162">
        <v>0</v>
      </c>
      <c r="D52" s="164">
        <v>0</v>
      </c>
      <c r="E52" s="210"/>
      <c r="F52" s="50"/>
      <c r="G52" s="130"/>
      <c r="H52" s="130"/>
      <c r="I52" s="129"/>
    </row>
    <row r="53" spans="1:12" x14ac:dyDescent="0.25">
      <c r="A53" s="30"/>
      <c r="B53" s="85" t="s">
        <v>7</v>
      </c>
      <c r="C53" s="163">
        <v>14.2521</v>
      </c>
      <c r="D53" s="165">
        <v>15.031219999999999</v>
      </c>
      <c r="E53" s="211">
        <f t="shared" si="0"/>
        <v>1054.6670315251788</v>
      </c>
      <c r="F53" s="50"/>
      <c r="G53" s="131"/>
      <c r="H53" s="131"/>
      <c r="I53" s="131"/>
    </row>
    <row r="54" spans="1:12" x14ac:dyDescent="0.25">
      <c r="A54" s="34"/>
      <c r="B54" s="85"/>
      <c r="C54" s="162"/>
      <c r="D54" s="164"/>
      <c r="E54" s="211" t="str">
        <f t="shared" si="0"/>
        <v/>
      </c>
      <c r="F54" s="50"/>
      <c r="G54" s="131"/>
      <c r="H54" s="131"/>
      <c r="I54" s="131"/>
    </row>
    <row r="55" spans="1:12" x14ac:dyDescent="0.25">
      <c r="A55" s="35"/>
      <c r="B55" s="85" t="s">
        <v>101</v>
      </c>
      <c r="C55" s="163">
        <v>1780.1541</v>
      </c>
      <c r="D55" s="165">
        <v>1723.4538485179223</v>
      </c>
      <c r="E55" s="211">
        <f t="shared" si="0"/>
        <v>968.14868359875277</v>
      </c>
      <c r="F55" s="50"/>
      <c r="G55" s="132"/>
      <c r="H55" s="131"/>
      <c r="I55" s="131"/>
    </row>
    <row r="56" spans="1:12" ht="15.75" thickBot="1" x14ac:dyDescent="0.3">
      <c r="A56" s="35"/>
      <c r="B56" s="86"/>
      <c r="C56" s="86"/>
      <c r="D56" s="86"/>
      <c r="E56" s="86"/>
      <c r="F56" s="86"/>
      <c r="G56" s="133"/>
      <c r="H56" s="133"/>
      <c r="I56" s="133"/>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82" t="s">
        <v>126</v>
      </c>
      <c r="C68" s="282"/>
      <c r="D68" s="282"/>
      <c r="E68" s="282"/>
      <c r="F68" s="282"/>
      <c r="G68" s="282"/>
      <c r="H68" s="282"/>
      <c r="I68" s="282"/>
      <c r="J68" s="282"/>
      <c r="K68" s="282"/>
      <c r="L68" s="282"/>
    </row>
    <row r="69" spans="1:12" x14ac:dyDescent="0.25">
      <c r="A69" s="16"/>
      <c r="B69" s="282"/>
      <c r="C69" s="282"/>
      <c r="D69" s="282"/>
      <c r="E69" s="282"/>
      <c r="F69" s="282"/>
      <c r="G69" s="282"/>
      <c r="H69" s="282"/>
      <c r="I69" s="282"/>
      <c r="J69" s="282"/>
      <c r="K69" s="282"/>
      <c r="L69" s="282"/>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2" width="9.140625" style="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91">
        <v>44593</v>
      </c>
      <c r="D4" s="291"/>
      <c r="E4" s="291"/>
      <c r="F4" s="291"/>
      <c r="G4" s="292"/>
      <c r="H4" s="291"/>
      <c r="I4" s="291"/>
      <c r="J4" s="291"/>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20210</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67">
        <v>33416.326030000004</v>
      </c>
      <c r="E8" s="167">
        <v>40736.046894757361</v>
      </c>
      <c r="F8" s="172">
        <f t="shared" ref="F8:F40" si="0">IFERROR((E8-D8)/D8,"")</f>
        <v>0.2190462487763008</v>
      </c>
      <c r="G8" s="167"/>
      <c r="H8" s="167">
        <v>20005.304599999999</v>
      </c>
      <c r="I8" s="167">
        <v>23277.691800000001</v>
      </c>
      <c r="J8" s="172">
        <f t="shared" ref="J8:J40" si="1">IFERROR((I8-H8)/H8,"")</f>
        <v>0.16357597474421864</v>
      </c>
      <c r="M8" s="214"/>
    </row>
    <row r="9" spans="1:16374" s="5" customFormat="1" ht="22.5" customHeight="1" x14ac:dyDescent="0.25">
      <c r="A9" s="1"/>
      <c r="B9" s="52" t="s">
        <v>8</v>
      </c>
      <c r="C9" s="55"/>
      <c r="D9" s="167">
        <v>10295.789630000001</v>
      </c>
      <c r="E9" s="167">
        <v>10216.704528123722</v>
      </c>
      <c r="F9" s="172">
        <f t="shared" si="0"/>
        <v>-7.6813051468961205E-3</v>
      </c>
      <c r="G9" s="168"/>
      <c r="H9" s="167">
        <v>5321.9960000000001</v>
      </c>
      <c r="I9" s="167">
        <v>4622.3566000000001</v>
      </c>
      <c r="J9" s="172">
        <f t="shared" si="1"/>
        <v>-0.1314618425117193</v>
      </c>
      <c r="L9" s="239"/>
      <c r="M9" s="117"/>
      <c r="N9" s="117"/>
      <c r="O9" s="117"/>
      <c r="P9" s="117"/>
      <c r="Q9" s="117"/>
      <c r="R9" s="117"/>
    </row>
    <row r="10" spans="1:16374" s="5" customFormat="1" ht="15" x14ac:dyDescent="0.25">
      <c r="A10" s="1"/>
      <c r="B10" s="55"/>
      <c r="C10" s="55" t="s">
        <v>103</v>
      </c>
      <c r="D10" s="169">
        <v>293.78525000000002</v>
      </c>
      <c r="E10" s="169">
        <v>146.49860000000001</v>
      </c>
      <c r="F10" s="65">
        <f t="shared" si="0"/>
        <v>-0.50134120075803668</v>
      </c>
      <c r="G10" s="170"/>
      <c r="H10" s="169">
        <v>85.435400000000016</v>
      </c>
      <c r="I10" s="169">
        <v>26.590200000000003</v>
      </c>
      <c r="J10" s="65">
        <f t="shared" si="1"/>
        <v>-0.68876835597422148</v>
      </c>
      <c r="L10" s="238"/>
      <c r="M10" s="104"/>
      <c r="N10" s="104"/>
      <c r="O10" s="104"/>
      <c r="P10" s="104"/>
      <c r="Q10" s="104"/>
      <c r="R10" s="104"/>
    </row>
    <row r="11" spans="1:16374" s="5" customFormat="1" ht="15" x14ac:dyDescent="0.25">
      <c r="A11" s="1"/>
      <c r="B11" s="1"/>
      <c r="C11" s="251" t="s">
        <v>16</v>
      </c>
      <c r="D11" s="169">
        <v>1574.9470399999998</v>
      </c>
      <c r="E11" s="169">
        <v>2593.0859500000001</v>
      </c>
      <c r="F11" s="65">
        <f t="shared" si="0"/>
        <v>0.64645914061973819</v>
      </c>
      <c r="G11" s="170"/>
      <c r="H11" s="169">
        <v>688.44669999999985</v>
      </c>
      <c r="I11" s="169">
        <v>733.34019999999987</v>
      </c>
      <c r="J11" s="65">
        <f t="shared" si="1"/>
        <v>6.5209841226633855E-2</v>
      </c>
      <c r="L11" s="238"/>
      <c r="M11" s="104"/>
      <c r="N11" s="104"/>
      <c r="O11" s="104"/>
      <c r="P11" s="104"/>
      <c r="Q11" s="104"/>
      <c r="R11" s="104"/>
    </row>
    <row r="12" spans="1:16374" s="5" customFormat="1" ht="15" x14ac:dyDescent="0.25">
      <c r="A12" s="1"/>
      <c r="B12" s="1"/>
      <c r="C12" s="252" t="s">
        <v>17</v>
      </c>
      <c r="D12" s="169">
        <v>198.81414999999998</v>
      </c>
      <c r="E12" s="169">
        <v>196.49324000000004</v>
      </c>
      <c r="F12" s="65">
        <f t="shared" si="0"/>
        <v>-1.1673766681093579E-2</v>
      </c>
      <c r="G12" s="170"/>
      <c r="H12" s="169">
        <v>114.9278</v>
      </c>
      <c r="I12" s="169">
        <v>105.48930000000001</v>
      </c>
      <c r="J12" s="65">
        <f t="shared" si="1"/>
        <v>-8.2125473558181658E-2</v>
      </c>
      <c r="L12" s="238"/>
      <c r="M12" s="104"/>
      <c r="N12" s="104"/>
      <c r="O12" s="104"/>
      <c r="P12" s="104"/>
      <c r="Q12" s="104"/>
      <c r="R12" s="104"/>
    </row>
    <row r="13" spans="1:16374" s="5" customFormat="1" ht="15" x14ac:dyDescent="0.25">
      <c r="A13" s="1"/>
      <c r="B13" s="1"/>
      <c r="C13" s="251" t="s">
        <v>132</v>
      </c>
      <c r="D13" s="245">
        <v>586.09332000000006</v>
      </c>
      <c r="E13" s="245">
        <v>260.52182999999997</v>
      </c>
      <c r="F13" s="65">
        <f t="shared" si="0"/>
        <v>-0.55549428544928658</v>
      </c>
      <c r="G13" s="170"/>
      <c r="H13" s="245">
        <v>250.18080000000003</v>
      </c>
      <c r="I13" s="245">
        <v>208.62580000000003</v>
      </c>
      <c r="J13" s="65">
        <f t="shared" si="1"/>
        <v>-0.16609987656926511</v>
      </c>
      <c r="L13" s="238"/>
      <c r="M13" s="104"/>
      <c r="N13" s="104"/>
      <c r="O13" s="104"/>
      <c r="P13" s="104"/>
      <c r="Q13" s="104"/>
      <c r="R13" s="104"/>
      <c r="S13" s="142"/>
      <c r="T13" s="142"/>
      <c r="U13" s="142"/>
      <c r="V13" s="142"/>
      <c r="W13" s="142"/>
      <c r="X13" s="142"/>
      <c r="Y13" s="142"/>
      <c r="Z13" s="142"/>
      <c r="AA13" s="142"/>
      <c r="AB13" s="142"/>
      <c r="AC13" s="142"/>
      <c r="AD13" s="142"/>
      <c r="AE13" s="142"/>
    </row>
    <row r="14" spans="1:16374" s="5" customFormat="1" ht="15" x14ac:dyDescent="0.25">
      <c r="A14" s="1"/>
      <c r="B14" s="1"/>
      <c r="C14" s="251" t="s">
        <v>130</v>
      </c>
      <c r="D14" s="245">
        <v>0</v>
      </c>
      <c r="E14" s="245">
        <v>0</v>
      </c>
      <c r="F14" s="65" t="str">
        <f t="shared" si="0"/>
        <v/>
      </c>
      <c r="G14" s="170"/>
      <c r="H14" s="245">
        <v>0</v>
      </c>
      <c r="I14" s="245">
        <v>0</v>
      </c>
      <c r="J14" s="65" t="str">
        <f t="shared" si="1"/>
        <v/>
      </c>
      <c r="L14" s="238"/>
      <c r="M14" s="104"/>
      <c r="N14" s="104"/>
      <c r="O14" s="104"/>
      <c r="P14" s="104"/>
      <c r="Q14" s="104"/>
      <c r="R14" s="104"/>
    </row>
    <row r="15" spans="1:16374" s="5" customFormat="1" ht="15" customHeight="1" x14ac:dyDescent="0.25">
      <c r="A15" s="6"/>
      <c r="B15" s="3"/>
      <c r="C15" s="251" t="s">
        <v>18</v>
      </c>
      <c r="D15" s="170">
        <v>2291.6744900000003</v>
      </c>
      <c r="E15" s="170">
        <v>2924.9229100000007</v>
      </c>
      <c r="F15" s="65">
        <f t="shared" si="0"/>
        <v>0.27632563994723364</v>
      </c>
      <c r="G15" s="170"/>
      <c r="H15" s="170">
        <v>1084.2624999999998</v>
      </c>
      <c r="I15" s="170">
        <v>1568.9521999999999</v>
      </c>
      <c r="J15" s="65">
        <f t="shared" si="1"/>
        <v>0.44702246918988731</v>
      </c>
      <c r="K15" s="6"/>
      <c r="L15" s="238"/>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51" t="s">
        <v>19</v>
      </c>
      <c r="D16" s="170">
        <v>322.87273999999985</v>
      </c>
      <c r="E16" s="170">
        <v>301.66308999999995</v>
      </c>
      <c r="F16" s="65">
        <f t="shared" si="0"/>
        <v>-6.569043270732583E-2</v>
      </c>
      <c r="G16" s="170"/>
      <c r="H16" s="170">
        <v>170.04649999999998</v>
      </c>
      <c r="I16" s="170">
        <v>72.462600000000037</v>
      </c>
      <c r="J16" s="65">
        <f t="shared" si="1"/>
        <v>-0.57386597195472977</v>
      </c>
      <c r="K16" s="6"/>
      <c r="L16" s="238"/>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51" t="s">
        <v>104</v>
      </c>
      <c r="D17" s="170">
        <v>1384.0193399999998</v>
      </c>
      <c r="E17" s="170">
        <v>818.53546534997076</v>
      </c>
      <c r="F17" s="65">
        <f t="shared" si="0"/>
        <v>-0.40858090512667916</v>
      </c>
      <c r="G17" s="170"/>
      <c r="H17" s="170">
        <v>902.29459999999995</v>
      </c>
      <c r="I17" s="170">
        <v>526.9523999999999</v>
      </c>
      <c r="J17" s="65"/>
      <c r="K17" s="6"/>
      <c r="L17" s="238"/>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170">
        <v>3643.5833000000016</v>
      </c>
      <c r="E18" s="170">
        <v>2974.9834427737514</v>
      </c>
      <c r="F18" s="65">
        <f t="shared" si="0"/>
        <v>-0.18350063719587525</v>
      </c>
      <c r="G18" s="170"/>
      <c r="H18" s="170">
        <v>2026.4017000000003</v>
      </c>
      <c r="I18" s="170">
        <v>1379.9439000000004</v>
      </c>
      <c r="J18" s="65">
        <f t="shared" si="1"/>
        <v>-0.31901759656044493</v>
      </c>
      <c r="K18" s="7"/>
      <c r="L18" s="238"/>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67">
        <v>1660.52943</v>
      </c>
      <c r="E19" s="167">
        <v>2486.6664342184467</v>
      </c>
      <c r="F19" s="172">
        <f t="shared" si="0"/>
        <v>0.49751422003911527</v>
      </c>
      <c r="G19" s="168"/>
      <c r="H19" s="167">
        <v>2048.1498000000001</v>
      </c>
      <c r="I19" s="167">
        <v>3448.4232000000002</v>
      </c>
      <c r="J19" s="172">
        <f t="shared" si="1"/>
        <v>0.68367723884258857</v>
      </c>
      <c r="L19" s="239"/>
      <c r="M19" s="117"/>
      <c r="N19" s="117"/>
      <c r="O19" s="117"/>
      <c r="P19" s="117"/>
      <c r="Q19" s="117"/>
      <c r="R19" s="117"/>
    </row>
    <row r="20" spans="1:16374" s="5" customFormat="1" ht="15" x14ac:dyDescent="0.25">
      <c r="A20" s="1"/>
      <c r="B20" s="55"/>
      <c r="C20" s="55" t="s">
        <v>107</v>
      </c>
      <c r="D20" s="169">
        <v>336.77818000000002</v>
      </c>
      <c r="E20" s="245">
        <v>225.11912999999996</v>
      </c>
      <c r="F20" s="65">
        <f t="shared" si="0"/>
        <v>-0.33155072576257777</v>
      </c>
      <c r="G20" s="170"/>
      <c r="H20" s="169">
        <v>263.92239999999998</v>
      </c>
      <c r="I20" s="245">
        <v>499.98950000000002</v>
      </c>
      <c r="J20" s="65">
        <f t="shared" si="1"/>
        <v>0.89445647660069794</v>
      </c>
      <c r="L20" s="238"/>
      <c r="M20" s="104"/>
      <c r="N20" s="104"/>
      <c r="O20" s="104"/>
      <c r="P20" s="104"/>
      <c r="Q20" s="104"/>
      <c r="R20" s="104"/>
    </row>
    <row r="21" spans="1:16374" s="5" customFormat="1" ht="15" x14ac:dyDescent="0.25">
      <c r="A21" s="1"/>
      <c r="B21" s="1"/>
      <c r="C21" s="71" t="s">
        <v>20</v>
      </c>
      <c r="D21" s="245"/>
      <c r="E21" s="245">
        <v>1563.1661200000001</v>
      </c>
      <c r="F21" s="65" t="str">
        <f t="shared" si="0"/>
        <v/>
      </c>
      <c r="G21" s="170"/>
      <c r="H21" s="245"/>
      <c r="I21" s="245">
        <v>2171.0639000000001</v>
      </c>
      <c r="J21" s="65" t="str">
        <f t="shared" si="1"/>
        <v/>
      </c>
      <c r="L21" s="238"/>
      <c r="M21" s="104"/>
      <c r="N21" s="104"/>
      <c r="O21" s="104"/>
      <c r="P21" s="104"/>
      <c r="Q21" s="104"/>
      <c r="R21" s="104"/>
    </row>
    <row r="22" spans="1:16374" s="5" customFormat="1" ht="15" x14ac:dyDescent="0.25">
      <c r="A22" s="1"/>
      <c r="B22" s="1"/>
      <c r="C22" s="1" t="s">
        <v>108</v>
      </c>
      <c r="D22" s="169">
        <v>170.51132999999993</v>
      </c>
      <c r="E22" s="169">
        <v>173.19654999999997</v>
      </c>
      <c r="F22" s="65">
        <f t="shared" si="0"/>
        <v>1.5748044426138984E-2</v>
      </c>
      <c r="G22" s="170"/>
      <c r="H22" s="169">
        <v>114.13400000000001</v>
      </c>
      <c r="I22" s="169">
        <v>95.971900000000005</v>
      </c>
      <c r="J22" s="65">
        <f t="shared" si="1"/>
        <v>-0.1591296195699792</v>
      </c>
      <c r="L22" s="238"/>
      <c r="M22" s="104"/>
      <c r="N22" s="104"/>
      <c r="O22" s="104"/>
      <c r="P22" s="104"/>
      <c r="Q22" s="104"/>
      <c r="R22" s="104"/>
    </row>
    <row r="23" spans="1:16374" s="5" customFormat="1" ht="15" customHeight="1" x14ac:dyDescent="0.25">
      <c r="A23" s="38"/>
      <c r="B23" s="52"/>
      <c r="C23" s="55" t="s">
        <v>109</v>
      </c>
      <c r="D23" s="171">
        <v>111.46298000000003</v>
      </c>
      <c r="E23" s="171">
        <v>85.057539999999989</v>
      </c>
      <c r="F23" s="65">
        <f t="shared" si="0"/>
        <v>-0.23689874431851754</v>
      </c>
      <c r="G23" s="171"/>
      <c r="H23" s="171">
        <v>59.648800000000008</v>
      </c>
      <c r="I23" s="171">
        <v>40.883899999999997</v>
      </c>
      <c r="J23" s="65">
        <f t="shared" si="1"/>
        <v>-0.31458973189737277</v>
      </c>
      <c r="K23" s="38"/>
      <c r="L23" s="238"/>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171">
        <v>1041.7769400000002</v>
      </c>
      <c r="E24" s="171">
        <v>440.12709421844664</v>
      </c>
      <c r="F24" s="65">
        <f t="shared" si="0"/>
        <v>-0.57752271400973165</v>
      </c>
      <c r="G24" s="171"/>
      <c r="H24" s="171">
        <v>1610.4446</v>
      </c>
      <c r="I24" s="171">
        <v>640.5139999999999</v>
      </c>
      <c r="J24" s="65">
        <f t="shared" si="1"/>
        <v>-0.60227504876603644</v>
      </c>
      <c r="K24" s="38"/>
      <c r="L24" s="239"/>
      <c r="M24" s="117"/>
      <c r="N24" s="117"/>
      <c r="O24" s="117"/>
      <c r="P24" s="117"/>
      <c r="Q24" s="117"/>
      <c r="R24" s="117"/>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67">
        <v>20910.924810000004</v>
      </c>
      <c r="E25" s="167">
        <v>27707.587387547075</v>
      </c>
      <c r="F25" s="172">
        <f t="shared" si="0"/>
        <v>0.32502926768197155</v>
      </c>
      <c r="G25" s="168"/>
      <c r="H25" s="167">
        <v>12359.032900000002</v>
      </c>
      <c r="I25" s="167">
        <v>14986.671200000001</v>
      </c>
      <c r="J25" s="172">
        <f t="shared" si="1"/>
        <v>0.21260873089835355</v>
      </c>
      <c r="L25" s="238"/>
      <c r="M25" s="104"/>
      <c r="N25" s="104"/>
      <c r="O25" s="104"/>
      <c r="P25" s="104"/>
      <c r="Q25" s="104"/>
      <c r="R25" s="104"/>
    </row>
    <row r="26" spans="1:16374" s="5" customFormat="1" ht="15" x14ac:dyDescent="0.25">
      <c r="A26" s="1"/>
      <c r="B26" s="55"/>
      <c r="C26" s="55" t="s">
        <v>110</v>
      </c>
      <c r="D26" s="169">
        <v>528.77350000000001</v>
      </c>
      <c r="E26" s="169">
        <v>490.1902333882615</v>
      </c>
      <c r="F26" s="65">
        <f t="shared" si="0"/>
        <v>-7.2967473997351429E-2</v>
      </c>
      <c r="G26" s="170"/>
      <c r="H26" s="169">
        <v>276.88140000000004</v>
      </c>
      <c r="I26" s="169">
        <v>235.61099999999999</v>
      </c>
      <c r="J26" s="65">
        <f t="shared" si="1"/>
        <v>-0.14905443269212032</v>
      </c>
      <c r="L26" s="238"/>
      <c r="M26" s="104"/>
      <c r="N26" s="104"/>
      <c r="O26" s="104"/>
      <c r="P26" s="104"/>
      <c r="Q26" s="104"/>
      <c r="R26" s="104"/>
    </row>
    <row r="27" spans="1:16374" s="5" customFormat="1" ht="15" x14ac:dyDescent="0.25">
      <c r="A27" s="1"/>
      <c r="B27" s="1"/>
      <c r="C27" s="71" t="s">
        <v>21</v>
      </c>
      <c r="D27" s="169">
        <v>1103.3954200000001</v>
      </c>
      <c r="E27" s="169">
        <v>1225.1577200000002</v>
      </c>
      <c r="F27" s="65">
        <f t="shared" si="0"/>
        <v>0.11035237032250876</v>
      </c>
      <c r="G27" s="170"/>
      <c r="H27" s="169">
        <v>595.64120000000014</v>
      </c>
      <c r="I27" s="169">
        <v>529.20290000000011</v>
      </c>
      <c r="J27" s="65">
        <f t="shared" si="1"/>
        <v>-0.11154080678099502</v>
      </c>
      <c r="L27" s="238"/>
      <c r="M27" s="104"/>
      <c r="N27" s="104"/>
      <c r="O27" s="104"/>
      <c r="P27" s="104"/>
      <c r="Q27" s="104"/>
      <c r="R27" s="104"/>
    </row>
    <row r="28" spans="1:16374" s="5" customFormat="1" ht="15" x14ac:dyDescent="0.25">
      <c r="A28" s="1"/>
      <c r="B28" s="1"/>
      <c r="C28" s="1" t="s">
        <v>22</v>
      </c>
      <c r="D28" s="169">
        <v>846.23374999999999</v>
      </c>
      <c r="E28" s="169">
        <v>613.25983999999994</v>
      </c>
      <c r="F28" s="65">
        <f t="shared" si="0"/>
        <v>-0.27530680500511834</v>
      </c>
      <c r="G28" s="170"/>
      <c r="H28" s="169">
        <v>512.38250000000005</v>
      </c>
      <c r="I28" s="169">
        <v>219.07229999999998</v>
      </c>
      <c r="J28" s="65">
        <f t="shared" si="1"/>
        <v>-0.57244382858509035</v>
      </c>
      <c r="L28" s="238"/>
      <c r="M28" s="104"/>
      <c r="N28" s="104"/>
      <c r="O28" s="104"/>
      <c r="P28" s="104"/>
      <c r="Q28" s="104"/>
      <c r="R28" s="104"/>
    </row>
    <row r="29" spans="1:16374" s="5" customFormat="1" ht="15" x14ac:dyDescent="0.25">
      <c r="A29" s="1"/>
      <c r="B29" s="1"/>
      <c r="C29" s="1" t="s">
        <v>111</v>
      </c>
      <c r="D29" s="169">
        <v>1280.3362199999997</v>
      </c>
      <c r="E29" s="169">
        <v>1738.8957600000003</v>
      </c>
      <c r="F29" s="65">
        <f t="shared" si="0"/>
        <v>0.35815556323166486</v>
      </c>
      <c r="G29" s="170"/>
      <c r="H29" s="169">
        <v>645.65969999999993</v>
      </c>
      <c r="I29" s="169">
        <v>830.05839999999989</v>
      </c>
      <c r="J29" s="65">
        <f t="shared" si="1"/>
        <v>0.28559735105040623</v>
      </c>
      <c r="L29" s="238"/>
      <c r="M29" s="104"/>
      <c r="N29" s="104"/>
      <c r="O29" s="104"/>
      <c r="P29" s="104"/>
      <c r="Q29" s="104"/>
      <c r="R29" s="104"/>
    </row>
    <row r="30" spans="1:16374" s="5" customFormat="1" ht="15" x14ac:dyDescent="0.25">
      <c r="A30" s="1"/>
      <c r="B30" s="1"/>
      <c r="C30" s="71" t="s">
        <v>23</v>
      </c>
      <c r="D30" s="169">
        <v>8541.5732700000008</v>
      </c>
      <c r="E30" s="169">
        <v>15444.202470000002</v>
      </c>
      <c r="F30" s="65">
        <f t="shared" si="0"/>
        <v>0.80812152302710394</v>
      </c>
      <c r="G30" s="170"/>
      <c r="H30" s="169">
        <v>6557.5700000000006</v>
      </c>
      <c r="I30" s="169">
        <v>9382.1152999999995</v>
      </c>
      <c r="J30" s="65">
        <f t="shared" si="1"/>
        <v>0.4307304840055079</v>
      </c>
      <c r="L30" s="238"/>
      <c r="M30" s="104"/>
      <c r="N30" s="104"/>
      <c r="O30" s="104"/>
      <c r="P30" s="104"/>
      <c r="Q30" s="104"/>
      <c r="R30" s="104"/>
    </row>
    <row r="31" spans="1:16374" s="5" customFormat="1" ht="15" x14ac:dyDescent="0.25">
      <c r="A31" s="1"/>
      <c r="B31" s="1"/>
      <c r="C31" s="1" t="s">
        <v>112</v>
      </c>
      <c r="D31" s="169">
        <v>485.94071999999994</v>
      </c>
      <c r="E31" s="169">
        <v>844.38097999999991</v>
      </c>
      <c r="F31" s="65">
        <f t="shared" si="0"/>
        <v>0.73762137077131551</v>
      </c>
      <c r="G31" s="170"/>
      <c r="H31" s="169">
        <v>224.15840000000003</v>
      </c>
      <c r="I31" s="169">
        <v>362.83650000000006</v>
      </c>
      <c r="J31" s="65">
        <f t="shared" si="1"/>
        <v>0.61866117888064875</v>
      </c>
      <c r="L31" s="238"/>
      <c r="M31" s="104"/>
      <c r="N31" s="104"/>
      <c r="O31" s="104"/>
      <c r="P31" s="104"/>
      <c r="Q31" s="104"/>
      <c r="R31" s="104"/>
    </row>
    <row r="32" spans="1:16374" s="5" customFormat="1" ht="15" x14ac:dyDescent="0.25">
      <c r="A32" s="1"/>
      <c r="B32" s="1"/>
      <c r="C32" s="1" t="s">
        <v>113</v>
      </c>
      <c r="D32" s="169">
        <v>2332.9467199999999</v>
      </c>
      <c r="E32" s="169">
        <v>3198.1149153709653</v>
      </c>
      <c r="F32" s="65">
        <f t="shared" si="0"/>
        <v>0.37084781574907349</v>
      </c>
      <c r="G32" s="170"/>
      <c r="H32" s="169">
        <v>1230.9438999999998</v>
      </c>
      <c r="I32" s="169">
        <v>1424.7633000000003</v>
      </c>
      <c r="J32" s="65">
        <f t="shared" si="1"/>
        <v>0.15745591655314314</v>
      </c>
      <c r="L32" s="238"/>
      <c r="M32" s="104"/>
      <c r="N32" s="104"/>
      <c r="O32" s="104"/>
      <c r="P32" s="104"/>
      <c r="Q32" s="104"/>
      <c r="R32" s="104"/>
    </row>
    <row r="33" spans="1:18" s="5" customFormat="1" ht="15" x14ac:dyDescent="0.25">
      <c r="A33" s="1"/>
      <c r="B33" s="1"/>
      <c r="C33" s="1" t="s">
        <v>24</v>
      </c>
      <c r="D33" s="169">
        <v>1423.8207799999998</v>
      </c>
      <c r="E33" s="169">
        <v>1096.0506090146032</v>
      </c>
      <c r="F33" s="65">
        <f t="shared" si="0"/>
        <v>-0.23020465467950021</v>
      </c>
      <c r="G33" s="170"/>
      <c r="H33" s="169">
        <v>654.48590000000013</v>
      </c>
      <c r="I33" s="169">
        <v>454.59000000000009</v>
      </c>
      <c r="J33" s="65">
        <f t="shared" si="1"/>
        <v>-0.30542430325848119</v>
      </c>
      <c r="L33" s="238"/>
      <c r="M33" s="104"/>
      <c r="N33" s="104"/>
      <c r="O33" s="104"/>
      <c r="P33" s="104"/>
      <c r="Q33" s="104"/>
      <c r="R33" s="104"/>
    </row>
    <row r="34" spans="1:18" s="5" customFormat="1" ht="15" x14ac:dyDescent="0.25">
      <c r="A34" s="1"/>
      <c r="B34" s="1"/>
      <c r="C34" s="1" t="s">
        <v>114</v>
      </c>
      <c r="D34" s="169">
        <v>4367.9044300000014</v>
      </c>
      <c r="E34" s="169">
        <v>3057.3348597732352</v>
      </c>
      <c r="F34" s="65">
        <f t="shared" si="0"/>
        <v>-0.30004538588926172</v>
      </c>
      <c r="G34" s="170"/>
      <c r="H34" s="169">
        <v>1661.3099000000004</v>
      </c>
      <c r="I34" s="169">
        <v>1548.4215000000002</v>
      </c>
      <c r="J34" s="65">
        <f t="shared" si="1"/>
        <v>-6.7951440005263458E-2</v>
      </c>
      <c r="L34" s="239"/>
      <c r="M34" s="117"/>
      <c r="N34" s="117"/>
      <c r="O34" s="117"/>
      <c r="P34" s="117"/>
      <c r="Q34" s="117"/>
      <c r="R34" s="117"/>
    </row>
    <row r="35" spans="1:18" s="5" customFormat="1" ht="24" customHeight="1" x14ac:dyDescent="0.25">
      <c r="A35" s="1"/>
      <c r="B35" s="52" t="s">
        <v>15</v>
      </c>
      <c r="C35" s="55"/>
      <c r="D35" s="167">
        <v>549.08215999999993</v>
      </c>
      <c r="E35" s="167">
        <v>325.08854486812623</v>
      </c>
      <c r="F35" s="172">
        <f t="shared" si="0"/>
        <v>-0.40794189185070906</v>
      </c>
      <c r="G35" s="168"/>
      <c r="H35" s="167">
        <v>276.1259</v>
      </c>
      <c r="I35" s="167">
        <v>220.24079999999998</v>
      </c>
      <c r="J35" s="172">
        <f t="shared" si="1"/>
        <v>-0.20238992430626762</v>
      </c>
      <c r="L35" s="238"/>
      <c r="M35" s="104"/>
      <c r="N35" s="104"/>
      <c r="O35" s="104"/>
      <c r="P35" s="104"/>
      <c r="Q35" s="104"/>
      <c r="R35" s="104"/>
    </row>
    <row r="36" spans="1:18" s="5" customFormat="1" ht="15" x14ac:dyDescent="0.25">
      <c r="A36" s="1"/>
      <c r="B36" s="55"/>
      <c r="C36" s="55" t="s">
        <v>135</v>
      </c>
      <c r="D36" s="169">
        <v>35.236999999999995</v>
      </c>
      <c r="E36" s="169">
        <v>11.324</v>
      </c>
      <c r="F36" s="65">
        <f t="shared" si="0"/>
        <v>-0.67863325481737946</v>
      </c>
      <c r="G36" s="170"/>
      <c r="H36" s="169">
        <v>27.238700000000001</v>
      </c>
      <c r="I36" s="169">
        <v>5.4816000000000003</v>
      </c>
      <c r="J36" s="65">
        <f t="shared" si="1"/>
        <v>-0.79875691571183649</v>
      </c>
      <c r="L36" s="238"/>
      <c r="M36" s="104"/>
      <c r="N36" s="104"/>
      <c r="O36" s="104"/>
      <c r="P36" s="104"/>
      <c r="Q36" s="104"/>
      <c r="R36" s="104"/>
    </row>
    <row r="37" spans="1:18" s="5" customFormat="1" ht="15" x14ac:dyDescent="0.25">
      <c r="A37" s="1"/>
      <c r="B37" s="55"/>
      <c r="C37" s="55" t="s">
        <v>133</v>
      </c>
      <c r="D37" s="169">
        <v>188.04601999999997</v>
      </c>
      <c r="E37" s="169">
        <v>80.62715</v>
      </c>
      <c r="F37" s="65">
        <f t="shared" ref="F37" si="2">IFERROR((E37-D37)/D37,"")</f>
        <v>-0.57123713652647357</v>
      </c>
      <c r="G37" s="170"/>
      <c r="H37" s="169">
        <v>73.181200000000004</v>
      </c>
      <c r="I37" s="169">
        <v>52.118700000000004</v>
      </c>
      <c r="J37" s="65">
        <f t="shared" ref="J37" si="3">IFERROR((I37-H37)/H37,"")</f>
        <v>-0.28781299022153228</v>
      </c>
      <c r="L37" s="238"/>
      <c r="M37" s="104"/>
      <c r="N37" s="104"/>
      <c r="O37" s="104"/>
      <c r="P37" s="104"/>
      <c r="Q37" s="104"/>
      <c r="R37" s="104"/>
    </row>
    <row r="38" spans="1:18" s="5" customFormat="1" ht="15" x14ac:dyDescent="0.25">
      <c r="A38" s="1"/>
      <c r="B38" s="55"/>
      <c r="C38" s="55" t="s">
        <v>25</v>
      </c>
      <c r="D38" s="169">
        <v>108.80028000000001</v>
      </c>
      <c r="E38" s="169">
        <v>105.06977486812626</v>
      </c>
      <c r="F38" s="65">
        <f t="shared" si="0"/>
        <v>-3.4287642751229634E-2</v>
      </c>
      <c r="G38" s="170"/>
      <c r="H38" s="169">
        <v>43.025099999999995</v>
      </c>
      <c r="I38" s="169">
        <v>77.866</v>
      </c>
      <c r="J38" s="65">
        <f t="shared" si="1"/>
        <v>0.80978080236884997</v>
      </c>
      <c r="L38" s="238"/>
      <c r="M38" s="104"/>
      <c r="N38" s="104"/>
      <c r="O38" s="104"/>
      <c r="P38" s="104"/>
      <c r="Q38" s="104"/>
      <c r="R38" s="104"/>
    </row>
    <row r="39" spans="1:18" s="5" customFormat="1" ht="15" x14ac:dyDescent="0.25">
      <c r="A39" s="1"/>
      <c r="B39" s="55"/>
      <c r="C39" s="55" t="s">
        <v>134</v>
      </c>
      <c r="D39" s="169">
        <v>39.653739999999999</v>
      </c>
      <c r="E39" s="169">
        <v>47.586250000000007</v>
      </c>
      <c r="F39" s="65">
        <f t="shared" si="0"/>
        <v>0.20004443464853525</v>
      </c>
      <c r="G39" s="170"/>
      <c r="H39" s="169">
        <v>31.359799999999996</v>
      </c>
      <c r="I39" s="169">
        <v>39.143000000000001</v>
      </c>
      <c r="J39" s="65"/>
      <c r="L39" s="238"/>
      <c r="M39" s="104"/>
      <c r="N39" s="104"/>
      <c r="O39" s="104"/>
      <c r="P39" s="104"/>
      <c r="Q39" s="104"/>
      <c r="R39" s="104"/>
    </row>
    <row r="40" spans="1:18" s="5" customFormat="1" ht="15" x14ac:dyDescent="0.25">
      <c r="A40" s="1"/>
      <c r="B40" s="1"/>
      <c r="C40" s="71" t="s">
        <v>105</v>
      </c>
      <c r="D40" s="169">
        <v>177.34512000000001</v>
      </c>
      <c r="E40" s="169">
        <v>80.481369999999984</v>
      </c>
      <c r="F40" s="65">
        <f t="shared" si="0"/>
        <v>-0.54618785112327883</v>
      </c>
      <c r="G40" s="170"/>
      <c r="H40" s="169">
        <v>101.3211</v>
      </c>
      <c r="I40" s="169">
        <v>45.631499999999988</v>
      </c>
      <c r="J40" s="65">
        <f t="shared" si="1"/>
        <v>-0.54963477498763846</v>
      </c>
      <c r="L40" s="239"/>
      <c r="M40" s="117"/>
      <c r="N40" s="117"/>
      <c r="O40" s="117"/>
      <c r="P40" s="117"/>
      <c r="Q40" s="117"/>
      <c r="R40" s="117"/>
    </row>
    <row r="41" spans="1:18" ht="15.75" thickBot="1" x14ac:dyDescent="0.3">
      <c r="B41" s="8"/>
      <c r="C41" s="8"/>
      <c r="D41" s="8"/>
      <c r="E41" s="8"/>
      <c r="F41" s="8"/>
      <c r="G41" s="8"/>
      <c r="H41" s="8"/>
      <c r="I41" s="8"/>
      <c r="J41" s="8"/>
      <c r="L41" s="243"/>
      <c r="M41" s="243"/>
      <c r="N41" s="244"/>
      <c r="O41" s="244"/>
      <c r="P41" s="244"/>
      <c r="Q41" s="244"/>
      <c r="R41" s="244"/>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82" t="s">
        <v>126</v>
      </c>
      <c r="D45" s="282"/>
      <c r="E45" s="282"/>
      <c r="F45" s="282"/>
      <c r="G45" s="282"/>
      <c r="H45" s="282"/>
      <c r="I45" s="282"/>
      <c r="J45" s="282"/>
      <c r="N45"/>
      <c r="O45"/>
      <c r="P45"/>
      <c r="Q45"/>
      <c r="R45"/>
    </row>
    <row r="46" spans="1:18" ht="15" x14ac:dyDescent="0.25">
      <c r="B46" s="16"/>
      <c r="C46" s="282"/>
      <c r="D46" s="282"/>
      <c r="E46" s="282"/>
      <c r="F46" s="282"/>
      <c r="G46" s="282"/>
      <c r="H46" s="282"/>
      <c r="I46" s="282"/>
      <c r="J46" s="282"/>
      <c r="N46"/>
      <c r="O46"/>
      <c r="P46"/>
      <c r="Q46"/>
      <c r="R46"/>
    </row>
    <row r="47" spans="1:18" ht="15" x14ac:dyDescent="0.25">
      <c r="B47" s="16"/>
      <c r="C47" s="140"/>
      <c r="D47" s="140"/>
      <c r="E47" s="140"/>
      <c r="F47" s="140"/>
      <c r="G47" s="140"/>
      <c r="H47" s="140"/>
      <c r="I47" s="140"/>
      <c r="J47" s="140"/>
      <c r="N47"/>
      <c r="O47"/>
      <c r="P47"/>
      <c r="Q47"/>
      <c r="R47"/>
    </row>
    <row r="48" spans="1:18" ht="15" x14ac:dyDescent="0.25">
      <c r="B48" s="16"/>
      <c r="C48" s="141" t="s">
        <v>179</v>
      </c>
      <c r="D48" s="140"/>
      <c r="E48" s="140"/>
      <c r="F48" s="140"/>
      <c r="G48" s="140"/>
      <c r="H48" s="140"/>
      <c r="I48" s="140"/>
      <c r="J48" s="140"/>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1"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O15" sqref="O15"/>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91">
        <v>44593</v>
      </c>
      <c r="D4" s="291"/>
      <c r="E4" s="291"/>
      <c r="F4" s="291"/>
      <c r="G4" s="292"/>
      <c r="H4" s="291"/>
      <c r="I4" s="291"/>
      <c r="J4" s="291"/>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57">
        <v>40010.055276419051</v>
      </c>
      <c r="E8" s="157">
        <v>49174.520773766773</v>
      </c>
      <c r="F8" s="173">
        <f t="shared" ref="F8:F18" si="0">IFERROR((E8-D8)/D8,"")</f>
        <v>0.22905405738714474</v>
      </c>
      <c r="G8" s="126"/>
      <c r="H8" s="157">
        <v>26124.947</v>
      </c>
      <c r="I8" s="157">
        <v>35060.452199999992</v>
      </c>
      <c r="J8" s="173">
        <f t="shared" ref="J8:J18" si="1">IFERROR((I8-H8)/H8,"")</f>
        <v>0.34202960105526692</v>
      </c>
      <c r="K8" s="24"/>
      <c r="M8"/>
      <c r="N8"/>
      <c r="O8"/>
      <c r="P8"/>
      <c r="Q8"/>
      <c r="R8"/>
      <c r="S8"/>
    </row>
    <row r="9" spans="1:19" s="5" customFormat="1" ht="21.75" customHeight="1" x14ac:dyDescent="0.25">
      <c r="A9" s="1"/>
      <c r="B9" s="52" t="s">
        <v>33</v>
      </c>
      <c r="C9" s="55"/>
      <c r="D9" s="157">
        <v>17456.179426419047</v>
      </c>
      <c r="E9" s="157">
        <v>18745.420666146263</v>
      </c>
      <c r="F9" s="173">
        <f t="shared" si="0"/>
        <v>7.3855865492308978E-2</v>
      </c>
      <c r="G9" s="126"/>
      <c r="H9" s="157">
        <v>8534.2220999999972</v>
      </c>
      <c r="I9" s="157">
        <v>9287.2554999999993</v>
      </c>
      <c r="J9" s="173">
        <f t="shared" si="1"/>
        <v>8.8236911481364227E-2</v>
      </c>
      <c r="K9" s="24"/>
      <c r="M9"/>
      <c r="N9"/>
      <c r="O9"/>
      <c r="P9"/>
      <c r="Q9"/>
      <c r="R9"/>
      <c r="S9"/>
    </row>
    <row r="10" spans="1:19" s="5" customFormat="1" ht="15" x14ac:dyDescent="0.25">
      <c r="A10" s="1"/>
      <c r="B10" s="55"/>
      <c r="C10" s="55" t="s">
        <v>5</v>
      </c>
      <c r="D10" s="158">
        <v>8545.1835264190449</v>
      </c>
      <c r="E10" s="158">
        <v>7120.7368745956755</v>
      </c>
      <c r="F10" s="174">
        <f t="shared" si="0"/>
        <v>-0.16669585239678283</v>
      </c>
      <c r="G10" s="56"/>
      <c r="H10" s="158">
        <v>3480.0720999999994</v>
      </c>
      <c r="I10" s="158">
        <v>2455.6432</v>
      </c>
      <c r="J10" s="174">
        <f t="shared" si="1"/>
        <v>-0.2943700218165019</v>
      </c>
      <c r="K10" s="24"/>
      <c r="M10"/>
      <c r="N10"/>
      <c r="O10"/>
      <c r="P10"/>
      <c r="Q10"/>
      <c r="R10"/>
      <c r="S10"/>
    </row>
    <row r="11" spans="1:19" s="5" customFormat="1" ht="15" x14ac:dyDescent="0.25">
      <c r="A11" s="1"/>
      <c r="B11" s="55"/>
      <c r="C11" s="55" t="s">
        <v>26</v>
      </c>
      <c r="D11" s="158">
        <v>76.836210000000023</v>
      </c>
      <c r="E11" s="158">
        <v>242.05149999999995</v>
      </c>
      <c r="F11" s="174">
        <f t="shared" si="0"/>
        <v>2.1502269567954988</v>
      </c>
      <c r="G11" s="56"/>
      <c r="H11" s="158">
        <v>76.144700000000043</v>
      </c>
      <c r="I11" s="158">
        <v>1167.9647999999991</v>
      </c>
      <c r="J11" s="174">
        <f t="shared" si="1"/>
        <v>14.338753714966352</v>
      </c>
      <c r="K11" s="24"/>
      <c r="M11"/>
      <c r="N11"/>
      <c r="O11"/>
      <c r="P11"/>
      <c r="Q11"/>
      <c r="R11"/>
      <c r="S11"/>
    </row>
    <row r="12" spans="1:19" s="5" customFormat="1" ht="15" x14ac:dyDescent="0.25">
      <c r="A12" s="1"/>
      <c r="B12" s="1"/>
      <c r="C12" s="1" t="s">
        <v>27</v>
      </c>
      <c r="D12" s="158">
        <v>8716.4590400000016</v>
      </c>
      <c r="E12" s="158">
        <v>11227.80811155059</v>
      </c>
      <c r="F12" s="174">
        <f t="shared" si="0"/>
        <v>0.28811574287516967</v>
      </c>
      <c r="G12" s="56"/>
      <c r="H12" s="158">
        <v>4924.4952999999987</v>
      </c>
      <c r="I12" s="158">
        <v>5606.3051999999998</v>
      </c>
      <c r="J12" s="174">
        <f t="shared" si="1"/>
        <v>0.1384527466195371</v>
      </c>
      <c r="K12" s="24"/>
      <c r="M12"/>
      <c r="N12"/>
      <c r="O12"/>
      <c r="P12"/>
      <c r="Q12"/>
      <c r="R12"/>
      <c r="S12"/>
    </row>
    <row r="13" spans="1:19" s="5" customFormat="1" ht="15" x14ac:dyDescent="0.25">
      <c r="A13" s="1"/>
      <c r="B13" s="1"/>
      <c r="C13" s="1" t="s">
        <v>28</v>
      </c>
      <c r="D13" s="158">
        <v>117.70065000000001</v>
      </c>
      <c r="E13" s="158">
        <v>154.82418000000001</v>
      </c>
      <c r="F13" s="174">
        <f t="shared" si="0"/>
        <v>0.31540632953174003</v>
      </c>
      <c r="G13" s="56"/>
      <c r="H13" s="158">
        <v>53.51</v>
      </c>
      <c r="I13" s="158">
        <v>57.342299999999994</v>
      </c>
      <c r="J13" s="174">
        <f t="shared" si="1"/>
        <v>7.1618389086152062E-2</v>
      </c>
      <c r="K13" s="24"/>
      <c r="M13"/>
      <c r="N13"/>
      <c r="O13"/>
      <c r="P13"/>
      <c r="Q13"/>
      <c r="R13"/>
      <c r="S13"/>
    </row>
    <row r="14" spans="1:19" s="5" customFormat="1" ht="24.75" customHeight="1" x14ac:dyDescent="0.25">
      <c r="A14" s="1"/>
      <c r="B14" s="52" t="s">
        <v>29</v>
      </c>
      <c r="C14" s="55"/>
      <c r="D14" s="157">
        <v>9010.3477199999998</v>
      </c>
      <c r="E14" s="157">
        <v>17455.690911458732</v>
      </c>
      <c r="F14" s="173">
        <f t="shared" si="0"/>
        <v>0.93729381527783406</v>
      </c>
      <c r="G14" s="126"/>
      <c r="H14" s="157">
        <v>11587.602599999998</v>
      </c>
      <c r="I14" s="157">
        <v>21289.412899999999</v>
      </c>
      <c r="J14" s="173">
        <f t="shared" si="1"/>
        <v>0.83725776891934511</v>
      </c>
      <c r="K14" s="24"/>
      <c r="M14"/>
      <c r="N14"/>
      <c r="O14"/>
      <c r="P14"/>
      <c r="Q14"/>
      <c r="R14"/>
      <c r="S14"/>
    </row>
    <row r="15" spans="1:19" s="5" customFormat="1" ht="15" x14ac:dyDescent="0.25">
      <c r="A15" s="1"/>
      <c r="B15" s="52"/>
      <c r="C15" s="55" t="s">
        <v>5</v>
      </c>
      <c r="D15" s="158">
        <v>4074.46299</v>
      </c>
      <c r="E15" s="158">
        <v>2921.9584299999997</v>
      </c>
      <c r="F15" s="174">
        <f t="shared" si="0"/>
        <v>-0.28286048071331243</v>
      </c>
      <c r="G15" s="56"/>
      <c r="H15" s="158">
        <v>6044.4736999999996</v>
      </c>
      <c r="I15" s="158">
        <v>4589.9093000000003</v>
      </c>
      <c r="J15" s="174">
        <f t="shared" si="1"/>
        <v>-0.24064368085512547</v>
      </c>
      <c r="K15" s="24"/>
      <c r="M15"/>
      <c r="N15"/>
      <c r="O15"/>
      <c r="P15"/>
      <c r="Q15"/>
      <c r="R15"/>
      <c r="S15"/>
    </row>
    <row r="16" spans="1:19" s="5" customFormat="1" ht="15" x14ac:dyDescent="0.25">
      <c r="A16" s="1"/>
      <c r="B16" s="52"/>
      <c r="C16" s="55" t="s">
        <v>26</v>
      </c>
      <c r="D16" s="158">
        <v>791.98743999999999</v>
      </c>
      <c r="E16" s="158">
        <v>1563.1661200000001</v>
      </c>
      <c r="F16" s="174">
        <f t="shared" si="0"/>
        <v>0.97372589646118646</v>
      </c>
      <c r="G16" s="56"/>
      <c r="H16" s="158">
        <v>1377.6118999999999</v>
      </c>
      <c r="I16" s="158">
        <v>2171.1538</v>
      </c>
      <c r="J16" s="174">
        <f t="shared" si="1"/>
        <v>0.5760271815305894</v>
      </c>
      <c r="K16" s="24"/>
      <c r="M16"/>
      <c r="N16"/>
      <c r="O16"/>
      <c r="P16"/>
      <c r="Q16"/>
      <c r="R16"/>
      <c r="S16"/>
    </row>
    <row r="17" spans="1:19" s="5" customFormat="1" ht="15" x14ac:dyDescent="0.25">
      <c r="A17" s="1"/>
      <c r="B17" s="55"/>
      <c r="C17" s="1" t="s">
        <v>27</v>
      </c>
      <c r="D17" s="158">
        <v>4143.8972899999999</v>
      </c>
      <c r="E17" s="158">
        <v>12970.566361458732</v>
      </c>
      <c r="F17" s="174">
        <f t="shared" si="0"/>
        <v>2.1300405038414287</v>
      </c>
      <c r="G17" s="56"/>
      <c r="H17" s="158">
        <v>4165.5169999999998</v>
      </c>
      <c r="I17" s="158">
        <v>14528.3498</v>
      </c>
      <c r="J17" s="174">
        <f t="shared" si="1"/>
        <v>2.4877662964765239</v>
      </c>
      <c r="K17" s="24"/>
      <c r="M17"/>
      <c r="N17"/>
      <c r="O17"/>
      <c r="P17"/>
      <c r="Q17"/>
      <c r="R17"/>
      <c r="S17"/>
    </row>
    <row r="18" spans="1:19" s="5" customFormat="1" ht="15" x14ac:dyDescent="0.25">
      <c r="A18" s="1"/>
      <c r="B18" s="68"/>
      <c r="C18" s="11" t="s">
        <v>28</v>
      </c>
      <c r="D18" s="158">
        <v>0</v>
      </c>
      <c r="E18" s="158">
        <v>0.27005000000000001</v>
      </c>
      <c r="F18" s="175" t="str">
        <f t="shared" si="0"/>
        <v/>
      </c>
      <c r="G18" s="127"/>
      <c r="H18" s="158">
        <v>0</v>
      </c>
      <c r="I18" s="158">
        <v>0.10869999999999999</v>
      </c>
      <c r="J18" s="176" t="str">
        <f t="shared" si="1"/>
        <v/>
      </c>
      <c r="K18" s="24"/>
      <c r="M18"/>
      <c r="N18"/>
      <c r="O18"/>
      <c r="P18"/>
      <c r="Q18"/>
      <c r="R18"/>
      <c r="S18"/>
    </row>
    <row r="19" spans="1:19" s="5" customFormat="1" ht="24" customHeight="1" x14ac:dyDescent="0.25">
      <c r="A19" s="1"/>
      <c r="B19" s="52" t="s">
        <v>30</v>
      </c>
      <c r="C19" s="55"/>
      <c r="D19" s="157">
        <v>13543.528130000001</v>
      </c>
      <c r="E19" s="157">
        <v>12973.409196161781</v>
      </c>
      <c r="F19" s="173">
        <f>IFERROR((E19-D19)/D19,"")</f>
        <v>-4.2095303998029882E-2</v>
      </c>
      <c r="G19" s="126"/>
      <c r="H19" s="157">
        <v>6003.1223000000009</v>
      </c>
      <c r="I19" s="157">
        <v>4483.7838000000011</v>
      </c>
      <c r="J19" s="149">
        <f>IFERROR((I19-H19)/H19,"")</f>
        <v>-0.25309137879799642</v>
      </c>
      <c r="K19" s="24"/>
      <c r="M19"/>
      <c r="N19"/>
      <c r="O19"/>
      <c r="P19"/>
      <c r="Q19"/>
      <c r="R19"/>
      <c r="S19"/>
    </row>
    <row r="20" spans="1:19" s="5" customFormat="1" ht="15" x14ac:dyDescent="0.25">
      <c r="A20" s="1"/>
      <c r="B20" s="55"/>
      <c r="C20" s="55" t="s">
        <v>5</v>
      </c>
      <c r="D20" s="158">
        <v>4858.5891499999998</v>
      </c>
      <c r="E20" s="158">
        <v>4654.3789799999977</v>
      </c>
      <c r="F20" s="174">
        <f>IFERROR((E20-D20)/D20,"")</f>
        <v>-4.2030754956920387E-2</v>
      </c>
      <c r="G20" s="56"/>
      <c r="H20" s="158">
        <v>2493.0688000000005</v>
      </c>
      <c r="I20" s="158">
        <v>1965.8246000000001</v>
      </c>
      <c r="J20" s="148">
        <f>IFERROR((I20-H20)/H20,"")</f>
        <v>-0.21148401520246862</v>
      </c>
      <c r="K20" s="24"/>
      <c r="M20"/>
      <c r="N20"/>
      <c r="O20"/>
      <c r="P20"/>
      <c r="Q20"/>
      <c r="R20"/>
      <c r="S20"/>
    </row>
    <row r="21" spans="1:19" s="5" customFormat="1" ht="15" x14ac:dyDescent="0.25">
      <c r="A21" s="1"/>
      <c r="B21" s="55"/>
      <c r="C21" s="55" t="s">
        <v>26</v>
      </c>
      <c r="D21" s="158">
        <v>924.64660000000003</v>
      </c>
      <c r="E21" s="158">
        <v>618.67021</v>
      </c>
      <c r="F21" s="174">
        <f>IFERROR((E21-D21)/D21,"")</f>
        <v>-0.33091171264783759</v>
      </c>
      <c r="G21" s="56"/>
      <c r="H21" s="158">
        <v>277.82770000000011</v>
      </c>
      <c r="I21" s="158">
        <v>203.09869999999998</v>
      </c>
      <c r="J21" s="148">
        <f>IFERROR((I21-H21)/H21,"")</f>
        <v>-0.26897605962256499</v>
      </c>
      <c r="K21" s="24"/>
      <c r="M21"/>
      <c r="N21"/>
      <c r="O21"/>
      <c r="P21"/>
      <c r="Q21"/>
      <c r="R21"/>
      <c r="S21"/>
    </row>
    <row r="22" spans="1:19" s="5" customFormat="1" ht="15" x14ac:dyDescent="0.25">
      <c r="A22" s="1"/>
      <c r="B22" s="1"/>
      <c r="C22" s="1" t="s">
        <v>27</v>
      </c>
      <c r="D22" s="158">
        <v>7446.0679100000025</v>
      </c>
      <c r="E22" s="158">
        <v>7521.7350061617835</v>
      </c>
      <c r="F22" s="174">
        <f>IFERROR((E22-D22)/D22,"")</f>
        <v>1.0162020690163302E-2</v>
      </c>
      <c r="G22" s="56"/>
      <c r="H22" s="158">
        <v>3049.5722000000001</v>
      </c>
      <c r="I22" s="158">
        <v>2203.1553000000004</v>
      </c>
      <c r="J22" s="148">
        <f>IFERROR((I22-H22)/H22,"")</f>
        <v>-0.27755266787912081</v>
      </c>
      <c r="K22" s="24"/>
      <c r="M22"/>
      <c r="N22"/>
      <c r="O22"/>
      <c r="P22"/>
      <c r="Q22"/>
      <c r="R22"/>
      <c r="S22"/>
    </row>
    <row r="23" spans="1:19" s="5" customFormat="1" ht="15" x14ac:dyDescent="0.25">
      <c r="A23" s="1"/>
      <c r="B23" s="1"/>
      <c r="C23" s="1" t="s">
        <v>28</v>
      </c>
      <c r="D23" s="158">
        <v>314.22447</v>
      </c>
      <c r="E23" s="158">
        <v>178.62500000000003</v>
      </c>
      <c r="F23" s="174">
        <f>IFERROR((E23-D23)/D23,"")</f>
        <v>-0.4315369519121155</v>
      </c>
      <c r="G23" s="56"/>
      <c r="H23" s="158">
        <v>182.65360000000001</v>
      </c>
      <c r="I23" s="158">
        <v>111.70519999999999</v>
      </c>
      <c r="J23" s="148">
        <f>IFERROR((I23-H23)/H23,"")</f>
        <v>-0.3884314352413531</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82" t="s">
        <v>126</v>
      </c>
      <c r="D28" s="282"/>
      <c r="E28" s="282"/>
      <c r="F28" s="282"/>
      <c r="G28" s="282"/>
      <c r="H28" s="282"/>
      <c r="I28" s="282"/>
      <c r="J28" s="282"/>
      <c r="K28" s="19"/>
      <c r="L28" s="19"/>
      <c r="M28" s="19"/>
    </row>
    <row r="29" spans="1:19" s="5" customFormat="1" x14ac:dyDescent="0.2">
      <c r="A29" s="1"/>
      <c r="B29" s="16"/>
      <c r="C29" s="282"/>
      <c r="D29" s="282"/>
      <c r="E29" s="282"/>
      <c r="F29" s="282"/>
      <c r="G29" s="282"/>
      <c r="H29" s="282"/>
      <c r="I29" s="282"/>
      <c r="J29" s="282"/>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1"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92">
        <v>44593</v>
      </c>
      <c r="D4" s="292"/>
      <c r="E4" s="292"/>
      <c r="F4" s="292"/>
      <c r="G4" s="292"/>
      <c r="H4" s="292"/>
      <c r="I4" s="292"/>
      <c r="J4" s="292"/>
      <c r="K4" s="292"/>
      <c r="L4" s="292"/>
      <c r="M4" s="292"/>
      <c r="N4" s="292"/>
    </row>
    <row r="5" spans="1:14" s="5" customFormat="1" x14ac:dyDescent="0.2">
      <c r="A5" s="1"/>
      <c r="B5" s="58"/>
      <c r="C5" s="58"/>
      <c r="D5" s="59" t="s">
        <v>4</v>
      </c>
      <c r="E5" s="60"/>
      <c r="F5" s="60"/>
      <c r="G5" s="66"/>
      <c r="H5" s="59" t="s">
        <v>125</v>
      </c>
      <c r="I5" s="60"/>
      <c r="J5" s="60"/>
      <c r="K5" s="240"/>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77">
        <v>40010.055276419051</v>
      </c>
      <c r="E8" s="227">
        <v>49174.520773766788</v>
      </c>
      <c r="F8" s="160">
        <f t="shared" ref="F8:F36" si="0">(E8-D8)/D8</f>
        <v>0.2290540573871451</v>
      </c>
      <c r="G8" s="72"/>
      <c r="H8" s="228">
        <v>26124.947000000004</v>
      </c>
      <c r="I8" s="228">
        <v>35060.452200000007</v>
      </c>
      <c r="J8" s="160">
        <f t="shared" ref="J8:J36" si="1">(I8-H8)/H8</f>
        <v>0.34202960105526731</v>
      </c>
      <c r="K8" s="167"/>
      <c r="L8" s="201">
        <v>7703</v>
      </c>
      <c r="M8" s="201">
        <v>6015</v>
      </c>
      <c r="N8" s="199">
        <f t="shared" ref="N8:N36" si="2">(M8-L8)/L8</f>
        <v>-0.21913540179150981</v>
      </c>
    </row>
    <row r="9" spans="1:14" s="5" customFormat="1" x14ac:dyDescent="0.2">
      <c r="A9" s="1"/>
      <c r="B9" s="50"/>
      <c r="C9" s="1" t="s">
        <v>34</v>
      </c>
      <c r="D9" s="178">
        <v>3687.0067700000027</v>
      </c>
      <c r="E9" s="178">
        <v>2565.8209533882618</v>
      </c>
      <c r="F9" s="181">
        <f t="shared" si="0"/>
        <v>-0.30409106534180302</v>
      </c>
      <c r="G9" s="51"/>
      <c r="H9" s="169">
        <v>1582.7960999999998</v>
      </c>
      <c r="I9" s="169">
        <v>1049.7401999999993</v>
      </c>
      <c r="J9" s="161">
        <f t="shared" si="1"/>
        <v>-0.33678115582923196</v>
      </c>
      <c r="K9" s="169"/>
      <c r="L9" s="202">
        <v>3896</v>
      </c>
      <c r="M9" s="202">
        <v>2907</v>
      </c>
      <c r="N9" s="200">
        <f t="shared" si="2"/>
        <v>-0.2538501026694045</v>
      </c>
    </row>
    <row r="10" spans="1:14" s="5" customFormat="1" x14ac:dyDescent="0.2">
      <c r="A10" s="1"/>
      <c r="B10" s="50"/>
      <c r="C10" s="1" t="s">
        <v>35</v>
      </c>
      <c r="D10" s="178">
        <v>1876.1629999999996</v>
      </c>
      <c r="E10" s="178">
        <v>1341.7117753945661</v>
      </c>
      <c r="F10" s="181">
        <f t="shared" si="0"/>
        <v>-0.284863961503043</v>
      </c>
      <c r="G10" s="51"/>
      <c r="H10" s="169">
        <v>976.77409999999986</v>
      </c>
      <c r="I10" s="169">
        <v>980.24509999999987</v>
      </c>
      <c r="J10" s="161">
        <f t="shared" si="1"/>
        <v>3.5535340259329196E-3</v>
      </c>
      <c r="K10" s="169"/>
      <c r="L10" s="202">
        <v>1140</v>
      </c>
      <c r="M10" s="202">
        <v>802</v>
      </c>
      <c r="N10" s="200">
        <f t="shared" si="2"/>
        <v>-0.29649122807017542</v>
      </c>
    </row>
    <row r="11" spans="1:14" s="5" customFormat="1" x14ac:dyDescent="0.2">
      <c r="A11" s="1"/>
      <c r="B11" s="1"/>
      <c r="C11" s="1" t="s">
        <v>36</v>
      </c>
      <c r="D11" s="178">
        <v>2054.8953399999991</v>
      </c>
      <c r="E11" s="178">
        <v>1733.6644000000001</v>
      </c>
      <c r="F11" s="181">
        <f t="shared" si="0"/>
        <v>-0.15632472065462913</v>
      </c>
      <c r="G11" s="1"/>
      <c r="H11" s="169">
        <v>1327.1781000000005</v>
      </c>
      <c r="I11" s="169">
        <v>1156.8573000000001</v>
      </c>
      <c r="J11" s="161">
        <f t="shared" si="1"/>
        <v>-0.12833303985350597</v>
      </c>
      <c r="K11" s="169"/>
      <c r="L11" s="202">
        <v>895</v>
      </c>
      <c r="M11" s="202">
        <v>687</v>
      </c>
      <c r="N11" s="200">
        <f t="shared" si="2"/>
        <v>-0.23240223463687151</v>
      </c>
    </row>
    <row r="12" spans="1:14" s="5" customFormat="1" x14ac:dyDescent="0.2">
      <c r="A12" s="1"/>
      <c r="B12" s="1"/>
      <c r="C12" s="1" t="s">
        <v>37</v>
      </c>
      <c r="D12" s="178">
        <v>8110.825310000002</v>
      </c>
      <c r="E12" s="178">
        <v>10080.229234264129</v>
      </c>
      <c r="F12" s="181">
        <f t="shared" si="0"/>
        <v>0.24281177919539312</v>
      </c>
      <c r="G12" s="1"/>
      <c r="H12" s="169">
        <v>3826.8593999999998</v>
      </c>
      <c r="I12" s="169">
        <v>3681.3757000000014</v>
      </c>
      <c r="J12" s="161">
        <f t="shared" si="1"/>
        <v>-3.801647376958725E-2</v>
      </c>
      <c r="K12" s="169"/>
      <c r="L12" s="202">
        <v>1285</v>
      </c>
      <c r="M12" s="202">
        <v>1165</v>
      </c>
      <c r="N12" s="200">
        <f t="shared" si="2"/>
        <v>-9.3385214007782102E-2</v>
      </c>
    </row>
    <row r="13" spans="1:14" s="5" customFormat="1" x14ac:dyDescent="0.2">
      <c r="A13" s="1"/>
      <c r="B13" s="1"/>
      <c r="C13" s="1" t="s">
        <v>38</v>
      </c>
      <c r="D13" s="178">
        <v>24281.16485641904</v>
      </c>
      <c r="E13" s="178">
        <v>33453.094410719845</v>
      </c>
      <c r="F13" s="181">
        <f t="shared" si="0"/>
        <v>0.37773844906275517</v>
      </c>
      <c r="G13" s="1"/>
      <c r="H13" s="169">
        <v>18411.339300000018</v>
      </c>
      <c r="I13" s="169">
        <v>28192.233900000014</v>
      </c>
      <c r="J13" s="161">
        <f t="shared" si="1"/>
        <v>0.53124297155286182</v>
      </c>
      <c r="K13" s="169"/>
      <c r="L13" s="202">
        <v>487</v>
      </c>
      <c r="M13" s="202">
        <v>454</v>
      </c>
      <c r="N13" s="200">
        <f t="shared" si="2"/>
        <v>-6.7761806981519512E-2</v>
      </c>
    </row>
    <row r="14" spans="1:14" s="5" customFormat="1" ht="23.25" customHeight="1" x14ac:dyDescent="0.25">
      <c r="A14" s="1"/>
      <c r="B14" s="57" t="s">
        <v>8</v>
      </c>
      <c r="C14" s="1"/>
      <c r="D14" s="179">
        <v>17478.235666419045</v>
      </c>
      <c r="E14" s="179">
        <v>14697.074284595685</v>
      </c>
      <c r="F14" s="160">
        <f t="shared" si="0"/>
        <v>-0.15912140303536521</v>
      </c>
      <c r="G14" s="3"/>
      <c r="H14" s="182">
        <v>12017.614600000004</v>
      </c>
      <c r="I14" s="182">
        <v>9011.3770999999997</v>
      </c>
      <c r="J14" s="160">
        <f t="shared" si="1"/>
        <v>-0.250152596838977</v>
      </c>
      <c r="K14" s="182"/>
      <c r="L14" s="197">
        <v>4251</v>
      </c>
      <c r="M14" s="197">
        <v>3567</v>
      </c>
      <c r="N14" s="199">
        <f t="shared" si="2"/>
        <v>-0.16090331686661963</v>
      </c>
    </row>
    <row r="15" spans="1:14" x14ac:dyDescent="0.2">
      <c r="C15" s="1" t="s">
        <v>34</v>
      </c>
      <c r="D15" s="180">
        <v>1838.8137399999996</v>
      </c>
      <c r="E15" s="180">
        <v>1727.4765</v>
      </c>
      <c r="F15" s="161">
        <f t="shared" si="0"/>
        <v>-6.0548405517134994E-2</v>
      </c>
      <c r="H15" s="183">
        <v>1073.3363000000004</v>
      </c>
      <c r="I15" s="183">
        <v>743.44409999999993</v>
      </c>
      <c r="J15" s="161">
        <f t="shared" si="1"/>
        <v>-0.30735213185280358</v>
      </c>
      <c r="K15" s="183"/>
      <c r="L15" s="198">
        <v>2534</v>
      </c>
      <c r="M15" s="198">
        <v>2132</v>
      </c>
      <c r="N15" s="200">
        <f t="shared" si="2"/>
        <v>-0.15864246250986583</v>
      </c>
    </row>
    <row r="16" spans="1:14" x14ac:dyDescent="0.2">
      <c r="C16" s="1" t="s">
        <v>35</v>
      </c>
      <c r="D16" s="180">
        <v>962.79963000000009</v>
      </c>
      <c r="E16" s="180">
        <v>890.32622000000003</v>
      </c>
      <c r="F16" s="161">
        <f t="shared" si="0"/>
        <v>-7.5273616380596292E-2</v>
      </c>
      <c r="H16" s="183">
        <v>695.26470000000006</v>
      </c>
      <c r="I16" s="183">
        <v>847.5483999999999</v>
      </c>
      <c r="J16" s="161">
        <f t="shared" si="1"/>
        <v>0.21902981698912632</v>
      </c>
      <c r="K16" s="183"/>
      <c r="L16" s="198">
        <v>651</v>
      </c>
      <c r="M16" s="198">
        <v>548</v>
      </c>
      <c r="N16" s="200">
        <f t="shared" si="2"/>
        <v>-0.15821812596006143</v>
      </c>
    </row>
    <row r="17" spans="2:14" x14ac:dyDescent="0.2">
      <c r="C17" s="1" t="s">
        <v>36</v>
      </c>
      <c r="D17" s="180">
        <v>1480.6561499999991</v>
      </c>
      <c r="E17" s="180">
        <v>1424.2118700000001</v>
      </c>
      <c r="F17" s="161">
        <f t="shared" si="0"/>
        <v>-3.8121126231771676E-2</v>
      </c>
      <c r="H17" s="183">
        <v>1094.018</v>
      </c>
      <c r="I17" s="183">
        <v>1007.1361999999997</v>
      </c>
      <c r="J17" s="161">
        <f t="shared" si="1"/>
        <v>-7.9415329546680527E-2</v>
      </c>
      <c r="K17" s="183"/>
      <c r="L17" s="198">
        <v>554</v>
      </c>
      <c r="M17" s="198">
        <v>461</v>
      </c>
      <c r="N17" s="200">
        <f t="shared" si="2"/>
        <v>-0.16787003610108303</v>
      </c>
    </row>
    <row r="18" spans="2:14" x14ac:dyDescent="0.2">
      <c r="C18" s="1" t="s">
        <v>37</v>
      </c>
      <c r="D18" s="180">
        <v>2163.8142600000006</v>
      </c>
      <c r="E18" s="180">
        <v>3070.4107000000022</v>
      </c>
      <c r="F18" s="161">
        <f t="shared" si="0"/>
        <v>0.41898071232786932</v>
      </c>
      <c r="H18" s="183">
        <v>893.07110000000011</v>
      </c>
      <c r="I18" s="183">
        <v>914.14269999999965</v>
      </c>
      <c r="J18" s="161">
        <f t="shared" si="1"/>
        <v>2.3594537993670978E-2</v>
      </c>
      <c r="K18" s="183"/>
      <c r="L18" s="198">
        <v>305</v>
      </c>
      <c r="M18" s="198">
        <v>270</v>
      </c>
      <c r="N18" s="200">
        <f t="shared" si="2"/>
        <v>-0.11475409836065574</v>
      </c>
    </row>
    <row r="19" spans="2:14" x14ac:dyDescent="0.2">
      <c r="C19" s="1" t="s">
        <v>38</v>
      </c>
      <c r="D19" s="180">
        <v>11032.151886419044</v>
      </c>
      <c r="E19" s="180">
        <v>7584.6489945956819</v>
      </c>
      <c r="F19" s="161">
        <f t="shared" si="0"/>
        <v>-0.31249595974719635</v>
      </c>
      <c r="H19" s="183">
        <v>8261.9245000000046</v>
      </c>
      <c r="I19" s="183">
        <v>5499.105700000001</v>
      </c>
      <c r="J19" s="161">
        <f t="shared" si="1"/>
        <v>-0.33440378207280907</v>
      </c>
      <c r="K19" s="183"/>
      <c r="L19" s="198">
        <v>207</v>
      </c>
      <c r="M19" s="198">
        <v>156</v>
      </c>
      <c r="N19" s="200">
        <f t="shared" si="2"/>
        <v>-0.24637681159420291</v>
      </c>
    </row>
    <row r="20" spans="2:14" ht="24" customHeight="1" x14ac:dyDescent="0.25">
      <c r="B20" s="57" t="s">
        <v>13</v>
      </c>
      <c r="D20" s="179">
        <v>1793.4702499999999</v>
      </c>
      <c r="E20" s="179">
        <v>2423.8878300000001</v>
      </c>
      <c r="F20" s="160">
        <f t="shared" si="0"/>
        <v>0.35150712982275584</v>
      </c>
      <c r="G20" s="3"/>
      <c r="H20" s="182">
        <v>1731.5843</v>
      </c>
      <c r="I20" s="182">
        <v>3542.2172999999993</v>
      </c>
      <c r="J20" s="160">
        <f t="shared" si="1"/>
        <v>1.0456510838080475</v>
      </c>
      <c r="K20" s="182"/>
      <c r="L20" s="197">
        <v>366</v>
      </c>
      <c r="M20" s="197">
        <v>260</v>
      </c>
      <c r="N20" s="199">
        <f t="shared" si="2"/>
        <v>-0.2896174863387978</v>
      </c>
    </row>
    <row r="21" spans="2:14" x14ac:dyDescent="0.2">
      <c r="C21" s="1" t="s">
        <v>34</v>
      </c>
      <c r="D21" s="180">
        <v>59.728020000000001</v>
      </c>
      <c r="E21" s="180">
        <v>29.50638</v>
      </c>
      <c r="F21" s="161">
        <f t="shared" si="0"/>
        <v>-0.50598764198110036</v>
      </c>
      <c r="H21" s="183">
        <v>26.6267</v>
      </c>
      <c r="I21" s="183">
        <v>10.620999999999999</v>
      </c>
      <c r="J21" s="161">
        <f t="shared" si="1"/>
        <v>-0.60111467061258061</v>
      </c>
      <c r="K21" s="183"/>
      <c r="L21" s="198">
        <v>89</v>
      </c>
      <c r="M21" s="198">
        <v>40</v>
      </c>
      <c r="N21" s="200">
        <f t="shared" si="2"/>
        <v>-0.550561797752809</v>
      </c>
    </row>
    <row r="22" spans="2:14" x14ac:dyDescent="0.2">
      <c r="C22" s="1" t="s">
        <v>35</v>
      </c>
      <c r="D22" s="180">
        <v>40.49315</v>
      </c>
      <c r="E22" s="180">
        <v>8.8294300000000003</v>
      </c>
      <c r="F22" s="161">
        <f t="shared" si="0"/>
        <v>-0.78195250307768094</v>
      </c>
      <c r="H22" s="183">
        <v>20.435400000000001</v>
      </c>
      <c r="I22" s="183">
        <v>3.411</v>
      </c>
      <c r="J22" s="161">
        <f t="shared" si="1"/>
        <v>-0.83308376640535531</v>
      </c>
      <c r="K22" s="183"/>
      <c r="L22" s="198">
        <v>36</v>
      </c>
      <c r="M22" s="198">
        <v>15</v>
      </c>
      <c r="N22" s="200">
        <f t="shared" si="2"/>
        <v>-0.58333333333333337</v>
      </c>
    </row>
    <row r="23" spans="2:14" x14ac:dyDescent="0.2">
      <c r="C23" s="1" t="s">
        <v>36</v>
      </c>
      <c r="D23" s="180">
        <v>126.40973999999997</v>
      </c>
      <c r="E23" s="180">
        <v>98.197369999999992</v>
      </c>
      <c r="F23" s="161">
        <f t="shared" si="0"/>
        <v>-0.22318193202517453</v>
      </c>
      <c r="H23" s="183">
        <v>68.378099999999975</v>
      </c>
      <c r="I23" s="183">
        <v>50.911199999999987</v>
      </c>
      <c r="J23" s="161">
        <f t="shared" si="1"/>
        <v>-0.25544582256599691</v>
      </c>
      <c r="K23" s="183"/>
      <c r="L23" s="198">
        <v>76</v>
      </c>
      <c r="M23" s="198">
        <v>41</v>
      </c>
      <c r="N23" s="200">
        <f t="shared" si="2"/>
        <v>-0.46052631578947367</v>
      </c>
    </row>
    <row r="24" spans="2:14" x14ac:dyDescent="0.2">
      <c r="C24" s="1" t="s">
        <v>37</v>
      </c>
      <c r="D24" s="180">
        <v>651.36810999999977</v>
      </c>
      <c r="E24" s="180">
        <v>541.28347000000008</v>
      </c>
      <c r="F24" s="161">
        <f t="shared" si="0"/>
        <v>-0.16900526493383247</v>
      </c>
      <c r="H24" s="183">
        <v>218.57210000000009</v>
      </c>
      <c r="I24" s="183">
        <v>208.91189999999997</v>
      </c>
      <c r="J24" s="161">
        <f t="shared" si="1"/>
        <v>-4.4196857695927856E-2</v>
      </c>
      <c r="K24" s="183"/>
      <c r="L24" s="198">
        <v>155</v>
      </c>
      <c r="M24" s="198">
        <v>156</v>
      </c>
      <c r="N24" s="200">
        <f t="shared" si="2"/>
        <v>6.4516129032258064E-3</v>
      </c>
    </row>
    <row r="25" spans="2:14" x14ac:dyDescent="0.2">
      <c r="C25" s="1" t="s">
        <v>38</v>
      </c>
      <c r="D25" s="180">
        <v>915.47123000000011</v>
      </c>
      <c r="E25" s="180">
        <v>1746.0711799999999</v>
      </c>
      <c r="F25" s="161">
        <f t="shared" si="0"/>
        <v>0.90729224773125827</v>
      </c>
      <c r="H25" s="183">
        <v>1397.5719999999999</v>
      </c>
      <c r="I25" s="183">
        <v>3268.3621999999996</v>
      </c>
      <c r="J25" s="161">
        <f t="shared" si="1"/>
        <v>1.3386002295409467</v>
      </c>
      <c r="K25" s="183"/>
      <c r="L25" s="198">
        <v>10</v>
      </c>
      <c r="M25" s="198">
        <v>8</v>
      </c>
      <c r="N25" s="200">
        <f t="shared" si="2"/>
        <v>-0.2</v>
      </c>
    </row>
    <row r="26" spans="2:14" ht="21" customHeight="1" x14ac:dyDescent="0.25">
      <c r="B26" s="57" t="s">
        <v>14</v>
      </c>
      <c r="D26" s="179">
        <v>20306.424240000008</v>
      </c>
      <c r="E26" s="179">
        <v>31720.109479171111</v>
      </c>
      <c r="F26" s="160">
        <f t="shared" si="0"/>
        <v>0.56207262806458036</v>
      </c>
      <c r="G26" s="3"/>
      <c r="H26" s="182">
        <v>12139.584499999997</v>
      </c>
      <c r="I26" s="182">
        <v>22337.810300000008</v>
      </c>
      <c r="J26" s="160">
        <f t="shared" si="1"/>
        <v>0.84008030093616581</v>
      </c>
      <c r="K26" s="182"/>
      <c r="L26" s="197">
        <v>2851</v>
      </c>
      <c r="M26" s="197">
        <v>2071</v>
      </c>
      <c r="N26" s="199">
        <f t="shared" si="2"/>
        <v>-0.27358821466152228</v>
      </c>
    </row>
    <row r="27" spans="2:14" x14ac:dyDescent="0.2">
      <c r="C27" s="1" t="s">
        <v>34</v>
      </c>
      <c r="D27" s="180">
        <v>1631.4139200000002</v>
      </c>
      <c r="E27" s="180">
        <v>713.32978338826149</v>
      </c>
      <c r="F27" s="161">
        <f t="shared" si="0"/>
        <v>-0.56275364906273362</v>
      </c>
      <c r="H27" s="183">
        <v>399.80560000000003</v>
      </c>
      <c r="I27" s="183">
        <v>232.61060000000006</v>
      </c>
      <c r="J27" s="161">
        <f t="shared" si="1"/>
        <v>-0.41819074069998008</v>
      </c>
      <c r="K27" s="183"/>
      <c r="L27" s="198">
        <v>1104</v>
      </c>
      <c r="M27" s="198">
        <v>654</v>
      </c>
      <c r="N27" s="200">
        <f t="shared" si="2"/>
        <v>-0.40760869565217389</v>
      </c>
    </row>
    <row r="28" spans="2:14" x14ac:dyDescent="0.2">
      <c r="C28" s="1" t="s">
        <v>35</v>
      </c>
      <c r="D28" s="180">
        <v>779.00331999999969</v>
      </c>
      <c r="E28" s="180">
        <v>403.61476539456663</v>
      </c>
      <c r="F28" s="161">
        <f t="shared" si="0"/>
        <v>-0.48188312548582363</v>
      </c>
      <c r="H28" s="183">
        <v>206.28109999999998</v>
      </c>
      <c r="I28" s="183">
        <v>98.958600000000004</v>
      </c>
      <c r="J28" s="161">
        <f t="shared" si="1"/>
        <v>-0.52027306427976183</v>
      </c>
      <c r="K28" s="183"/>
      <c r="L28" s="198">
        <v>405</v>
      </c>
      <c r="M28" s="198">
        <v>214</v>
      </c>
      <c r="N28" s="200">
        <f t="shared" si="2"/>
        <v>-0.47160493827160493</v>
      </c>
    </row>
    <row r="29" spans="2:14" x14ac:dyDescent="0.2">
      <c r="C29" s="1" t="s">
        <v>36</v>
      </c>
      <c r="D29" s="180">
        <v>422.59354000000002</v>
      </c>
      <c r="E29" s="180">
        <v>195.43243999999999</v>
      </c>
      <c r="F29" s="161">
        <f t="shared" si="0"/>
        <v>-0.53754039874816828</v>
      </c>
      <c r="H29" s="183">
        <v>151.68449999999999</v>
      </c>
      <c r="I29" s="183">
        <v>89.607900000000001</v>
      </c>
      <c r="J29" s="161">
        <f t="shared" si="1"/>
        <v>-0.40924814335017745</v>
      </c>
      <c r="K29" s="183"/>
      <c r="L29" s="198">
        <v>260</v>
      </c>
      <c r="M29" s="198">
        <v>180</v>
      </c>
      <c r="N29" s="200">
        <f t="shared" si="2"/>
        <v>-0.30769230769230771</v>
      </c>
    </row>
    <row r="30" spans="2:14" x14ac:dyDescent="0.2">
      <c r="C30" s="1" t="s">
        <v>37</v>
      </c>
      <c r="D30" s="180">
        <v>5255.4032900000029</v>
      </c>
      <c r="E30" s="180">
        <v>6419.7254942641293</v>
      </c>
      <c r="F30" s="161">
        <f t="shared" si="0"/>
        <v>0.22154764154438961</v>
      </c>
      <c r="H30" s="183">
        <v>2685.7248999999993</v>
      </c>
      <c r="I30" s="183">
        <v>2545.3661000000011</v>
      </c>
      <c r="J30" s="161">
        <f t="shared" si="1"/>
        <v>-5.2261048776811876E-2</v>
      </c>
      <c r="K30" s="183"/>
      <c r="L30" s="198">
        <v>816</v>
      </c>
      <c r="M30" s="198">
        <v>736</v>
      </c>
      <c r="N30" s="200">
        <f t="shared" si="2"/>
        <v>-9.8039215686274508E-2</v>
      </c>
    </row>
    <row r="31" spans="2:14" x14ac:dyDescent="0.2">
      <c r="C31" s="1" t="s">
        <v>38</v>
      </c>
      <c r="D31" s="180">
        <v>12218.010170000003</v>
      </c>
      <c r="E31" s="180">
        <v>23988.006996124153</v>
      </c>
      <c r="F31" s="161">
        <f t="shared" si="0"/>
        <v>0.96333172606322581</v>
      </c>
      <c r="H31" s="183">
        <v>8696.0883999999969</v>
      </c>
      <c r="I31" s="183">
        <v>19371.267100000008</v>
      </c>
      <c r="J31" s="161">
        <f t="shared" si="1"/>
        <v>1.2275839675226869</v>
      </c>
      <c r="K31" s="183"/>
      <c r="L31" s="198">
        <v>266</v>
      </c>
      <c r="M31" s="198">
        <v>287</v>
      </c>
      <c r="N31" s="200">
        <f t="shared" si="2"/>
        <v>7.8947368421052627E-2</v>
      </c>
    </row>
    <row r="32" spans="2:14" ht="23.25" customHeight="1" x14ac:dyDescent="0.25">
      <c r="B32" s="57" t="s">
        <v>15</v>
      </c>
      <c r="D32" s="179">
        <v>431.92511999999994</v>
      </c>
      <c r="E32" s="179">
        <v>333.44918000000007</v>
      </c>
      <c r="F32" s="160">
        <f t="shared" si="0"/>
        <v>-0.22799308361597465</v>
      </c>
      <c r="G32" s="3"/>
      <c r="H32" s="182">
        <v>236.1636</v>
      </c>
      <c r="I32" s="182">
        <v>169.04749999999999</v>
      </c>
      <c r="J32" s="160">
        <f t="shared" si="1"/>
        <v>-0.28419324569916793</v>
      </c>
      <c r="K32" s="182"/>
      <c r="L32" s="197">
        <v>235</v>
      </c>
      <c r="M32" s="197">
        <v>117</v>
      </c>
      <c r="N32" s="199">
        <f t="shared" si="2"/>
        <v>-0.50212765957446803</v>
      </c>
    </row>
    <row r="33" spans="2:14" x14ac:dyDescent="0.2">
      <c r="C33" s="1" t="s">
        <v>34</v>
      </c>
      <c r="D33" s="180">
        <v>157.05108999999999</v>
      </c>
      <c r="E33" s="180">
        <v>95.508290000000017</v>
      </c>
      <c r="F33" s="161">
        <f t="shared" si="0"/>
        <v>-0.39186483837838998</v>
      </c>
      <c r="H33" s="183">
        <v>83.027500000000003</v>
      </c>
      <c r="I33" s="183">
        <v>63.064499999999995</v>
      </c>
      <c r="J33" s="161">
        <f t="shared" si="1"/>
        <v>-0.24043840896088653</v>
      </c>
      <c r="K33" s="183"/>
      <c r="L33" s="198">
        <v>169</v>
      </c>
      <c r="M33" s="198">
        <v>81</v>
      </c>
      <c r="N33" s="200">
        <f t="shared" si="2"/>
        <v>-0.52071005917159763</v>
      </c>
    </row>
    <row r="34" spans="2:14" x14ac:dyDescent="0.2">
      <c r="C34" s="1" t="s">
        <v>35</v>
      </c>
      <c r="D34" s="180">
        <v>93.866900000000001</v>
      </c>
      <c r="E34" s="180">
        <v>38.941360000000003</v>
      </c>
      <c r="F34" s="161">
        <f t="shared" si="0"/>
        <v>-0.58514279261379676</v>
      </c>
      <c r="H34" s="183">
        <v>54.792900000000003</v>
      </c>
      <c r="I34" s="183">
        <v>30.327100000000005</v>
      </c>
      <c r="J34" s="161">
        <f t="shared" si="1"/>
        <v>-0.44651405565319591</v>
      </c>
      <c r="K34" s="183"/>
      <c r="L34" s="198">
        <v>48</v>
      </c>
      <c r="M34" s="198">
        <v>25</v>
      </c>
      <c r="N34" s="200">
        <f t="shared" si="2"/>
        <v>-0.47916666666666669</v>
      </c>
    </row>
    <row r="35" spans="2:14" x14ac:dyDescent="0.2">
      <c r="C35" s="1" t="s">
        <v>36</v>
      </c>
      <c r="D35" s="180">
        <v>25.235910000000001</v>
      </c>
      <c r="E35" s="180">
        <v>15.82272</v>
      </c>
      <c r="F35" s="161">
        <f t="shared" si="0"/>
        <v>-0.37300774967100453</v>
      </c>
      <c r="H35" s="183">
        <v>13.0975</v>
      </c>
      <c r="I35" s="183">
        <v>9.202</v>
      </c>
      <c r="J35" s="161">
        <f t="shared" si="1"/>
        <v>-0.29742317236113763</v>
      </c>
      <c r="K35" s="183"/>
      <c r="L35" s="198">
        <v>5</v>
      </c>
      <c r="M35" s="198">
        <v>5</v>
      </c>
      <c r="N35" s="200">
        <f t="shared" si="2"/>
        <v>0</v>
      </c>
    </row>
    <row r="36" spans="2:14" x14ac:dyDescent="0.2">
      <c r="C36" s="1" t="s">
        <v>37</v>
      </c>
      <c r="D36" s="180">
        <v>40.239649999999997</v>
      </c>
      <c r="E36" s="180">
        <v>48.809570000000008</v>
      </c>
      <c r="F36" s="161">
        <f t="shared" si="0"/>
        <v>0.21297203131737008</v>
      </c>
      <c r="H36" s="183">
        <v>29.491299999999999</v>
      </c>
      <c r="I36" s="183">
        <v>12.955</v>
      </c>
      <c r="J36" s="161">
        <f t="shared" si="1"/>
        <v>-0.56071790663687249</v>
      </c>
      <c r="K36" s="183"/>
      <c r="L36" s="198">
        <v>9</v>
      </c>
      <c r="M36" s="198">
        <v>3</v>
      </c>
      <c r="N36" s="200">
        <f t="shared" si="2"/>
        <v>-0.66666666666666663</v>
      </c>
    </row>
    <row r="37" spans="2:14" x14ac:dyDescent="0.2">
      <c r="C37" s="1" t="s">
        <v>38</v>
      </c>
      <c r="D37" s="180">
        <v>115.53157</v>
      </c>
      <c r="E37" s="158">
        <v>134.36724000000004</v>
      </c>
      <c r="F37" s="161">
        <f>IFERROR((E37-D37)/D37,"")</f>
        <v>0.16303483108556419</v>
      </c>
      <c r="H37" s="183">
        <v>55.754400000000004</v>
      </c>
      <c r="I37" s="183">
        <v>53.498899999999985</v>
      </c>
      <c r="J37" s="161">
        <f>IFERROR((I37-H37)/H37,"")</f>
        <v>-4.0454206304794224E-2</v>
      </c>
      <c r="K37" s="183"/>
      <c r="L37" s="198">
        <v>4</v>
      </c>
      <c r="M37" s="198">
        <v>3</v>
      </c>
      <c r="N37" s="200">
        <f>IFERROR((M37-L37)/L37,"")</f>
        <v>-0.25</v>
      </c>
    </row>
    <row r="38" spans="2:14" ht="15" thickBot="1" x14ac:dyDescent="0.25">
      <c r="B38" s="8"/>
      <c r="C38" s="8"/>
      <c r="D38" s="8"/>
      <c r="E38" s="247"/>
      <c r="F38" s="8"/>
      <c r="G38" s="8"/>
      <c r="H38" s="73"/>
      <c r="I38" s="184"/>
      <c r="J38" s="8"/>
      <c r="K38" s="73"/>
      <c r="L38" s="73"/>
      <c r="M38" s="184"/>
      <c r="N38" s="8"/>
    </row>
    <row r="39" spans="2:14" x14ac:dyDescent="0.2">
      <c r="E39" s="233"/>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82" t="s">
        <v>126</v>
      </c>
      <c r="D42" s="282"/>
      <c r="E42" s="282"/>
      <c r="F42" s="282"/>
      <c r="G42" s="282"/>
      <c r="H42" s="282"/>
      <c r="I42" s="282"/>
      <c r="J42" s="282"/>
    </row>
    <row r="43" spans="2:14" x14ac:dyDescent="0.2">
      <c r="B43" s="16"/>
      <c r="C43" s="282"/>
      <c r="D43" s="282"/>
      <c r="E43" s="282"/>
      <c r="F43" s="282"/>
      <c r="G43" s="282"/>
      <c r="H43" s="282"/>
      <c r="I43" s="282"/>
      <c r="J43" s="282"/>
    </row>
    <row r="45" spans="2:14" x14ac:dyDescent="0.2">
      <c r="B45" s="18"/>
    </row>
  </sheetData>
  <mergeCells count="2">
    <mergeCell ref="C42:J43"/>
    <mergeCell ref="C4:N4"/>
  </mergeCells>
  <phoneticPr fontId="41"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208</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94" t="s">
        <v>119</v>
      </c>
      <c r="D4" s="294"/>
      <c r="E4" s="296" t="s">
        <v>120</v>
      </c>
      <c r="F4" s="296"/>
      <c r="G4" s="295" t="s">
        <v>121</v>
      </c>
      <c r="H4" s="295"/>
      <c r="I4" s="296" t="s">
        <v>123</v>
      </c>
      <c r="J4" s="296"/>
      <c r="K4" s="295" t="s">
        <v>122</v>
      </c>
      <c r="L4" s="295"/>
    </row>
    <row r="5" spans="1:15" x14ac:dyDescent="0.25">
      <c r="B5" s="92"/>
      <c r="C5" s="93"/>
      <c r="D5" s="93"/>
      <c r="E5" s="93"/>
      <c r="F5" s="93"/>
      <c r="G5" s="93"/>
      <c r="H5" s="93"/>
      <c r="I5" s="93"/>
      <c r="J5" s="93"/>
      <c r="K5" s="93"/>
      <c r="L5" s="93"/>
    </row>
    <row r="6" spans="1:15" x14ac:dyDescent="0.25">
      <c r="B6" s="92"/>
      <c r="C6" s="290" t="s">
        <v>125</v>
      </c>
      <c r="D6" s="94" t="s">
        <v>56</v>
      </c>
      <c r="E6" s="290" t="s">
        <v>125</v>
      </c>
      <c r="F6" s="94" t="s">
        <v>56</v>
      </c>
      <c r="G6" s="290" t="s">
        <v>125</v>
      </c>
      <c r="H6" s="94" t="s">
        <v>56</v>
      </c>
      <c r="I6" s="290" t="s">
        <v>125</v>
      </c>
      <c r="J6" s="94" t="s">
        <v>56</v>
      </c>
      <c r="K6" s="290" t="s">
        <v>125</v>
      </c>
      <c r="L6" s="93" t="s">
        <v>56</v>
      </c>
    </row>
    <row r="7" spans="1:15" x14ac:dyDescent="0.25">
      <c r="B7" s="95"/>
      <c r="C7" s="293"/>
      <c r="D7" s="96" t="s">
        <v>118</v>
      </c>
      <c r="E7" s="293"/>
      <c r="F7" s="96" t="s">
        <v>118</v>
      </c>
      <c r="G7" s="293"/>
      <c r="H7" s="96" t="s">
        <v>118</v>
      </c>
      <c r="I7" s="293"/>
      <c r="J7" s="96" t="s">
        <v>118</v>
      </c>
      <c r="K7" s="293"/>
      <c r="L7" s="96" t="s">
        <v>118</v>
      </c>
    </row>
    <row r="8" spans="1:15" x14ac:dyDescent="0.25">
      <c r="B8" s="97"/>
      <c r="C8" s="98"/>
      <c r="D8" s="98"/>
      <c r="E8" s="98"/>
      <c r="F8" s="98"/>
      <c r="G8" s="98"/>
      <c r="H8" s="98"/>
      <c r="I8" s="98"/>
      <c r="J8" s="98"/>
      <c r="K8" s="98"/>
      <c r="L8" s="50"/>
    </row>
    <row r="9" spans="1:15" x14ac:dyDescent="0.25">
      <c r="B9" s="99">
        <v>2022</v>
      </c>
      <c r="C9" s="189"/>
      <c r="D9" s="189"/>
      <c r="E9" s="189"/>
      <c r="F9" s="189"/>
      <c r="G9" s="189"/>
      <c r="H9" s="189"/>
      <c r="I9" s="189"/>
      <c r="J9" s="189"/>
      <c r="K9" s="189"/>
      <c r="L9" s="187"/>
    </row>
    <row r="10" spans="1:15" x14ac:dyDescent="0.25">
      <c r="B10" s="100" t="s">
        <v>44</v>
      </c>
      <c r="C10" s="151">
        <v>49899.146599999978</v>
      </c>
      <c r="D10" s="185">
        <v>76322.554951012149</v>
      </c>
      <c r="E10" s="151">
        <v>46465.037300000004</v>
      </c>
      <c r="F10" s="185">
        <v>53626.404526230741</v>
      </c>
      <c r="G10" s="169">
        <v>96364.183900000236</v>
      </c>
      <c r="H10" s="185">
        <v>129948.95947724284</v>
      </c>
      <c r="I10" s="185">
        <v>786.31299999999987</v>
      </c>
      <c r="J10" s="185">
        <v>1292.7550162131049</v>
      </c>
      <c r="K10" s="185">
        <v>50685.459599999987</v>
      </c>
      <c r="L10" s="185">
        <v>77615.309967225228</v>
      </c>
    </row>
    <row r="11" spans="1:15" x14ac:dyDescent="0.25">
      <c r="B11" s="100" t="s">
        <v>45</v>
      </c>
      <c r="C11" s="230">
        <v>21537.970799999908</v>
      </c>
      <c r="D11" s="230">
        <v>39092.430846239411</v>
      </c>
      <c r="E11" s="230">
        <v>13522.481400000006</v>
      </c>
      <c r="F11" s="230">
        <v>10082.089927527351</v>
      </c>
      <c r="G11" s="230">
        <v>35060.452199999891</v>
      </c>
      <c r="H11" s="230">
        <v>49174.520773766759</v>
      </c>
      <c r="I11" s="230">
        <v>1780.1541000000002</v>
      </c>
      <c r="J11" s="230">
        <v>1723.4538485179228</v>
      </c>
      <c r="K11" s="230">
        <v>23318.124899999901</v>
      </c>
      <c r="L11" s="230">
        <v>40815.884694757362</v>
      </c>
    </row>
    <row r="12" spans="1:15" x14ac:dyDescent="0.25">
      <c r="B12" s="100" t="s">
        <v>46</v>
      </c>
      <c r="C12" s="230"/>
      <c r="D12" s="230"/>
      <c r="E12" s="230"/>
      <c r="F12" s="230"/>
      <c r="G12" s="230"/>
      <c r="H12" s="230"/>
      <c r="I12" s="230"/>
      <c r="J12" s="230"/>
      <c r="K12" s="230"/>
      <c r="L12" s="230"/>
    </row>
    <row r="13" spans="1:15" x14ac:dyDescent="0.25">
      <c r="B13" s="100" t="s">
        <v>47</v>
      </c>
      <c r="C13" s="230"/>
      <c r="D13" s="230"/>
      <c r="E13" s="230"/>
      <c r="F13" s="230"/>
      <c r="G13" s="230"/>
      <c r="H13" s="230"/>
      <c r="I13" s="230"/>
      <c r="J13" s="230"/>
      <c r="K13" s="230"/>
      <c r="L13" s="230"/>
      <c r="N13" s="146"/>
      <c r="O13" s="146"/>
    </row>
    <row r="14" spans="1:15" x14ac:dyDescent="0.25">
      <c r="B14" s="100" t="s">
        <v>40</v>
      </c>
      <c r="C14" s="230"/>
      <c r="D14" s="230"/>
      <c r="E14" s="230"/>
      <c r="F14" s="230"/>
      <c r="G14" s="230"/>
      <c r="H14" s="230"/>
      <c r="I14" s="230"/>
      <c r="J14" s="230"/>
      <c r="K14" s="230"/>
      <c r="L14" s="230"/>
    </row>
    <row r="15" spans="1:15" x14ac:dyDescent="0.25">
      <c r="B15" s="100" t="s">
        <v>48</v>
      </c>
      <c r="C15" s="230"/>
      <c r="D15" s="230"/>
      <c r="E15" s="230"/>
      <c r="F15" s="230"/>
      <c r="G15" s="230"/>
      <c r="H15" s="230"/>
      <c r="I15" s="230"/>
      <c r="J15" s="230"/>
      <c r="K15" s="230"/>
      <c r="L15" s="230"/>
      <c r="N15" s="146"/>
    </row>
    <row r="16" spans="1:15" x14ac:dyDescent="0.25">
      <c r="B16" s="100" t="s">
        <v>49</v>
      </c>
      <c r="C16" s="230"/>
      <c r="D16" s="230"/>
      <c r="E16" s="230"/>
      <c r="F16" s="230"/>
      <c r="G16" s="230"/>
      <c r="H16" s="230"/>
      <c r="I16" s="230"/>
      <c r="J16" s="230"/>
      <c r="K16" s="230"/>
      <c r="L16" s="230"/>
    </row>
    <row r="17" spans="2:15" x14ac:dyDescent="0.25">
      <c r="B17" s="100" t="s">
        <v>50</v>
      </c>
      <c r="C17" s="230"/>
      <c r="D17" s="230"/>
      <c r="E17" s="230"/>
      <c r="F17" s="230"/>
      <c r="G17" s="230"/>
      <c r="H17" s="230"/>
      <c r="I17" s="230"/>
      <c r="J17" s="230"/>
      <c r="K17" s="230"/>
      <c r="L17" s="230"/>
    </row>
    <row r="18" spans="2:15" x14ac:dyDescent="0.25">
      <c r="B18" s="100" t="s">
        <v>51</v>
      </c>
      <c r="C18" s="230"/>
      <c r="D18" s="230"/>
      <c r="E18" s="230"/>
      <c r="F18" s="230"/>
      <c r="G18" s="230"/>
      <c r="H18" s="230"/>
      <c r="I18" s="230"/>
      <c r="J18" s="230"/>
      <c r="K18" s="230"/>
      <c r="L18" s="230"/>
    </row>
    <row r="19" spans="2:15" x14ac:dyDescent="0.25">
      <c r="B19" s="100" t="s">
        <v>52</v>
      </c>
      <c r="C19" s="230"/>
      <c r="D19" s="230"/>
      <c r="E19" s="230"/>
      <c r="F19" s="230"/>
      <c r="G19" s="230"/>
      <c r="H19" s="230"/>
      <c r="I19" s="230"/>
      <c r="J19" s="230"/>
      <c r="K19" s="230"/>
      <c r="L19" s="230"/>
      <c r="N19" s="146"/>
      <c r="O19" s="146"/>
    </row>
    <row r="20" spans="2:15" x14ac:dyDescent="0.25">
      <c r="B20" s="100" t="s">
        <v>53</v>
      </c>
      <c r="C20" s="230"/>
      <c r="D20" s="230"/>
      <c r="E20" s="230"/>
      <c r="F20" s="230"/>
      <c r="G20" s="230"/>
      <c r="H20" s="230"/>
      <c r="I20" s="230"/>
      <c r="J20" s="230"/>
      <c r="K20" s="230"/>
      <c r="L20" s="230"/>
    </row>
    <row r="21" spans="2:15" x14ac:dyDescent="0.25">
      <c r="B21" s="100" t="s">
        <v>54</v>
      </c>
      <c r="C21" s="230"/>
      <c r="D21" s="230"/>
      <c r="E21" s="230"/>
      <c r="F21" s="230"/>
      <c r="G21" s="230"/>
      <c r="H21" s="230"/>
      <c r="I21" s="230"/>
      <c r="J21" s="230"/>
      <c r="K21" s="230"/>
      <c r="L21" s="230"/>
      <c r="N21" s="146"/>
      <c r="O21" s="146"/>
    </row>
    <row r="22" spans="2:15" x14ac:dyDescent="0.25">
      <c r="B22" s="101" t="s">
        <v>55</v>
      </c>
      <c r="C22" s="154">
        <f>SUM(C10:C21)</f>
        <v>71437.117399999886</v>
      </c>
      <c r="D22" s="154">
        <f t="shared" ref="D22:F22" si="0">SUM(D10:D21)</f>
        <v>115414.98579725156</v>
      </c>
      <c r="E22" s="154">
        <f t="shared" si="0"/>
        <v>59987.518700000008</v>
      </c>
      <c r="F22" s="154">
        <f t="shared" si="0"/>
        <v>63708.494453758089</v>
      </c>
      <c r="G22" s="154">
        <f>SUM(G10:G21)</f>
        <v>131424.63610000012</v>
      </c>
      <c r="H22" s="154">
        <f t="shared" ref="H22:L22" si="1">SUM(H10:H21)</f>
        <v>179123.48025100961</v>
      </c>
      <c r="I22" s="154">
        <f t="shared" si="1"/>
        <v>2566.4670999999998</v>
      </c>
      <c r="J22" s="154">
        <f t="shared" si="1"/>
        <v>3016.2088647310275</v>
      </c>
      <c r="K22" s="154">
        <f t="shared" si="1"/>
        <v>74003.584499999881</v>
      </c>
      <c r="L22" s="154">
        <f t="shared" si="1"/>
        <v>118431.19466198259</v>
      </c>
      <c r="M22" s="154"/>
    </row>
    <row r="23" spans="2:15" x14ac:dyDescent="0.25">
      <c r="B23" s="100"/>
      <c r="C23" s="185"/>
      <c r="D23" s="185"/>
      <c r="E23" s="185"/>
      <c r="F23" s="185"/>
      <c r="G23" s="185"/>
      <c r="H23" s="185"/>
      <c r="I23" s="185"/>
      <c r="J23" s="185"/>
      <c r="K23" s="185"/>
      <c r="L23" s="186"/>
    </row>
    <row r="24" spans="2:15" x14ac:dyDescent="0.25">
      <c r="B24" s="99">
        <v>2021</v>
      </c>
      <c r="C24" s="185"/>
      <c r="D24" s="185"/>
      <c r="E24" s="185"/>
      <c r="F24" s="185"/>
      <c r="G24" s="185"/>
      <c r="H24" s="185"/>
      <c r="I24" s="185"/>
      <c r="J24" s="185"/>
      <c r="K24" s="185"/>
      <c r="L24" s="187"/>
    </row>
    <row r="25" spans="2:15" x14ac:dyDescent="0.25">
      <c r="B25" s="100" t="s">
        <v>44</v>
      </c>
      <c r="C25" s="188">
        <v>57236.602699999799</v>
      </c>
      <c r="D25" s="188">
        <v>72877.062395485875</v>
      </c>
      <c r="E25" s="188">
        <v>57961.917699999998</v>
      </c>
      <c r="F25" s="188">
        <v>57014.413524822034</v>
      </c>
      <c r="G25" s="188">
        <v>115198.5203999997</v>
      </c>
      <c r="H25" s="188">
        <v>129891.47592030745</v>
      </c>
      <c r="I25" s="188">
        <v>1392.5841999999998</v>
      </c>
      <c r="J25" s="188">
        <v>737.62737003421239</v>
      </c>
      <c r="K25" s="188">
        <v>58629.186899999797</v>
      </c>
      <c r="L25" s="187">
        <v>73614.689765520074</v>
      </c>
      <c r="N25" s="146"/>
      <c r="O25" s="146"/>
    </row>
    <row r="26" spans="2:15" x14ac:dyDescent="0.25">
      <c r="B26" s="100" t="s">
        <v>45</v>
      </c>
      <c r="C26" s="188">
        <v>18314.342199999985</v>
      </c>
      <c r="D26" s="188">
        <v>31724.060129999973</v>
      </c>
      <c r="E26" s="188">
        <v>7810.6048000000092</v>
      </c>
      <c r="F26" s="188">
        <v>8285.9951464190472</v>
      </c>
      <c r="G26" s="188">
        <v>26124.947000000004</v>
      </c>
      <c r="H26" s="188">
        <v>40010.055276418942</v>
      </c>
      <c r="I26" s="188">
        <v>1697.9773999999998</v>
      </c>
      <c r="J26" s="188">
        <v>1709.5559000000012</v>
      </c>
      <c r="K26" s="188">
        <v>20012.319599999999</v>
      </c>
      <c r="L26" s="187">
        <v>33433.616029999903</v>
      </c>
    </row>
    <row r="27" spans="2:15" x14ac:dyDescent="0.25">
      <c r="B27" s="100" t="s">
        <v>46</v>
      </c>
      <c r="C27" s="188">
        <v>29297.585399999985</v>
      </c>
      <c r="D27" s="188">
        <v>43919.55955773063</v>
      </c>
      <c r="E27" s="188">
        <v>32052.770899999996</v>
      </c>
      <c r="F27" s="188">
        <v>14586.113215612779</v>
      </c>
      <c r="G27" s="188">
        <v>61350.356299999999</v>
      </c>
      <c r="H27" s="188">
        <v>58505.672773343518</v>
      </c>
      <c r="I27" s="188">
        <v>2853.7483999999981</v>
      </c>
      <c r="J27" s="188">
        <v>3208.7171768620274</v>
      </c>
      <c r="K27" s="188">
        <v>32151.333800000008</v>
      </c>
      <c r="L27" s="186">
        <v>47128.276734592764</v>
      </c>
    </row>
    <row r="28" spans="2:15" x14ac:dyDescent="0.25">
      <c r="B28" s="100" t="s">
        <v>47</v>
      </c>
      <c r="C28" s="188">
        <v>33208.038799999907</v>
      </c>
      <c r="D28" s="188">
        <v>45427.379988524328</v>
      </c>
      <c r="E28" s="188">
        <v>26281.722899999972</v>
      </c>
      <c r="F28" s="188">
        <v>13177.097775960847</v>
      </c>
      <c r="G28" s="188">
        <v>59489.761699999901</v>
      </c>
      <c r="H28" s="188">
        <v>58604.477764485164</v>
      </c>
      <c r="I28" s="188">
        <v>1610.0529000000004</v>
      </c>
      <c r="J28" s="188">
        <v>1235.79891835441</v>
      </c>
      <c r="K28" s="188">
        <v>34818.091699999874</v>
      </c>
      <c r="L28" s="186">
        <v>46663.178906878704</v>
      </c>
    </row>
    <row r="29" spans="2:15" x14ac:dyDescent="0.25">
      <c r="B29" s="100" t="s">
        <v>40</v>
      </c>
      <c r="C29" s="188">
        <v>17814.055999999942</v>
      </c>
      <c r="D29" s="188">
        <v>39679.000344744141</v>
      </c>
      <c r="E29" s="188">
        <v>1462.1415999999999</v>
      </c>
      <c r="F29" s="188">
        <v>2473.3007143087516</v>
      </c>
      <c r="G29" s="188">
        <v>19276.19760000001</v>
      </c>
      <c r="H29" s="188">
        <v>42152.301059052857</v>
      </c>
      <c r="I29" s="188">
        <v>999.01729999999998</v>
      </c>
      <c r="J29" s="188">
        <v>848.77828999999986</v>
      </c>
      <c r="K29" s="188">
        <v>18813.073299999975</v>
      </c>
      <c r="L29" s="186">
        <v>40527.778634744114</v>
      </c>
    </row>
    <row r="30" spans="2:15" x14ac:dyDescent="0.25">
      <c r="B30" s="100" t="s">
        <v>48</v>
      </c>
      <c r="C30" s="188">
        <v>24641.941399999967</v>
      </c>
      <c r="D30" s="188">
        <v>50855.546059220098</v>
      </c>
      <c r="E30" s="188">
        <v>3045.0800999999979</v>
      </c>
      <c r="F30" s="188">
        <v>4023.9825500000006</v>
      </c>
      <c r="G30" s="188">
        <v>27687.021499999963</v>
      </c>
      <c r="H30" s="188">
        <v>54879.528609220113</v>
      </c>
      <c r="I30" s="188">
        <v>1115.1581000000006</v>
      </c>
      <c r="J30" s="188">
        <v>767.13433000000009</v>
      </c>
      <c r="K30" s="188">
        <v>25757.099499999971</v>
      </c>
      <c r="L30" s="186">
        <v>51622.680389220113</v>
      </c>
    </row>
    <row r="31" spans="2:15" x14ac:dyDescent="0.25">
      <c r="B31" s="100" t="s">
        <v>49</v>
      </c>
      <c r="C31" s="188">
        <v>27205.687399999886</v>
      </c>
      <c r="D31" s="188">
        <v>60371.818990000014</v>
      </c>
      <c r="E31" s="188">
        <v>7819.6980999999969</v>
      </c>
      <c r="F31" s="188">
        <v>7304.4699700000019</v>
      </c>
      <c r="G31" s="188">
        <v>35025.385499999851</v>
      </c>
      <c r="H31" s="188">
        <v>67676.288959999962</v>
      </c>
      <c r="I31" s="188">
        <v>1574.2078999999999</v>
      </c>
      <c r="J31" s="188">
        <v>1061.0099700000001</v>
      </c>
      <c r="K31" s="188">
        <v>28779.895299999895</v>
      </c>
      <c r="L31" s="186">
        <v>61432.828960000006</v>
      </c>
    </row>
    <row r="32" spans="2:15" x14ac:dyDescent="0.25">
      <c r="B32" s="100" t="s">
        <v>50</v>
      </c>
      <c r="C32" s="188">
        <v>39182.906899999827</v>
      </c>
      <c r="D32" s="188">
        <v>75722.943760377719</v>
      </c>
      <c r="E32" s="188">
        <v>11199.617599999998</v>
      </c>
      <c r="F32" s="188">
        <v>10297.276151342483</v>
      </c>
      <c r="G32" s="188">
        <v>50382.524499999745</v>
      </c>
      <c r="H32" s="188">
        <v>86020.21991172008</v>
      </c>
      <c r="I32" s="188">
        <v>1107.4865</v>
      </c>
      <c r="J32" s="188">
        <v>619.82050000000004</v>
      </c>
      <c r="K32" s="188">
        <v>40290.393399999732</v>
      </c>
      <c r="L32" s="186">
        <v>76342.76426037772</v>
      </c>
    </row>
    <row r="33" spans="1:15" x14ac:dyDescent="0.25">
      <c r="B33" s="100" t="s">
        <v>51</v>
      </c>
      <c r="C33" s="188">
        <v>43914.603599999922</v>
      </c>
      <c r="D33" s="188">
        <v>67598.728763394887</v>
      </c>
      <c r="E33" s="188">
        <v>23288.520300000018</v>
      </c>
      <c r="F33" s="188">
        <v>16553.797519999996</v>
      </c>
      <c r="G33" s="188">
        <v>67203.12389999954</v>
      </c>
      <c r="H33" s="188">
        <v>84152.526283394851</v>
      </c>
      <c r="I33" s="188">
        <v>1612.2889000000007</v>
      </c>
      <c r="J33" s="188">
        <v>1445.4044830508312</v>
      </c>
      <c r="K33" s="188">
        <v>45526.892499999907</v>
      </c>
      <c r="L33" s="186">
        <v>69044.133246445781</v>
      </c>
    </row>
    <row r="34" spans="1:15" x14ac:dyDescent="0.25">
      <c r="B34" s="100" t="s">
        <v>52</v>
      </c>
      <c r="C34" s="188">
        <v>45148.133599999659</v>
      </c>
      <c r="D34" s="188">
        <v>81063.373077441545</v>
      </c>
      <c r="E34" s="188">
        <v>39873.818500000008</v>
      </c>
      <c r="F34" s="188">
        <v>45536.165502911674</v>
      </c>
      <c r="G34" s="188">
        <v>85021.952099999442</v>
      </c>
      <c r="H34" s="188">
        <v>126599.53858035328</v>
      </c>
      <c r="I34" s="188">
        <v>3259.4325000000003</v>
      </c>
      <c r="J34" s="188">
        <v>2482.05454904616</v>
      </c>
      <c r="K34" s="188">
        <v>48407.566099999618</v>
      </c>
      <c r="L34" s="186">
        <v>83545.427626487595</v>
      </c>
    </row>
    <row r="35" spans="1:15" x14ac:dyDescent="0.25">
      <c r="B35" s="100" t="s">
        <v>53</v>
      </c>
      <c r="C35" s="188">
        <v>42557.807099999969</v>
      </c>
      <c r="D35" s="188">
        <v>76411.341003951122</v>
      </c>
      <c r="E35" s="188">
        <v>23118.901000000005</v>
      </c>
      <c r="F35" s="188">
        <v>26411.653295490702</v>
      </c>
      <c r="G35" s="188">
        <v>65676.708100000003</v>
      </c>
      <c r="H35" s="188">
        <v>102822.99429944197</v>
      </c>
      <c r="I35" s="188">
        <v>1802.3103999999996</v>
      </c>
      <c r="J35" s="188">
        <v>1133.7603501922922</v>
      </c>
      <c r="K35" s="188">
        <v>44360.117499999971</v>
      </c>
      <c r="L35" s="186">
        <v>77545.10135414348</v>
      </c>
    </row>
    <row r="36" spans="1:15" x14ac:dyDescent="0.25">
      <c r="B36" s="100" t="s">
        <v>54</v>
      </c>
      <c r="C36" s="188">
        <v>15227.663400000056</v>
      </c>
      <c r="D36" s="188">
        <v>42656.765144743134</v>
      </c>
      <c r="E36" s="188">
        <v>9337.496900000011</v>
      </c>
      <c r="F36" s="188">
        <v>9990.4661645720425</v>
      </c>
      <c r="G36" s="188">
        <v>24565.160299999887</v>
      </c>
      <c r="H36" s="188">
        <v>52647.231309315139</v>
      </c>
      <c r="I36" s="188">
        <v>819.56549999999982</v>
      </c>
      <c r="J36" s="188">
        <v>1040.9067019157931</v>
      </c>
      <c r="K36" s="188">
        <v>16047.228900000035</v>
      </c>
      <c r="L36" s="186">
        <v>43697.671846658952</v>
      </c>
      <c r="N36" s="146"/>
      <c r="O36" s="146"/>
    </row>
    <row r="37" spans="1:15" x14ac:dyDescent="0.25">
      <c r="B37" s="101" t="s">
        <v>55</v>
      </c>
      <c r="C37" s="189">
        <f t="shared" ref="C37" si="2">SUM(C25:C36)</f>
        <v>393749.36849999893</v>
      </c>
      <c r="D37" s="189">
        <f t="shared" ref="D37" si="3">SUM(D25:D36)</f>
        <v>688307.57921561343</v>
      </c>
      <c r="E37" s="189">
        <f t="shared" ref="E37" si="4">SUM(E25:E36)</f>
        <v>243252.29039999997</v>
      </c>
      <c r="F37" s="189">
        <f t="shared" ref="F37" si="5">SUM(F25:F36)</f>
        <v>215654.73153144034</v>
      </c>
      <c r="G37" s="189">
        <f>SUM(G25:G36)</f>
        <v>637001.65889999818</v>
      </c>
      <c r="H37" s="189">
        <f t="shared" ref="H37:L37" si="6">SUM(H25:H36)</f>
        <v>903962.31074705336</v>
      </c>
      <c r="I37" s="189">
        <f t="shared" si="6"/>
        <v>19843.829999999998</v>
      </c>
      <c r="J37" s="189">
        <f t="shared" si="6"/>
        <v>16290.568539455731</v>
      </c>
      <c r="K37" s="189">
        <f t="shared" si="6"/>
        <v>413593.19849999889</v>
      </c>
      <c r="L37" s="189">
        <f t="shared" si="6"/>
        <v>704598.14775506919</v>
      </c>
    </row>
    <row r="38" spans="1:15" ht="15.75" thickBot="1" x14ac:dyDescent="0.3">
      <c r="A38" s="27"/>
      <c r="B38" s="102"/>
      <c r="C38" s="102"/>
      <c r="D38" s="102"/>
      <c r="E38" s="102"/>
      <c r="F38" s="102"/>
      <c r="G38" s="103"/>
      <c r="H38" s="103"/>
      <c r="I38" s="102"/>
      <c r="J38" s="102"/>
      <c r="K38" s="102"/>
      <c r="L38" s="144"/>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82" t="s">
        <v>126</v>
      </c>
      <c r="C41" s="282"/>
      <c r="D41" s="282"/>
      <c r="E41" s="282"/>
      <c r="F41" s="282"/>
      <c r="G41" s="282"/>
      <c r="H41" s="282"/>
      <c r="I41" s="282"/>
      <c r="J41" s="282"/>
      <c r="K41" s="282"/>
      <c r="L41" s="282"/>
    </row>
    <row r="42" spans="1:15" x14ac:dyDescent="0.25">
      <c r="A42" s="16"/>
      <c r="B42" s="282"/>
      <c r="C42" s="282"/>
      <c r="D42" s="282"/>
      <c r="E42" s="282"/>
      <c r="F42" s="282"/>
      <c r="G42" s="282"/>
      <c r="H42" s="282"/>
      <c r="I42" s="282"/>
      <c r="J42" s="282"/>
      <c r="K42" s="282"/>
      <c r="L42" s="282"/>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1"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92"/>
    </row>
    <row r="3" spans="5:18" ht="15" x14ac:dyDescent="0.25">
      <c r="E3" s="193" t="s">
        <v>32</v>
      </c>
      <c r="F3" s="1" t="s">
        <v>141</v>
      </c>
    </row>
    <row r="4" spans="5:18" ht="15" x14ac:dyDescent="0.25">
      <c r="E4" s="193"/>
    </row>
    <row r="5" spans="5:18" ht="15" x14ac:dyDescent="0.25">
      <c r="E5" s="193" t="s">
        <v>6</v>
      </c>
      <c r="F5" s="1" t="s">
        <v>142</v>
      </c>
    </row>
    <row r="6" spans="5:18" ht="15" x14ac:dyDescent="0.25">
      <c r="E6" s="193"/>
    </row>
    <row r="7" spans="5:18" ht="15" x14ac:dyDescent="0.25">
      <c r="E7" s="193" t="s">
        <v>7</v>
      </c>
      <c r="F7" s="1" t="s">
        <v>143</v>
      </c>
    </row>
    <row r="8" spans="5:18" ht="15" x14ac:dyDescent="0.25">
      <c r="E8" s="194"/>
    </row>
    <row r="9" spans="5:18" ht="15" x14ac:dyDescent="0.25">
      <c r="E9" s="192" t="s">
        <v>144</v>
      </c>
      <c r="F9" s="195" t="s">
        <v>145</v>
      </c>
    </row>
    <row r="10" spans="5:18" ht="15" x14ac:dyDescent="0.25">
      <c r="E10" s="192"/>
    </row>
    <row r="11" spans="5:18" ht="15" x14ac:dyDescent="0.25">
      <c r="E11" s="192" t="s">
        <v>56</v>
      </c>
      <c r="F11" s="1" t="s">
        <v>149</v>
      </c>
    </row>
    <row r="12" spans="5:18" ht="15" x14ac:dyDescent="0.25">
      <c r="E12" s="192"/>
      <c r="F12" s="15"/>
      <c r="G12" s="15"/>
      <c r="H12" s="15"/>
      <c r="I12" s="15"/>
      <c r="J12" s="15"/>
      <c r="K12" s="15"/>
      <c r="L12" s="15"/>
      <c r="M12" s="15"/>
      <c r="N12" s="15"/>
      <c r="O12" s="15"/>
      <c r="P12" s="15"/>
      <c r="Q12" s="15"/>
      <c r="R12" s="15"/>
    </row>
    <row r="13" spans="5:18" ht="15" x14ac:dyDescent="0.25">
      <c r="E13" s="192" t="s">
        <v>146</v>
      </c>
      <c r="F13" s="1" t="s">
        <v>147</v>
      </c>
    </row>
    <row r="14" spans="5:18" x14ac:dyDescent="0.2">
      <c r="E14" s="196"/>
    </row>
    <row r="15" spans="5:18" ht="15" x14ac:dyDescent="0.25">
      <c r="E15" s="3" t="s">
        <v>57</v>
      </c>
      <c r="F15" s="224"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79"/>
      <c r="F22" s="279"/>
      <c r="G22" s="279"/>
      <c r="H22" s="279"/>
      <c r="I22" s="279"/>
      <c r="J22" s="279"/>
      <c r="K22" s="279"/>
      <c r="L22" s="279"/>
      <c r="M22" s="279"/>
      <c r="N22" s="279"/>
      <c r="O22" s="279"/>
      <c r="P22" s="279"/>
      <c r="Q22" s="279"/>
      <c r="R22" s="279"/>
    </row>
    <row r="23" spans="5:18" x14ac:dyDescent="0.2">
      <c r="E23" s="279"/>
      <c r="F23" s="279"/>
      <c r="G23" s="279"/>
      <c r="H23" s="279"/>
      <c r="I23" s="279"/>
      <c r="J23" s="279"/>
      <c r="K23" s="279"/>
      <c r="L23" s="279"/>
      <c r="M23" s="279"/>
      <c r="N23" s="279"/>
      <c r="O23" s="279"/>
      <c r="P23" s="279"/>
      <c r="Q23" s="279"/>
      <c r="R23" s="279"/>
    </row>
    <row r="24" spans="5:18" x14ac:dyDescent="0.2">
      <c r="E24" s="279"/>
      <c r="F24" s="279"/>
      <c r="G24" s="279"/>
      <c r="H24" s="279"/>
      <c r="I24" s="279"/>
      <c r="J24" s="279"/>
      <c r="K24" s="279"/>
      <c r="L24" s="279"/>
      <c r="M24" s="279"/>
      <c r="N24" s="279"/>
      <c r="O24" s="279"/>
      <c r="P24" s="279"/>
      <c r="Q24" s="279"/>
      <c r="R24" s="279"/>
    </row>
    <row r="25" spans="5:18" x14ac:dyDescent="0.2">
      <c r="E25" s="279"/>
      <c r="F25" s="279"/>
      <c r="G25" s="279"/>
      <c r="H25" s="279"/>
      <c r="I25" s="279"/>
      <c r="J25" s="279"/>
      <c r="K25" s="279"/>
      <c r="L25" s="279"/>
      <c r="M25" s="279"/>
      <c r="N25" s="279"/>
      <c r="O25" s="279"/>
      <c r="P25" s="279"/>
      <c r="Q25" s="279"/>
      <c r="R25" s="279"/>
    </row>
    <row r="26" spans="5:18" x14ac:dyDescent="0.2">
      <c r="E26" s="279"/>
      <c r="F26" s="279"/>
      <c r="G26" s="279"/>
      <c r="H26" s="279"/>
      <c r="I26" s="279"/>
      <c r="J26" s="279"/>
      <c r="K26" s="279"/>
      <c r="L26" s="279"/>
      <c r="M26" s="279"/>
      <c r="N26" s="279"/>
      <c r="O26" s="279"/>
      <c r="P26" s="279"/>
      <c r="Q26" s="279"/>
      <c r="R26" s="279"/>
    </row>
    <row r="27" spans="5:18" x14ac:dyDescent="0.2">
      <c r="E27" s="279"/>
      <c r="F27" s="279"/>
      <c r="G27" s="279"/>
      <c r="H27" s="279"/>
      <c r="I27" s="279"/>
      <c r="J27" s="279"/>
      <c r="K27" s="279"/>
      <c r="L27" s="279"/>
      <c r="M27" s="279"/>
      <c r="N27" s="279"/>
      <c r="O27" s="279"/>
      <c r="P27" s="279"/>
      <c r="Q27" s="279"/>
      <c r="R27" s="279"/>
    </row>
    <row r="28" spans="5:18" x14ac:dyDescent="0.2">
      <c r="E28" s="279"/>
      <c r="F28" s="279"/>
      <c r="G28" s="279"/>
      <c r="H28" s="279"/>
      <c r="I28" s="279"/>
      <c r="J28" s="279"/>
      <c r="K28" s="279"/>
      <c r="L28" s="279"/>
      <c r="M28" s="279"/>
      <c r="N28" s="279"/>
      <c r="O28" s="279"/>
      <c r="P28" s="279"/>
      <c r="Q28" s="279"/>
      <c r="R28" s="279"/>
    </row>
    <row r="29" spans="5:18" x14ac:dyDescent="0.2">
      <c r="E29" s="279"/>
      <c r="F29" s="279"/>
      <c r="G29" s="279"/>
      <c r="H29" s="279"/>
      <c r="I29" s="279"/>
      <c r="J29" s="279"/>
      <c r="K29" s="279"/>
      <c r="L29" s="279"/>
      <c r="M29" s="279"/>
      <c r="N29" s="279"/>
      <c r="O29" s="279"/>
      <c r="P29" s="279"/>
      <c r="Q29" s="279"/>
      <c r="R29" s="279"/>
    </row>
    <row r="30" spans="5:18" x14ac:dyDescent="0.2">
      <c r="E30" s="279"/>
      <c r="F30" s="279"/>
      <c r="G30" s="279"/>
      <c r="H30" s="279"/>
      <c r="I30" s="279"/>
      <c r="J30" s="279"/>
      <c r="K30" s="279"/>
      <c r="L30" s="279"/>
      <c r="M30" s="279"/>
      <c r="N30" s="279"/>
      <c r="O30" s="279"/>
      <c r="P30" s="279"/>
      <c r="Q30" s="279"/>
      <c r="R30" s="279"/>
    </row>
    <row r="31" spans="5:18" x14ac:dyDescent="0.2">
      <c r="E31" s="279"/>
      <c r="F31" s="279"/>
      <c r="G31" s="279"/>
      <c r="H31" s="279"/>
      <c r="I31" s="279"/>
      <c r="J31" s="279"/>
      <c r="K31" s="279"/>
      <c r="L31" s="279"/>
      <c r="M31" s="279"/>
      <c r="N31" s="279"/>
      <c r="O31" s="279"/>
      <c r="P31" s="279"/>
      <c r="Q31" s="279"/>
      <c r="R31" s="279"/>
    </row>
    <row r="32" spans="5:18" x14ac:dyDescent="0.2">
      <c r="E32" s="279"/>
      <c r="F32" s="279"/>
      <c r="G32" s="279"/>
      <c r="H32" s="279"/>
      <c r="I32" s="279"/>
      <c r="J32" s="279"/>
      <c r="K32" s="279"/>
      <c r="L32" s="279"/>
      <c r="M32" s="279"/>
      <c r="N32" s="279"/>
      <c r="O32" s="279"/>
      <c r="P32" s="279"/>
      <c r="Q32" s="279"/>
      <c r="R32" s="279"/>
    </row>
    <row r="33" spans="5:18" x14ac:dyDescent="0.2">
      <c r="E33" s="279"/>
      <c r="F33" s="279"/>
      <c r="G33" s="279"/>
      <c r="H33" s="279"/>
      <c r="I33" s="279"/>
      <c r="J33" s="279"/>
      <c r="K33" s="279"/>
      <c r="L33" s="279"/>
      <c r="M33" s="279"/>
      <c r="N33" s="279"/>
      <c r="O33" s="279"/>
      <c r="P33" s="279"/>
      <c r="Q33" s="279"/>
      <c r="R33" s="279"/>
    </row>
    <row r="34" spans="5:18" x14ac:dyDescent="0.2">
      <c r="E34" s="279"/>
      <c r="F34" s="279"/>
      <c r="G34" s="279"/>
      <c r="H34" s="279"/>
      <c r="I34" s="279"/>
      <c r="J34" s="279"/>
      <c r="K34" s="279"/>
      <c r="L34" s="279"/>
      <c r="M34" s="279"/>
      <c r="N34" s="279"/>
      <c r="O34" s="279"/>
      <c r="P34" s="279"/>
      <c r="Q34" s="279"/>
      <c r="R34" s="279"/>
    </row>
    <row r="35" spans="5:18" x14ac:dyDescent="0.2">
      <c r="E35" s="279"/>
      <c r="F35" s="279"/>
      <c r="G35" s="279"/>
      <c r="H35" s="279"/>
      <c r="I35" s="279"/>
      <c r="J35" s="279"/>
      <c r="K35" s="279"/>
      <c r="L35" s="279"/>
      <c r="M35" s="279"/>
      <c r="N35" s="279"/>
      <c r="O35" s="279"/>
      <c r="P35" s="279"/>
      <c r="Q35" s="279"/>
      <c r="R35" s="279"/>
    </row>
    <row r="36" spans="5:18" x14ac:dyDescent="0.2">
      <c r="E36" s="279"/>
      <c r="F36" s="279"/>
      <c r="G36" s="279"/>
      <c r="H36" s="279"/>
      <c r="I36" s="279"/>
      <c r="J36" s="279"/>
      <c r="K36" s="279"/>
      <c r="L36" s="279"/>
      <c r="M36" s="279"/>
      <c r="N36" s="279"/>
      <c r="O36" s="279"/>
      <c r="P36" s="279"/>
      <c r="Q36" s="279"/>
      <c r="R36" s="279"/>
    </row>
    <row r="37" spans="5:18" x14ac:dyDescent="0.2">
      <c r="E37" s="279"/>
      <c r="F37" s="279"/>
      <c r="G37" s="279"/>
      <c r="H37" s="279"/>
      <c r="I37" s="279"/>
      <c r="J37" s="279"/>
      <c r="K37" s="279"/>
      <c r="L37" s="279"/>
      <c r="M37" s="279"/>
      <c r="N37" s="279"/>
      <c r="O37" s="279"/>
      <c r="P37" s="279"/>
      <c r="Q37" s="279"/>
      <c r="R37" s="279"/>
    </row>
    <row r="38" spans="5:18" x14ac:dyDescent="0.2">
      <c r="E38" s="279"/>
      <c r="F38" s="279"/>
      <c r="G38" s="279"/>
      <c r="H38" s="279"/>
      <c r="I38" s="279"/>
      <c r="J38" s="279"/>
      <c r="K38" s="279"/>
      <c r="L38" s="279"/>
      <c r="M38" s="279"/>
      <c r="N38" s="279"/>
      <c r="O38" s="279"/>
      <c r="P38" s="279"/>
      <c r="Q38" s="279"/>
      <c r="R38" s="279"/>
    </row>
    <row r="39" spans="5:18" x14ac:dyDescent="0.2">
      <c r="E39" s="279"/>
      <c r="F39" s="279"/>
      <c r="G39" s="279"/>
      <c r="H39" s="279"/>
      <c r="I39" s="279"/>
      <c r="J39" s="279"/>
      <c r="K39" s="279"/>
      <c r="L39" s="279"/>
      <c r="M39" s="279"/>
      <c r="N39" s="279"/>
      <c r="O39" s="279"/>
      <c r="P39" s="279"/>
      <c r="Q39" s="279"/>
      <c r="R39" s="279"/>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95" zoomScaleNormal="95" workbookViewId="0"/>
  </sheetViews>
  <sheetFormatPr defaultRowHeight="15" x14ac:dyDescent="0.25"/>
  <cols>
    <col min="3" max="3" width="9.140625" customWidth="1"/>
    <col min="4" max="4" width="18.7109375" customWidth="1"/>
    <col min="5" max="5" width="26.7109375" style="258" customWidth="1"/>
    <col min="12" max="12" width="9.140625" customWidth="1"/>
  </cols>
  <sheetData>
    <row r="2" spans="4:18" ht="20.25" x14ac:dyDescent="0.3">
      <c r="D2" s="2"/>
      <c r="E2" s="2" t="s">
        <v>181</v>
      </c>
    </row>
    <row r="4" spans="4:18" ht="15" customHeight="1" x14ac:dyDescent="0.25">
      <c r="D4" s="265"/>
      <c r="G4" s="264"/>
      <c r="H4" s="264"/>
      <c r="I4" s="260"/>
      <c r="J4" s="260"/>
      <c r="K4" s="260"/>
      <c r="L4" s="260"/>
      <c r="M4" s="260"/>
      <c r="N4" s="260"/>
      <c r="O4" s="260"/>
      <c r="P4" s="260"/>
      <c r="Q4" s="260"/>
      <c r="R4" s="260"/>
    </row>
    <row r="5" spans="4:18" x14ac:dyDescent="0.25">
      <c r="D5" s="258"/>
      <c r="E5" s="263"/>
      <c r="F5" s="263"/>
      <c r="G5" s="263"/>
      <c r="H5" s="260"/>
      <c r="I5" s="260"/>
      <c r="J5" s="260"/>
      <c r="K5" s="260"/>
      <c r="L5" s="260"/>
      <c r="M5" s="260"/>
      <c r="N5" s="260"/>
      <c r="O5" s="260"/>
      <c r="P5" s="260"/>
      <c r="Q5" s="260"/>
      <c r="R5" s="260"/>
    </row>
    <row r="6" spans="4:18" x14ac:dyDescent="0.25">
      <c r="H6" s="260"/>
      <c r="I6" s="260"/>
      <c r="J6" s="260"/>
      <c r="K6" s="260"/>
      <c r="L6" s="260"/>
      <c r="M6" s="260"/>
      <c r="N6" s="260"/>
      <c r="O6" s="260"/>
      <c r="P6" s="260"/>
      <c r="Q6" s="260"/>
      <c r="R6" s="260"/>
    </row>
    <row r="7" spans="4:18" x14ac:dyDescent="0.25">
      <c r="E7" s="260"/>
      <c r="F7" s="260"/>
      <c r="G7" s="260"/>
      <c r="H7" s="260"/>
      <c r="I7" s="260"/>
      <c r="J7" s="260"/>
      <c r="K7" s="260"/>
      <c r="L7" s="260"/>
      <c r="M7" s="260"/>
      <c r="N7" s="260"/>
      <c r="O7" s="260"/>
      <c r="P7" s="260"/>
      <c r="Q7" s="260"/>
      <c r="R7" s="260"/>
    </row>
    <row r="8" spans="4:18" x14ac:dyDescent="0.25">
      <c r="E8" s="260"/>
      <c r="F8" s="260"/>
      <c r="G8" s="260"/>
      <c r="H8" s="260"/>
      <c r="I8" s="260"/>
      <c r="J8" s="260"/>
      <c r="K8" s="260"/>
      <c r="L8" s="260"/>
      <c r="M8" s="260"/>
      <c r="N8" s="260"/>
      <c r="O8" s="260"/>
      <c r="P8" s="260"/>
      <c r="Q8" s="260"/>
      <c r="R8" s="260"/>
    </row>
    <row r="9" spans="4:18" x14ac:dyDescent="0.25">
      <c r="E9" s="260"/>
      <c r="F9" s="260"/>
      <c r="G9" s="260"/>
      <c r="H9" s="260"/>
      <c r="I9" s="260"/>
      <c r="J9" s="260"/>
      <c r="K9" s="260"/>
      <c r="L9" s="260"/>
      <c r="M9" s="260"/>
      <c r="N9" s="260"/>
      <c r="O9" s="260"/>
      <c r="P9" s="260"/>
      <c r="Q9" s="260"/>
      <c r="R9" s="260"/>
    </row>
    <row r="10" spans="4:18" x14ac:dyDescent="0.25">
      <c r="E10" s="260"/>
      <c r="F10" s="260"/>
      <c r="G10" s="260"/>
      <c r="H10" s="260"/>
      <c r="I10" s="260"/>
      <c r="J10" s="260"/>
      <c r="K10" s="260"/>
      <c r="L10" s="260"/>
      <c r="M10" s="260"/>
      <c r="N10" s="260"/>
      <c r="O10" s="260"/>
      <c r="P10" s="260"/>
      <c r="Q10" s="260"/>
      <c r="R10" s="260"/>
    </row>
    <row r="11" spans="4:18" x14ac:dyDescent="0.25">
      <c r="E11" s="260"/>
      <c r="F11" s="260"/>
      <c r="G11" s="260"/>
      <c r="H11" s="260"/>
      <c r="I11" s="260"/>
      <c r="J11" s="260"/>
      <c r="K11" s="260"/>
      <c r="L11" s="260"/>
      <c r="M11" s="260"/>
      <c r="N11" s="260"/>
      <c r="O11" s="260"/>
      <c r="P11" s="260"/>
      <c r="Q11" s="260"/>
      <c r="R11" s="260"/>
    </row>
    <row r="12" spans="4:18" x14ac:dyDescent="0.25">
      <c r="E12" s="260"/>
      <c r="F12" s="260"/>
      <c r="G12" s="260"/>
      <c r="H12" s="260"/>
      <c r="I12" s="260"/>
      <c r="J12" s="260"/>
      <c r="K12" s="260"/>
      <c r="L12" s="260"/>
      <c r="M12" s="260"/>
      <c r="N12" s="260"/>
      <c r="O12" s="260"/>
      <c r="P12" s="260"/>
      <c r="Q12" s="260"/>
      <c r="R12" s="260"/>
    </row>
    <row r="13" spans="4:18" x14ac:dyDescent="0.25">
      <c r="E13" s="260"/>
      <c r="F13" s="260"/>
      <c r="G13" s="260"/>
      <c r="H13" s="260"/>
      <c r="I13" s="260"/>
      <c r="J13" s="260"/>
      <c r="K13" s="260"/>
      <c r="L13" s="260"/>
      <c r="M13" s="260"/>
      <c r="N13" s="260"/>
      <c r="O13" s="260"/>
      <c r="P13" s="260"/>
      <c r="Q13" s="260"/>
      <c r="R13" s="260"/>
    </row>
    <row r="14" spans="4:18" x14ac:dyDescent="0.25">
      <c r="E14" s="260"/>
      <c r="F14" s="260"/>
      <c r="G14" s="260"/>
      <c r="H14" s="260"/>
      <c r="I14" s="260"/>
      <c r="J14" s="260"/>
      <c r="K14" s="260"/>
      <c r="L14" s="260"/>
      <c r="M14" s="260"/>
      <c r="N14" s="260"/>
      <c r="O14" s="260"/>
      <c r="P14" s="260"/>
      <c r="Q14" s="260"/>
      <c r="R14" s="260"/>
    </row>
    <row r="15" spans="4:18" x14ac:dyDescent="0.25">
      <c r="E15" s="260"/>
      <c r="F15" s="260"/>
      <c r="G15" s="260"/>
      <c r="H15" s="260"/>
      <c r="I15" s="260"/>
      <c r="J15" s="260"/>
      <c r="K15" s="260"/>
      <c r="L15" s="260"/>
      <c r="M15" s="260"/>
      <c r="N15" s="260"/>
      <c r="O15" s="260"/>
      <c r="P15" s="260"/>
      <c r="Q15" s="260"/>
      <c r="R15" s="260"/>
    </row>
    <row r="16" spans="4:18" x14ac:dyDescent="0.25">
      <c r="E16" s="260"/>
      <c r="F16" s="260"/>
      <c r="G16" s="260"/>
      <c r="H16" s="260"/>
      <c r="I16" s="260"/>
      <c r="J16" s="260"/>
      <c r="K16" s="260"/>
      <c r="L16" s="260"/>
      <c r="M16" s="260"/>
      <c r="N16" s="260"/>
      <c r="O16" s="260"/>
      <c r="P16" s="260"/>
      <c r="Q16" s="260"/>
      <c r="R16" s="260"/>
    </row>
    <row r="17" spans="5:18" x14ac:dyDescent="0.25">
      <c r="E17" s="260"/>
      <c r="F17" s="260"/>
      <c r="G17" s="260"/>
      <c r="H17" s="260"/>
      <c r="I17" s="260"/>
      <c r="J17" s="260"/>
      <c r="K17" s="260"/>
      <c r="L17" s="260"/>
      <c r="M17" s="260"/>
      <c r="N17" s="260"/>
      <c r="O17" s="260"/>
      <c r="P17" s="260"/>
      <c r="Q17" s="260"/>
      <c r="R17" s="260"/>
    </row>
    <row r="18" spans="5:18" x14ac:dyDescent="0.25">
      <c r="E18" s="260"/>
      <c r="F18" s="260"/>
      <c r="G18" s="260"/>
      <c r="H18" s="260"/>
      <c r="I18" s="260"/>
      <c r="J18" s="260"/>
      <c r="K18" s="260"/>
      <c r="L18" s="260"/>
      <c r="M18" s="260"/>
      <c r="N18" s="260"/>
      <c r="O18" s="260"/>
      <c r="P18" s="260"/>
      <c r="Q18" s="260"/>
      <c r="R18" s="260"/>
    </row>
    <row r="19" spans="5:18" x14ac:dyDescent="0.25">
      <c r="E19" s="260"/>
      <c r="F19" s="260"/>
      <c r="G19" s="260"/>
      <c r="H19" s="260"/>
      <c r="I19" s="260"/>
      <c r="J19" s="260"/>
      <c r="K19" s="260"/>
      <c r="L19" s="260"/>
      <c r="M19" s="260"/>
      <c r="N19" s="260"/>
      <c r="O19" s="260"/>
      <c r="P19" s="260"/>
      <c r="Q19" s="260"/>
      <c r="R19" s="260"/>
    </row>
    <row r="20" spans="5:18" x14ac:dyDescent="0.25">
      <c r="E20" s="260"/>
      <c r="F20" s="260"/>
      <c r="G20" s="260"/>
      <c r="H20" s="260"/>
      <c r="I20" s="260"/>
      <c r="J20" s="260"/>
      <c r="K20" s="260"/>
      <c r="L20" s="260"/>
      <c r="M20" s="260"/>
      <c r="N20" s="260"/>
      <c r="O20" s="260"/>
      <c r="P20" s="260"/>
      <c r="Q20" s="260"/>
      <c r="R20" s="260"/>
    </row>
    <row r="21" spans="5:18" x14ac:dyDescent="0.25">
      <c r="E21" s="260"/>
      <c r="F21" s="260"/>
      <c r="G21" s="260"/>
      <c r="H21" s="260"/>
      <c r="I21" s="260"/>
      <c r="J21" s="260"/>
      <c r="K21" s="260"/>
      <c r="L21" s="260"/>
      <c r="M21" s="260"/>
      <c r="N21" s="260"/>
      <c r="O21" s="260"/>
      <c r="P21" s="260"/>
      <c r="Q21" s="260"/>
      <c r="R21" s="260"/>
    </row>
    <row r="22" spans="5:18" x14ac:dyDescent="0.25">
      <c r="F22" s="260"/>
      <c r="G22" s="260"/>
      <c r="H22" s="260"/>
      <c r="I22" s="260"/>
      <c r="J22" s="260"/>
      <c r="K22" s="260"/>
      <c r="L22" s="260"/>
      <c r="N22" s="260"/>
      <c r="O22" s="260"/>
      <c r="P22" s="260"/>
      <c r="Q22" s="260"/>
      <c r="R22" s="260"/>
    </row>
    <row r="23" spans="5:18" x14ac:dyDescent="0.25">
      <c r="E23" s="260"/>
      <c r="F23" s="260"/>
      <c r="G23" s="260"/>
      <c r="H23" s="260"/>
      <c r="I23" s="260"/>
      <c r="J23" s="260"/>
      <c r="K23" s="260"/>
      <c r="L23" s="260"/>
      <c r="M23" s="260"/>
      <c r="N23" s="260"/>
      <c r="O23" s="260"/>
      <c r="P23" s="260"/>
      <c r="Q23" s="260"/>
      <c r="R23" s="260"/>
    </row>
    <row r="24" spans="5:18" ht="15" customHeight="1" x14ac:dyDescent="0.25">
      <c r="E24" s="260"/>
      <c r="F24" s="260"/>
      <c r="G24" s="260"/>
      <c r="H24" s="260"/>
      <c r="I24" s="260"/>
      <c r="J24" s="260"/>
      <c r="K24" s="260"/>
      <c r="L24" s="260"/>
      <c r="M24" s="260"/>
      <c r="N24" s="260"/>
      <c r="O24" s="260"/>
      <c r="P24" s="260"/>
      <c r="Q24" s="260"/>
      <c r="R24" s="260"/>
    </row>
    <row r="25" spans="5:18" x14ac:dyDescent="0.25">
      <c r="E25" s="260"/>
      <c r="F25" s="260"/>
      <c r="G25" s="260"/>
      <c r="H25" s="260"/>
      <c r="I25" s="260"/>
      <c r="J25" s="260"/>
      <c r="K25" s="260"/>
      <c r="L25" s="260"/>
      <c r="M25" s="260"/>
      <c r="N25" s="260"/>
      <c r="O25" s="260"/>
      <c r="P25" s="260"/>
      <c r="Q25" s="260"/>
      <c r="R25" s="260"/>
    </row>
    <row r="26" spans="5:18" x14ac:dyDescent="0.25">
      <c r="E26" s="260"/>
      <c r="F26" s="260"/>
      <c r="G26" s="260"/>
      <c r="H26" s="260"/>
      <c r="I26" s="260"/>
      <c r="J26" s="260"/>
      <c r="K26" s="260"/>
      <c r="L26" s="260"/>
      <c r="M26" s="260"/>
      <c r="N26" s="260"/>
      <c r="O26" s="260"/>
      <c r="P26" s="260"/>
      <c r="Q26" s="260"/>
      <c r="R26" s="260"/>
    </row>
    <row r="27" spans="5:18" x14ac:dyDescent="0.25">
      <c r="E27" s="260"/>
      <c r="F27" s="260"/>
      <c r="G27" s="260"/>
      <c r="H27" s="260"/>
      <c r="I27" s="260"/>
      <c r="J27" s="260"/>
      <c r="K27" s="260"/>
      <c r="L27" s="260"/>
      <c r="M27" s="260"/>
      <c r="N27" s="260"/>
      <c r="O27" s="260"/>
      <c r="P27" s="260"/>
      <c r="Q27" s="260"/>
      <c r="R27" s="260"/>
    </row>
    <row r="28" spans="5:18" x14ac:dyDescent="0.25">
      <c r="E28" s="260"/>
      <c r="F28" s="260"/>
      <c r="G28" s="260"/>
      <c r="H28" s="260"/>
      <c r="I28" s="260"/>
      <c r="J28" s="260"/>
      <c r="K28" s="260"/>
      <c r="L28" s="260"/>
      <c r="M28" s="260"/>
      <c r="N28" s="260"/>
      <c r="O28" s="260"/>
      <c r="P28" s="260"/>
      <c r="Q28" s="260"/>
      <c r="R28" s="260"/>
    </row>
    <row r="29" spans="5:18" x14ac:dyDescent="0.25">
      <c r="E29" s="260"/>
      <c r="F29" s="260"/>
      <c r="G29" s="260"/>
      <c r="H29" s="260"/>
      <c r="I29" s="260"/>
      <c r="J29" s="260"/>
      <c r="K29" s="260"/>
      <c r="L29" s="260"/>
      <c r="M29" s="260"/>
      <c r="N29" s="260"/>
      <c r="O29" s="260"/>
      <c r="P29" s="260"/>
      <c r="Q29" s="260"/>
      <c r="R29" s="260"/>
    </row>
    <row r="30" spans="5:18" x14ac:dyDescent="0.25">
      <c r="E30" s="260"/>
      <c r="F30" s="260"/>
      <c r="G30" s="260"/>
      <c r="H30" s="260"/>
      <c r="I30" s="260"/>
      <c r="J30" s="260"/>
      <c r="K30" s="260"/>
      <c r="L30" s="260"/>
      <c r="M30" s="260"/>
      <c r="N30" s="260"/>
      <c r="O30" s="260"/>
      <c r="P30" s="260"/>
      <c r="Q30" s="260"/>
      <c r="R30" s="260"/>
    </row>
    <row r="31" spans="5:18" x14ac:dyDescent="0.25">
      <c r="E31" s="260"/>
      <c r="F31" s="260"/>
      <c r="G31" s="260"/>
      <c r="H31" s="260"/>
      <c r="I31" s="260"/>
      <c r="J31" s="260"/>
      <c r="K31" s="260"/>
      <c r="L31" s="260"/>
      <c r="M31" s="260"/>
      <c r="N31" s="260"/>
      <c r="O31" s="260"/>
      <c r="P31" s="260"/>
      <c r="Q31" s="260"/>
      <c r="R31" s="260"/>
    </row>
    <row r="32" spans="5:18" x14ac:dyDescent="0.25">
      <c r="E32" s="260"/>
      <c r="F32" s="260"/>
      <c r="G32" s="260"/>
      <c r="H32" s="260"/>
      <c r="I32" s="260"/>
      <c r="J32" s="260"/>
      <c r="K32" s="260"/>
      <c r="L32" s="260"/>
      <c r="M32" s="260"/>
      <c r="N32" s="260"/>
      <c r="O32" s="260"/>
      <c r="P32" s="260"/>
      <c r="Q32" s="260"/>
      <c r="R32" s="260"/>
    </row>
    <row r="33" spans="5:22" x14ac:dyDescent="0.25">
      <c r="E33" s="260"/>
      <c r="F33" s="260"/>
      <c r="G33" s="260"/>
      <c r="H33" s="260"/>
      <c r="I33" s="260"/>
      <c r="J33" s="260"/>
      <c r="K33" s="260"/>
      <c r="L33" s="260"/>
      <c r="M33" s="260"/>
      <c r="N33" s="260"/>
      <c r="O33" s="260"/>
      <c r="P33" s="260"/>
      <c r="Q33" s="260"/>
      <c r="R33" s="260"/>
    </row>
    <row r="34" spans="5:22" x14ac:dyDescent="0.25">
      <c r="E34" s="260"/>
      <c r="F34" s="260"/>
      <c r="G34" s="260"/>
      <c r="H34" s="260"/>
      <c r="I34" s="260"/>
      <c r="J34" s="260"/>
      <c r="K34" s="260"/>
      <c r="L34" s="260"/>
      <c r="M34" s="260"/>
      <c r="N34" s="260"/>
      <c r="O34" s="260"/>
      <c r="P34" s="260"/>
      <c r="Q34" s="260"/>
      <c r="R34" s="260"/>
    </row>
    <row r="35" spans="5:22" x14ac:dyDescent="0.25">
      <c r="E35" s="260"/>
      <c r="F35" s="260"/>
      <c r="G35" s="260"/>
      <c r="H35" s="260"/>
      <c r="I35" s="260"/>
      <c r="J35" s="260"/>
      <c r="K35" s="260"/>
      <c r="L35" s="260"/>
      <c r="M35" s="260"/>
      <c r="N35" s="260"/>
      <c r="O35" s="260"/>
      <c r="P35" s="260"/>
      <c r="Q35" s="260"/>
      <c r="R35" s="260"/>
    </row>
    <row r="36" spans="5:22" x14ac:dyDescent="0.25">
      <c r="E36" s="260"/>
      <c r="F36" s="260"/>
      <c r="G36" s="260"/>
      <c r="H36" s="260"/>
      <c r="I36" s="260"/>
      <c r="J36" s="260"/>
      <c r="K36" s="260"/>
      <c r="L36" s="260"/>
      <c r="M36" s="260"/>
      <c r="N36" s="260"/>
      <c r="O36" s="260"/>
      <c r="P36" s="260"/>
      <c r="Q36" s="260"/>
      <c r="R36" s="260"/>
    </row>
    <row r="37" spans="5:22" x14ac:dyDescent="0.25">
      <c r="E37" s="260"/>
      <c r="F37" s="260"/>
      <c r="G37" s="260"/>
      <c r="H37" s="260"/>
      <c r="I37" s="260"/>
      <c r="J37" s="260"/>
      <c r="K37" s="260"/>
      <c r="L37" s="260"/>
      <c r="M37" s="260"/>
      <c r="N37" s="260"/>
      <c r="O37" s="260"/>
      <c r="P37" s="260"/>
      <c r="Q37" s="260"/>
      <c r="R37" s="260"/>
    </row>
    <row r="38" spans="5:22" x14ac:dyDescent="0.25">
      <c r="E38" s="260"/>
      <c r="F38" s="260"/>
      <c r="G38" s="260"/>
      <c r="H38" s="260"/>
      <c r="I38" s="260"/>
      <c r="J38" s="260"/>
      <c r="K38" s="260"/>
      <c r="L38" s="260"/>
      <c r="M38" s="260"/>
      <c r="N38" s="260"/>
      <c r="O38" s="260"/>
      <c r="P38" s="260"/>
      <c r="Q38" s="260"/>
      <c r="R38" s="260"/>
    </row>
    <row r="39" spans="5:22" x14ac:dyDescent="0.25">
      <c r="E39" s="260"/>
      <c r="F39" s="260"/>
      <c r="G39" s="260"/>
      <c r="H39" s="260"/>
      <c r="I39" s="260"/>
      <c r="J39" s="260"/>
      <c r="K39" s="260"/>
      <c r="L39" s="260"/>
      <c r="M39" s="260"/>
      <c r="N39" s="260"/>
      <c r="O39" s="260"/>
      <c r="P39" s="260"/>
      <c r="Q39" s="260"/>
    </row>
    <row r="40" spans="5:22" x14ac:dyDescent="0.25">
      <c r="E40" s="260"/>
      <c r="F40" s="260"/>
      <c r="G40" s="260"/>
      <c r="H40" s="260"/>
      <c r="I40" s="260"/>
      <c r="J40" s="260"/>
      <c r="K40" s="260"/>
      <c r="L40" s="260"/>
      <c r="M40" s="260"/>
      <c r="N40" s="260"/>
      <c r="O40" s="260"/>
      <c r="P40" s="260"/>
      <c r="Q40" s="260"/>
    </row>
    <row r="44" spans="5:22" ht="15" customHeight="1" x14ac:dyDescent="0.25">
      <c r="E44" s="262"/>
      <c r="F44" s="260"/>
      <c r="G44" s="260"/>
      <c r="H44" s="260"/>
      <c r="I44" s="260"/>
      <c r="J44" s="260"/>
      <c r="K44" s="260"/>
      <c r="L44" s="260"/>
      <c r="M44" s="260"/>
      <c r="N44" s="262"/>
      <c r="O44" s="260"/>
      <c r="P44" s="260"/>
      <c r="Q44" s="260"/>
    </row>
    <row r="45" spans="5:22" x14ac:dyDescent="0.25">
      <c r="E45" s="261"/>
      <c r="F45" s="260"/>
      <c r="G45" s="260"/>
      <c r="H45" s="260"/>
      <c r="I45" s="260"/>
      <c r="J45" s="260"/>
      <c r="K45" s="260"/>
      <c r="L45" s="260"/>
      <c r="M45" s="260"/>
      <c r="N45" s="261"/>
      <c r="O45" s="260"/>
      <c r="P45" s="260"/>
      <c r="Q45" s="260"/>
    </row>
    <row r="46" spans="5:22" ht="15" customHeight="1" x14ac:dyDescent="0.25">
      <c r="E46" s="260"/>
      <c r="F46" s="260"/>
      <c r="G46" s="260"/>
      <c r="H46" s="260"/>
      <c r="I46" s="260"/>
      <c r="J46" s="260"/>
      <c r="K46" s="260"/>
      <c r="L46" s="260"/>
      <c r="M46" s="260"/>
      <c r="N46" s="260"/>
      <c r="O46" s="260"/>
      <c r="P46" s="260"/>
      <c r="Q46" s="260"/>
    </row>
    <row r="47" spans="5:22" x14ac:dyDescent="0.25">
      <c r="E47" s="260"/>
      <c r="F47" s="260"/>
      <c r="G47" s="260"/>
      <c r="H47" s="260"/>
      <c r="I47" s="260"/>
      <c r="J47" s="260"/>
      <c r="K47" s="260"/>
      <c r="L47" s="260"/>
      <c r="M47" s="260"/>
      <c r="N47" s="260"/>
      <c r="O47" s="260"/>
      <c r="P47" s="260"/>
      <c r="Q47" s="260"/>
      <c r="R47" s="260"/>
      <c r="S47" s="260"/>
      <c r="T47" s="260"/>
      <c r="U47" s="260"/>
      <c r="V47" s="260"/>
    </row>
    <row r="48" spans="5:22" x14ac:dyDescent="0.25">
      <c r="E48" s="260"/>
      <c r="F48" s="260"/>
      <c r="G48" s="260"/>
      <c r="H48" s="260"/>
      <c r="I48" s="260"/>
      <c r="J48" s="260"/>
      <c r="K48" s="260"/>
      <c r="L48" s="260"/>
      <c r="M48" s="260"/>
      <c r="N48" s="260"/>
      <c r="O48" s="260"/>
      <c r="P48" s="260"/>
      <c r="Q48" s="260"/>
      <c r="R48" s="260"/>
      <c r="S48" s="260"/>
      <c r="T48" s="260"/>
      <c r="U48" s="260"/>
      <c r="V48" s="260"/>
    </row>
    <row r="49" spans="5:22" ht="71.25" customHeight="1" x14ac:dyDescent="0.25">
      <c r="E49" s="260"/>
      <c r="F49" s="260"/>
      <c r="G49" s="260"/>
      <c r="H49" s="260"/>
      <c r="I49" s="260"/>
      <c r="J49" s="260"/>
      <c r="K49" s="260"/>
      <c r="L49" s="260"/>
      <c r="M49" s="260"/>
      <c r="N49" s="260"/>
      <c r="O49" s="260"/>
      <c r="P49" s="260"/>
      <c r="Q49" s="260"/>
      <c r="R49" s="260"/>
      <c r="S49" s="260"/>
      <c r="T49" s="260"/>
      <c r="U49" s="259"/>
      <c r="V49" s="259"/>
    </row>
    <row r="50" spans="5:22" x14ac:dyDescent="0.25">
      <c r="E50" s="260"/>
      <c r="F50" s="260"/>
      <c r="G50" s="260"/>
      <c r="H50" s="260"/>
      <c r="I50" s="260"/>
      <c r="J50" s="260"/>
      <c r="K50" s="260"/>
      <c r="L50" s="260"/>
      <c r="M50" s="260"/>
      <c r="N50" s="260"/>
      <c r="O50" s="260"/>
      <c r="P50" s="260"/>
      <c r="Q50" s="260"/>
      <c r="R50" s="260"/>
      <c r="S50" s="260"/>
      <c r="T50" s="260"/>
      <c r="U50" s="259"/>
      <c r="V50" s="259"/>
    </row>
    <row r="51" spans="5:22" x14ac:dyDescent="0.25">
      <c r="E51" s="260"/>
      <c r="F51" s="260"/>
      <c r="G51" s="260"/>
      <c r="H51" s="260"/>
      <c r="I51" s="260"/>
      <c r="J51" s="260"/>
      <c r="K51" s="260"/>
      <c r="L51" s="260"/>
      <c r="M51" s="260"/>
      <c r="N51" s="260"/>
      <c r="O51" s="260"/>
      <c r="P51" s="260"/>
      <c r="Q51" s="260"/>
      <c r="R51" s="260"/>
      <c r="S51" s="260"/>
      <c r="T51" s="260"/>
      <c r="U51" s="259"/>
      <c r="V51" s="259"/>
    </row>
    <row r="52" spans="5:22" x14ac:dyDescent="0.25">
      <c r="E52" s="260"/>
      <c r="F52" s="260"/>
      <c r="G52" s="260"/>
      <c r="H52" s="260"/>
      <c r="I52" s="260"/>
      <c r="J52" s="260"/>
      <c r="K52" s="260"/>
      <c r="L52" s="260"/>
      <c r="M52" s="260"/>
      <c r="N52" s="260"/>
      <c r="O52" s="260"/>
      <c r="P52" s="260"/>
      <c r="Q52" s="260"/>
      <c r="R52" s="260"/>
      <c r="S52" s="260"/>
      <c r="T52" s="260"/>
      <c r="U52" s="259"/>
      <c r="V52" s="259"/>
    </row>
    <row r="53" spans="5:22" x14ac:dyDescent="0.25">
      <c r="E53" s="260"/>
      <c r="F53" s="260"/>
      <c r="G53" s="260"/>
      <c r="H53" s="260"/>
      <c r="I53" s="260"/>
      <c r="J53" s="260"/>
      <c r="K53" s="260"/>
      <c r="L53" s="260"/>
      <c r="M53" s="260"/>
      <c r="N53" s="260"/>
      <c r="O53" s="260"/>
      <c r="P53" s="260"/>
      <c r="Q53" s="260"/>
      <c r="R53" s="260"/>
      <c r="S53" s="260"/>
      <c r="T53" s="260"/>
      <c r="U53" s="259"/>
      <c r="V53" s="259"/>
    </row>
    <row r="54" spans="5:22" x14ac:dyDescent="0.25">
      <c r="E54" s="260"/>
      <c r="F54" s="260"/>
      <c r="G54" s="260"/>
      <c r="H54" s="260"/>
      <c r="I54" s="260"/>
      <c r="J54" s="260"/>
      <c r="K54" s="260"/>
      <c r="L54" s="260"/>
      <c r="M54" s="260"/>
      <c r="N54" s="260"/>
      <c r="O54" s="260"/>
      <c r="P54" s="260"/>
      <c r="Q54" s="260"/>
      <c r="R54" s="260"/>
      <c r="S54" s="260"/>
      <c r="T54" s="260"/>
      <c r="U54" s="259"/>
      <c r="V54" s="259"/>
    </row>
    <row r="55" spans="5:22" x14ac:dyDescent="0.25">
      <c r="E55" s="260"/>
      <c r="F55" s="260"/>
      <c r="G55" s="260"/>
      <c r="H55" s="260"/>
      <c r="I55" s="260"/>
      <c r="J55" s="260"/>
      <c r="K55" s="260"/>
      <c r="L55" s="260"/>
      <c r="M55" s="260"/>
      <c r="N55" s="260"/>
      <c r="O55" s="260"/>
      <c r="P55" s="260"/>
      <c r="Q55" s="260"/>
      <c r="R55" s="260"/>
      <c r="S55" s="260"/>
      <c r="T55" s="260"/>
      <c r="U55" s="259"/>
      <c r="V55" s="259"/>
    </row>
    <row r="56" spans="5:22" x14ac:dyDescent="0.25">
      <c r="E56" s="260"/>
      <c r="F56" s="260"/>
      <c r="G56" s="260"/>
      <c r="H56" s="260"/>
      <c r="I56" s="260"/>
      <c r="J56" s="260"/>
      <c r="K56" s="260"/>
      <c r="L56" s="260"/>
      <c r="M56" s="260"/>
      <c r="N56" s="260"/>
      <c r="O56" s="260"/>
      <c r="P56" s="260"/>
      <c r="Q56" s="260"/>
      <c r="R56" s="260"/>
      <c r="S56" s="260"/>
      <c r="T56" s="260"/>
      <c r="U56" s="259"/>
      <c r="V56" s="259"/>
    </row>
    <row r="57" spans="5:22" x14ac:dyDescent="0.25">
      <c r="E57" s="260"/>
      <c r="F57" s="260"/>
      <c r="G57" s="260"/>
      <c r="H57" s="260"/>
      <c r="I57" s="260"/>
      <c r="J57" s="260"/>
      <c r="K57" s="260"/>
      <c r="L57" s="260"/>
      <c r="M57" s="260"/>
      <c r="N57" s="260"/>
      <c r="O57" s="260"/>
      <c r="P57" s="260"/>
      <c r="Q57" s="260"/>
      <c r="R57" s="260"/>
      <c r="S57" s="260"/>
      <c r="T57" s="260"/>
      <c r="U57" s="259"/>
      <c r="V57" s="259"/>
    </row>
    <row r="58" spans="5:22" x14ac:dyDescent="0.25">
      <c r="E58" s="260"/>
      <c r="F58" s="260"/>
      <c r="G58" s="260"/>
      <c r="H58" s="260"/>
      <c r="I58" s="260"/>
      <c r="J58" s="260"/>
      <c r="K58" s="260"/>
      <c r="L58" s="260"/>
      <c r="M58" s="260"/>
      <c r="N58" s="260"/>
      <c r="O58" s="260"/>
      <c r="P58" s="260"/>
      <c r="Q58" s="260"/>
      <c r="R58" s="260"/>
      <c r="S58" s="260"/>
      <c r="T58" s="260"/>
      <c r="U58" s="259"/>
      <c r="V58" s="259"/>
    </row>
    <row r="59" spans="5:22" x14ac:dyDescent="0.25">
      <c r="E59" s="260"/>
      <c r="F59" s="260"/>
      <c r="G59" s="260"/>
      <c r="H59" s="260"/>
      <c r="I59" s="260"/>
      <c r="J59" s="260"/>
      <c r="K59" s="260"/>
      <c r="L59" s="260"/>
      <c r="M59" s="260"/>
      <c r="N59" s="260"/>
      <c r="O59" s="260"/>
      <c r="P59" s="260"/>
      <c r="Q59" s="260"/>
      <c r="R59" s="260"/>
      <c r="S59" s="260"/>
      <c r="T59" s="260"/>
      <c r="U59" s="259"/>
      <c r="V59" s="259"/>
    </row>
    <row r="60" spans="5:22" x14ac:dyDescent="0.25">
      <c r="E60" s="260"/>
      <c r="F60" s="260"/>
      <c r="G60" s="260"/>
      <c r="H60" s="260"/>
      <c r="I60" s="260"/>
      <c r="J60" s="260"/>
      <c r="K60" s="260"/>
      <c r="L60" s="260"/>
      <c r="M60" s="260"/>
      <c r="N60" s="260"/>
      <c r="O60" s="260"/>
      <c r="P60" s="260"/>
      <c r="Q60" s="260"/>
      <c r="R60" s="260"/>
      <c r="S60" s="260"/>
      <c r="T60" s="260"/>
      <c r="U60" s="259"/>
      <c r="V60" s="259"/>
    </row>
    <row r="61" spans="5:22" x14ac:dyDescent="0.25">
      <c r="E61"/>
      <c r="F61" s="259"/>
      <c r="G61" s="259"/>
      <c r="H61" s="259"/>
      <c r="I61" s="259"/>
      <c r="J61" s="259"/>
      <c r="K61" s="259"/>
      <c r="L61" s="259"/>
      <c r="M61" s="259"/>
      <c r="N61" s="259"/>
      <c r="O61" s="259"/>
      <c r="P61" s="259"/>
      <c r="Q61" s="259"/>
      <c r="R61" s="259"/>
      <c r="S61" s="259"/>
      <c r="T61" s="259"/>
      <c r="U61" s="259"/>
      <c r="V61" s="259"/>
    </row>
    <row r="62" spans="5:22" x14ac:dyDescent="0.25">
      <c r="E62" s="259"/>
      <c r="F62" s="259"/>
      <c r="G62" s="259"/>
      <c r="H62" s="259"/>
      <c r="I62" s="259"/>
      <c r="J62" s="259"/>
      <c r="K62" s="259"/>
      <c r="L62" s="259"/>
      <c r="M62" s="259"/>
      <c r="N62" s="259"/>
      <c r="O62" s="259"/>
      <c r="P62" s="259"/>
      <c r="Q62" s="259"/>
      <c r="R62" s="259"/>
      <c r="S62" s="259"/>
      <c r="T62" s="259"/>
      <c r="U62" s="259"/>
      <c r="V62" s="259"/>
    </row>
    <row r="63" spans="5:22" x14ac:dyDescent="0.25">
      <c r="E63" s="259"/>
      <c r="F63" s="259"/>
      <c r="G63" s="259"/>
      <c r="H63" s="259"/>
      <c r="I63" s="259"/>
      <c r="J63" s="259"/>
      <c r="K63" s="259"/>
      <c r="L63" s="259"/>
      <c r="M63" s="259"/>
      <c r="N63" s="259"/>
      <c r="O63" s="259"/>
      <c r="P63" s="259"/>
      <c r="Q63" s="259"/>
      <c r="R63" s="259"/>
      <c r="S63" s="259"/>
      <c r="T63" s="259"/>
      <c r="U63" s="259"/>
      <c r="V63" s="259"/>
    </row>
    <row r="64" spans="5:22" x14ac:dyDescent="0.25">
      <c r="E64" s="259"/>
      <c r="F64" s="259"/>
      <c r="G64" s="259"/>
      <c r="H64" s="259"/>
      <c r="I64" s="259"/>
      <c r="J64" s="259"/>
      <c r="K64" s="259"/>
      <c r="L64" s="259"/>
      <c r="M64" s="259"/>
      <c r="N64" s="259"/>
      <c r="O64" s="259"/>
      <c r="P64" s="259"/>
      <c r="Q64" s="259"/>
      <c r="R64" s="259"/>
      <c r="S64" s="259"/>
      <c r="T64" s="259"/>
      <c r="U64" s="259"/>
      <c r="V64" s="259"/>
    </row>
    <row r="65" spans="5:22" x14ac:dyDescent="0.25">
      <c r="E65" s="259"/>
      <c r="F65" s="259"/>
      <c r="G65" s="259"/>
      <c r="H65" s="259"/>
      <c r="I65" s="259"/>
      <c r="J65" s="259"/>
      <c r="K65" s="259"/>
      <c r="L65" s="259"/>
      <c r="M65" s="259"/>
      <c r="N65" s="259"/>
      <c r="O65" s="259"/>
      <c r="P65" s="259"/>
      <c r="Q65" s="259"/>
      <c r="R65" s="259"/>
      <c r="S65" s="259"/>
      <c r="T65" s="259"/>
      <c r="U65" s="259"/>
      <c r="V65" s="259"/>
    </row>
    <row r="66" spans="5:22" x14ac:dyDescent="0.25">
      <c r="E66" s="259"/>
      <c r="F66" s="259"/>
      <c r="G66" s="259"/>
      <c r="H66" s="259"/>
      <c r="I66" s="259"/>
      <c r="J66" s="259"/>
      <c r="K66" s="259"/>
      <c r="L66" s="259"/>
      <c r="M66" s="259"/>
      <c r="N66" s="259"/>
      <c r="O66" s="259"/>
      <c r="P66" s="259"/>
      <c r="Q66" s="259"/>
      <c r="R66" s="259"/>
      <c r="S66" s="259"/>
      <c r="T66" s="259"/>
      <c r="U66" s="259"/>
      <c r="V66" s="259"/>
    </row>
    <row r="67" spans="5:22" x14ac:dyDescent="0.25">
      <c r="E67" s="259"/>
      <c r="F67" s="259"/>
      <c r="G67" s="259"/>
      <c r="H67" s="259"/>
      <c r="I67" s="259"/>
      <c r="J67" s="259"/>
      <c r="K67" s="259"/>
      <c r="L67" s="259"/>
      <c r="M67" s="259"/>
      <c r="N67" s="259"/>
      <c r="O67" s="259"/>
      <c r="P67" s="259"/>
      <c r="Q67" s="259"/>
      <c r="R67" s="259"/>
      <c r="S67" s="259"/>
      <c r="T67" s="259"/>
      <c r="U67" s="259"/>
      <c r="V67" s="259"/>
    </row>
    <row r="68" spans="5:22" x14ac:dyDescent="0.25">
      <c r="E68" s="259"/>
      <c r="F68" s="259"/>
      <c r="G68" s="259"/>
      <c r="H68" s="259"/>
      <c r="I68" s="259"/>
      <c r="J68" s="259"/>
      <c r="K68" s="259"/>
      <c r="L68" s="259"/>
      <c r="M68" s="259"/>
      <c r="N68" s="259"/>
      <c r="O68" s="259"/>
      <c r="P68" s="259"/>
      <c r="Q68" s="259"/>
      <c r="R68" s="259"/>
      <c r="S68" s="259"/>
      <c r="T68" s="259"/>
      <c r="U68" s="259"/>
      <c r="V68" s="259"/>
    </row>
    <row r="69" spans="5:22" x14ac:dyDescent="0.25">
      <c r="E69" s="259"/>
      <c r="F69" s="259"/>
      <c r="G69" s="259"/>
      <c r="H69" s="259"/>
      <c r="I69" s="259"/>
      <c r="J69" s="259"/>
      <c r="K69" s="259"/>
      <c r="L69" s="259"/>
      <c r="M69" s="259"/>
      <c r="N69" s="259"/>
      <c r="O69" s="259"/>
      <c r="P69" s="259"/>
      <c r="Q69" s="259"/>
      <c r="R69" s="259"/>
      <c r="S69" s="259"/>
      <c r="T69" s="259"/>
      <c r="U69" s="259"/>
      <c r="V69" s="259"/>
    </row>
    <row r="70" spans="5:22" x14ac:dyDescent="0.25">
      <c r="E70" s="259"/>
      <c r="F70" s="259"/>
      <c r="G70" s="259"/>
      <c r="H70" s="259"/>
      <c r="I70" s="259"/>
      <c r="J70" s="259"/>
      <c r="K70" s="259"/>
      <c r="L70" s="259"/>
      <c r="M70" s="259"/>
      <c r="N70" s="259"/>
      <c r="O70" s="259"/>
      <c r="P70" s="259"/>
      <c r="Q70" s="259"/>
      <c r="R70" s="259"/>
      <c r="S70" s="259"/>
      <c r="T70" s="259"/>
      <c r="U70" s="259"/>
      <c r="V70" s="259"/>
    </row>
    <row r="71" spans="5:22" x14ac:dyDescent="0.25">
      <c r="E71" s="259"/>
      <c r="F71" s="259"/>
      <c r="G71" s="259"/>
      <c r="H71" s="259"/>
      <c r="I71" s="259"/>
      <c r="J71" s="259"/>
      <c r="K71" s="259"/>
      <c r="L71" s="259"/>
      <c r="M71" s="259"/>
      <c r="N71" s="259"/>
      <c r="O71" s="259"/>
      <c r="P71" s="259"/>
      <c r="Q71" s="259"/>
      <c r="R71" s="259"/>
      <c r="S71" s="259"/>
      <c r="T71" s="259"/>
      <c r="U71" s="259"/>
      <c r="V71" s="259"/>
    </row>
    <row r="72" spans="5:22" x14ac:dyDescent="0.25">
      <c r="E72" s="259"/>
      <c r="F72" s="259"/>
      <c r="G72" s="259"/>
      <c r="H72" s="259"/>
      <c r="I72" s="259"/>
      <c r="J72" s="259"/>
      <c r="K72" s="259"/>
      <c r="L72" s="259"/>
      <c r="M72" s="259"/>
      <c r="N72" s="259"/>
      <c r="O72" s="259"/>
      <c r="P72" s="259"/>
      <c r="Q72" s="259"/>
      <c r="R72" s="259"/>
      <c r="S72" s="259"/>
      <c r="T72" s="259"/>
      <c r="U72" s="259"/>
      <c r="V72" s="259"/>
    </row>
    <row r="73" spans="5:22" x14ac:dyDescent="0.25">
      <c r="E73" s="259"/>
      <c r="F73" s="259"/>
      <c r="G73" s="259"/>
      <c r="H73" s="259"/>
      <c r="I73" s="259"/>
      <c r="J73" s="259"/>
      <c r="K73" s="259"/>
      <c r="L73" s="259"/>
      <c r="M73" s="259"/>
      <c r="N73" s="259"/>
      <c r="O73" s="259"/>
      <c r="P73" s="259"/>
      <c r="Q73" s="259"/>
      <c r="R73" s="259"/>
      <c r="S73" s="259"/>
      <c r="T73" s="259"/>
      <c r="U73" s="259"/>
      <c r="V73" s="259"/>
    </row>
    <row r="74" spans="5:22" x14ac:dyDescent="0.25">
      <c r="E74" s="259"/>
      <c r="F74" s="259"/>
      <c r="G74" s="259"/>
      <c r="H74" s="259"/>
      <c r="I74" s="259"/>
      <c r="J74" s="259"/>
      <c r="K74" s="259"/>
      <c r="L74" s="259"/>
      <c r="M74" s="259"/>
      <c r="N74" s="259"/>
      <c r="O74" s="259"/>
      <c r="P74" s="259"/>
      <c r="Q74" s="259"/>
      <c r="R74" s="259"/>
      <c r="S74" s="259"/>
      <c r="T74" s="259"/>
      <c r="U74" s="259"/>
      <c r="V74" s="259"/>
    </row>
    <row r="75" spans="5:22" x14ac:dyDescent="0.25">
      <c r="E75" s="259"/>
      <c r="F75" s="259"/>
      <c r="G75" s="259"/>
      <c r="H75" s="259"/>
      <c r="I75" s="259"/>
      <c r="J75" s="259"/>
      <c r="K75" s="259"/>
      <c r="L75" s="259"/>
      <c r="M75" s="259"/>
      <c r="N75" s="259"/>
      <c r="O75" s="259"/>
      <c r="P75" s="259"/>
      <c r="Q75" s="259"/>
      <c r="R75" s="259"/>
      <c r="S75" s="259"/>
      <c r="T75" s="259"/>
      <c r="U75" s="259"/>
      <c r="V75" s="259"/>
    </row>
    <row r="76" spans="5:22" x14ac:dyDescent="0.25">
      <c r="E76" s="259"/>
      <c r="F76" s="259"/>
      <c r="G76" s="259"/>
      <c r="H76" s="259"/>
      <c r="I76" s="259"/>
      <c r="J76" s="259"/>
      <c r="K76" s="259"/>
      <c r="L76" s="259"/>
      <c r="M76" s="259"/>
      <c r="N76" s="259"/>
      <c r="O76" s="259"/>
      <c r="P76" s="259"/>
      <c r="Q76" s="259"/>
      <c r="R76" s="259"/>
      <c r="S76" s="259"/>
      <c r="T76" s="259"/>
      <c r="U76" s="259"/>
      <c r="V76" s="259"/>
    </row>
    <row r="77" spans="5:22" x14ac:dyDescent="0.25">
      <c r="E77" s="259"/>
      <c r="F77" s="259"/>
      <c r="G77" s="259"/>
      <c r="H77" s="259"/>
      <c r="I77" s="259"/>
      <c r="J77" s="259"/>
      <c r="K77" s="259"/>
      <c r="L77" s="259"/>
      <c r="M77" s="259"/>
      <c r="N77" s="259"/>
      <c r="O77" s="259"/>
      <c r="P77" s="259"/>
      <c r="Q77" s="259"/>
      <c r="R77" s="259"/>
      <c r="S77" s="259"/>
      <c r="T77" s="259"/>
      <c r="U77" s="259"/>
      <c r="V77" s="259"/>
    </row>
    <row r="78" spans="5:22" x14ac:dyDescent="0.25">
      <c r="E78" s="259"/>
      <c r="F78" s="259"/>
      <c r="G78" s="259"/>
      <c r="H78" s="259"/>
      <c r="I78" s="259"/>
      <c r="J78" s="259"/>
      <c r="K78" s="259"/>
      <c r="L78" s="259"/>
      <c r="M78" s="259"/>
      <c r="N78" s="259"/>
      <c r="O78" s="259"/>
      <c r="P78" s="259"/>
      <c r="Q78" s="259"/>
      <c r="R78" s="259"/>
      <c r="S78" s="259"/>
      <c r="T78" s="259"/>
      <c r="U78" s="259"/>
      <c r="V78" s="259"/>
    </row>
    <row r="79" spans="5:22" x14ac:dyDescent="0.25">
      <c r="E79" s="259"/>
      <c r="F79" s="259"/>
      <c r="G79" s="259"/>
      <c r="H79" s="259"/>
      <c r="I79" s="259"/>
      <c r="J79" s="259"/>
      <c r="K79" s="259"/>
      <c r="L79" s="259"/>
      <c r="M79" s="259"/>
      <c r="N79" s="259"/>
      <c r="O79" s="259"/>
      <c r="P79" s="259"/>
      <c r="Q79" s="259"/>
      <c r="R79" s="259"/>
      <c r="S79" s="259"/>
      <c r="T79" s="259"/>
      <c r="U79" s="259"/>
      <c r="V79" s="259"/>
    </row>
    <row r="80" spans="5:22" x14ac:dyDescent="0.25">
      <c r="E80" s="259"/>
      <c r="F80" s="259"/>
      <c r="G80" s="259"/>
      <c r="H80" s="259"/>
      <c r="I80" s="259"/>
      <c r="J80" s="259"/>
      <c r="K80" s="259"/>
      <c r="L80" s="259"/>
      <c r="M80" s="259"/>
      <c r="N80" s="259"/>
      <c r="O80" s="259"/>
      <c r="P80" s="259"/>
      <c r="Q80" s="259"/>
      <c r="R80" s="259"/>
      <c r="S80" s="259"/>
      <c r="T80" s="259"/>
      <c r="U80" s="259"/>
      <c r="V80" s="259"/>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M43"/>
  <sheetViews>
    <sheetView showGridLines="0" workbookViewId="0">
      <selection activeCell="M27" sqref="M27"/>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3" ht="20.25" x14ac:dyDescent="0.3">
      <c r="E3" s="2" t="s">
        <v>202</v>
      </c>
    </row>
    <row r="6" spans="5:13" x14ac:dyDescent="0.25">
      <c r="E6" s="275" t="s">
        <v>196</v>
      </c>
      <c r="F6" s="271"/>
      <c r="G6" s="271"/>
      <c r="H6" s="271"/>
      <c r="I6" s="266"/>
      <c r="J6" s="275" t="s">
        <v>195</v>
      </c>
      <c r="K6" s="271"/>
      <c r="L6" s="271"/>
      <c r="M6" s="271"/>
    </row>
    <row r="7" spans="5:13" x14ac:dyDescent="0.25">
      <c r="E7" s="271" t="s">
        <v>43</v>
      </c>
      <c r="F7" s="271">
        <v>2021</v>
      </c>
      <c r="G7" s="271">
        <v>2022</v>
      </c>
      <c r="H7" s="276" t="s">
        <v>178</v>
      </c>
      <c r="I7" s="266"/>
      <c r="J7" s="271" t="s">
        <v>43</v>
      </c>
      <c r="K7" s="271">
        <v>2021</v>
      </c>
      <c r="L7" s="271">
        <v>2022</v>
      </c>
      <c r="M7" s="276" t="s">
        <v>178</v>
      </c>
    </row>
    <row r="8" spans="5:13" x14ac:dyDescent="0.25">
      <c r="E8" s="271" t="s">
        <v>192</v>
      </c>
      <c r="F8" s="270">
        <v>129891.47592030745</v>
      </c>
      <c r="G8" s="270">
        <v>129948.95947724284</v>
      </c>
      <c r="H8" s="269">
        <f>(G8-F8)/F8</f>
        <v>4.4255064874816765E-4</v>
      </c>
      <c r="I8" s="266"/>
      <c r="J8" s="271" t="s">
        <v>192</v>
      </c>
      <c r="K8" s="270">
        <v>115198.5203999997</v>
      </c>
      <c r="L8" s="270">
        <v>96364.183900000236</v>
      </c>
      <c r="M8" s="269">
        <f>(L8-K8)/K8</f>
        <v>-0.16349460422409656</v>
      </c>
    </row>
    <row r="9" spans="5:13" x14ac:dyDescent="0.25">
      <c r="E9" s="266" t="s">
        <v>191</v>
      </c>
      <c r="F9" s="268">
        <v>40010.055276418942</v>
      </c>
      <c r="G9" s="268">
        <v>49174.520773766759</v>
      </c>
      <c r="H9" s="267">
        <f>(G9-F9)/F9</f>
        <v>0.22905405738714774</v>
      </c>
      <c r="I9" s="266"/>
      <c r="J9" s="266" t="s">
        <v>191</v>
      </c>
      <c r="K9" s="268">
        <v>26124.947000000004</v>
      </c>
      <c r="L9" s="268">
        <v>35060.452199999891</v>
      </c>
      <c r="M9" s="267">
        <f>(L9-K9)/K9</f>
        <v>0.34202960105526281</v>
      </c>
    </row>
    <row r="10" spans="5:13" x14ac:dyDescent="0.25">
      <c r="E10" s="266" t="s">
        <v>190</v>
      </c>
      <c r="F10" s="268">
        <v>58505.672773343518</v>
      </c>
      <c r="G10" s="268"/>
      <c r="H10" s="267"/>
      <c r="I10" s="266"/>
      <c r="J10" s="266" t="s">
        <v>190</v>
      </c>
      <c r="K10" s="268">
        <v>61350.356299999999</v>
      </c>
      <c r="L10" s="268"/>
      <c r="M10" s="267"/>
    </row>
    <row r="11" spans="5:13" x14ac:dyDescent="0.25">
      <c r="E11" s="266" t="s">
        <v>189</v>
      </c>
      <c r="F11" s="268">
        <v>58604.477764485164</v>
      </c>
      <c r="G11" s="268"/>
      <c r="H11" s="267"/>
      <c r="I11" s="266"/>
      <c r="J11" s="266" t="s">
        <v>189</v>
      </c>
      <c r="K11" s="268">
        <v>59489.761699999901</v>
      </c>
      <c r="L11" s="268"/>
      <c r="M11" s="267"/>
    </row>
    <row r="12" spans="5:13" x14ac:dyDescent="0.25">
      <c r="E12" s="266" t="s">
        <v>40</v>
      </c>
      <c r="F12" s="268">
        <v>42152.301059052857</v>
      </c>
      <c r="G12" s="268"/>
      <c r="H12" s="267"/>
      <c r="I12" s="266"/>
      <c r="J12" s="266" t="s">
        <v>40</v>
      </c>
      <c r="K12" s="268">
        <v>19276.19760000001</v>
      </c>
      <c r="L12" s="268"/>
      <c r="M12" s="267"/>
    </row>
    <row r="13" spans="5:13" x14ac:dyDescent="0.25">
      <c r="E13" s="266" t="s">
        <v>188</v>
      </c>
      <c r="F13" s="268">
        <v>54879.528609220113</v>
      </c>
      <c r="G13" s="268"/>
      <c r="H13" s="267"/>
      <c r="I13" s="266"/>
      <c r="J13" s="266" t="s">
        <v>188</v>
      </c>
      <c r="K13" s="268">
        <v>27687.021499999963</v>
      </c>
      <c r="L13" s="268"/>
      <c r="M13" s="267"/>
    </row>
    <row r="14" spans="5:13" x14ac:dyDescent="0.25">
      <c r="E14" s="266" t="s">
        <v>187</v>
      </c>
      <c r="F14" s="268">
        <v>67676.288959999962</v>
      </c>
      <c r="G14" s="268"/>
      <c r="H14" s="267"/>
      <c r="I14" s="266"/>
      <c r="J14" s="266" t="s">
        <v>187</v>
      </c>
      <c r="K14" s="268">
        <v>35025.385499999851</v>
      </c>
      <c r="L14" s="268"/>
      <c r="M14" s="267"/>
    </row>
    <row r="15" spans="5:13" x14ac:dyDescent="0.25">
      <c r="E15" s="266" t="s">
        <v>186</v>
      </c>
      <c r="F15" s="268">
        <v>86020.21991172008</v>
      </c>
      <c r="G15" s="268"/>
      <c r="H15" s="267"/>
      <c r="I15" s="266"/>
      <c r="J15" s="266" t="s">
        <v>186</v>
      </c>
      <c r="K15" s="268">
        <v>50382.524499999745</v>
      </c>
      <c r="L15" s="268"/>
      <c r="M15" s="267"/>
    </row>
    <row r="16" spans="5:13" x14ac:dyDescent="0.25">
      <c r="E16" s="266" t="s">
        <v>185</v>
      </c>
      <c r="F16" s="268">
        <v>84152.526283394851</v>
      </c>
      <c r="G16" s="268"/>
      <c r="H16" s="267"/>
      <c r="I16" s="266"/>
      <c r="J16" s="266" t="s">
        <v>185</v>
      </c>
      <c r="K16" s="268">
        <v>67203.12389999954</v>
      </c>
      <c r="L16" s="268"/>
      <c r="M16" s="267"/>
    </row>
    <row r="17" spans="5:13" x14ac:dyDescent="0.25">
      <c r="E17" s="266" t="s">
        <v>184</v>
      </c>
      <c r="F17" s="268">
        <v>126599.53858035328</v>
      </c>
      <c r="G17" s="268"/>
      <c r="H17" s="267"/>
      <c r="I17" s="266"/>
      <c r="J17" s="266" t="s">
        <v>184</v>
      </c>
      <c r="K17" s="268">
        <v>85021.952099999442</v>
      </c>
      <c r="L17" s="268"/>
      <c r="M17" s="267"/>
    </row>
    <row r="18" spans="5:13" x14ac:dyDescent="0.25">
      <c r="E18" s="266" t="s">
        <v>183</v>
      </c>
      <c r="F18" s="268">
        <v>102822.99429944197</v>
      </c>
      <c r="G18" s="268"/>
      <c r="H18" s="267"/>
      <c r="I18" s="266"/>
      <c r="J18" s="266" t="s">
        <v>183</v>
      </c>
      <c r="K18" s="268">
        <v>65676.708100000003</v>
      </c>
      <c r="L18" s="268"/>
      <c r="M18" s="267"/>
    </row>
    <row r="19" spans="5:13" x14ac:dyDescent="0.25">
      <c r="E19" s="266" t="s">
        <v>182</v>
      </c>
      <c r="F19" s="268">
        <v>52647.231309315139</v>
      </c>
      <c r="G19" s="268"/>
      <c r="H19" s="267"/>
      <c r="I19" s="266"/>
      <c r="J19" s="266" t="s">
        <v>182</v>
      </c>
      <c r="K19" s="268">
        <v>24565.160299999887</v>
      </c>
      <c r="L19" s="268"/>
      <c r="M19" s="267"/>
    </row>
    <row r="20" spans="5:13" x14ac:dyDescent="0.25">
      <c r="E20" s="266"/>
      <c r="F20" s="266"/>
      <c r="G20" s="266"/>
      <c r="H20" s="266"/>
      <c r="I20" s="266"/>
      <c r="J20" s="266"/>
      <c r="K20" s="266"/>
      <c r="L20" s="266"/>
      <c r="M20" s="266"/>
    </row>
    <row r="21" spans="5:13" x14ac:dyDescent="0.25">
      <c r="E21" s="266"/>
      <c r="F21" s="266"/>
      <c r="G21" s="266"/>
      <c r="H21" s="266"/>
      <c r="I21" s="266"/>
      <c r="J21" s="266"/>
      <c r="K21" s="266"/>
      <c r="L21" s="266"/>
      <c r="M21" s="266"/>
    </row>
    <row r="22" spans="5:13" x14ac:dyDescent="0.25">
      <c r="E22" s="266"/>
      <c r="F22" s="266"/>
      <c r="G22" s="266"/>
      <c r="H22" s="266"/>
      <c r="I22" s="266"/>
      <c r="J22" s="266"/>
      <c r="K22" s="266"/>
      <c r="L22" s="266"/>
      <c r="M22" s="266"/>
    </row>
    <row r="23" spans="5:13" x14ac:dyDescent="0.25">
      <c r="E23" s="266"/>
      <c r="F23" s="266"/>
      <c r="G23" s="266"/>
      <c r="H23" s="266"/>
      <c r="I23" s="266"/>
      <c r="J23" s="266"/>
      <c r="K23" s="266"/>
      <c r="L23" s="266"/>
      <c r="M23" s="266"/>
    </row>
    <row r="24" spans="5:13" x14ac:dyDescent="0.25">
      <c r="E24" s="266"/>
      <c r="F24" s="266"/>
      <c r="G24" s="266"/>
      <c r="H24" s="266"/>
      <c r="I24" s="266"/>
      <c r="J24" s="266"/>
      <c r="K24" s="266"/>
      <c r="L24" s="266"/>
      <c r="M24" s="266"/>
    </row>
    <row r="25" spans="5:13" x14ac:dyDescent="0.25">
      <c r="E25" s="275" t="s">
        <v>194</v>
      </c>
      <c r="F25" s="271"/>
      <c r="G25" s="271"/>
      <c r="H25" s="271"/>
      <c r="I25" s="266"/>
      <c r="J25" s="274" t="s">
        <v>193</v>
      </c>
      <c r="K25" s="273"/>
      <c r="L25" s="273"/>
      <c r="M25" s="273"/>
    </row>
    <row r="26" spans="5:13" x14ac:dyDescent="0.25">
      <c r="E26" s="271" t="s">
        <v>43</v>
      </c>
      <c r="F26" s="271">
        <v>2021</v>
      </c>
      <c r="G26" s="271">
        <v>2022</v>
      </c>
      <c r="H26" s="276" t="s">
        <v>178</v>
      </c>
      <c r="I26" s="266"/>
      <c r="J26" s="272" t="s">
        <v>43</v>
      </c>
      <c r="K26" s="272">
        <v>2021</v>
      </c>
      <c r="L26" s="272">
        <v>2022</v>
      </c>
      <c r="M26" s="277" t="s">
        <v>178</v>
      </c>
    </row>
    <row r="27" spans="5:13" x14ac:dyDescent="0.25">
      <c r="E27" s="271" t="s">
        <v>192</v>
      </c>
      <c r="F27" s="270">
        <f>F8</f>
        <v>129891.47592030745</v>
      </c>
      <c r="G27" s="270">
        <f>G8</f>
        <v>129948.95947724284</v>
      </c>
      <c r="H27" s="269">
        <f>(G27-F27)/F27</f>
        <v>4.4255064874816765E-4</v>
      </c>
      <c r="I27" s="266"/>
      <c r="J27" s="266" t="s">
        <v>192</v>
      </c>
      <c r="K27" s="268">
        <f>K8</f>
        <v>115198.5203999997</v>
      </c>
      <c r="L27" s="268">
        <f>L8</f>
        <v>96364.183900000236</v>
      </c>
      <c r="M27" s="269">
        <f>(L27-K27)/K27</f>
        <v>-0.16349460422409656</v>
      </c>
    </row>
    <row r="28" spans="5:13" x14ac:dyDescent="0.25">
      <c r="E28" s="266" t="s">
        <v>191</v>
      </c>
      <c r="F28" s="268">
        <f>F27+F9</f>
        <v>169901.5311967264</v>
      </c>
      <c r="G28" s="268">
        <f>G27+G9</f>
        <v>179123.48025100961</v>
      </c>
      <c r="H28" s="267">
        <f>(G28-F28)/F28</f>
        <v>5.4278198609082881E-2</v>
      </c>
      <c r="I28" s="266"/>
      <c r="J28" s="266" t="s">
        <v>191</v>
      </c>
      <c r="K28" s="268">
        <f>K27+K9</f>
        <v>141323.4673999997</v>
      </c>
      <c r="L28" s="268">
        <f>L27+L9</f>
        <v>131424.63610000012</v>
      </c>
      <c r="M28" s="267">
        <f>(L28-K28)/K28</f>
        <v>-7.0043790193613689E-2</v>
      </c>
    </row>
    <row r="29" spans="5:13" x14ac:dyDescent="0.25">
      <c r="E29" s="266" t="s">
        <v>190</v>
      </c>
      <c r="F29" s="268">
        <f t="shared" ref="F29:F38" si="0">F28+F10</f>
        <v>228407.20397006991</v>
      </c>
      <c r="G29" s="268"/>
      <c r="H29" s="267"/>
      <c r="I29" s="266"/>
      <c r="J29" s="266" t="s">
        <v>190</v>
      </c>
      <c r="K29" s="268">
        <f t="shared" ref="K29:K38" si="1">K28+K10</f>
        <v>202673.82369999972</v>
      </c>
      <c r="L29" s="268"/>
      <c r="M29" s="267"/>
    </row>
    <row r="30" spans="5:13" x14ac:dyDescent="0.25">
      <c r="E30" s="266" t="s">
        <v>189</v>
      </c>
      <c r="F30" s="268">
        <f t="shared" si="0"/>
        <v>287011.68173455505</v>
      </c>
      <c r="G30" s="268"/>
      <c r="H30" s="267"/>
      <c r="I30" s="266"/>
      <c r="J30" s="266" t="s">
        <v>189</v>
      </c>
      <c r="K30" s="268">
        <f t="shared" si="1"/>
        <v>262163.58539999963</v>
      </c>
      <c r="L30" s="268"/>
      <c r="M30" s="267"/>
    </row>
    <row r="31" spans="5:13" x14ac:dyDescent="0.25">
      <c r="E31" s="266" t="s">
        <v>40</v>
      </c>
      <c r="F31" s="268">
        <f t="shared" si="0"/>
        <v>329163.98279360792</v>
      </c>
      <c r="G31" s="268"/>
      <c r="H31" s="267"/>
      <c r="I31" s="266"/>
      <c r="J31" s="266" t="s">
        <v>40</v>
      </c>
      <c r="K31" s="268">
        <f t="shared" si="1"/>
        <v>281439.78299999965</v>
      </c>
      <c r="L31" s="268"/>
      <c r="M31" s="267"/>
    </row>
    <row r="32" spans="5:13" x14ac:dyDescent="0.25">
      <c r="E32" s="266" t="s">
        <v>188</v>
      </c>
      <c r="F32" s="268">
        <f t="shared" si="0"/>
        <v>384043.51140282804</v>
      </c>
      <c r="G32" s="268"/>
      <c r="H32" s="267"/>
      <c r="I32" s="266"/>
      <c r="J32" s="266" t="s">
        <v>188</v>
      </c>
      <c r="K32" s="268">
        <f t="shared" si="1"/>
        <v>309126.80449999962</v>
      </c>
      <c r="L32" s="268"/>
      <c r="M32" s="267"/>
    </row>
    <row r="33" spans="5:13" x14ac:dyDescent="0.25">
      <c r="E33" s="266" t="s">
        <v>187</v>
      </c>
      <c r="F33" s="268">
        <f t="shared" si="0"/>
        <v>451719.80036282801</v>
      </c>
      <c r="G33" s="268"/>
      <c r="H33" s="267"/>
      <c r="I33" s="266"/>
      <c r="J33" s="266" t="s">
        <v>187</v>
      </c>
      <c r="K33" s="268">
        <f t="shared" si="1"/>
        <v>344152.18999999948</v>
      </c>
      <c r="L33" s="268"/>
      <c r="M33" s="267"/>
    </row>
    <row r="34" spans="5:13" x14ac:dyDescent="0.25">
      <c r="E34" s="266" t="s">
        <v>186</v>
      </c>
      <c r="F34" s="268">
        <f t="shared" si="0"/>
        <v>537740.02027454809</v>
      </c>
      <c r="G34" s="268"/>
      <c r="H34" s="267"/>
      <c r="I34" s="266"/>
      <c r="J34" s="266" t="s">
        <v>186</v>
      </c>
      <c r="K34" s="268">
        <f t="shared" si="1"/>
        <v>394534.71449999925</v>
      </c>
      <c r="L34" s="268"/>
      <c r="M34" s="267"/>
    </row>
    <row r="35" spans="5:13" x14ac:dyDescent="0.25">
      <c r="E35" s="266" t="s">
        <v>185</v>
      </c>
      <c r="F35" s="268">
        <f t="shared" si="0"/>
        <v>621892.54655794299</v>
      </c>
      <c r="G35" s="268"/>
      <c r="H35" s="267"/>
      <c r="I35" s="266"/>
      <c r="J35" s="266" t="s">
        <v>185</v>
      </c>
      <c r="K35" s="268">
        <f t="shared" si="1"/>
        <v>461737.83839999879</v>
      </c>
      <c r="L35" s="268"/>
      <c r="M35" s="267"/>
    </row>
    <row r="36" spans="5:13" x14ac:dyDescent="0.25">
      <c r="E36" s="266" t="s">
        <v>184</v>
      </c>
      <c r="F36" s="268">
        <f t="shared" si="0"/>
        <v>748492.08513829624</v>
      </c>
      <c r="G36" s="268"/>
      <c r="H36" s="267"/>
      <c r="I36" s="266"/>
      <c r="J36" s="266" t="s">
        <v>184</v>
      </c>
      <c r="K36" s="268">
        <f t="shared" si="1"/>
        <v>546759.79049999826</v>
      </c>
      <c r="L36" s="268"/>
      <c r="M36" s="267"/>
    </row>
    <row r="37" spans="5:13" x14ac:dyDescent="0.25">
      <c r="E37" s="266" t="s">
        <v>183</v>
      </c>
      <c r="F37" s="268">
        <f t="shared" si="0"/>
        <v>851315.07943773817</v>
      </c>
      <c r="G37" s="268"/>
      <c r="H37" s="267"/>
      <c r="I37" s="266"/>
      <c r="J37" s="266" t="s">
        <v>183</v>
      </c>
      <c r="K37" s="268">
        <f t="shared" si="1"/>
        <v>612436.4985999983</v>
      </c>
      <c r="L37" s="268"/>
      <c r="M37" s="267"/>
    </row>
    <row r="38" spans="5:13" x14ac:dyDescent="0.25">
      <c r="E38" s="266" t="s">
        <v>182</v>
      </c>
      <c r="F38" s="268">
        <f t="shared" si="0"/>
        <v>903962.31074705336</v>
      </c>
      <c r="G38" s="268"/>
      <c r="H38" s="267"/>
      <c r="I38" s="266"/>
      <c r="J38" s="266" t="s">
        <v>182</v>
      </c>
      <c r="K38" s="268">
        <f t="shared" si="1"/>
        <v>637001.65889999818</v>
      </c>
      <c r="L38" s="268"/>
      <c r="M38" s="267"/>
    </row>
    <row r="39" spans="5:13" x14ac:dyDescent="0.25">
      <c r="E39" s="266"/>
      <c r="F39" s="266"/>
      <c r="G39" s="266"/>
      <c r="H39" s="266"/>
      <c r="I39" s="266"/>
      <c r="J39" s="266"/>
      <c r="K39" s="266"/>
      <c r="L39" s="266"/>
      <c r="M39" s="266"/>
    </row>
    <row r="40" spans="5:13" x14ac:dyDescent="0.25">
      <c r="E40" s="266"/>
      <c r="F40" s="266"/>
      <c r="G40" s="266"/>
      <c r="H40" s="266"/>
      <c r="I40" s="266"/>
      <c r="J40" s="266"/>
      <c r="K40" s="266"/>
      <c r="L40" s="266"/>
      <c r="M40" s="266"/>
    </row>
    <row r="41" spans="5:13" x14ac:dyDescent="0.25">
      <c r="E41" s="266"/>
      <c r="F41" s="266"/>
      <c r="G41" s="266"/>
      <c r="H41" s="266"/>
      <c r="I41" s="266"/>
      <c r="J41" s="266"/>
      <c r="K41" s="266"/>
      <c r="L41" s="266"/>
      <c r="M41" s="266"/>
    </row>
    <row r="42" spans="5:13" x14ac:dyDescent="0.25">
      <c r="E42" s="266"/>
      <c r="F42" s="266"/>
      <c r="G42" s="266"/>
      <c r="H42" s="266"/>
      <c r="I42" s="266"/>
      <c r="J42" s="266"/>
      <c r="K42" s="266"/>
      <c r="L42" s="266"/>
      <c r="M42" s="266"/>
    </row>
    <row r="43" spans="5:13" x14ac:dyDescent="0.25">
      <c r="E43" t="s">
        <v>201</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zoomScaleNormal="100" workbookViewId="0">
      <selection activeCell="B59" sqref="B59"/>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203</v>
      </c>
    </row>
    <row r="4" spans="4:34" ht="15" customHeight="1" x14ac:dyDescent="0.25">
      <c r="F4" s="23"/>
      <c r="G4" s="23"/>
      <c r="H4" s="23"/>
      <c r="I4" s="23"/>
      <c r="J4" s="23"/>
      <c r="K4" s="23"/>
      <c r="L4" s="23"/>
      <c r="M4" s="23"/>
      <c r="N4" s="23"/>
      <c r="O4" s="23"/>
      <c r="P4" s="23"/>
      <c r="Q4" s="23"/>
      <c r="R4" s="23"/>
      <c r="Y4" s="147"/>
      <c r="Z4" s="147"/>
      <c r="AA4" s="147"/>
      <c r="AB4" s="147"/>
      <c r="AC4" s="147"/>
      <c r="AD4" s="147"/>
      <c r="AE4" s="147"/>
      <c r="AF4" s="147"/>
      <c r="AG4" s="147"/>
      <c r="AH4" s="147"/>
    </row>
    <row r="5" spans="4:34" x14ac:dyDescent="0.25">
      <c r="E5" s="23"/>
      <c r="F5" s="23"/>
      <c r="G5" s="23"/>
      <c r="H5" s="23"/>
      <c r="I5" s="23"/>
      <c r="J5" s="23"/>
      <c r="K5" s="23"/>
      <c r="L5" s="23"/>
      <c r="M5" s="23"/>
      <c r="N5" s="23"/>
      <c r="O5" s="23"/>
      <c r="P5" s="23"/>
      <c r="Q5" s="23"/>
      <c r="R5" s="23"/>
      <c r="Y5" s="147"/>
      <c r="Z5" s="147"/>
      <c r="AA5" s="147"/>
      <c r="AB5" s="147"/>
      <c r="AC5" s="147"/>
      <c r="AD5" s="147"/>
      <c r="AE5" s="147"/>
      <c r="AF5" s="147"/>
      <c r="AG5" s="147"/>
      <c r="AH5" s="147"/>
    </row>
    <row r="6" spans="4:34" x14ac:dyDescent="0.25">
      <c r="E6" s="23"/>
      <c r="F6" s="23"/>
      <c r="G6" s="23"/>
      <c r="H6" s="23"/>
      <c r="I6" s="23"/>
      <c r="J6" s="23"/>
      <c r="K6" s="23"/>
      <c r="L6" s="23"/>
      <c r="M6" s="23"/>
      <c r="N6" s="23"/>
      <c r="O6" s="23"/>
      <c r="P6" s="23"/>
      <c r="Q6" s="23"/>
      <c r="R6" s="23"/>
      <c r="Y6" s="147"/>
      <c r="Z6" s="147"/>
      <c r="AA6" s="147"/>
      <c r="AB6" s="147"/>
      <c r="AC6" s="147"/>
      <c r="AD6" s="147"/>
      <c r="AE6" s="147"/>
      <c r="AF6" s="147"/>
      <c r="AG6" s="147"/>
      <c r="AH6" s="147"/>
    </row>
    <row r="7" spans="4:34" x14ac:dyDescent="0.25">
      <c r="E7" s="23"/>
      <c r="F7" s="23"/>
      <c r="G7" s="23"/>
      <c r="H7" s="23"/>
      <c r="I7" s="23"/>
      <c r="J7" s="23"/>
      <c r="K7" s="23"/>
      <c r="L7" s="23"/>
      <c r="M7" s="23"/>
      <c r="N7" s="23"/>
      <c r="O7" s="23"/>
      <c r="P7" s="23"/>
      <c r="Q7" s="23"/>
      <c r="R7" s="23"/>
      <c r="Y7" s="147"/>
      <c r="Z7" s="147"/>
      <c r="AA7" s="147"/>
      <c r="AB7" s="147"/>
      <c r="AC7" s="147"/>
      <c r="AD7" s="147"/>
      <c r="AE7" s="147"/>
      <c r="AF7" s="147"/>
      <c r="AG7" s="147"/>
      <c r="AH7" s="147"/>
    </row>
    <row r="8" spans="4:34" x14ac:dyDescent="0.25">
      <c r="E8" s="23"/>
      <c r="F8" s="23"/>
      <c r="G8" s="23"/>
      <c r="H8" s="23"/>
      <c r="I8" s="23"/>
      <c r="J8" s="23"/>
      <c r="K8" s="23"/>
      <c r="L8" s="23"/>
      <c r="M8" s="23"/>
      <c r="N8" s="23"/>
      <c r="O8" s="23"/>
      <c r="P8" s="23"/>
      <c r="Q8" s="23"/>
      <c r="R8" s="23"/>
      <c r="Y8" s="147"/>
      <c r="Z8" s="147"/>
      <c r="AA8" s="147"/>
      <c r="AB8" s="147"/>
      <c r="AC8" s="147"/>
      <c r="AD8" s="147"/>
      <c r="AE8" s="147"/>
      <c r="AF8" s="147"/>
      <c r="AG8" s="147"/>
      <c r="AH8" s="147"/>
    </row>
    <row r="9" spans="4:34" x14ac:dyDescent="0.25">
      <c r="E9" s="23"/>
      <c r="F9" s="23"/>
      <c r="G9" s="23"/>
      <c r="H9" s="23"/>
      <c r="I9" s="23"/>
      <c r="J9" s="23"/>
      <c r="K9" s="23"/>
      <c r="L9" s="23"/>
      <c r="M9" s="23"/>
      <c r="N9" s="23"/>
      <c r="O9" s="23"/>
      <c r="P9" s="23"/>
      <c r="Q9" s="23"/>
      <c r="R9" s="23"/>
      <c r="Y9" s="147"/>
      <c r="Z9" s="147"/>
      <c r="AA9" s="147"/>
      <c r="AB9" s="147"/>
      <c r="AC9" s="147"/>
      <c r="AD9" s="147"/>
      <c r="AE9" s="147"/>
      <c r="AF9" s="147"/>
      <c r="AG9" s="147"/>
      <c r="AH9" s="147"/>
    </row>
    <row r="10" spans="4:34" x14ac:dyDescent="0.25">
      <c r="E10" s="23"/>
      <c r="F10" s="23"/>
      <c r="G10" s="23"/>
      <c r="H10" s="23"/>
      <c r="I10" s="23"/>
      <c r="J10" s="23"/>
      <c r="K10" s="23"/>
      <c r="L10" s="23"/>
      <c r="M10" s="23"/>
      <c r="N10" s="23"/>
      <c r="O10" s="23"/>
      <c r="P10" s="23"/>
      <c r="Q10" s="23"/>
      <c r="R10" s="23"/>
      <c r="Y10" s="147"/>
      <c r="Z10" s="147"/>
      <c r="AA10" s="147"/>
      <c r="AB10" s="147"/>
      <c r="AC10" s="147"/>
      <c r="AD10" s="147"/>
      <c r="AE10" s="147"/>
      <c r="AF10" s="147"/>
      <c r="AG10" s="147"/>
      <c r="AH10" s="147"/>
    </row>
    <row r="11" spans="4:34" x14ac:dyDescent="0.25">
      <c r="E11" s="23"/>
      <c r="F11" s="23"/>
      <c r="G11" s="23"/>
      <c r="H11" s="23"/>
      <c r="I11" s="23"/>
      <c r="J11" s="23"/>
      <c r="K11" s="23"/>
      <c r="L11" s="23"/>
      <c r="M11" s="23"/>
      <c r="N11" s="23"/>
      <c r="O11" s="23"/>
      <c r="P11" s="23"/>
      <c r="Q11" s="23"/>
      <c r="R11" s="23"/>
      <c r="Y11" s="147"/>
      <c r="Z11" s="147"/>
      <c r="AA11" s="147"/>
      <c r="AB11" s="147"/>
      <c r="AC11" s="147"/>
      <c r="AD11" s="147"/>
      <c r="AE11" s="147"/>
      <c r="AF11" s="147"/>
      <c r="AG11" s="147"/>
      <c r="AH11" s="147"/>
    </row>
    <row r="12" spans="4:34" x14ac:dyDescent="0.25">
      <c r="E12" s="23"/>
      <c r="F12" s="23"/>
      <c r="G12" s="23"/>
      <c r="H12" s="23"/>
      <c r="I12" s="23"/>
      <c r="J12" s="23"/>
      <c r="K12" s="23"/>
      <c r="L12" s="23"/>
      <c r="M12" s="23"/>
      <c r="N12" s="23"/>
      <c r="O12" s="23"/>
      <c r="P12" s="23"/>
      <c r="Q12" s="23"/>
      <c r="R12" s="23"/>
      <c r="Y12" s="147"/>
      <c r="Z12" s="147"/>
      <c r="AA12" s="147"/>
      <c r="AB12" s="147"/>
      <c r="AC12" s="147"/>
      <c r="AD12" s="147"/>
      <c r="AE12" s="147"/>
      <c r="AF12" s="147"/>
      <c r="AG12" s="147"/>
      <c r="AH12" s="147"/>
    </row>
    <row r="13" spans="4:34" x14ac:dyDescent="0.25">
      <c r="E13" s="23"/>
      <c r="F13" s="23"/>
      <c r="G13" s="23"/>
      <c r="H13" s="23"/>
      <c r="I13" s="23"/>
      <c r="J13" s="23"/>
      <c r="K13" s="23"/>
      <c r="L13" s="23"/>
      <c r="M13" s="23"/>
      <c r="N13" s="23"/>
      <c r="O13" s="23"/>
      <c r="P13" s="23"/>
      <c r="Q13" s="23"/>
      <c r="R13" s="23"/>
      <c r="Y13" s="147"/>
      <c r="Z13" s="147"/>
      <c r="AA13" s="147"/>
      <c r="AB13" s="147"/>
      <c r="AC13" s="147"/>
      <c r="AD13" s="147"/>
      <c r="AE13" s="147"/>
      <c r="AF13" s="147"/>
      <c r="AG13" s="147"/>
      <c r="AH13" s="147"/>
    </row>
    <row r="14" spans="4:34" x14ac:dyDescent="0.25">
      <c r="E14" s="23"/>
      <c r="F14" s="23"/>
      <c r="G14" s="23"/>
      <c r="H14" s="23"/>
      <c r="I14" s="23"/>
      <c r="J14" s="23"/>
      <c r="K14" s="23"/>
      <c r="L14" s="23"/>
      <c r="M14" s="23"/>
      <c r="N14" s="23"/>
      <c r="O14" s="23"/>
      <c r="P14" s="23"/>
      <c r="Q14" s="23"/>
      <c r="R14" s="23"/>
      <c r="Y14" s="147"/>
      <c r="Z14" s="147"/>
      <c r="AA14" s="147"/>
      <c r="AB14" s="145"/>
      <c r="AC14" s="139"/>
      <c r="AD14" s="145"/>
      <c r="AE14" s="147"/>
      <c r="AF14" s="147"/>
      <c r="AG14" s="147"/>
      <c r="AH14" s="147"/>
    </row>
    <row r="15" spans="4:34" x14ac:dyDescent="0.25">
      <c r="E15" s="23"/>
      <c r="F15" s="23"/>
      <c r="G15" s="23"/>
      <c r="H15"/>
      <c r="I15" s="23"/>
      <c r="J15" s="23"/>
      <c r="K15" s="23"/>
      <c r="L15" s="23"/>
      <c r="M15" s="23"/>
      <c r="N15" s="23"/>
      <c r="O15" s="23"/>
      <c r="P15" s="23"/>
      <c r="Q15" s="23"/>
      <c r="R15" s="23"/>
      <c r="Y15" s="147"/>
      <c r="Z15" s="147"/>
      <c r="AA15" s="147"/>
      <c r="AB15" s="145"/>
      <c r="AC15" s="139"/>
      <c r="AD15" s="145"/>
      <c r="AE15" s="147"/>
      <c r="AF15" s="147"/>
      <c r="AG15" s="147"/>
      <c r="AH15" s="147"/>
    </row>
    <row r="16" spans="4:34" x14ac:dyDescent="0.25">
      <c r="E16" s="23"/>
      <c r="F16" s="23"/>
      <c r="G16" s="23"/>
      <c r="H16" s="23"/>
      <c r="I16" s="23"/>
      <c r="J16" s="23"/>
      <c r="K16" s="23"/>
      <c r="L16" s="23"/>
      <c r="M16" s="23"/>
      <c r="N16" s="23"/>
      <c r="O16" s="23"/>
      <c r="P16" s="23"/>
      <c r="Q16" s="23"/>
      <c r="R16" s="23"/>
      <c r="Y16" s="147"/>
      <c r="Z16" s="147"/>
      <c r="AA16" s="147"/>
      <c r="AB16" s="145"/>
      <c r="AC16" s="139"/>
      <c r="AD16" s="145"/>
      <c r="AE16" s="147"/>
      <c r="AF16" s="147"/>
      <c r="AG16" s="147"/>
      <c r="AH16" s="147"/>
    </row>
    <row r="17" spans="5:35" x14ac:dyDescent="0.25">
      <c r="E17" s="23"/>
      <c r="F17" s="23"/>
      <c r="G17" s="23"/>
      <c r="H17" s="23"/>
      <c r="I17" s="23"/>
      <c r="J17" s="23"/>
      <c r="K17" s="23"/>
      <c r="L17" s="23"/>
      <c r="M17" s="23"/>
      <c r="N17" s="23"/>
      <c r="O17" s="23"/>
      <c r="P17" s="23"/>
      <c r="Q17" s="23"/>
      <c r="R17" s="23"/>
      <c r="Y17" s="147"/>
      <c r="Z17" s="147"/>
      <c r="AA17" s="147"/>
      <c r="AB17" s="147"/>
      <c r="AC17" s="147"/>
      <c r="AD17" s="147"/>
      <c r="AE17" s="147"/>
      <c r="AF17" s="147"/>
      <c r="AG17" s="147"/>
      <c r="AH17" s="147"/>
    </row>
    <row r="18" spans="5:35" x14ac:dyDescent="0.25">
      <c r="E18" s="23"/>
      <c r="F18" s="23"/>
      <c r="G18" s="23"/>
      <c r="H18" s="23"/>
      <c r="I18" s="23"/>
      <c r="J18" s="23"/>
      <c r="K18" s="23"/>
      <c r="L18" s="23"/>
      <c r="M18" s="23"/>
      <c r="N18" s="23"/>
      <c r="O18" s="23"/>
      <c r="P18" s="23"/>
      <c r="Q18" s="23"/>
      <c r="R18" s="23"/>
      <c r="Y18" s="147"/>
      <c r="Z18" s="147"/>
      <c r="AA18" s="147"/>
      <c r="AB18" s="147"/>
      <c r="AC18" s="147"/>
      <c r="AD18" s="147"/>
      <c r="AE18" s="147"/>
      <c r="AF18" s="147"/>
      <c r="AG18" s="147"/>
      <c r="AH18" s="147"/>
    </row>
    <row r="19" spans="5:35" x14ac:dyDescent="0.25">
      <c r="E19" s="23"/>
      <c r="F19" s="23"/>
      <c r="G19" s="23"/>
      <c r="H19" s="23"/>
      <c r="I19" s="23"/>
      <c r="J19" s="23"/>
      <c r="K19" s="23"/>
      <c r="L19" s="23"/>
      <c r="M19" s="23"/>
      <c r="N19" s="23"/>
      <c r="O19" s="23"/>
      <c r="P19" s="23"/>
      <c r="Q19" s="23"/>
      <c r="R19" s="23"/>
      <c r="Y19" s="147"/>
      <c r="Z19" s="147"/>
      <c r="AA19" s="147"/>
      <c r="AB19" s="147"/>
      <c r="AC19" s="147"/>
      <c r="AD19" s="147"/>
      <c r="AE19" s="147"/>
      <c r="AF19" s="147"/>
      <c r="AG19" s="147"/>
      <c r="AH19" s="147"/>
    </row>
    <row r="20" spans="5:35" x14ac:dyDescent="0.25">
      <c r="E20" s="23"/>
      <c r="F20" s="23"/>
      <c r="G20" s="23"/>
      <c r="H20" s="23"/>
      <c r="I20" s="23"/>
      <c r="J20" s="23"/>
      <c r="K20" s="23"/>
      <c r="L20" s="23"/>
      <c r="M20" s="23"/>
      <c r="N20" s="23"/>
      <c r="O20" s="23"/>
      <c r="P20" s="23"/>
      <c r="Q20" s="23"/>
      <c r="R20" s="23"/>
      <c r="Y20" s="147"/>
      <c r="Z20" s="147"/>
      <c r="AA20" s="147"/>
      <c r="AB20" s="147"/>
      <c r="AC20" s="147"/>
      <c r="AD20" s="147"/>
      <c r="AE20" s="147"/>
      <c r="AF20" s="147"/>
      <c r="AG20" s="147"/>
      <c r="AH20" s="147"/>
    </row>
    <row r="21" spans="5:35" x14ac:dyDescent="0.25">
      <c r="E21" s="23"/>
      <c r="F21" s="23"/>
      <c r="G21" s="23"/>
      <c r="H21" s="23"/>
      <c r="I21" s="23"/>
      <c r="J21" s="23"/>
      <c r="K21" s="23"/>
      <c r="L21" s="23"/>
      <c r="M21" s="23"/>
      <c r="N21" s="23"/>
      <c r="O21" s="23"/>
      <c r="P21" s="23"/>
      <c r="Q21" s="23"/>
      <c r="R21" s="23"/>
      <c r="Y21" s="147"/>
      <c r="Z21" s="147"/>
      <c r="AA21" s="147"/>
      <c r="AB21" s="147"/>
      <c r="AC21" s="147"/>
      <c r="AD21" s="147"/>
      <c r="AE21" s="147"/>
      <c r="AF21" s="147"/>
      <c r="AG21" s="147"/>
      <c r="AH21" s="147"/>
    </row>
    <row r="22" spans="5:35" ht="15" customHeight="1" x14ac:dyDescent="0.25">
      <c r="E22" s="23" t="s">
        <v>102</v>
      </c>
      <c r="F22" s="23"/>
      <c r="G22" s="23"/>
      <c r="H22" s="23"/>
      <c r="I22" s="23"/>
      <c r="J22" s="23"/>
      <c r="K22" s="23"/>
      <c r="L22" s="23"/>
      <c r="M22" s="23"/>
      <c r="N22" s="23"/>
      <c r="O22" s="23"/>
      <c r="P22" s="23"/>
      <c r="Q22" s="23"/>
      <c r="R22" s="23"/>
      <c r="Y22" s="147"/>
      <c r="Z22" s="147"/>
      <c r="AA22" s="147"/>
      <c r="AB22" s="147"/>
      <c r="AC22" s="147"/>
      <c r="AD22" s="147"/>
      <c r="AE22" s="147"/>
      <c r="AF22" s="147"/>
      <c r="AG22" s="147"/>
      <c r="AH22" s="147"/>
    </row>
    <row r="23" spans="5:35" x14ac:dyDescent="0.25">
      <c r="E23" s="23"/>
      <c r="F23" s="23"/>
      <c r="G23" s="23"/>
      <c r="H23" s="23"/>
      <c r="I23" s="23"/>
      <c r="J23" s="23"/>
      <c r="K23" s="23"/>
      <c r="L23" s="23"/>
      <c r="M23" s="23"/>
      <c r="N23" s="23"/>
      <c r="O23" s="23"/>
      <c r="P23" s="23"/>
      <c r="Q23" s="23"/>
      <c r="R23" s="23"/>
      <c r="Y23" s="147"/>
      <c r="Z23" s="147"/>
      <c r="AA23" s="147"/>
      <c r="AB23" s="147"/>
      <c r="AC23" s="147"/>
      <c r="AD23" s="147"/>
      <c r="AE23" s="147"/>
      <c r="AF23" s="147"/>
      <c r="AG23" s="147"/>
      <c r="AH23" s="147"/>
    </row>
    <row r="24" spans="5:35" x14ac:dyDescent="0.25">
      <c r="E24" s="23" t="s">
        <v>41</v>
      </c>
      <c r="F24" s="23"/>
      <c r="G24" s="23"/>
      <c r="H24" s="23"/>
      <c r="I24" s="23"/>
      <c r="J24" s="23"/>
      <c r="K24" s="23"/>
      <c r="L24" s="23"/>
      <c r="M24" s="23"/>
      <c r="N24" s="23"/>
      <c r="O24" s="23"/>
      <c r="P24" s="23"/>
      <c r="Q24" s="23"/>
      <c r="R24" s="23"/>
      <c r="Y24" s="147"/>
      <c r="Z24" s="147"/>
      <c r="AA24" s="147"/>
      <c r="AB24" s="147"/>
      <c r="AC24" s="147"/>
      <c r="AD24" s="147"/>
      <c r="AE24" s="147"/>
      <c r="AF24" s="147"/>
      <c r="AG24" s="145"/>
      <c r="AH24" s="139"/>
      <c r="AI24" s="145"/>
    </row>
    <row r="25" spans="5:35" x14ac:dyDescent="0.25">
      <c r="E25" s="23"/>
      <c r="F25" s="23"/>
      <c r="G25" s="23"/>
      <c r="H25" s="23"/>
      <c r="I25" s="23"/>
      <c r="J25" s="23"/>
      <c r="K25" s="23"/>
      <c r="L25" s="23"/>
      <c r="M25" s="23"/>
      <c r="N25" s="23"/>
      <c r="O25" s="23"/>
      <c r="P25" s="23"/>
      <c r="Q25" s="23"/>
      <c r="R25" s="23"/>
      <c r="Y25" s="147"/>
      <c r="Z25" s="147"/>
      <c r="AA25" s="147"/>
      <c r="AB25" s="147"/>
      <c r="AC25" s="147"/>
      <c r="AD25" s="147"/>
      <c r="AE25" s="147"/>
      <c r="AF25" s="147"/>
      <c r="AG25" s="145"/>
      <c r="AH25" s="147"/>
    </row>
    <row r="26" spans="5:35" x14ac:dyDescent="0.25">
      <c r="E26" s="23"/>
      <c r="F26" s="23"/>
      <c r="G26" s="23"/>
      <c r="H26" s="23"/>
      <c r="I26" s="23"/>
      <c r="J26" s="23"/>
      <c r="K26" s="23"/>
      <c r="L26" s="23"/>
      <c r="M26" s="23"/>
      <c r="N26" s="23"/>
      <c r="O26" s="23"/>
      <c r="P26" s="23"/>
      <c r="Q26" s="23"/>
      <c r="R26" s="23"/>
      <c r="Y26" s="147"/>
      <c r="Z26" s="147"/>
      <c r="AA26" s="147"/>
      <c r="AB26" s="147"/>
      <c r="AC26" s="147"/>
      <c r="AD26" s="147"/>
      <c r="AE26" s="147"/>
      <c r="AF26" s="147"/>
      <c r="AG26" s="145"/>
      <c r="AH26" s="147"/>
    </row>
    <row r="27" spans="5:35" x14ac:dyDescent="0.25">
      <c r="E27" s="23"/>
      <c r="F27" s="23"/>
      <c r="G27" s="23"/>
      <c r="H27" s="23"/>
      <c r="I27" s="23"/>
      <c r="J27" s="23"/>
      <c r="K27" s="23"/>
      <c r="L27" s="23"/>
      <c r="M27" s="23"/>
      <c r="N27" s="23"/>
      <c r="O27" s="23"/>
      <c r="P27" s="23"/>
      <c r="Q27" s="23"/>
      <c r="R27" s="23"/>
      <c r="Y27" s="147"/>
      <c r="Z27" s="147"/>
      <c r="AA27" s="147"/>
      <c r="AB27" s="147"/>
      <c r="AC27" s="147"/>
      <c r="AD27" s="147"/>
      <c r="AE27" s="147"/>
      <c r="AF27" s="147"/>
      <c r="AG27" s="139"/>
      <c r="AH27" s="147"/>
    </row>
    <row r="28" spans="5:35" x14ac:dyDescent="0.25">
      <c r="E28" s="23"/>
      <c r="F28" s="23"/>
      <c r="G28" s="23"/>
      <c r="H28" s="23"/>
      <c r="I28" s="23"/>
      <c r="J28" s="23"/>
      <c r="K28" s="23"/>
      <c r="L28" s="23"/>
      <c r="M28" s="23"/>
      <c r="N28" s="23"/>
      <c r="O28" s="23"/>
      <c r="P28" s="23"/>
      <c r="Q28" s="23"/>
      <c r="R28" s="23"/>
      <c r="Y28" s="147"/>
      <c r="Z28" s="147"/>
      <c r="AA28" s="147"/>
      <c r="AB28" s="147"/>
      <c r="AC28" s="147"/>
      <c r="AD28" s="147"/>
      <c r="AE28" s="147"/>
      <c r="AF28" s="147"/>
      <c r="AG28" s="139"/>
      <c r="AH28" s="147"/>
    </row>
    <row r="29" spans="5:35" x14ac:dyDescent="0.25">
      <c r="E29" s="23"/>
      <c r="F29" s="23"/>
      <c r="G29" s="23"/>
      <c r="H29" s="23"/>
      <c r="I29" s="23"/>
      <c r="J29" s="23"/>
      <c r="K29" s="23"/>
      <c r="L29" s="23"/>
      <c r="M29" s="23"/>
      <c r="N29" s="23"/>
      <c r="O29" s="23"/>
      <c r="P29" s="23"/>
      <c r="Q29" s="23"/>
      <c r="R29" s="23"/>
      <c r="Y29" s="147"/>
      <c r="Z29" s="147"/>
      <c r="AA29" s="147"/>
      <c r="AB29" s="147"/>
      <c r="AC29" s="147"/>
      <c r="AD29" s="147"/>
      <c r="AE29" s="147"/>
      <c r="AF29" s="147"/>
      <c r="AG29" s="139"/>
      <c r="AH29" s="147"/>
    </row>
    <row r="30" spans="5:35" x14ac:dyDescent="0.25">
      <c r="E30" s="23"/>
      <c r="F30" s="23"/>
      <c r="G30" s="23"/>
      <c r="H30" s="23"/>
      <c r="I30" s="23"/>
      <c r="J30" s="23"/>
      <c r="K30" s="23"/>
      <c r="L30" s="23"/>
      <c r="M30" s="23"/>
      <c r="N30" s="23"/>
      <c r="O30" s="23"/>
      <c r="P30" s="23"/>
      <c r="Q30" s="23"/>
      <c r="R30" s="23"/>
      <c r="Y30" s="147"/>
      <c r="Z30" s="147"/>
      <c r="AA30" s="147"/>
      <c r="AB30" s="147"/>
      <c r="AC30" s="147"/>
      <c r="AD30" s="147"/>
      <c r="AE30" s="147"/>
      <c r="AF30" s="147"/>
      <c r="AG30" s="147"/>
      <c r="AH30" s="147"/>
    </row>
    <row r="31" spans="5:35" x14ac:dyDescent="0.25">
      <c r="E31" s="23"/>
      <c r="F31" s="23"/>
      <c r="G31" s="23"/>
      <c r="H31" s="23"/>
      <c r="I31" s="23"/>
      <c r="J31" s="23"/>
      <c r="K31" s="23"/>
      <c r="L31" s="23"/>
      <c r="M31" s="23"/>
      <c r="N31" s="23"/>
      <c r="O31" s="23"/>
      <c r="P31" s="23"/>
      <c r="Q31" s="23"/>
      <c r="R31" s="23"/>
      <c r="Y31" s="147"/>
      <c r="Z31" s="147"/>
      <c r="AA31" s="147"/>
      <c r="AB31" s="147"/>
      <c r="AC31" s="147"/>
      <c r="AD31" s="147"/>
      <c r="AE31" s="147"/>
      <c r="AF31" s="147"/>
      <c r="AG31" s="145"/>
      <c r="AH31" s="147"/>
    </row>
    <row r="32" spans="5:35" x14ac:dyDescent="0.25">
      <c r="E32" s="23"/>
      <c r="F32" s="23"/>
      <c r="G32" s="23"/>
      <c r="H32" s="23"/>
      <c r="I32" s="23"/>
      <c r="J32" s="23"/>
      <c r="K32" s="23"/>
      <c r="L32" s="23"/>
      <c r="M32" s="23"/>
      <c r="N32" s="23"/>
      <c r="O32" s="23"/>
      <c r="P32" s="23"/>
      <c r="Q32" s="23"/>
      <c r="R32" s="23"/>
      <c r="Y32" s="147"/>
      <c r="Z32" s="147"/>
      <c r="AA32" s="147"/>
      <c r="AB32" s="147"/>
      <c r="AC32" s="147"/>
      <c r="AD32" s="147"/>
      <c r="AE32" s="147"/>
      <c r="AF32" s="147"/>
      <c r="AG32" s="145"/>
      <c r="AH32" s="147"/>
    </row>
    <row r="33" spans="5:34" x14ac:dyDescent="0.25">
      <c r="E33" s="23"/>
      <c r="F33" s="23"/>
      <c r="G33" s="23"/>
      <c r="H33" s="23"/>
      <c r="I33" s="23"/>
      <c r="J33" s="23"/>
      <c r="K33" s="23"/>
      <c r="L33" s="23"/>
      <c r="M33" s="23"/>
      <c r="N33" s="23"/>
      <c r="O33" s="23"/>
      <c r="P33" s="23"/>
      <c r="Q33" s="23"/>
      <c r="R33" s="23"/>
      <c r="Y33" s="147"/>
      <c r="Z33" s="147"/>
      <c r="AA33" s="147"/>
      <c r="AB33" s="147"/>
      <c r="AC33" s="147"/>
      <c r="AD33" s="147"/>
      <c r="AE33" s="147"/>
      <c r="AF33" s="147"/>
      <c r="AG33" s="147"/>
      <c r="AH33" s="147"/>
    </row>
    <row r="34" spans="5:34" x14ac:dyDescent="0.25">
      <c r="E34" s="23"/>
      <c r="F34" s="23"/>
      <c r="G34" s="23"/>
      <c r="H34" s="23"/>
      <c r="I34" s="23"/>
      <c r="J34" s="23"/>
      <c r="K34" s="23"/>
      <c r="L34" s="23"/>
      <c r="M34" s="23"/>
      <c r="N34" s="23"/>
      <c r="O34" s="23"/>
      <c r="P34" s="23"/>
      <c r="Q34" s="23"/>
      <c r="R34" s="23"/>
      <c r="Y34" s="147"/>
      <c r="Z34" s="147"/>
      <c r="AA34" s="147"/>
      <c r="AB34" s="147"/>
      <c r="AC34" s="147"/>
      <c r="AD34" s="147"/>
      <c r="AE34" s="147"/>
      <c r="AF34" s="147"/>
      <c r="AG34" s="147"/>
      <c r="AH34" s="147"/>
    </row>
    <row r="35" spans="5:34" x14ac:dyDescent="0.25">
      <c r="E35" s="23"/>
      <c r="F35" s="23"/>
      <c r="G35" s="23"/>
      <c r="H35" s="23"/>
      <c r="I35" s="23"/>
      <c r="J35" s="23"/>
      <c r="K35" s="23"/>
      <c r="L35" s="23"/>
      <c r="M35" s="23"/>
      <c r="N35" s="23"/>
      <c r="O35" s="23"/>
      <c r="P35" s="23"/>
      <c r="Q35" s="23"/>
      <c r="R35" s="23"/>
      <c r="Y35" s="147"/>
      <c r="Z35" s="147"/>
      <c r="AA35" s="147"/>
      <c r="AB35" s="147"/>
      <c r="AC35" s="147"/>
      <c r="AD35" s="147"/>
      <c r="AE35" s="147"/>
      <c r="AF35" s="147"/>
      <c r="AG35" s="147"/>
      <c r="AH35" s="147"/>
    </row>
    <row r="36" spans="5:34" x14ac:dyDescent="0.25">
      <c r="E36" s="23"/>
      <c r="F36" s="23"/>
      <c r="G36" s="23"/>
      <c r="H36" s="23"/>
      <c r="I36" s="23"/>
      <c r="J36" s="23"/>
      <c r="K36" s="23"/>
      <c r="L36" s="23"/>
      <c r="M36" s="23"/>
      <c r="N36" s="23"/>
      <c r="O36" s="23"/>
      <c r="P36" s="23"/>
      <c r="Q36" s="23"/>
      <c r="R36" s="23"/>
      <c r="Y36" s="147"/>
      <c r="Z36" s="147"/>
      <c r="AA36" s="147"/>
      <c r="AB36" s="147"/>
      <c r="AC36" s="147"/>
      <c r="AD36" s="147"/>
      <c r="AE36" s="147"/>
      <c r="AF36" s="147"/>
      <c r="AG36" s="147"/>
      <c r="AH36" s="147"/>
    </row>
    <row r="37" spans="5:34" x14ac:dyDescent="0.25">
      <c r="E37" s="23"/>
      <c r="F37" s="23"/>
      <c r="G37" s="23"/>
      <c r="H37" s="23"/>
      <c r="I37" s="23"/>
      <c r="J37" s="23"/>
      <c r="K37" s="23"/>
      <c r="L37" s="23"/>
      <c r="M37" s="23"/>
      <c r="N37" s="23"/>
      <c r="O37" s="23"/>
      <c r="P37" s="23"/>
      <c r="Q37" s="23"/>
      <c r="Y37" s="147"/>
      <c r="Z37" s="147"/>
      <c r="AA37" s="147"/>
      <c r="AB37" s="147"/>
      <c r="AC37" s="147"/>
      <c r="AD37" s="147"/>
      <c r="AE37" s="147"/>
      <c r="AF37" s="147"/>
      <c r="AG37" s="147"/>
      <c r="AH37" s="147"/>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I8" sqref="I8"/>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80">
        <v>44593</v>
      </c>
      <c r="D4" s="280"/>
      <c r="E4" s="280"/>
      <c r="F4" s="280"/>
      <c r="G4" s="281"/>
      <c r="H4" s="280"/>
      <c r="I4" s="280"/>
      <c r="J4" s="280"/>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53" t="s">
        <v>178</v>
      </c>
      <c r="G6" s="61"/>
      <c r="H6" s="63">
        <v>2021</v>
      </c>
      <c r="I6" s="61">
        <v>2022</v>
      </c>
      <c r="J6" s="62" t="s">
        <v>178</v>
      </c>
    </row>
    <row r="7" spans="1:19" s="5" customFormat="1" x14ac:dyDescent="0.2">
      <c r="A7" s="1"/>
      <c r="B7" s="50"/>
      <c r="C7" s="50"/>
      <c r="D7" s="51"/>
      <c r="E7" s="169"/>
      <c r="F7" s="51"/>
      <c r="G7" s="51"/>
      <c r="H7" s="64"/>
      <c r="I7" s="51"/>
      <c r="J7" s="51"/>
    </row>
    <row r="8" spans="1:19" s="5" customFormat="1" ht="16.5" customHeight="1" x14ac:dyDescent="0.25">
      <c r="A8" s="1"/>
      <c r="B8" s="57" t="s">
        <v>11</v>
      </c>
      <c r="C8" s="50"/>
      <c r="D8" s="225">
        <v>40010.055276419051</v>
      </c>
      <c r="E8" s="225">
        <v>49174.520773766788</v>
      </c>
      <c r="F8" s="149">
        <f t="shared" ref="F8:F39" si="0">IF(D8&lt;1,"",IFERROR((E8-D8)/D8,""))</f>
        <v>0.2290540573871451</v>
      </c>
      <c r="G8" s="116"/>
      <c r="H8" s="225">
        <v>26124.947</v>
      </c>
      <c r="I8" s="225">
        <v>35060.452200000007</v>
      </c>
      <c r="J8" s="149">
        <f t="shared" ref="J8:J39" si="1">IF(H8&lt;1,"",IFERROR(($I8-$H8)/$H8,""))</f>
        <v>0.34202960105526747</v>
      </c>
      <c r="L8" s="212"/>
      <c r="M8" s="138"/>
    </row>
    <row r="9" spans="1:19" s="6" customFormat="1" ht="22.5" customHeight="1" x14ac:dyDescent="0.25">
      <c r="A9" s="3"/>
      <c r="B9" s="57"/>
      <c r="C9" s="55" t="s">
        <v>12</v>
      </c>
      <c r="D9" s="150">
        <v>3687.0067700000027</v>
      </c>
      <c r="E9" s="151">
        <v>2565.8209533882618</v>
      </c>
      <c r="F9" s="148">
        <f t="shared" si="0"/>
        <v>-0.30409106534180302</v>
      </c>
      <c r="G9" s="115"/>
      <c r="H9" s="150">
        <v>1582.7961000000005</v>
      </c>
      <c r="I9" s="151">
        <v>1049.7401999999995</v>
      </c>
      <c r="J9" s="148">
        <f t="shared" si="1"/>
        <v>-0.33678115582923207</v>
      </c>
      <c r="L9" s="212"/>
      <c r="M9" s="213"/>
    </row>
    <row r="10" spans="1:19" s="5" customFormat="1" ht="15" x14ac:dyDescent="0.25">
      <c r="A10" s="1"/>
      <c r="B10" s="50"/>
      <c r="C10" s="53" t="s">
        <v>31</v>
      </c>
      <c r="D10" s="150">
        <v>446.5832200000001</v>
      </c>
      <c r="E10" s="151">
        <v>690.34128999999996</v>
      </c>
      <c r="F10" s="148">
        <f t="shared" si="0"/>
        <v>0.54582899464964185</v>
      </c>
      <c r="G10" s="115"/>
      <c r="H10" s="150">
        <v>206.68899999999994</v>
      </c>
      <c r="I10" s="151">
        <v>155.21760000000003</v>
      </c>
      <c r="J10" s="148">
        <f t="shared" si="1"/>
        <v>-0.24902825017296479</v>
      </c>
      <c r="L10" s="212"/>
      <c r="M10" s="213"/>
    </row>
    <row r="11" spans="1:19" s="5" customFormat="1" ht="15" x14ac:dyDescent="0.25">
      <c r="A11" s="1"/>
      <c r="B11" s="50"/>
      <c r="C11" s="54" t="s">
        <v>6</v>
      </c>
      <c r="D11" s="150">
        <v>46.586939999999998</v>
      </c>
      <c r="E11" s="151">
        <v>75.30847</v>
      </c>
      <c r="F11" s="148">
        <f t="shared" si="0"/>
        <v>0.61651462834863169</v>
      </c>
      <c r="G11" s="115"/>
      <c r="H11" s="150">
        <v>66.593299999999999</v>
      </c>
      <c r="I11" s="151">
        <v>56.7592</v>
      </c>
      <c r="J11" s="148">
        <f t="shared" si="1"/>
        <v>-0.14767401525378679</v>
      </c>
      <c r="L11" s="212"/>
      <c r="M11" s="213"/>
    </row>
    <row r="12" spans="1:19" s="5" customFormat="1" ht="15" x14ac:dyDescent="0.25">
      <c r="A12" s="1"/>
      <c r="B12" s="50"/>
      <c r="C12" s="54" t="s">
        <v>7</v>
      </c>
      <c r="D12" s="150">
        <v>3193.8366100000026</v>
      </c>
      <c r="E12" s="151">
        <v>1800.1711933882616</v>
      </c>
      <c r="F12" s="148">
        <f t="shared" si="0"/>
        <v>-0.43636089969290565</v>
      </c>
      <c r="G12" s="115"/>
      <c r="H12" s="150">
        <v>1309.5138000000004</v>
      </c>
      <c r="I12" s="151">
        <v>837.76339999999948</v>
      </c>
      <c r="J12" s="148">
        <f t="shared" si="1"/>
        <v>-0.36024851360863913</v>
      </c>
      <c r="L12" s="212"/>
      <c r="M12" s="213"/>
    </row>
    <row r="13" spans="1:19" s="6" customFormat="1" ht="21" customHeight="1" x14ac:dyDescent="0.25">
      <c r="A13" s="3"/>
      <c r="B13" s="57"/>
      <c r="C13" s="71" t="s">
        <v>9</v>
      </c>
      <c r="D13" s="150">
        <v>1876.163</v>
      </c>
      <c r="E13" s="151">
        <v>1341.7117753945665</v>
      </c>
      <c r="F13" s="148">
        <f t="shared" si="0"/>
        <v>-0.28486396150304288</v>
      </c>
      <c r="G13" s="115"/>
      <c r="H13" s="150">
        <v>976.77409999999986</v>
      </c>
      <c r="I13" s="151">
        <v>980.24509999999987</v>
      </c>
      <c r="J13" s="148">
        <f t="shared" si="1"/>
        <v>3.5535340259329196E-3</v>
      </c>
      <c r="L13" s="212"/>
      <c r="M13" s="213"/>
    </row>
    <row r="14" spans="1:19" s="5" customFormat="1" ht="15" x14ac:dyDescent="0.25">
      <c r="A14" s="1"/>
      <c r="B14" s="50"/>
      <c r="C14" s="54" t="s">
        <v>32</v>
      </c>
      <c r="D14" s="150">
        <v>209.53691000000001</v>
      </c>
      <c r="E14" s="151">
        <v>248.86083000000008</v>
      </c>
      <c r="F14" s="148">
        <f t="shared" si="0"/>
        <v>0.18767061134957116</v>
      </c>
      <c r="G14" s="115"/>
      <c r="H14" s="150">
        <v>98.269499999999994</v>
      </c>
      <c r="I14" s="151">
        <v>69.819399999999987</v>
      </c>
      <c r="J14" s="148">
        <f t="shared" si="1"/>
        <v>-0.28951098764112981</v>
      </c>
      <c r="L14" s="212"/>
      <c r="M14" s="213"/>
    </row>
    <row r="15" spans="1:19" s="5" customFormat="1" ht="15" x14ac:dyDescent="0.25">
      <c r="A15" s="1"/>
      <c r="B15" s="50"/>
      <c r="C15" s="54" t="s">
        <v>6</v>
      </c>
      <c r="D15" s="150">
        <v>50.304639999999999</v>
      </c>
      <c r="E15" s="151">
        <v>140.80306999999999</v>
      </c>
      <c r="F15" s="148">
        <f t="shared" si="0"/>
        <v>1.7990076064553884</v>
      </c>
      <c r="G15" s="116"/>
      <c r="H15" s="150">
        <v>254.46970000000002</v>
      </c>
      <c r="I15" s="151">
        <v>521.28880000000004</v>
      </c>
      <c r="J15" s="148">
        <f t="shared" si="1"/>
        <v>1.0485299428576369</v>
      </c>
      <c r="L15" s="212"/>
      <c r="M15" s="213"/>
      <c r="N15"/>
      <c r="O15"/>
      <c r="P15"/>
      <c r="Q15"/>
      <c r="R15"/>
      <c r="S15"/>
    </row>
    <row r="16" spans="1:19" s="5" customFormat="1" ht="15" x14ac:dyDescent="0.25">
      <c r="A16" s="1"/>
      <c r="B16" s="50"/>
      <c r="C16" s="54" t="s">
        <v>7</v>
      </c>
      <c r="D16" s="150">
        <v>1616.3214499999999</v>
      </c>
      <c r="E16" s="151">
        <v>952.04787539456652</v>
      </c>
      <c r="F16" s="148">
        <f t="shared" si="0"/>
        <v>-0.41097862965651633</v>
      </c>
      <c r="G16" s="115"/>
      <c r="H16" s="150">
        <v>624.03489999999988</v>
      </c>
      <c r="I16" s="151">
        <v>389.13689999999991</v>
      </c>
      <c r="J16" s="148">
        <f t="shared" si="1"/>
        <v>-0.37641804969561798</v>
      </c>
      <c r="L16" s="212"/>
      <c r="M16" s="213"/>
      <c r="N16"/>
      <c r="O16"/>
      <c r="P16"/>
      <c r="Q16"/>
      <c r="R16"/>
      <c r="S16"/>
    </row>
    <row r="17" spans="1:20" s="6" customFormat="1" ht="24.75" customHeight="1" x14ac:dyDescent="0.25">
      <c r="A17" s="3"/>
      <c r="B17" s="57"/>
      <c r="C17" s="1" t="s">
        <v>10</v>
      </c>
      <c r="D17" s="150">
        <v>34446.885506419043</v>
      </c>
      <c r="E17" s="151">
        <v>45266.988044983955</v>
      </c>
      <c r="F17" s="148">
        <f t="shared" si="0"/>
        <v>0.31410974837038974</v>
      </c>
      <c r="G17" s="115"/>
      <c r="H17" s="150">
        <v>23565.376800000002</v>
      </c>
      <c r="I17" s="151">
        <v>33030.466900000007</v>
      </c>
      <c r="J17" s="148">
        <f t="shared" si="1"/>
        <v>0.4016523979366205</v>
      </c>
      <c r="L17" s="212"/>
      <c r="M17" s="213"/>
      <c r="N17" s="155"/>
      <c r="O17" s="155"/>
      <c r="P17" s="155"/>
      <c r="Q17" s="155"/>
      <c r="R17" s="155"/>
      <c r="S17" s="155"/>
      <c r="T17" s="155"/>
    </row>
    <row r="18" spans="1:20" s="5" customFormat="1" ht="15" x14ac:dyDescent="0.25">
      <c r="A18" s="1"/>
      <c r="B18" s="50"/>
      <c r="C18" s="54" t="s">
        <v>31</v>
      </c>
      <c r="D18" s="150">
        <v>16800.05929641904</v>
      </c>
      <c r="E18" s="151">
        <v>17806.218546146269</v>
      </c>
      <c r="F18" s="148">
        <f t="shared" si="0"/>
        <v>5.9890220145930859E-2</v>
      </c>
      <c r="G18" s="115"/>
      <c r="H18" s="150">
        <v>8229.2636000000002</v>
      </c>
      <c r="I18" s="151">
        <v>9062.2185000000081</v>
      </c>
      <c r="J18" s="148">
        <f t="shared" si="1"/>
        <v>0.10121864367062053</v>
      </c>
      <c r="L18" s="212"/>
      <c r="M18" s="213"/>
      <c r="N18"/>
      <c r="O18"/>
      <c r="P18"/>
      <c r="Q18"/>
      <c r="R18"/>
      <c r="S18"/>
      <c r="T18"/>
    </row>
    <row r="19" spans="1:20" s="5" customFormat="1" ht="15" x14ac:dyDescent="0.25">
      <c r="A19" s="1"/>
      <c r="B19" s="50"/>
      <c r="C19" s="54" t="s">
        <v>6</v>
      </c>
      <c r="D19" s="150">
        <v>8913.4561399999984</v>
      </c>
      <c r="E19" s="151">
        <v>17239.579371458734</v>
      </c>
      <c r="F19" s="148">
        <f t="shared" si="0"/>
        <v>0.93410716344858091</v>
      </c>
      <c r="G19" s="115"/>
      <c r="H19" s="150">
        <v>11266.5396</v>
      </c>
      <c r="I19" s="151">
        <v>20711.3649</v>
      </c>
      <c r="J19" s="148">
        <f t="shared" si="1"/>
        <v>0.83830755807222301</v>
      </c>
      <c r="L19" s="212"/>
      <c r="M19" s="213"/>
      <c r="N19"/>
      <c r="O19"/>
      <c r="P19"/>
      <c r="Q19"/>
      <c r="R19"/>
      <c r="S19"/>
      <c r="T19"/>
    </row>
    <row r="20" spans="1:20" s="5" customFormat="1" ht="15" x14ac:dyDescent="0.25">
      <c r="A20" s="1"/>
      <c r="B20" s="50"/>
      <c r="C20" s="54" t="s">
        <v>7</v>
      </c>
      <c r="D20" s="150">
        <v>8733.3700700000045</v>
      </c>
      <c r="E20" s="151">
        <v>10221.190127378955</v>
      </c>
      <c r="F20" s="148">
        <f t="shared" si="0"/>
        <v>0.17036035865350088</v>
      </c>
      <c r="G20" s="115"/>
      <c r="H20" s="150">
        <v>4069.5735999999988</v>
      </c>
      <c r="I20" s="151">
        <v>3256.8834999999985</v>
      </c>
      <c r="J20" s="148">
        <f t="shared" si="1"/>
        <v>-0.19969907903864928</v>
      </c>
      <c r="L20" s="212"/>
      <c r="M20" s="213"/>
      <c r="N20"/>
      <c r="O20"/>
      <c r="P20"/>
      <c r="Q20"/>
      <c r="R20"/>
      <c r="S20"/>
      <c r="T20"/>
    </row>
    <row r="21" spans="1:20" s="5" customFormat="1" ht="24" customHeight="1" x14ac:dyDescent="0.25">
      <c r="A21" s="1"/>
      <c r="B21" s="52" t="s">
        <v>8</v>
      </c>
      <c r="C21" s="55"/>
      <c r="D21" s="152">
        <v>17478.235666419041</v>
      </c>
      <c r="E21" s="152">
        <v>14697.074284595679</v>
      </c>
      <c r="F21" s="149">
        <f t="shared" si="0"/>
        <v>-0.15912140303536534</v>
      </c>
      <c r="G21" s="125"/>
      <c r="H21" s="152">
        <v>12017.614599999999</v>
      </c>
      <c r="I21" s="152">
        <v>9011.3770999999997</v>
      </c>
      <c r="J21" s="149">
        <f t="shared" si="1"/>
        <v>-0.25015259683897662</v>
      </c>
      <c r="L21" s="212"/>
      <c r="M21" s="213"/>
      <c r="N21"/>
      <c r="O21"/>
      <c r="P21"/>
      <c r="Q21"/>
      <c r="R21"/>
      <c r="S21"/>
      <c r="T21"/>
    </row>
    <row r="22" spans="1:20" s="6" customFormat="1" ht="24" customHeight="1" x14ac:dyDescent="0.25">
      <c r="A22" s="3"/>
      <c r="B22" s="52"/>
      <c r="C22" s="55" t="s">
        <v>12</v>
      </c>
      <c r="D22" s="150">
        <v>1838.8137399999998</v>
      </c>
      <c r="E22" s="150">
        <v>1727.4764999999998</v>
      </c>
      <c r="F22" s="148">
        <f t="shared" si="0"/>
        <v>-6.0548405517135237E-2</v>
      </c>
      <c r="G22" s="105"/>
      <c r="H22" s="150">
        <v>1073.3363000000002</v>
      </c>
      <c r="I22" s="150">
        <v>743.44410000000005</v>
      </c>
      <c r="J22" s="148">
        <f t="shared" si="1"/>
        <v>-0.3073521318528033</v>
      </c>
      <c r="L22" s="212"/>
      <c r="M22" s="213"/>
      <c r="N22" s="155"/>
      <c r="O22" s="155"/>
      <c r="P22" s="155"/>
      <c r="Q22" s="155"/>
      <c r="R22" s="155"/>
      <c r="S22" s="155"/>
      <c r="T22" s="155"/>
    </row>
    <row r="23" spans="1:20" s="5" customFormat="1" ht="15" x14ac:dyDescent="0.25">
      <c r="A23" s="1"/>
      <c r="B23" s="55"/>
      <c r="C23" s="53" t="s">
        <v>31</v>
      </c>
      <c r="D23" s="150">
        <v>418.98473999999999</v>
      </c>
      <c r="E23" s="150">
        <v>680.40483999999992</v>
      </c>
      <c r="F23" s="148">
        <f t="shared" si="0"/>
        <v>0.62393704362598013</v>
      </c>
      <c r="G23" s="106"/>
      <c r="H23" s="150">
        <v>196.47369999999995</v>
      </c>
      <c r="I23" s="150">
        <v>150.48930000000001</v>
      </c>
      <c r="J23" s="148">
        <f t="shared" si="1"/>
        <v>-0.23404862839148419</v>
      </c>
      <c r="L23" s="212"/>
      <c r="M23" s="213"/>
      <c r="N23"/>
      <c r="O23"/>
      <c r="P23"/>
      <c r="Q23"/>
      <c r="R23"/>
      <c r="S23"/>
      <c r="T23"/>
    </row>
    <row r="24" spans="1:20" s="5" customFormat="1" ht="15" x14ac:dyDescent="0.25">
      <c r="A24" s="1"/>
      <c r="B24" s="1"/>
      <c r="C24" s="54" t="s">
        <v>6</v>
      </c>
      <c r="D24" s="150">
        <v>46.586939999999998</v>
      </c>
      <c r="E24" s="150">
        <v>75.30847</v>
      </c>
      <c r="F24" s="148">
        <f t="shared" si="0"/>
        <v>0.61651462834863169</v>
      </c>
      <c r="G24" s="105"/>
      <c r="H24" s="150">
        <v>66.593299999999999</v>
      </c>
      <c r="I24" s="150">
        <v>56.7592</v>
      </c>
      <c r="J24" s="148">
        <f t="shared" si="1"/>
        <v>-0.14767401525378679</v>
      </c>
      <c r="L24" s="212"/>
      <c r="M24" s="213"/>
      <c r="N24"/>
      <c r="O24"/>
      <c r="P24"/>
      <c r="Q24"/>
      <c r="R24"/>
      <c r="S24"/>
      <c r="T24"/>
    </row>
    <row r="25" spans="1:20" s="5" customFormat="1" ht="15" x14ac:dyDescent="0.25">
      <c r="A25" s="1"/>
      <c r="B25" s="1"/>
      <c r="C25" s="54" t="s">
        <v>7</v>
      </c>
      <c r="D25" s="150">
        <v>1373.2420599999998</v>
      </c>
      <c r="E25" s="150">
        <v>971.76319000000001</v>
      </c>
      <c r="F25" s="148">
        <f t="shared" si="0"/>
        <v>-0.29235841349048097</v>
      </c>
      <c r="G25" s="105"/>
      <c r="H25" s="150">
        <v>810.26930000000016</v>
      </c>
      <c r="I25" s="150">
        <v>536.19560000000001</v>
      </c>
      <c r="J25" s="148">
        <f t="shared" si="1"/>
        <v>-0.33825013486256988</v>
      </c>
      <c r="L25" s="212"/>
      <c r="M25" s="213"/>
      <c r="N25"/>
      <c r="O25"/>
      <c r="P25"/>
      <c r="Q25"/>
      <c r="R25"/>
      <c r="S25"/>
      <c r="T25"/>
    </row>
    <row r="26" spans="1:20" s="6" customFormat="1" ht="21" customHeight="1" x14ac:dyDescent="0.25">
      <c r="A26" s="3"/>
      <c r="B26" s="3"/>
      <c r="C26" s="71" t="s">
        <v>9</v>
      </c>
      <c r="D26" s="150">
        <v>962.79962999999998</v>
      </c>
      <c r="E26" s="150">
        <v>890.32622000000003</v>
      </c>
      <c r="F26" s="148">
        <f t="shared" si="0"/>
        <v>-7.5273616380596181E-2</v>
      </c>
      <c r="G26" s="105"/>
      <c r="H26" s="150">
        <v>695.26469999999995</v>
      </c>
      <c r="I26" s="150">
        <v>847.5483999999999</v>
      </c>
      <c r="J26" s="148">
        <f t="shared" si="1"/>
        <v>0.21902981698912655</v>
      </c>
      <c r="L26" s="212"/>
      <c r="M26" s="213"/>
      <c r="N26" s="155"/>
      <c r="O26" s="155"/>
      <c r="P26" s="155"/>
      <c r="Q26" s="155"/>
      <c r="R26" s="155"/>
      <c r="S26" s="155"/>
      <c r="T26" s="155"/>
    </row>
    <row r="27" spans="1:20" s="5" customFormat="1" ht="15" x14ac:dyDescent="0.25">
      <c r="A27" s="1"/>
      <c r="B27" s="1"/>
      <c r="C27" s="54" t="s">
        <v>32</v>
      </c>
      <c r="D27" s="150">
        <v>209.24448999999998</v>
      </c>
      <c r="E27" s="150">
        <v>248.73577000000006</v>
      </c>
      <c r="F27" s="148">
        <f t="shared" si="0"/>
        <v>0.18873271167140449</v>
      </c>
      <c r="G27" s="105"/>
      <c r="H27" s="150">
        <v>98.103799999999993</v>
      </c>
      <c r="I27" s="150">
        <v>69.77239999999999</v>
      </c>
      <c r="J27" s="148">
        <f t="shared" si="1"/>
        <v>-0.28879003667543973</v>
      </c>
      <c r="L27" s="212"/>
      <c r="M27" s="213"/>
      <c r="N27"/>
      <c r="O27"/>
      <c r="P27"/>
      <c r="Q27"/>
      <c r="R27"/>
      <c r="S27"/>
      <c r="T27"/>
    </row>
    <row r="28" spans="1:20" s="5" customFormat="1" ht="15" x14ac:dyDescent="0.25">
      <c r="A28" s="1"/>
      <c r="B28" s="1"/>
      <c r="C28" s="54" t="s">
        <v>6</v>
      </c>
      <c r="D28" s="150">
        <v>50.304639999999999</v>
      </c>
      <c r="E28" s="150">
        <v>140.80306999999999</v>
      </c>
      <c r="F28" s="148">
        <f t="shared" si="0"/>
        <v>1.7990076064553884</v>
      </c>
      <c r="G28" s="107"/>
      <c r="H28" s="150">
        <v>254.46970000000002</v>
      </c>
      <c r="I28" s="150">
        <v>521.28880000000004</v>
      </c>
      <c r="J28" s="148">
        <f t="shared" si="1"/>
        <v>1.0485299428576369</v>
      </c>
      <c r="L28" s="212"/>
      <c r="M28" s="213"/>
      <c r="N28"/>
      <c r="O28"/>
      <c r="P28"/>
      <c r="Q28"/>
      <c r="R28"/>
      <c r="S28"/>
      <c r="T28"/>
    </row>
    <row r="29" spans="1:20" s="5" customFormat="1" ht="15" x14ac:dyDescent="0.25">
      <c r="A29" s="1"/>
      <c r="B29" s="1"/>
      <c r="C29" s="54" t="s">
        <v>7</v>
      </c>
      <c r="D29" s="150">
        <v>703.25049999999999</v>
      </c>
      <c r="E29" s="150">
        <v>500.78737999999998</v>
      </c>
      <c r="F29" s="148">
        <f t="shared" si="0"/>
        <v>-0.28789616217834185</v>
      </c>
      <c r="G29" s="105"/>
      <c r="H29" s="150">
        <v>342.69119999999998</v>
      </c>
      <c r="I29" s="150">
        <v>256.48719999999997</v>
      </c>
      <c r="J29" s="148">
        <f t="shared" si="1"/>
        <v>-0.25155008357378306</v>
      </c>
      <c r="L29" s="212"/>
      <c r="M29" s="213"/>
      <c r="N29"/>
      <c r="O29"/>
      <c r="P29"/>
      <c r="Q29"/>
      <c r="R29"/>
      <c r="S29"/>
      <c r="T29"/>
    </row>
    <row r="30" spans="1:20" s="6" customFormat="1" ht="21.75" customHeight="1" x14ac:dyDescent="0.25">
      <c r="A30" s="3"/>
      <c r="B30" s="3"/>
      <c r="C30" s="1" t="s">
        <v>10</v>
      </c>
      <c r="D30" s="150">
        <v>14676.62229641904</v>
      </c>
      <c r="E30" s="150">
        <v>12079.271564595678</v>
      </c>
      <c r="F30" s="148">
        <f t="shared" si="0"/>
        <v>-0.17697196802953033</v>
      </c>
      <c r="G30" s="105"/>
      <c r="H30" s="150">
        <v>10249.013599999998</v>
      </c>
      <c r="I30" s="150">
        <v>7420.3845999999994</v>
      </c>
      <c r="J30" s="148">
        <f t="shared" si="1"/>
        <v>-0.27599036457518211</v>
      </c>
      <c r="L30" s="212"/>
      <c r="M30" s="213"/>
      <c r="N30" s="155"/>
      <c r="O30" s="155"/>
      <c r="P30" s="155"/>
      <c r="Q30" s="155"/>
      <c r="R30" s="155"/>
      <c r="S30" s="155"/>
      <c r="T30" s="155"/>
    </row>
    <row r="31" spans="1:20" s="5" customFormat="1" ht="15" x14ac:dyDescent="0.25">
      <c r="A31" s="1"/>
      <c r="B31" s="1"/>
      <c r="C31" s="54" t="s">
        <v>31</v>
      </c>
      <c r="D31" s="150">
        <v>7916.9542964190396</v>
      </c>
      <c r="E31" s="150">
        <v>6191.5962645956779</v>
      </c>
      <c r="F31" s="148">
        <f t="shared" si="0"/>
        <v>-0.21793204396844473</v>
      </c>
      <c r="G31" s="105"/>
      <c r="H31" s="150">
        <v>3185.4945999999995</v>
      </c>
      <c r="I31" s="150">
        <v>2235.3815</v>
      </c>
      <c r="J31" s="148">
        <f t="shared" si="1"/>
        <v>-0.29826234833359933</v>
      </c>
      <c r="L31" s="212"/>
      <c r="M31" s="213"/>
      <c r="N31"/>
      <c r="O31"/>
      <c r="P31"/>
      <c r="Q31"/>
      <c r="R31"/>
      <c r="S31"/>
      <c r="T31"/>
    </row>
    <row r="32" spans="1:20" s="5" customFormat="1" ht="15" x14ac:dyDescent="0.25">
      <c r="A32" s="1"/>
      <c r="B32" s="1"/>
      <c r="C32" s="54" t="s">
        <v>6</v>
      </c>
      <c r="D32" s="150">
        <v>3977.57141</v>
      </c>
      <c r="E32" s="150">
        <v>2705.8468899999998</v>
      </c>
      <c r="F32" s="148">
        <f t="shared" si="0"/>
        <v>-0.31972386889214899</v>
      </c>
      <c r="G32" s="105"/>
      <c r="H32" s="150">
        <v>5723.4106999999995</v>
      </c>
      <c r="I32" s="150">
        <v>4011.8613000000005</v>
      </c>
      <c r="J32" s="148">
        <f t="shared" si="1"/>
        <v>-0.29904361048212025</v>
      </c>
      <c r="L32" s="212"/>
      <c r="M32" s="213"/>
      <c r="N32"/>
      <c r="O32"/>
      <c r="P32"/>
      <c r="Q32"/>
      <c r="R32"/>
      <c r="S32"/>
      <c r="T32"/>
    </row>
    <row r="33" spans="1:20" s="5" customFormat="1" ht="15" x14ac:dyDescent="0.25">
      <c r="A33" s="1"/>
      <c r="B33" s="1"/>
      <c r="C33" s="54" t="s">
        <v>7</v>
      </c>
      <c r="D33" s="150">
        <v>2782.096590000001</v>
      </c>
      <c r="E33" s="150">
        <v>3181.8284099999996</v>
      </c>
      <c r="F33" s="148">
        <f t="shared" si="0"/>
        <v>0.14368006539988551</v>
      </c>
      <c r="G33" s="105"/>
      <c r="H33" s="150">
        <v>1340.1083000000003</v>
      </c>
      <c r="I33" s="150">
        <v>1173.1417999999994</v>
      </c>
      <c r="J33" s="148">
        <f t="shared" si="1"/>
        <v>-0.12459179605111084</v>
      </c>
      <c r="L33" s="212"/>
      <c r="M33" s="213"/>
      <c r="N33"/>
      <c r="O33"/>
      <c r="P33"/>
      <c r="Q33"/>
      <c r="R33"/>
      <c r="S33"/>
      <c r="T33"/>
    </row>
    <row r="34" spans="1:20" s="5" customFormat="1" ht="27" customHeight="1" x14ac:dyDescent="0.25">
      <c r="A34" s="1"/>
      <c r="B34" s="52" t="s">
        <v>13</v>
      </c>
      <c r="C34" s="55"/>
      <c r="D34" s="152">
        <v>1793.4702499999999</v>
      </c>
      <c r="E34" s="152">
        <v>2423.8878300000001</v>
      </c>
      <c r="F34" s="149">
        <f t="shared" si="0"/>
        <v>0.35150712982275584</v>
      </c>
      <c r="G34" s="125"/>
      <c r="H34" s="152">
        <v>1731.5843</v>
      </c>
      <c r="I34" s="152">
        <v>3542.2172999999989</v>
      </c>
      <c r="J34" s="149">
        <f t="shared" si="1"/>
        <v>1.0456510838080473</v>
      </c>
      <c r="L34" s="212"/>
      <c r="M34" s="213"/>
      <c r="N34"/>
      <c r="O34"/>
      <c r="P34"/>
      <c r="Q34"/>
      <c r="R34"/>
      <c r="S34"/>
      <c r="T34"/>
    </row>
    <row r="35" spans="1:20" s="6" customFormat="1" ht="24" customHeight="1" x14ac:dyDescent="0.25">
      <c r="A35" s="3"/>
      <c r="B35" s="52"/>
      <c r="C35" s="55" t="s">
        <v>12</v>
      </c>
      <c r="D35" s="150">
        <v>59.728020000000001</v>
      </c>
      <c r="E35" s="245">
        <v>29.50638</v>
      </c>
      <c r="F35" s="148">
        <f t="shared" si="0"/>
        <v>-0.50598764198110036</v>
      </c>
      <c r="G35" s="105"/>
      <c r="H35" s="150">
        <v>26.626700000000003</v>
      </c>
      <c r="I35" s="150">
        <v>10.620999999999999</v>
      </c>
      <c r="J35" s="148">
        <f t="shared" si="1"/>
        <v>-0.60111467061258073</v>
      </c>
      <c r="L35" s="212"/>
      <c r="M35" s="213"/>
      <c r="N35" s="155"/>
      <c r="O35" s="155"/>
      <c r="P35" s="155"/>
      <c r="Q35" s="155"/>
      <c r="R35" s="155"/>
      <c r="S35" s="155"/>
      <c r="T35" s="155"/>
    </row>
    <row r="36" spans="1:20" s="5" customFormat="1" ht="15" x14ac:dyDescent="0.25">
      <c r="A36" s="1"/>
      <c r="B36" s="55"/>
      <c r="C36" s="53" t="s">
        <v>31</v>
      </c>
      <c r="D36" s="221">
        <v>8.5830000000000004E-2</v>
      </c>
      <c r="E36" s="245">
        <v>4.5030000000000001E-2</v>
      </c>
      <c r="F36" s="148" t="str">
        <f t="shared" si="0"/>
        <v/>
      </c>
      <c r="G36" s="105"/>
      <c r="H36" s="221">
        <v>7.5400000000000009E-2</v>
      </c>
      <c r="I36" s="245">
        <v>1.1599999999999999E-2</v>
      </c>
      <c r="J36" s="148" t="str">
        <f t="shared" si="1"/>
        <v/>
      </c>
      <c r="L36" s="212"/>
      <c r="M36" s="213"/>
      <c r="N36"/>
      <c r="O36"/>
      <c r="P36"/>
      <c r="Q36"/>
      <c r="R36"/>
      <c r="S36"/>
      <c r="T36"/>
    </row>
    <row r="37" spans="1:20" s="5" customFormat="1" ht="15" x14ac:dyDescent="0.25">
      <c r="A37" s="1"/>
      <c r="B37" s="1"/>
      <c r="C37" s="54" t="s">
        <v>6</v>
      </c>
      <c r="D37" s="245">
        <v>0</v>
      </c>
      <c r="E37" s="245">
        <v>0</v>
      </c>
      <c r="F37" s="148" t="str">
        <f t="shared" si="0"/>
        <v/>
      </c>
      <c r="G37" s="105"/>
      <c r="H37" s="245">
        <v>0</v>
      </c>
      <c r="I37" s="245">
        <v>0</v>
      </c>
      <c r="J37" s="148" t="str">
        <f t="shared" si="1"/>
        <v/>
      </c>
      <c r="L37" s="212"/>
      <c r="M37" s="213"/>
      <c r="N37"/>
      <c r="O37"/>
      <c r="P37"/>
      <c r="Q37"/>
      <c r="R37"/>
      <c r="S37"/>
      <c r="T37"/>
    </row>
    <row r="38" spans="1:20" s="5" customFormat="1" ht="15" x14ac:dyDescent="0.25">
      <c r="A38" s="1"/>
      <c r="B38" s="1"/>
      <c r="C38" s="54" t="s">
        <v>7</v>
      </c>
      <c r="D38" s="150">
        <v>59.642189999999999</v>
      </c>
      <c r="E38" s="245">
        <v>29.461349999999999</v>
      </c>
      <c r="F38" s="148">
        <f t="shared" si="0"/>
        <v>-0.5060317201631932</v>
      </c>
      <c r="G38" s="105"/>
      <c r="H38" s="150">
        <v>26.551300000000005</v>
      </c>
      <c r="I38" s="245">
        <v>10.609399999999999</v>
      </c>
      <c r="J38" s="148">
        <f t="shared" si="1"/>
        <v>-0.60041881188491719</v>
      </c>
      <c r="L38" s="212"/>
      <c r="M38" s="213"/>
      <c r="N38"/>
      <c r="O38"/>
      <c r="P38"/>
      <c r="Q38"/>
      <c r="R38"/>
      <c r="S38"/>
      <c r="T38"/>
    </row>
    <row r="39" spans="1:20" s="6" customFormat="1" ht="22.5" customHeight="1" x14ac:dyDescent="0.25">
      <c r="A39" s="3"/>
      <c r="B39" s="3"/>
      <c r="C39" s="71" t="s">
        <v>9</v>
      </c>
      <c r="D39" s="150">
        <v>40.49315</v>
      </c>
      <c r="E39" s="245">
        <v>8.8294300000000003</v>
      </c>
      <c r="F39" s="148">
        <f t="shared" si="0"/>
        <v>-0.78195250307768094</v>
      </c>
      <c r="G39" s="105"/>
      <c r="H39" s="150">
        <v>20.435400000000005</v>
      </c>
      <c r="I39" s="245">
        <v>3.411</v>
      </c>
      <c r="J39" s="148">
        <f t="shared" si="1"/>
        <v>-0.83308376640535542</v>
      </c>
      <c r="L39" s="212"/>
      <c r="M39" s="213"/>
      <c r="N39" s="155"/>
      <c r="O39" s="155"/>
      <c r="P39" s="155"/>
      <c r="Q39" s="155"/>
      <c r="R39" s="155"/>
      <c r="S39" s="155"/>
      <c r="T39" s="155"/>
    </row>
    <row r="40" spans="1:20" s="5" customFormat="1" ht="15" x14ac:dyDescent="0.25">
      <c r="A40" s="1"/>
      <c r="B40" s="1"/>
      <c r="C40" s="54" t="s">
        <v>32</v>
      </c>
      <c r="D40" s="150">
        <v>2.8340000000000001E-2</v>
      </c>
      <c r="E40" s="245">
        <v>0.12506</v>
      </c>
      <c r="F40" s="148" t="str">
        <f t="shared" ref="F40:F71" si="2">IF(D40&lt;1,"",IFERROR((E40-D40)/D40,""))</f>
        <v/>
      </c>
      <c r="G40" s="107"/>
      <c r="H40" s="150">
        <v>2.7400000000000001E-2</v>
      </c>
      <c r="I40" s="245">
        <v>4.7E-2</v>
      </c>
      <c r="J40" s="148" t="str">
        <f t="shared" ref="J40:J72" si="3">IF(H40&lt;1,"",IFERROR(($I40-$H40)/$H40,""))</f>
        <v/>
      </c>
      <c r="L40" s="212"/>
      <c r="M40" s="213"/>
      <c r="N40"/>
      <c r="O40"/>
      <c r="P40"/>
      <c r="Q40"/>
      <c r="R40"/>
      <c r="S40"/>
      <c r="T40"/>
    </row>
    <row r="41" spans="1:20" s="5" customFormat="1" ht="15" x14ac:dyDescent="0.25">
      <c r="A41" s="1"/>
      <c r="B41" s="1"/>
      <c r="C41" s="54" t="s">
        <v>6</v>
      </c>
      <c r="D41" s="245">
        <v>0</v>
      </c>
      <c r="E41" s="245">
        <v>0</v>
      </c>
      <c r="F41" s="148" t="str">
        <f t="shared" si="2"/>
        <v/>
      </c>
      <c r="G41" s="107"/>
      <c r="H41" s="245">
        <v>0</v>
      </c>
      <c r="I41" s="245">
        <v>0</v>
      </c>
      <c r="J41" s="148" t="str">
        <f t="shared" si="3"/>
        <v/>
      </c>
      <c r="L41" s="212"/>
      <c r="M41" s="213"/>
      <c r="N41"/>
      <c r="O41"/>
      <c r="P41"/>
      <c r="Q41"/>
      <c r="R41"/>
      <c r="S41"/>
      <c r="T41"/>
    </row>
    <row r="42" spans="1:20" s="5" customFormat="1" ht="15" x14ac:dyDescent="0.25">
      <c r="A42" s="1"/>
      <c r="B42" s="1"/>
      <c r="C42" s="54" t="s">
        <v>7</v>
      </c>
      <c r="D42" s="150">
        <v>40.46481</v>
      </c>
      <c r="E42" s="245">
        <v>8.7043700000000008</v>
      </c>
      <c r="F42" s="148">
        <f t="shared" si="2"/>
        <v>-0.78489037758981195</v>
      </c>
      <c r="G42" s="105"/>
      <c r="H42" s="150">
        <v>20.408000000000005</v>
      </c>
      <c r="I42" s="245">
        <v>3.3639999999999999</v>
      </c>
      <c r="J42" s="148">
        <f t="shared" si="3"/>
        <v>-0.83516268130145044</v>
      </c>
      <c r="L42" s="212"/>
      <c r="M42" s="213"/>
      <c r="N42"/>
      <c r="O42"/>
      <c r="P42"/>
      <c r="Q42"/>
      <c r="R42"/>
      <c r="S42"/>
      <c r="T42"/>
    </row>
    <row r="43" spans="1:20" s="6" customFormat="1" ht="21" customHeight="1" x14ac:dyDescent="0.25">
      <c r="A43" s="3"/>
      <c r="B43" s="3"/>
      <c r="C43" s="1" t="s">
        <v>10</v>
      </c>
      <c r="D43" s="150">
        <v>1693.2490799999998</v>
      </c>
      <c r="E43" s="245">
        <v>2385.5520200000001</v>
      </c>
      <c r="F43" s="148">
        <f t="shared" si="2"/>
        <v>0.40886066213011041</v>
      </c>
      <c r="G43" s="105"/>
      <c r="H43" s="150">
        <v>1684.5221999999999</v>
      </c>
      <c r="I43" s="245">
        <v>3528.1852999999987</v>
      </c>
      <c r="J43" s="148">
        <f t="shared" si="3"/>
        <v>1.094472426661993</v>
      </c>
      <c r="L43" s="212"/>
      <c r="M43" s="213"/>
      <c r="N43" s="155"/>
      <c r="O43" s="155"/>
      <c r="P43" s="155"/>
      <c r="Q43" s="155"/>
      <c r="R43" s="155"/>
      <c r="S43" s="155"/>
      <c r="T43" s="155"/>
    </row>
    <row r="44" spans="1:20" s="5" customFormat="1" ht="15" x14ac:dyDescent="0.25">
      <c r="A44" s="1"/>
      <c r="B44" s="1"/>
      <c r="C44" s="54" t="s">
        <v>31</v>
      </c>
      <c r="D44" s="150">
        <v>76.722040000000021</v>
      </c>
      <c r="E44" s="245">
        <v>241.88140999999993</v>
      </c>
      <c r="F44" s="148">
        <f t="shared" si="2"/>
        <v>2.1526978427580898</v>
      </c>
      <c r="G44" s="105"/>
      <c r="H44" s="150">
        <v>76.041900000000041</v>
      </c>
      <c r="I44" s="245">
        <v>1167.9061999999988</v>
      </c>
      <c r="J44" s="148">
        <f t="shared" si="3"/>
        <v>14.35871933762831</v>
      </c>
      <c r="L44" s="212"/>
      <c r="M44" s="213"/>
      <c r="N44"/>
      <c r="O44"/>
      <c r="P44"/>
      <c r="Q44"/>
      <c r="R44"/>
      <c r="S44"/>
      <c r="T44"/>
    </row>
    <row r="45" spans="1:20" s="5" customFormat="1" ht="15" x14ac:dyDescent="0.25">
      <c r="A45" s="1"/>
      <c r="B45" s="1"/>
      <c r="C45" s="54" t="s">
        <v>6</v>
      </c>
      <c r="D45" s="245">
        <v>791.98743999999999</v>
      </c>
      <c r="E45" s="245">
        <v>1563.1661200000001</v>
      </c>
      <c r="F45" s="148">
        <f t="shared" si="2"/>
        <v>0.97372589646118646</v>
      </c>
      <c r="G45" s="105"/>
      <c r="H45" s="245">
        <v>1377.6118999999999</v>
      </c>
      <c r="I45" s="245">
        <v>2171.1538</v>
      </c>
      <c r="J45" s="148">
        <f t="shared" si="3"/>
        <v>0.5760271815305894</v>
      </c>
      <c r="L45" s="212"/>
      <c r="M45" s="213"/>
      <c r="N45"/>
      <c r="O45"/>
      <c r="P45"/>
      <c r="Q45"/>
      <c r="R45"/>
      <c r="S45"/>
      <c r="T45"/>
    </row>
    <row r="46" spans="1:20" s="5" customFormat="1" ht="15" x14ac:dyDescent="0.25">
      <c r="A46" s="1"/>
      <c r="B46" s="1"/>
      <c r="C46" s="54" t="s">
        <v>7</v>
      </c>
      <c r="D46" s="150">
        <v>824.53959999999984</v>
      </c>
      <c r="E46" s="245">
        <v>580.50449000000003</v>
      </c>
      <c r="F46" s="148">
        <f t="shared" si="2"/>
        <v>-0.29596529990797271</v>
      </c>
      <c r="G46" s="105"/>
      <c r="H46" s="150">
        <v>230.86840000000001</v>
      </c>
      <c r="I46" s="245">
        <v>189.12529999999998</v>
      </c>
      <c r="J46" s="148">
        <f t="shared" si="3"/>
        <v>-0.18080906698361501</v>
      </c>
      <c r="L46" s="212"/>
      <c r="M46" s="213"/>
      <c r="N46"/>
      <c r="O46"/>
      <c r="P46"/>
      <c r="Q46"/>
      <c r="R46"/>
      <c r="S46"/>
      <c r="T46"/>
    </row>
    <row r="47" spans="1:20" s="5" customFormat="1" ht="21.75" customHeight="1" x14ac:dyDescent="0.25">
      <c r="A47" s="1"/>
      <c r="B47" s="52" t="s">
        <v>14</v>
      </c>
      <c r="C47" s="55"/>
      <c r="D47" s="152">
        <v>20306.42424</v>
      </c>
      <c r="E47" s="246">
        <v>31720.109479171108</v>
      </c>
      <c r="F47" s="149">
        <f t="shared" si="2"/>
        <v>0.5620726280645808</v>
      </c>
      <c r="G47" s="125"/>
      <c r="H47" s="152">
        <v>12139.584499999999</v>
      </c>
      <c r="I47" s="246">
        <v>22337.810300000001</v>
      </c>
      <c r="J47" s="149">
        <f t="shared" si="3"/>
        <v>0.84008030093616493</v>
      </c>
      <c r="L47" s="212"/>
      <c r="M47" s="213"/>
      <c r="N47"/>
      <c r="O47"/>
      <c r="P47"/>
      <c r="Q47"/>
      <c r="R47"/>
      <c r="S47"/>
      <c r="T47"/>
    </row>
    <row r="48" spans="1:20" s="6" customFormat="1" ht="21" customHeight="1" x14ac:dyDescent="0.25">
      <c r="A48" s="3"/>
      <c r="B48" s="52"/>
      <c r="C48" s="55" t="s">
        <v>12</v>
      </c>
      <c r="D48" s="150">
        <v>1631.4139199999997</v>
      </c>
      <c r="E48" s="245">
        <v>713.32978338826149</v>
      </c>
      <c r="F48" s="148">
        <f t="shared" si="2"/>
        <v>-0.56275364906273351</v>
      </c>
      <c r="G48" s="105"/>
      <c r="H48" s="150">
        <v>399.80560000000014</v>
      </c>
      <c r="I48" s="245">
        <v>232.61060000000006</v>
      </c>
      <c r="J48" s="148">
        <f t="shared" si="3"/>
        <v>-0.41819074069998025</v>
      </c>
      <c r="L48" s="212"/>
      <c r="M48" s="213"/>
      <c r="N48" s="155"/>
      <c r="O48" s="155"/>
      <c r="P48" s="155"/>
      <c r="Q48" s="155"/>
      <c r="R48" s="155"/>
      <c r="S48" s="155"/>
      <c r="T48" s="155"/>
    </row>
    <row r="49" spans="1:20" s="5" customFormat="1" ht="15" x14ac:dyDescent="0.25">
      <c r="A49" s="1"/>
      <c r="B49" s="55"/>
      <c r="C49" s="53" t="s">
        <v>31</v>
      </c>
      <c r="D49" s="150">
        <v>26.03173</v>
      </c>
      <c r="E49" s="245">
        <v>9.8914200000000019</v>
      </c>
      <c r="F49" s="148">
        <f t="shared" si="2"/>
        <v>-0.62002448550288436</v>
      </c>
      <c r="G49" s="107"/>
      <c r="H49" s="150">
        <v>9.9570000000000025</v>
      </c>
      <c r="I49" s="245">
        <v>4.7167000000000003</v>
      </c>
      <c r="J49" s="148">
        <f t="shared" si="3"/>
        <v>-0.52629306015868238</v>
      </c>
      <c r="L49" s="212"/>
      <c r="M49" s="213"/>
      <c r="N49"/>
      <c r="O49"/>
      <c r="P49"/>
      <c r="Q49"/>
      <c r="R49"/>
      <c r="S49"/>
      <c r="T49"/>
    </row>
    <row r="50" spans="1:20" s="5" customFormat="1" ht="15" x14ac:dyDescent="0.25">
      <c r="A50" s="1"/>
      <c r="B50" s="1"/>
      <c r="C50" s="54" t="s">
        <v>6</v>
      </c>
      <c r="D50" s="245">
        <v>0</v>
      </c>
      <c r="E50" s="245">
        <v>0</v>
      </c>
      <c r="F50" s="148" t="str">
        <f t="shared" si="2"/>
        <v/>
      </c>
      <c r="G50" s="114"/>
      <c r="H50" s="245">
        <v>0</v>
      </c>
      <c r="I50" s="245">
        <v>0</v>
      </c>
      <c r="J50" s="148" t="str">
        <f t="shared" si="3"/>
        <v/>
      </c>
      <c r="L50" s="212"/>
      <c r="M50" s="213"/>
      <c r="N50"/>
      <c r="O50"/>
      <c r="P50"/>
      <c r="Q50"/>
      <c r="R50"/>
      <c r="S50"/>
      <c r="T50"/>
    </row>
    <row r="51" spans="1:20" s="5" customFormat="1" ht="15" x14ac:dyDescent="0.25">
      <c r="A51" s="1"/>
      <c r="B51" s="1"/>
      <c r="C51" s="54" t="s">
        <v>7</v>
      </c>
      <c r="D51" s="150">
        <v>1605.3821899999998</v>
      </c>
      <c r="E51" s="245">
        <v>703.43836338826145</v>
      </c>
      <c r="F51" s="148">
        <f t="shared" si="2"/>
        <v>-0.56182498611856313</v>
      </c>
      <c r="G51" s="105"/>
      <c r="H51" s="150">
        <v>389.84860000000015</v>
      </c>
      <c r="I51" s="245">
        <v>227.89390000000006</v>
      </c>
      <c r="J51" s="148">
        <f t="shared" si="3"/>
        <v>-0.41542973349141188</v>
      </c>
      <c r="L51" s="212"/>
      <c r="M51" s="213"/>
      <c r="N51"/>
      <c r="O51"/>
      <c r="P51"/>
      <c r="Q51"/>
      <c r="R51"/>
      <c r="S51"/>
      <c r="T51"/>
    </row>
    <row r="52" spans="1:20" s="6" customFormat="1" ht="24" customHeight="1" x14ac:dyDescent="0.25">
      <c r="A52" s="3"/>
      <c r="B52" s="3"/>
      <c r="C52" s="71" t="s">
        <v>9</v>
      </c>
      <c r="D52" s="234">
        <v>779.0033199999998</v>
      </c>
      <c r="E52" s="245">
        <v>403.61476539456663</v>
      </c>
      <c r="F52" s="148">
        <f t="shared" si="2"/>
        <v>-0.48188312548582368</v>
      </c>
      <c r="G52" s="105"/>
      <c r="H52" s="150">
        <v>206.28109999999995</v>
      </c>
      <c r="I52" s="245">
        <v>98.958600000000004</v>
      </c>
      <c r="J52" s="148">
        <f t="shared" si="3"/>
        <v>-0.52027306427976183</v>
      </c>
      <c r="L52" s="212"/>
      <c r="M52" s="213"/>
      <c r="N52" s="155"/>
      <c r="O52" s="155"/>
      <c r="P52" s="155"/>
      <c r="Q52" s="155"/>
      <c r="R52" s="155"/>
      <c r="S52" s="155"/>
      <c r="T52" s="155"/>
    </row>
    <row r="53" spans="1:20" s="5" customFormat="1" ht="15" x14ac:dyDescent="0.25">
      <c r="A53" s="1"/>
      <c r="B53" s="1"/>
      <c r="C53" s="54" t="s">
        <v>32</v>
      </c>
      <c r="D53" s="245">
        <v>0.26407999999999998</v>
      </c>
      <c r="E53" s="245">
        <v>0</v>
      </c>
      <c r="F53" s="148" t="str">
        <f t="shared" si="2"/>
        <v/>
      </c>
      <c r="G53" s="114"/>
      <c r="H53" s="245">
        <v>8.8000000000000009E-2</v>
      </c>
      <c r="I53" s="245">
        <v>0</v>
      </c>
      <c r="J53" s="148" t="str">
        <f t="shared" si="3"/>
        <v/>
      </c>
      <c r="L53" s="212"/>
      <c r="M53" s="213"/>
      <c r="N53"/>
      <c r="O53"/>
      <c r="P53"/>
      <c r="Q53"/>
      <c r="R53"/>
      <c r="S53"/>
      <c r="T53"/>
    </row>
    <row r="54" spans="1:20" s="5" customFormat="1" ht="15" x14ac:dyDescent="0.25">
      <c r="A54" s="1"/>
      <c r="B54" s="1"/>
      <c r="C54" s="54" t="s">
        <v>6</v>
      </c>
      <c r="D54" s="245">
        <v>0</v>
      </c>
      <c r="E54" s="245">
        <v>0</v>
      </c>
      <c r="F54" s="148" t="str">
        <f t="shared" si="2"/>
        <v/>
      </c>
      <c r="G54" s="114"/>
      <c r="H54" s="245">
        <v>0</v>
      </c>
      <c r="I54" s="245">
        <v>0</v>
      </c>
      <c r="J54" s="148" t="str">
        <f t="shared" si="3"/>
        <v/>
      </c>
      <c r="L54" s="212"/>
      <c r="M54" s="213"/>
      <c r="N54"/>
      <c r="O54"/>
      <c r="P54"/>
      <c r="Q54"/>
      <c r="R54"/>
      <c r="S54"/>
      <c r="T54"/>
    </row>
    <row r="55" spans="1:20" s="5" customFormat="1" ht="15" x14ac:dyDescent="0.25">
      <c r="A55" s="1"/>
      <c r="B55" s="1"/>
      <c r="C55" s="54" t="s">
        <v>7</v>
      </c>
      <c r="D55" s="150">
        <v>778.73923999999977</v>
      </c>
      <c r="E55" s="245">
        <v>403.61476539456663</v>
      </c>
      <c r="F55" s="148">
        <f t="shared" si="2"/>
        <v>-0.48170742571728276</v>
      </c>
      <c r="G55" s="105"/>
      <c r="H55" s="150">
        <v>206.19309999999996</v>
      </c>
      <c r="I55" s="245">
        <v>98.958600000000004</v>
      </c>
      <c r="J55" s="148">
        <f t="shared" si="3"/>
        <v>-0.52006832430377148</v>
      </c>
      <c r="L55" s="212"/>
      <c r="M55" s="213"/>
      <c r="N55"/>
      <c r="O55"/>
      <c r="P55"/>
      <c r="Q55"/>
      <c r="R55"/>
      <c r="S55"/>
      <c r="T55"/>
    </row>
    <row r="56" spans="1:20" s="6" customFormat="1" ht="22.5" customHeight="1" x14ac:dyDescent="0.25">
      <c r="A56" s="3"/>
      <c r="B56" s="3"/>
      <c r="C56" s="1" t="s">
        <v>10</v>
      </c>
      <c r="D56" s="150">
        <v>17896.007000000005</v>
      </c>
      <c r="E56" s="245">
        <v>30603.164930388277</v>
      </c>
      <c r="F56" s="148">
        <f t="shared" si="2"/>
        <v>0.71005548502457938</v>
      </c>
      <c r="G56" s="105"/>
      <c r="H56" s="150">
        <v>11533.497799999999</v>
      </c>
      <c r="I56" s="245">
        <v>22006.241100000003</v>
      </c>
      <c r="J56" s="148">
        <f t="shared" si="3"/>
        <v>0.90802837799995106</v>
      </c>
      <c r="L56" s="212"/>
      <c r="M56" s="213"/>
      <c r="N56" s="155"/>
      <c r="O56" s="155"/>
      <c r="P56" s="155"/>
      <c r="Q56" s="155"/>
      <c r="R56" s="155"/>
      <c r="S56" s="155"/>
      <c r="T56" s="155"/>
    </row>
    <row r="57" spans="1:20" s="5" customFormat="1" ht="15" x14ac:dyDescent="0.25">
      <c r="A57" s="1"/>
      <c r="B57" s="1"/>
      <c r="C57" s="54" t="s">
        <v>31</v>
      </c>
      <c r="D57" s="150">
        <v>8690.1632300000019</v>
      </c>
      <c r="E57" s="245">
        <v>11217.916691550588</v>
      </c>
      <c r="F57" s="148">
        <f t="shared" si="2"/>
        <v>0.29087525684492649</v>
      </c>
      <c r="G57" s="105"/>
      <c r="H57" s="150">
        <v>4914.4502999999986</v>
      </c>
      <c r="I57" s="245">
        <v>5601.5884999999998</v>
      </c>
      <c r="J57" s="148">
        <f t="shared" si="3"/>
        <v>0.139819950971933</v>
      </c>
      <c r="L57" s="212"/>
      <c r="M57" s="213"/>
      <c r="N57"/>
      <c r="O57"/>
      <c r="P57"/>
      <c r="Q57"/>
      <c r="R57"/>
      <c r="S57"/>
      <c r="T57"/>
    </row>
    <row r="58" spans="1:20" s="5" customFormat="1" ht="15" x14ac:dyDescent="0.25">
      <c r="A58" s="1"/>
      <c r="B58" s="1"/>
      <c r="C58" s="54" t="s">
        <v>6</v>
      </c>
      <c r="D58" s="150">
        <v>4143.8972899999999</v>
      </c>
      <c r="E58" s="245">
        <v>12970.566361458732</v>
      </c>
      <c r="F58" s="148">
        <f t="shared" si="2"/>
        <v>2.1300405038414287</v>
      </c>
      <c r="G58" s="105"/>
      <c r="H58" s="150">
        <v>4165.5169999999998</v>
      </c>
      <c r="I58" s="245">
        <v>14528.3498</v>
      </c>
      <c r="J58" s="148">
        <f t="shared" si="3"/>
        <v>2.4877662964765239</v>
      </c>
      <c r="L58" s="212"/>
      <c r="M58" s="213"/>
      <c r="N58"/>
      <c r="O58"/>
      <c r="P58"/>
      <c r="Q58"/>
      <c r="R58"/>
      <c r="S58"/>
      <c r="T58"/>
    </row>
    <row r="59" spans="1:20" s="5" customFormat="1" ht="15" x14ac:dyDescent="0.25">
      <c r="A59" s="1"/>
      <c r="B59" s="1"/>
      <c r="C59" s="54" t="s">
        <v>7</v>
      </c>
      <c r="D59" s="150">
        <v>5061.9464800000005</v>
      </c>
      <c r="E59" s="245">
        <v>6414.6818773789555</v>
      </c>
      <c r="F59" s="148">
        <f t="shared" si="2"/>
        <v>0.26723621095633449</v>
      </c>
      <c r="G59" s="105"/>
      <c r="H59" s="150">
        <v>2453.5305000000003</v>
      </c>
      <c r="I59" s="245">
        <v>1876.3028000000008</v>
      </c>
      <c r="J59" s="148">
        <f t="shared" si="3"/>
        <v>-0.23526412245537578</v>
      </c>
      <c r="L59" s="212"/>
      <c r="M59" s="213"/>
      <c r="N59"/>
      <c r="O59"/>
      <c r="P59"/>
      <c r="Q59"/>
      <c r="R59"/>
      <c r="S59"/>
      <c r="T59"/>
    </row>
    <row r="60" spans="1:20" s="5" customFormat="1" ht="20.25" customHeight="1" x14ac:dyDescent="0.25">
      <c r="A60" s="1"/>
      <c r="B60" s="52" t="s">
        <v>15</v>
      </c>
      <c r="C60" s="55"/>
      <c r="D60" s="152">
        <v>431.92511999999999</v>
      </c>
      <c r="E60" s="246">
        <v>333.44918000000007</v>
      </c>
      <c r="F60" s="149">
        <f t="shared" si="2"/>
        <v>-0.22799308361597476</v>
      </c>
      <c r="G60" s="125"/>
      <c r="H60" s="152">
        <v>236.1636</v>
      </c>
      <c r="I60" s="246">
        <v>169.04750000000001</v>
      </c>
      <c r="J60" s="149">
        <f t="shared" si="3"/>
        <v>-0.28419324569916782</v>
      </c>
      <c r="L60" s="212"/>
      <c r="M60" s="213"/>
      <c r="N60"/>
      <c r="O60"/>
      <c r="P60"/>
      <c r="Q60"/>
      <c r="R60"/>
      <c r="S60"/>
      <c r="T60"/>
    </row>
    <row r="61" spans="1:20" s="6" customFormat="1" ht="24.75" customHeight="1" x14ac:dyDescent="0.25">
      <c r="A61" s="3"/>
      <c r="B61" s="52"/>
      <c r="C61" s="55" t="s">
        <v>12</v>
      </c>
      <c r="D61" s="150">
        <v>157.05108999999999</v>
      </c>
      <c r="E61" s="245">
        <v>95.508290000000017</v>
      </c>
      <c r="F61" s="148">
        <f t="shared" si="2"/>
        <v>-0.39186483837838998</v>
      </c>
      <c r="G61" s="105"/>
      <c r="H61" s="150">
        <v>83.027500000000018</v>
      </c>
      <c r="I61" s="245">
        <v>63.064499999999995</v>
      </c>
      <c r="J61" s="148">
        <f t="shared" si="3"/>
        <v>-0.24043840896088667</v>
      </c>
      <c r="L61" s="212"/>
      <c r="M61" s="213"/>
      <c r="N61" s="155"/>
      <c r="O61" s="155"/>
      <c r="P61" s="155"/>
      <c r="Q61" s="155"/>
      <c r="R61" s="155"/>
      <c r="S61" s="155"/>
      <c r="T61" s="155"/>
    </row>
    <row r="62" spans="1:20" s="5" customFormat="1" ht="15" x14ac:dyDescent="0.25">
      <c r="A62" s="1"/>
      <c r="B62" s="55"/>
      <c r="C62" s="53" t="s">
        <v>31</v>
      </c>
      <c r="D62" s="221">
        <v>1.48092</v>
      </c>
      <c r="E62" s="245">
        <v>0</v>
      </c>
      <c r="F62" s="148">
        <f t="shared" si="2"/>
        <v>-1</v>
      </c>
      <c r="G62" s="107"/>
      <c r="H62" s="221">
        <v>0.18290000000000001</v>
      </c>
      <c r="I62" s="245">
        <v>0</v>
      </c>
      <c r="J62" s="148" t="str">
        <f t="shared" si="3"/>
        <v/>
      </c>
      <c r="L62" s="212"/>
      <c r="M62" s="213"/>
      <c r="N62"/>
      <c r="O62"/>
      <c r="P62"/>
      <c r="Q62"/>
      <c r="R62"/>
      <c r="S62"/>
      <c r="T62"/>
    </row>
    <row r="63" spans="1:20" s="5" customFormat="1" ht="15" x14ac:dyDescent="0.25">
      <c r="A63" s="1"/>
      <c r="B63" s="1"/>
      <c r="C63" s="54" t="s">
        <v>6</v>
      </c>
      <c r="D63" s="245">
        <v>0</v>
      </c>
      <c r="E63" s="245">
        <v>0</v>
      </c>
      <c r="F63" s="148" t="str">
        <f t="shared" si="2"/>
        <v/>
      </c>
      <c r="G63" s="107"/>
      <c r="H63" s="245">
        <v>0</v>
      </c>
      <c r="I63" s="245">
        <v>0</v>
      </c>
      <c r="J63" s="148" t="str">
        <f t="shared" si="3"/>
        <v/>
      </c>
      <c r="L63" s="212"/>
      <c r="M63" s="213"/>
      <c r="N63"/>
      <c r="O63"/>
      <c r="P63"/>
      <c r="Q63"/>
      <c r="R63"/>
      <c r="S63"/>
      <c r="T63"/>
    </row>
    <row r="64" spans="1:20" s="5" customFormat="1" ht="15" x14ac:dyDescent="0.25">
      <c r="A64" s="1"/>
      <c r="B64" s="1"/>
      <c r="C64" s="54" t="s">
        <v>7</v>
      </c>
      <c r="D64" s="150">
        <v>155.57016999999999</v>
      </c>
      <c r="E64" s="245">
        <v>95.508290000000017</v>
      </c>
      <c r="F64" s="148">
        <f t="shared" si="2"/>
        <v>-0.38607581389157047</v>
      </c>
      <c r="G64" s="105"/>
      <c r="H64" s="150">
        <v>82.844600000000014</v>
      </c>
      <c r="I64" s="245">
        <v>63.064499999999995</v>
      </c>
      <c r="J64" s="148">
        <f t="shared" si="3"/>
        <v>-0.23876148837703381</v>
      </c>
      <c r="L64" s="212"/>
      <c r="M64" s="213"/>
      <c r="N64"/>
      <c r="O64"/>
      <c r="P64"/>
      <c r="Q64"/>
      <c r="R64"/>
      <c r="S64"/>
      <c r="T64"/>
    </row>
    <row r="65" spans="1:20" s="6" customFormat="1" ht="22.5" customHeight="1" x14ac:dyDescent="0.25">
      <c r="A65" s="3"/>
      <c r="B65" s="3"/>
      <c r="C65" s="71" t="s">
        <v>9</v>
      </c>
      <c r="D65" s="150">
        <v>93.866900000000001</v>
      </c>
      <c r="E65" s="245">
        <v>38.941360000000003</v>
      </c>
      <c r="F65" s="148">
        <f t="shared" si="2"/>
        <v>-0.58514279261379676</v>
      </c>
      <c r="G65" s="105"/>
      <c r="H65" s="150">
        <v>54.792900000000003</v>
      </c>
      <c r="I65" s="245">
        <v>30.327100000000005</v>
      </c>
      <c r="J65" s="148">
        <f t="shared" si="3"/>
        <v>-0.44651405565319591</v>
      </c>
      <c r="L65" s="212"/>
      <c r="M65" s="213"/>
      <c r="N65" s="155"/>
      <c r="O65" s="155"/>
      <c r="P65" s="155"/>
      <c r="Q65" s="155"/>
      <c r="R65" s="155"/>
      <c r="S65" s="155"/>
      <c r="T65" s="155"/>
    </row>
    <row r="66" spans="1:20" s="5" customFormat="1" ht="15" x14ac:dyDescent="0.25">
      <c r="A66" s="1"/>
      <c r="B66" s="1"/>
      <c r="C66" s="54" t="s">
        <v>32</v>
      </c>
      <c r="D66" s="245">
        <v>0</v>
      </c>
      <c r="E66" s="245">
        <v>0</v>
      </c>
      <c r="F66" s="148" t="str">
        <f t="shared" si="2"/>
        <v/>
      </c>
      <c r="G66" s="107"/>
      <c r="H66" s="245">
        <v>5.0299999999999997E-2</v>
      </c>
      <c r="I66" s="245">
        <v>0</v>
      </c>
      <c r="J66" s="148" t="str">
        <f t="shared" si="3"/>
        <v/>
      </c>
      <c r="L66" s="212"/>
      <c r="M66" s="213"/>
      <c r="N66"/>
      <c r="O66"/>
      <c r="P66"/>
      <c r="Q66"/>
      <c r="R66"/>
      <c r="S66"/>
      <c r="T66"/>
    </row>
    <row r="67" spans="1:20" s="5" customFormat="1" ht="15" x14ac:dyDescent="0.25">
      <c r="A67" s="1"/>
      <c r="B67" s="1"/>
      <c r="C67" s="54" t="s">
        <v>6</v>
      </c>
      <c r="D67" s="245">
        <v>0</v>
      </c>
      <c r="E67" s="245">
        <v>0</v>
      </c>
      <c r="F67" s="148" t="str">
        <f t="shared" si="2"/>
        <v/>
      </c>
      <c r="G67" s="107"/>
      <c r="H67" s="245">
        <v>0</v>
      </c>
      <c r="I67" s="245">
        <v>0</v>
      </c>
      <c r="J67" s="148" t="str">
        <f t="shared" si="3"/>
        <v/>
      </c>
      <c r="L67" s="212"/>
      <c r="M67" s="213"/>
      <c r="N67"/>
      <c r="O67"/>
      <c r="P67"/>
      <c r="Q67"/>
      <c r="R67"/>
      <c r="S67"/>
      <c r="T67"/>
    </row>
    <row r="68" spans="1:20" s="5" customFormat="1" ht="15" x14ac:dyDescent="0.25">
      <c r="A68" s="1"/>
      <c r="B68" s="1"/>
      <c r="C68" s="54" t="s">
        <v>7</v>
      </c>
      <c r="D68" s="245">
        <v>93.866900000000001</v>
      </c>
      <c r="E68" s="245">
        <v>38.941360000000003</v>
      </c>
      <c r="F68" s="148">
        <f t="shared" si="2"/>
        <v>-0.58514279261379676</v>
      </c>
      <c r="G68" s="105"/>
      <c r="H68" s="245">
        <v>54.742600000000003</v>
      </c>
      <c r="I68" s="245">
        <v>30.327100000000005</v>
      </c>
      <c r="J68" s="148">
        <f t="shared" si="3"/>
        <v>-0.44600548749968028</v>
      </c>
      <c r="L68" s="212"/>
      <c r="M68" s="213"/>
      <c r="N68"/>
      <c r="O68"/>
      <c r="P68"/>
      <c r="Q68"/>
      <c r="R68"/>
      <c r="S68"/>
      <c r="T68"/>
    </row>
    <row r="69" spans="1:20" s="6" customFormat="1" ht="22.5" customHeight="1" x14ac:dyDescent="0.25">
      <c r="A69" s="3"/>
      <c r="B69" s="3"/>
      <c r="C69" s="1" t="s">
        <v>10</v>
      </c>
      <c r="D69" s="150">
        <v>181.00713000000002</v>
      </c>
      <c r="E69" s="245">
        <v>198.99953000000002</v>
      </c>
      <c r="F69" s="148">
        <f t="shared" si="2"/>
        <v>9.9401609207327921E-2</v>
      </c>
      <c r="G69" s="105"/>
      <c r="H69" s="150">
        <v>98.343199999999996</v>
      </c>
      <c r="I69" s="245">
        <v>75.655900000000003</v>
      </c>
      <c r="J69" s="148">
        <f t="shared" si="3"/>
        <v>-0.23069515736726071</v>
      </c>
      <c r="L69" s="212"/>
      <c r="M69" s="213"/>
      <c r="N69" s="155"/>
      <c r="O69" s="155"/>
      <c r="P69" s="155"/>
      <c r="Q69" s="155"/>
      <c r="R69" s="155"/>
      <c r="S69" s="155"/>
      <c r="T69" s="155"/>
    </row>
    <row r="70" spans="1:20" ht="15" x14ac:dyDescent="0.25">
      <c r="C70" s="54" t="s">
        <v>31</v>
      </c>
      <c r="D70" s="150">
        <v>116.21973000000001</v>
      </c>
      <c r="E70" s="245">
        <v>154.82418000000001</v>
      </c>
      <c r="F70" s="148">
        <f t="shared" si="2"/>
        <v>0.33216778252711476</v>
      </c>
      <c r="G70" s="105"/>
      <c r="H70" s="150">
        <v>53.276800000000001</v>
      </c>
      <c r="I70" s="245">
        <v>57.342299999999994</v>
      </c>
      <c r="J70" s="148">
        <f t="shared" si="3"/>
        <v>7.6309012553306368E-2</v>
      </c>
      <c r="L70" s="212"/>
      <c r="M70" s="213"/>
      <c r="N70"/>
      <c r="O70"/>
      <c r="P70"/>
      <c r="Q70"/>
      <c r="R70"/>
      <c r="S70"/>
      <c r="T70"/>
    </row>
    <row r="71" spans="1:20" ht="15" x14ac:dyDescent="0.25">
      <c r="C71" s="54" t="s">
        <v>6</v>
      </c>
      <c r="D71" s="245">
        <v>0</v>
      </c>
      <c r="E71" s="245">
        <v>0</v>
      </c>
      <c r="F71" s="148" t="str">
        <f t="shared" si="2"/>
        <v/>
      </c>
      <c r="G71" s="107"/>
      <c r="H71" s="245">
        <v>0</v>
      </c>
      <c r="I71" s="245">
        <v>0</v>
      </c>
      <c r="J71" s="148" t="str">
        <f t="shared" si="3"/>
        <v/>
      </c>
      <c r="L71" s="212"/>
      <c r="M71" s="213"/>
      <c r="N71"/>
      <c r="O71"/>
      <c r="P71"/>
      <c r="Q71"/>
      <c r="R71"/>
      <c r="S71"/>
      <c r="T71"/>
    </row>
    <row r="72" spans="1:20" ht="15" x14ac:dyDescent="0.25">
      <c r="C72" s="54" t="s">
        <v>7</v>
      </c>
      <c r="D72" s="150">
        <v>64.787399999999991</v>
      </c>
      <c r="E72" s="245">
        <v>44.175350000000009</v>
      </c>
      <c r="F72" s="148">
        <f t="shared" ref="F72" si="4">IF(D72&lt;1,"",IFERROR((E72-D72)/D72,""))</f>
        <v>-0.31814905367401664</v>
      </c>
      <c r="G72" s="105"/>
      <c r="H72" s="150">
        <v>45.066399999999994</v>
      </c>
      <c r="I72" s="245">
        <v>18.313600000000001</v>
      </c>
      <c r="J72" s="148">
        <f t="shared" si="3"/>
        <v>-0.59363073154279011</v>
      </c>
      <c r="L72" s="212"/>
      <c r="M72" s="213"/>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82" t="s">
        <v>126</v>
      </c>
      <c r="D77" s="282"/>
      <c r="E77" s="282"/>
      <c r="F77" s="282"/>
      <c r="G77" s="282"/>
      <c r="H77" s="282"/>
      <c r="I77" s="282"/>
      <c r="J77" s="282"/>
      <c r="N77"/>
      <c r="O77"/>
      <c r="P77"/>
      <c r="Q77"/>
      <c r="R77"/>
      <c r="S77"/>
      <c r="T77"/>
    </row>
    <row r="78" spans="1:20" ht="21.75" customHeight="1" x14ac:dyDescent="0.25">
      <c r="B78" s="16"/>
      <c r="C78" s="282"/>
      <c r="D78" s="282"/>
      <c r="E78" s="282"/>
      <c r="F78" s="282"/>
      <c r="G78" s="282"/>
      <c r="H78" s="282"/>
      <c r="I78" s="282"/>
      <c r="J78" s="282"/>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1"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workbookViewId="0"/>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80">
        <v>44593</v>
      </c>
      <c r="D4" s="280"/>
      <c r="E4" s="280"/>
      <c r="F4" s="280"/>
      <c r="G4" s="281"/>
      <c r="H4" s="280"/>
      <c r="I4" s="280"/>
      <c r="J4" s="280"/>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56"/>
      <c r="I7" s="156"/>
      <c r="J7" s="51"/>
      <c r="K7" s="5"/>
    </row>
    <row r="8" spans="1:14" ht="16.5" customHeight="1" x14ac:dyDescent="0.25">
      <c r="A8" s="1"/>
      <c r="B8" s="57" t="s">
        <v>11</v>
      </c>
      <c r="C8" s="50"/>
      <c r="D8" s="225">
        <v>31706.770129999994</v>
      </c>
      <c r="E8" s="225">
        <v>39012.593046239424</v>
      </c>
      <c r="F8" s="226">
        <f t="shared" ref="F8:F39" si="0">IF(D8&lt;1,"",IFERROR((E8-D8)/D8,""))</f>
        <v>0.23041838970935991</v>
      </c>
      <c r="G8" s="120"/>
      <c r="H8" s="246">
        <v>18307.3272</v>
      </c>
      <c r="I8" s="246">
        <v>21497.537700000004</v>
      </c>
      <c r="J8" s="149">
        <f t="shared" ref="J8:J50" si="1">IFERROR((I8-H8)/H8,"")</f>
        <v>0.17425867059392508</v>
      </c>
      <c r="K8" s="24"/>
      <c r="M8" s="118"/>
      <c r="N8" s="118"/>
    </row>
    <row r="9" spans="1:14" ht="23.25" customHeight="1" x14ac:dyDescent="0.25">
      <c r="A9" s="1"/>
      <c r="B9" s="50"/>
      <c r="C9" s="55" t="s">
        <v>12</v>
      </c>
      <c r="D9" s="150">
        <v>3683.1930000000029</v>
      </c>
      <c r="E9" s="151">
        <v>2562.6493533882617</v>
      </c>
      <c r="F9" s="148">
        <f t="shared" si="0"/>
        <v>-0.30423158564097519</v>
      </c>
      <c r="G9" s="119"/>
      <c r="H9" s="245">
        <v>1576.5805000000005</v>
      </c>
      <c r="I9" s="245">
        <v>1048.2281999999996</v>
      </c>
      <c r="J9" s="148">
        <f t="shared" si="1"/>
        <v>-0.33512548201630094</v>
      </c>
      <c r="K9" s="24"/>
      <c r="M9" s="118"/>
      <c r="N9" s="118"/>
    </row>
    <row r="10" spans="1:14" x14ac:dyDescent="0.25">
      <c r="A10" s="1"/>
      <c r="B10" s="50"/>
      <c r="C10" s="53" t="s">
        <v>31</v>
      </c>
      <c r="D10" s="150">
        <v>446.5832200000001</v>
      </c>
      <c r="E10" s="151">
        <v>690.34128999999996</v>
      </c>
      <c r="F10" s="148">
        <f t="shared" si="0"/>
        <v>0.54582899464964185</v>
      </c>
      <c r="G10" s="119"/>
      <c r="H10" s="245">
        <v>206.68899999999994</v>
      </c>
      <c r="I10" s="245">
        <v>155.21760000000003</v>
      </c>
      <c r="J10" s="148">
        <f t="shared" si="1"/>
        <v>-0.24902825017296479</v>
      </c>
      <c r="K10" s="24"/>
      <c r="M10" s="117"/>
      <c r="N10" s="117"/>
    </row>
    <row r="11" spans="1:14" x14ac:dyDescent="0.25">
      <c r="A11" s="1"/>
      <c r="B11" s="50"/>
      <c r="C11" s="54" t="s">
        <v>6</v>
      </c>
      <c r="D11" s="150">
        <v>46.586939999999998</v>
      </c>
      <c r="E11" s="151">
        <v>75.30847</v>
      </c>
      <c r="F11" s="148">
        <f t="shared" si="0"/>
        <v>0.61651462834863169</v>
      </c>
      <c r="G11" s="119"/>
      <c r="H11" s="245">
        <v>66.593299999999999</v>
      </c>
      <c r="I11" s="245">
        <v>56.7592</v>
      </c>
      <c r="J11" s="148">
        <f t="shared" si="1"/>
        <v>-0.14767401525378679</v>
      </c>
      <c r="K11" s="24"/>
      <c r="M11" s="117"/>
      <c r="N11" s="117"/>
    </row>
    <row r="12" spans="1:14" x14ac:dyDescent="0.25">
      <c r="A12" s="1"/>
      <c r="B12" s="50"/>
      <c r="C12" s="54" t="s">
        <v>7</v>
      </c>
      <c r="D12" s="150">
        <v>3190.0228400000028</v>
      </c>
      <c r="E12" s="151">
        <v>1796.9995933882617</v>
      </c>
      <c r="F12" s="148">
        <f t="shared" si="0"/>
        <v>-0.43668127674337903</v>
      </c>
      <c r="G12" s="119"/>
      <c r="H12" s="245">
        <v>1303.2982000000004</v>
      </c>
      <c r="I12" s="245">
        <v>836.25139999999953</v>
      </c>
      <c r="J12" s="148">
        <f t="shared" si="1"/>
        <v>-0.35835758846287113</v>
      </c>
      <c r="K12" s="24"/>
      <c r="M12" s="104"/>
      <c r="N12" s="104"/>
    </row>
    <row r="13" spans="1:14" ht="27" customHeight="1" x14ac:dyDescent="0.25">
      <c r="A13" s="1"/>
      <c r="B13" s="50"/>
      <c r="C13" s="71" t="s">
        <v>9</v>
      </c>
      <c r="D13" s="150">
        <v>1868.0373399999999</v>
      </c>
      <c r="E13" s="151">
        <v>1341.7117753945665</v>
      </c>
      <c r="F13" s="148">
        <f t="shared" si="0"/>
        <v>-0.28175323551371484</v>
      </c>
      <c r="G13" s="119"/>
      <c r="H13" s="245">
        <v>971.08119999999985</v>
      </c>
      <c r="I13" s="245">
        <v>980.24509999999998</v>
      </c>
      <c r="J13" s="148">
        <f t="shared" si="1"/>
        <v>9.4368009595903277E-3</v>
      </c>
      <c r="K13" s="24"/>
      <c r="M13" s="104"/>
      <c r="N13" s="104"/>
    </row>
    <row r="14" spans="1:14" x14ac:dyDescent="0.25">
      <c r="A14" s="1"/>
      <c r="B14" s="50"/>
      <c r="C14" s="54" t="s">
        <v>32</v>
      </c>
      <c r="D14" s="150">
        <v>209.53691000000001</v>
      </c>
      <c r="E14" s="151">
        <v>248.86083000000008</v>
      </c>
      <c r="F14" s="148">
        <f t="shared" si="0"/>
        <v>0.18767061134957116</v>
      </c>
      <c r="G14" s="119"/>
      <c r="H14" s="245">
        <v>98.269499999999994</v>
      </c>
      <c r="I14" s="245">
        <v>69.819399999999987</v>
      </c>
      <c r="J14" s="148">
        <f t="shared" si="1"/>
        <v>-0.28951098764112981</v>
      </c>
      <c r="K14" s="24"/>
      <c r="M14" s="104"/>
      <c r="N14" s="104"/>
    </row>
    <row r="15" spans="1:14" x14ac:dyDescent="0.25">
      <c r="A15" s="1"/>
      <c r="B15" s="50"/>
      <c r="C15" s="54" t="s">
        <v>6</v>
      </c>
      <c r="D15" s="150">
        <v>50.304639999999999</v>
      </c>
      <c r="E15" s="151">
        <v>140.80306999999999</v>
      </c>
      <c r="F15" s="148">
        <f t="shared" si="0"/>
        <v>1.7990076064553884</v>
      </c>
      <c r="G15" s="120"/>
      <c r="H15" s="245">
        <v>254.46970000000002</v>
      </c>
      <c r="I15" s="245">
        <v>521.28880000000004</v>
      </c>
      <c r="J15" s="148">
        <f t="shared" si="1"/>
        <v>1.0485299428576369</v>
      </c>
      <c r="K15" s="24"/>
      <c r="M15" s="117"/>
      <c r="N15" s="117"/>
    </row>
    <row r="16" spans="1:14" x14ac:dyDescent="0.25">
      <c r="A16" s="1"/>
      <c r="B16" s="50"/>
      <c r="C16" s="54" t="s">
        <v>7</v>
      </c>
      <c r="D16" s="150">
        <v>1608.19579</v>
      </c>
      <c r="E16" s="151">
        <v>952.04787539456652</v>
      </c>
      <c r="F16" s="148">
        <f t="shared" si="0"/>
        <v>-0.40800250733490195</v>
      </c>
      <c r="G16" s="119"/>
      <c r="H16" s="245">
        <v>618.34199999999987</v>
      </c>
      <c r="I16" s="245">
        <v>389.13689999999997</v>
      </c>
      <c r="J16" s="148">
        <f t="shared" si="1"/>
        <v>-0.37067690695440381</v>
      </c>
      <c r="K16" s="24"/>
      <c r="M16" s="104"/>
      <c r="N16" s="104"/>
    </row>
    <row r="17" spans="1:14" ht="24" customHeight="1" x14ac:dyDescent="0.25">
      <c r="A17" s="1"/>
      <c r="B17" s="50"/>
      <c r="C17" s="1" t="s">
        <v>10</v>
      </c>
      <c r="D17" s="150">
        <v>26155.539789999992</v>
      </c>
      <c r="E17" s="151">
        <v>35108.231917456593</v>
      </c>
      <c r="F17" s="148">
        <f t="shared" si="0"/>
        <v>0.34228665129210872</v>
      </c>
      <c r="G17" s="119"/>
      <c r="H17" s="245">
        <v>15759.665499999999</v>
      </c>
      <c r="I17" s="245">
        <v>19469.064400000003</v>
      </c>
      <c r="J17" s="148">
        <f t="shared" si="1"/>
        <v>0.23537294620878876</v>
      </c>
      <c r="K17" s="24"/>
      <c r="M17" s="104"/>
      <c r="N17" s="104"/>
    </row>
    <row r="18" spans="1:14" x14ac:dyDescent="0.25">
      <c r="A18" s="1"/>
      <c r="B18" s="50"/>
      <c r="C18" s="54" t="s">
        <v>31</v>
      </c>
      <c r="D18" s="150">
        <v>13678.76955999999</v>
      </c>
      <c r="E18" s="151">
        <v>15648.589889332883</v>
      </c>
      <c r="F18" s="148">
        <f t="shared" si="0"/>
        <v>0.14400566664220454</v>
      </c>
      <c r="G18" s="119"/>
      <c r="H18" s="245">
        <v>6715.1049000000012</v>
      </c>
      <c r="I18" s="245">
        <v>6848.684100000004</v>
      </c>
      <c r="J18" s="148">
        <f t="shared" si="1"/>
        <v>1.989234747472118E-2</v>
      </c>
      <c r="K18" s="24"/>
      <c r="M18" s="104"/>
      <c r="N18" s="104"/>
    </row>
    <row r="19" spans="1:14" x14ac:dyDescent="0.25">
      <c r="A19" s="1"/>
      <c r="B19" s="50"/>
      <c r="C19" s="54" t="s">
        <v>6</v>
      </c>
      <c r="D19" s="150">
        <v>4498.5814099999998</v>
      </c>
      <c r="E19" s="151">
        <v>9922.1792999999998</v>
      </c>
      <c r="F19" s="148">
        <f t="shared" si="0"/>
        <v>1.205624039156824</v>
      </c>
      <c r="G19" s="119"/>
      <c r="H19" s="245">
        <v>5161.8052999999991</v>
      </c>
      <c r="I19" s="245">
        <v>9562.7331000000013</v>
      </c>
      <c r="J19" s="148">
        <f t="shared" si="1"/>
        <v>0.85259469201598959</v>
      </c>
      <c r="K19" s="24"/>
      <c r="M19" s="117"/>
      <c r="N19" s="117"/>
    </row>
    <row r="20" spans="1:14" x14ac:dyDescent="0.25">
      <c r="A20" s="1"/>
      <c r="B20" s="50"/>
      <c r="C20" s="54" t="s">
        <v>7</v>
      </c>
      <c r="D20" s="150">
        <v>7978.1888200000021</v>
      </c>
      <c r="E20" s="151">
        <v>9537.4627281237135</v>
      </c>
      <c r="F20" s="148">
        <f t="shared" si="0"/>
        <v>0.19544209134470084</v>
      </c>
      <c r="G20" s="119"/>
      <c r="H20" s="245">
        <v>3882.7552999999989</v>
      </c>
      <c r="I20" s="245">
        <v>3057.6472000000003</v>
      </c>
      <c r="J20" s="148">
        <f t="shared" si="1"/>
        <v>-0.212505820286949</v>
      </c>
      <c r="K20" s="24"/>
      <c r="M20" s="104"/>
      <c r="N20" s="104"/>
    </row>
    <row r="21" spans="1:14" x14ac:dyDescent="0.25">
      <c r="A21" s="1"/>
      <c r="B21" s="52" t="s">
        <v>8</v>
      </c>
      <c r="C21" s="55"/>
      <c r="D21" s="152">
        <v>10562.860440000002</v>
      </c>
      <c r="E21" s="152">
        <v>10966.183043882729</v>
      </c>
      <c r="F21" s="149">
        <f t="shared" si="0"/>
        <v>3.8183085554685879E-2</v>
      </c>
      <c r="G21" s="122"/>
      <c r="H21" s="246">
        <v>5329.417300000001</v>
      </c>
      <c r="I21" s="246">
        <v>4846.6214</v>
      </c>
      <c r="J21" s="149">
        <f t="shared" si="1"/>
        <v>-9.0590748072964924E-2</v>
      </c>
      <c r="K21" s="24"/>
      <c r="M21" s="104"/>
      <c r="N21" s="104"/>
    </row>
    <row r="22" spans="1:14" ht="26.25" customHeight="1" x14ac:dyDescent="0.25">
      <c r="A22" s="1"/>
      <c r="B22" s="55"/>
      <c r="C22" s="55" t="s">
        <v>12</v>
      </c>
      <c r="D22" s="150">
        <v>1835.9880399999997</v>
      </c>
      <c r="E22" s="150">
        <v>1724.3048999999999</v>
      </c>
      <c r="F22" s="148">
        <f t="shared" si="0"/>
        <v>-6.0829993206273761E-2</v>
      </c>
      <c r="G22" s="123"/>
      <c r="H22" s="245">
        <v>1067.3243000000002</v>
      </c>
      <c r="I22" s="245">
        <v>741.9321000000001</v>
      </c>
      <c r="J22" s="148">
        <f t="shared" si="1"/>
        <v>-0.30486722732725197</v>
      </c>
      <c r="K22" s="24"/>
      <c r="M22" s="104"/>
      <c r="N22" s="104"/>
    </row>
    <row r="23" spans="1:14" x14ac:dyDescent="0.25">
      <c r="A23" s="1"/>
      <c r="B23" s="55"/>
      <c r="C23" s="53" t="s">
        <v>31</v>
      </c>
      <c r="D23" s="150">
        <v>418.98473999999999</v>
      </c>
      <c r="E23" s="150">
        <v>680.40483999999992</v>
      </c>
      <c r="F23" s="148">
        <f t="shared" si="0"/>
        <v>0.62393704362598013</v>
      </c>
      <c r="G23" s="119"/>
      <c r="H23" s="245">
        <v>196.47369999999995</v>
      </c>
      <c r="I23" s="245">
        <v>150.48930000000001</v>
      </c>
      <c r="J23" s="148">
        <f t="shared" si="1"/>
        <v>-0.23404862839148419</v>
      </c>
      <c r="K23" s="24"/>
      <c r="M23" s="117"/>
      <c r="N23" s="117"/>
    </row>
    <row r="24" spans="1:14" x14ac:dyDescent="0.25">
      <c r="A24" s="1"/>
      <c r="B24" s="1"/>
      <c r="C24" s="54" t="s">
        <v>6</v>
      </c>
      <c r="D24" s="150">
        <v>46.586939999999998</v>
      </c>
      <c r="E24" s="150">
        <v>75.30847</v>
      </c>
      <c r="F24" s="148">
        <f t="shared" si="0"/>
        <v>0.61651462834863169</v>
      </c>
      <c r="G24" s="123"/>
      <c r="H24" s="245">
        <v>66.593299999999999</v>
      </c>
      <c r="I24" s="245">
        <v>56.7592</v>
      </c>
      <c r="J24" s="148">
        <f t="shared" si="1"/>
        <v>-0.14767401525378679</v>
      </c>
      <c r="K24" s="24"/>
      <c r="M24" s="117"/>
      <c r="N24" s="117"/>
    </row>
    <row r="25" spans="1:14" x14ac:dyDescent="0.25">
      <c r="A25" s="1"/>
      <c r="B25" s="1"/>
      <c r="C25" s="54" t="s">
        <v>7</v>
      </c>
      <c r="D25" s="150">
        <v>1370.4163599999997</v>
      </c>
      <c r="E25" s="150">
        <v>968.59159</v>
      </c>
      <c r="F25" s="148">
        <f t="shared" si="0"/>
        <v>-0.29321364056103344</v>
      </c>
      <c r="G25" s="123"/>
      <c r="H25" s="245">
        <v>804.25730000000021</v>
      </c>
      <c r="I25" s="245">
        <v>534.68360000000007</v>
      </c>
      <c r="J25" s="148">
        <f t="shared" si="1"/>
        <v>-0.33518340461441887</v>
      </c>
      <c r="K25" s="24"/>
      <c r="M25" s="104"/>
      <c r="N25" s="104"/>
    </row>
    <row r="26" spans="1:14" ht="25.5" customHeight="1" x14ac:dyDescent="0.25">
      <c r="A26" s="1"/>
      <c r="B26" s="1"/>
      <c r="C26" s="71" t="s">
        <v>9</v>
      </c>
      <c r="D26" s="150">
        <v>962.79962999999998</v>
      </c>
      <c r="E26" s="150">
        <v>890.32622000000003</v>
      </c>
      <c r="F26" s="148">
        <f t="shared" si="0"/>
        <v>-7.5273616380596181E-2</v>
      </c>
      <c r="G26" s="123"/>
      <c r="H26" s="245">
        <v>695.26469999999995</v>
      </c>
      <c r="I26" s="245">
        <v>847.5483999999999</v>
      </c>
      <c r="J26" s="148">
        <f t="shared" si="1"/>
        <v>0.21902981698912655</v>
      </c>
      <c r="K26" s="24"/>
      <c r="M26" s="104"/>
      <c r="N26" s="104"/>
    </row>
    <row r="27" spans="1:14" x14ac:dyDescent="0.25">
      <c r="A27" s="1"/>
      <c r="B27" s="1"/>
      <c r="C27" s="54" t="s">
        <v>32</v>
      </c>
      <c r="D27" s="150">
        <v>209.24448999999998</v>
      </c>
      <c r="E27" s="150">
        <v>248.73577000000006</v>
      </c>
      <c r="F27" s="148">
        <f t="shared" si="0"/>
        <v>0.18873271167140449</v>
      </c>
      <c r="G27" s="123"/>
      <c r="H27" s="245">
        <v>98.103799999999993</v>
      </c>
      <c r="I27" s="245">
        <v>69.77239999999999</v>
      </c>
      <c r="J27" s="148">
        <f t="shared" si="1"/>
        <v>-0.28879003667543973</v>
      </c>
      <c r="K27" s="24"/>
      <c r="M27" s="117"/>
      <c r="N27" s="117"/>
    </row>
    <row r="28" spans="1:14" x14ac:dyDescent="0.25">
      <c r="A28" s="1"/>
      <c r="B28" s="1"/>
      <c r="C28" s="54" t="s">
        <v>6</v>
      </c>
      <c r="D28" s="150">
        <v>50.304639999999999</v>
      </c>
      <c r="E28" s="150">
        <v>140.80306999999999</v>
      </c>
      <c r="F28" s="148">
        <f t="shared" si="0"/>
        <v>1.7990076064553884</v>
      </c>
      <c r="G28" s="124"/>
      <c r="H28" s="245">
        <v>254.46970000000002</v>
      </c>
      <c r="I28" s="245">
        <v>521.28880000000004</v>
      </c>
      <c r="J28" s="148">
        <f t="shared" si="1"/>
        <v>1.0485299428576369</v>
      </c>
      <c r="K28" s="24"/>
      <c r="M28" s="104"/>
      <c r="N28" s="104"/>
    </row>
    <row r="29" spans="1:14" x14ac:dyDescent="0.25">
      <c r="A29" s="1"/>
      <c r="B29" s="1"/>
      <c r="C29" s="54" t="s">
        <v>7</v>
      </c>
      <c r="D29" s="150">
        <v>703.25049999999999</v>
      </c>
      <c r="E29" s="150">
        <v>500.78737999999998</v>
      </c>
      <c r="F29" s="148">
        <f t="shared" si="0"/>
        <v>-0.28789616217834185</v>
      </c>
      <c r="G29" s="123"/>
      <c r="H29" s="245">
        <v>342.69119999999998</v>
      </c>
      <c r="I29" s="245">
        <v>256.48719999999997</v>
      </c>
      <c r="J29" s="148">
        <f t="shared" si="1"/>
        <v>-0.25155008357378306</v>
      </c>
      <c r="K29" s="24"/>
      <c r="M29" s="104"/>
      <c r="N29" s="104"/>
    </row>
    <row r="30" spans="1:14" ht="25.5" customHeight="1" x14ac:dyDescent="0.25">
      <c r="A30" s="1"/>
      <c r="B30" s="1"/>
      <c r="C30" s="1" t="s">
        <v>10</v>
      </c>
      <c r="D30" s="150">
        <v>7764.0727700000025</v>
      </c>
      <c r="E30" s="150">
        <v>8351.5519238827292</v>
      </c>
      <c r="F30" s="148">
        <f t="shared" si="0"/>
        <v>7.5666363683853835E-2</v>
      </c>
      <c r="G30" s="123"/>
      <c r="H30" s="245">
        <v>3566.828300000001</v>
      </c>
      <c r="I30" s="245">
        <v>3257.1408999999994</v>
      </c>
      <c r="J30" s="148">
        <f t="shared" si="1"/>
        <v>-8.6824308307748232E-2</v>
      </c>
      <c r="K30" s="24"/>
      <c r="M30" s="117"/>
      <c r="N30" s="117"/>
    </row>
    <row r="31" spans="1:14" x14ac:dyDescent="0.25">
      <c r="A31" s="1"/>
      <c r="B31" s="1"/>
      <c r="C31" s="54" t="s">
        <v>31</v>
      </c>
      <c r="D31" s="150">
        <v>5091.634930000002</v>
      </c>
      <c r="E31" s="150">
        <v>5336.1892038827282</v>
      </c>
      <c r="F31" s="148">
        <f t="shared" si="0"/>
        <v>4.8030598667199831E-2</v>
      </c>
      <c r="G31" s="123"/>
      <c r="H31" s="245">
        <v>1868.3995000000004</v>
      </c>
      <c r="I31" s="245">
        <v>1588.6935999999998</v>
      </c>
      <c r="J31" s="148">
        <f t="shared" si="1"/>
        <v>-0.14970347615699992</v>
      </c>
      <c r="K31" s="24"/>
      <c r="M31" s="104"/>
      <c r="N31" s="104"/>
    </row>
    <row r="32" spans="1:14" x14ac:dyDescent="0.25">
      <c r="A32" s="1"/>
      <c r="B32" s="1"/>
      <c r="C32" s="54" t="s">
        <v>6</v>
      </c>
      <c r="D32" s="150">
        <v>97.343919999999997</v>
      </c>
      <c r="E32" s="150">
        <v>180.68806000000001</v>
      </c>
      <c r="F32" s="148">
        <f t="shared" si="0"/>
        <v>0.85618228647459449</v>
      </c>
      <c r="G32" s="123"/>
      <c r="H32" s="245">
        <v>421.76349999999996</v>
      </c>
      <c r="I32" s="245">
        <v>597.15830000000005</v>
      </c>
      <c r="J32" s="148">
        <f t="shared" si="1"/>
        <v>0.41586054743950129</v>
      </c>
      <c r="K32" s="24"/>
      <c r="M32" s="104"/>
      <c r="N32" s="104"/>
    </row>
    <row r="33" spans="1:14" x14ac:dyDescent="0.25">
      <c r="A33" s="1"/>
      <c r="B33" s="1"/>
      <c r="C33" s="54" t="s">
        <v>7</v>
      </c>
      <c r="D33" s="150">
        <v>2575.0939200000007</v>
      </c>
      <c r="E33" s="150">
        <v>2834.6746600000001</v>
      </c>
      <c r="F33" s="148">
        <f t="shared" si="0"/>
        <v>0.10080437765159235</v>
      </c>
      <c r="G33" s="123"/>
      <c r="H33" s="245">
        <v>1276.6653000000003</v>
      </c>
      <c r="I33" s="245">
        <v>1071.2889999999995</v>
      </c>
      <c r="J33" s="148">
        <f t="shared" si="1"/>
        <v>-0.16086933670085712</v>
      </c>
      <c r="K33" s="24"/>
      <c r="M33" s="104"/>
      <c r="N33" s="104"/>
    </row>
    <row r="34" spans="1:14" x14ac:dyDescent="0.25">
      <c r="A34" s="1"/>
      <c r="B34" s="52" t="s">
        <v>13</v>
      </c>
      <c r="C34" s="55"/>
      <c r="D34" s="152">
        <v>848.07706999999982</v>
      </c>
      <c r="E34" s="152">
        <v>2151.3326999999999</v>
      </c>
      <c r="F34" s="149">
        <f t="shared" si="0"/>
        <v>1.5367183904642068</v>
      </c>
      <c r="G34" s="122"/>
      <c r="H34" s="246">
        <v>909.28340000000014</v>
      </c>
      <c r="I34" s="246">
        <v>2452.5884999999998</v>
      </c>
      <c r="J34" s="149">
        <f t="shared" si="1"/>
        <v>1.6972762287313277</v>
      </c>
      <c r="K34" s="24"/>
      <c r="M34" s="117"/>
      <c r="N34" s="117"/>
    </row>
    <row r="35" spans="1:14" ht="27" customHeight="1" x14ac:dyDescent="0.25">
      <c r="A35" s="1"/>
      <c r="B35" s="55"/>
      <c r="C35" s="55" t="s">
        <v>12</v>
      </c>
      <c r="D35" s="150">
        <v>59.728020000000001</v>
      </c>
      <c r="E35" s="150">
        <v>29.50638</v>
      </c>
      <c r="F35" s="148">
        <f t="shared" si="0"/>
        <v>-0.50598764198110036</v>
      </c>
      <c r="G35" s="123"/>
      <c r="H35" s="245">
        <v>26.626700000000003</v>
      </c>
      <c r="I35" s="245">
        <v>10.620999999999999</v>
      </c>
      <c r="J35" s="148">
        <f t="shared" si="1"/>
        <v>-0.60111467061258073</v>
      </c>
      <c r="K35" s="24"/>
      <c r="M35" s="117"/>
      <c r="N35" s="117"/>
    </row>
    <row r="36" spans="1:14" x14ac:dyDescent="0.25">
      <c r="A36" s="1"/>
      <c r="B36" s="55"/>
      <c r="C36" s="53" t="s">
        <v>31</v>
      </c>
      <c r="D36" s="221">
        <v>8.5830000000000004E-2</v>
      </c>
      <c r="E36" s="221">
        <v>4.5030000000000001E-2</v>
      </c>
      <c r="F36" s="148" t="str">
        <f t="shared" si="0"/>
        <v/>
      </c>
      <c r="G36" s="123"/>
      <c r="H36" s="245">
        <v>7.5400000000000009E-2</v>
      </c>
      <c r="I36" s="245">
        <v>1.1599999999999999E-2</v>
      </c>
      <c r="J36" s="148">
        <f t="shared" si="1"/>
        <v>-0.84615384615384615</v>
      </c>
      <c r="K36" s="24"/>
      <c r="M36" s="104"/>
      <c r="N36" s="104"/>
    </row>
    <row r="37" spans="1:14" x14ac:dyDescent="0.25">
      <c r="A37" s="1"/>
      <c r="B37" s="1"/>
      <c r="C37" s="54" t="s">
        <v>6</v>
      </c>
      <c r="D37" s="245">
        <v>0</v>
      </c>
      <c r="E37" s="245">
        <v>0</v>
      </c>
      <c r="F37" s="148" t="str">
        <f t="shared" si="0"/>
        <v/>
      </c>
      <c r="G37" s="123"/>
      <c r="H37" s="245">
        <v>0</v>
      </c>
      <c r="I37" s="245">
        <v>0</v>
      </c>
      <c r="J37" s="148" t="str">
        <f t="shared" si="1"/>
        <v/>
      </c>
      <c r="K37" s="24"/>
      <c r="M37" s="104"/>
      <c r="N37" s="104"/>
    </row>
    <row r="38" spans="1:14" x14ac:dyDescent="0.25">
      <c r="A38" s="1"/>
      <c r="B38" s="1"/>
      <c r="C38" s="54" t="s">
        <v>7</v>
      </c>
      <c r="D38" s="245">
        <v>59.642189999999999</v>
      </c>
      <c r="E38" s="245">
        <v>29.461349999999999</v>
      </c>
      <c r="F38" s="148">
        <f t="shared" si="0"/>
        <v>-0.5060317201631932</v>
      </c>
      <c r="G38" s="123"/>
      <c r="H38" s="245">
        <v>26.551300000000005</v>
      </c>
      <c r="I38" s="245">
        <v>10.609399999999999</v>
      </c>
      <c r="J38" s="148">
        <f t="shared" si="1"/>
        <v>-0.60041881188491719</v>
      </c>
      <c r="K38" s="24"/>
      <c r="M38" s="104"/>
      <c r="N38" s="104"/>
    </row>
    <row r="39" spans="1:14" ht="26.25" customHeight="1" x14ac:dyDescent="0.25">
      <c r="A39" s="1"/>
      <c r="B39" s="1"/>
      <c r="C39" s="71" t="s">
        <v>9</v>
      </c>
      <c r="D39" s="245">
        <v>32.367490000000004</v>
      </c>
      <c r="E39" s="245">
        <v>8.8294300000000003</v>
      </c>
      <c r="F39" s="148">
        <f t="shared" si="0"/>
        <v>-0.72721301528169158</v>
      </c>
      <c r="G39" s="123"/>
      <c r="H39" s="245">
        <v>14.7425</v>
      </c>
      <c r="I39" s="245">
        <v>3.411</v>
      </c>
      <c r="J39" s="148">
        <f t="shared" si="1"/>
        <v>-0.76862811599118197</v>
      </c>
      <c r="K39" s="24"/>
      <c r="M39" s="117"/>
      <c r="N39" s="117"/>
    </row>
    <row r="40" spans="1:14" x14ac:dyDescent="0.25">
      <c r="A40" s="1"/>
      <c r="B40" s="1"/>
      <c r="C40" s="54" t="s">
        <v>32</v>
      </c>
      <c r="D40" s="245">
        <v>2.8340000000000001E-2</v>
      </c>
      <c r="E40" s="245">
        <v>0.12506</v>
      </c>
      <c r="F40" s="148" t="str">
        <f t="shared" ref="F40:F71" si="2">IF(D40&lt;1,"",IFERROR((E40-D40)/D40,""))</f>
        <v/>
      </c>
      <c r="G40" s="124"/>
      <c r="H40" s="245">
        <v>2.7400000000000001E-2</v>
      </c>
      <c r="I40" s="245">
        <v>4.7E-2</v>
      </c>
      <c r="J40" s="148">
        <f t="shared" si="1"/>
        <v>0.71532846715328458</v>
      </c>
      <c r="K40" s="24"/>
      <c r="M40" s="104"/>
      <c r="N40" s="104"/>
    </row>
    <row r="41" spans="1:14" x14ac:dyDescent="0.25">
      <c r="A41" s="1"/>
      <c r="B41" s="1"/>
      <c r="C41" s="54" t="s">
        <v>6</v>
      </c>
      <c r="D41" s="245">
        <v>0</v>
      </c>
      <c r="E41" s="245">
        <v>0</v>
      </c>
      <c r="F41" s="148" t="str">
        <f t="shared" si="2"/>
        <v/>
      </c>
      <c r="G41" s="124"/>
      <c r="H41" s="245">
        <v>0</v>
      </c>
      <c r="I41" s="245">
        <v>0</v>
      </c>
      <c r="J41" s="148" t="str">
        <f t="shared" si="1"/>
        <v/>
      </c>
      <c r="K41" s="24"/>
      <c r="M41" s="104"/>
      <c r="N41" s="104"/>
    </row>
    <row r="42" spans="1:14" x14ac:dyDescent="0.25">
      <c r="A42" s="1"/>
      <c r="B42" s="1"/>
      <c r="C42" s="54" t="s">
        <v>7</v>
      </c>
      <c r="D42" s="245">
        <v>32.339150000000004</v>
      </c>
      <c r="E42" s="245">
        <v>8.7043700000000008</v>
      </c>
      <c r="F42" s="148">
        <f t="shared" si="2"/>
        <v>-0.73084110126580326</v>
      </c>
      <c r="G42" s="123"/>
      <c r="H42" s="245">
        <v>14.7151</v>
      </c>
      <c r="I42" s="245">
        <v>3.3639999999999999</v>
      </c>
      <c r="J42" s="148">
        <f t="shared" si="1"/>
        <v>-0.7713912919382131</v>
      </c>
      <c r="K42" s="24"/>
      <c r="M42" s="117"/>
      <c r="N42" s="117"/>
    </row>
    <row r="43" spans="1:14" ht="26.25" customHeight="1" x14ac:dyDescent="0.25">
      <c r="A43" s="1"/>
      <c r="B43" s="1"/>
      <c r="C43" s="1" t="s">
        <v>10</v>
      </c>
      <c r="D43" s="245">
        <v>755.98155999999983</v>
      </c>
      <c r="E43" s="245">
        <v>2112.9968899999999</v>
      </c>
      <c r="F43" s="148">
        <f t="shared" si="2"/>
        <v>1.7950376064728357</v>
      </c>
      <c r="G43" s="123"/>
      <c r="H43" s="245">
        <v>867.91420000000016</v>
      </c>
      <c r="I43" s="245">
        <v>2438.5565000000001</v>
      </c>
      <c r="J43" s="148">
        <f t="shared" si="1"/>
        <v>1.8096746199105853</v>
      </c>
      <c r="K43" s="24"/>
      <c r="M43" s="104"/>
      <c r="N43" s="104"/>
    </row>
    <row r="44" spans="1:14" x14ac:dyDescent="0.25">
      <c r="A44" s="1"/>
      <c r="B44" s="1"/>
      <c r="C44" s="54" t="s">
        <v>31</v>
      </c>
      <c r="D44" s="245">
        <v>66.939689999999999</v>
      </c>
      <c r="E44" s="245">
        <v>75.728640000000055</v>
      </c>
      <c r="F44" s="148">
        <f t="shared" si="2"/>
        <v>0.13129654469568139</v>
      </c>
      <c r="G44" s="123"/>
      <c r="H44" s="245">
        <v>71.309400000000039</v>
      </c>
      <c r="I44" s="245">
        <v>84.813699999999997</v>
      </c>
      <c r="J44" s="148">
        <f t="shared" si="1"/>
        <v>0.18937615517729711</v>
      </c>
      <c r="K44" s="24"/>
      <c r="M44" s="104"/>
      <c r="N44" s="104"/>
    </row>
    <row r="45" spans="1:14" x14ac:dyDescent="0.25">
      <c r="A45" s="1"/>
      <c r="B45" s="1"/>
      <c r="C45" s="54" t="s">
        <v>6</v>
      </c>
      <c r="D45" s="245">
        <v>274.48537999999996</v>
      </c>
      <c r="E45" s="245">
        <v>1563.1661200000001</v>
      </c>
      <c r="F45" s="148">
        <f t="shared" si="2"/>
        <v>4.6948975570210711</v>
      </c>
      <c r="G45" s="123"/>
      <c r="H45" s="245">
        <v>593.51790000000005</v>
      </c>
      <c r="I45" s="245">
        <v>2171.1538</v>
      </c>
      <c r="J45" s="148">
        <f t="shared" si="1"/>
        <v>2.658110058685677</v>
      </c>
      <c r="K45" s="24"/>
      <c r="M45" s="104"/>
      <c r="N45" s="104"/>
    </row>
    <row r="46" spans="1:14" x14ac:dyDescent="0.25">
      <c r="A46" s="1"/>
      <c r="B46" s="1"/>
      <c r="C46" s="54" t="s">
        <v>7</v>
      </c>
      <c r="D46" s="245">
        <v>414.55648999999988</v>
      </c>
      <c r="E46" s="245">
        <v>474.10212999999993</v>
      </c>
      <c r="F46" s="148">
        <f t="shared" si="2"/>
        <v>0.14363697454115376</v>
      </c>
      <c r="G46" s="123"/>
      <c r="H46" s="245">
        <v>203.08690000000001</v>
      </c>
      <c r="I46" s="245">
        <v>182.589</v>
      </c>
      <c r="J46" s="148">
        <f t="shared" si="1"/>
        <v>-0.10093167013726644</v>
      </c>
      <c r="K46" s="24"/>
      <c r="M46" s="117"/>
      <c r="N46" s="117"/>
    </row>
    <row r="47" spans="1:14" x14ac:dyDescent="0.25">
      <c r="A47" s="1"/>
      <c r="B47" s="52" t="s">
        <v>14</v>
      </c>
      <c r="C47" s="55"/>
      <c r="D47" s="246">
        <v>19977.604330000002</v>
      </c>
      <c r="E47" s="246">
        <v>25671.427802356702</v>
      </c>
      <c r="F47" s="149">
        <f t="shared" si="2"/>
        <v>0.2850103234753924</v>
      </c>
      <c r="G47" s="122"/>
      <c r="H47" s="246">
        <v>11887.497299999997</v>
      </c>
      <c r="I47" s="246">
        <v>14076.895700000005</v>
      </c>
      <c r="J47" s="149">
        <f t="shared" si="1"/>
        <v>0.18417656338815805</v>
      </c>
      <c r="K47" s="24"/>
      <c r="M47" s="117"/>
      <c r="N47" s="117"/>
    </row>
    <row r="48" spans="1:14" ht="23.25" customHeight="1" x14ac:dyDescent="0.25">
      <c r="A48" s="1"/>
      <c r="B48" s="55"/>
      <c r="C48" s="55" t="s">
        <v>12</v>
      </c>
      <c r="D48" s="245">
        <v>1630.4258499999999</v>
      </c>
      <c r="E48" s="245">
        <v>713.32978338826138</v>
      </c>
      <c r="F48" s="148">
        <f t="shared" si="2"/>
        <v>-0.56248866920978868</v>
      </c>
      <c r="G48" s="123"/>
      <c r="H48" s="245">
        <v>399.60200000000015</v>
      </c>
      <c r="I48" s="245">
        <v>232.61060000000001</v>
      </c>
      <c r="J48" s="148">
        <f t="shared" si="1"/>
        <v>-0.41789430483330936</v>
      </c>
      <c r="K48" s="24"/>
      <c r="M48" s="104"/>
      <c r="N48" s="104"/>
    </row>
    <row r="49" spans="1:14" x14ac:dyDescent="0.25">
      <c r="A49" s="1"/>
      <c r="B49" s="55"/>
      <c r="C49" s="53" t="s">
        <v>31</v>
      </c>
      <c r="D49" s="245">
        <v>26.03173</v>
      </c>
      <c r="E49" s="245">
        <v>9.8914200000000001</v>
      </c>
      <c r="F49" s="148">
        <f t="shared" si="2"/>
        <v>-0.62002448550288436</v>
      </c>
      <c r="G49" s="124"/>
      <c r="H49" s="245">
        <v>9.9570000000000025</v>
      </c>
      <c r="I49" s="245">
        <v>4.7166999999999994</v>
      </c>
      <c r="J49" s="148">
        <f t="shared" si="1"/>
        <v>-0.52629306015868249</v>
      </c>
      <c r="K49" s="24"/>
      <c r="M49" s="104"/>
      <c r="N49" s="104"/>
    </row>
    <row r="50" spans="1:14" x14ac:dyDescent="0.25">
      <c r="A50" s="1"/>
      <c r="B50" s="1"/>
      <c r="C50" s="54" t="s">
        <v>6</v>
      </c>
      <c r="D50" s="245">
        <v>0</v>
      </c>
      <c r="E50" s="245">
        <v>0</v>
      </c>
      <c r="F50" s="148" t="str">
        <f t="shared" si="2"/>
        <v/>
      </c>
      <c r="G50" s="121"/>
      <c r="H50" s="245">
        <v>0</v>
      </c>
      <c r="I50" s="245">
        <v>0</v>
      </c>
      <c r="J50" s="148" t="str">
        <f t="shared" si="1"/>
        <v/>
      </c>
      <c r="K50" s="24"/>
      <c r="M50" s="104"/>
      <c r="N50" s="104"/>
    </row>
    <row r="51" spans="1:14" x14ac:dyDescent="0.25">
      <c r="A51" s="1"/>
      <c r="B51" s="1"/>
      <c r="C51" s="54" t="s">
        <v>7</v>
      </c>
      <c r="D51" s="245">
        <v>1604.3941199999999</v>
      </c>
      <c r="E51" s="245">
        <v>703.43836338826134</v>
      </c>
      <c r="F51" s="148">
        <f t="shared" si="2"/>
        <v>-0.56155513497627296</v>
      </c>
      <c r="G51" s="123"/>
      <c r="H51" s="245">
        <v>389.64500000000015</v>
      </c>
      <c r="I51" s="245">
        <v>227.8939</v>
      </c>
      <c r="J51" s="148">
        <f t="shared" ref="J51:J72" si="3">IFERROR((I51-H51)/H51,"")</f>
        <v>-0.41512427979314526</v>
      </c>
      <c r="K51" s="24"/>
      <c r="M51" s="117"/>
      <c r="N51" s="117"/>
    </row>
    <row r="52" spans="1:14" ht="24.75" customHeight="1" x14ac:dyDescent="0.25">
      <c r="A52" s="1"/>
      <c r="B52" s="1"/>
      <c r="C52" s="71" t="s">
        <v>9</v>
      </c>
      <c r="D52" s="245">
        <v>779.0033199999998</v>
      </c>
      <c r="E52" s="245">
        <v>403.61476539456669</v>
      </c>
      <c r="F52" s="148">
        <f t="shared" si="2"/>
        <v>-0.48188312548582363</v>
      </c>
      <c r="G52" s="123"/>
      <c r="H52" s="245">
        <v>206.28109999999995</v>
      </c>
      <c r="I52" s="245">
        <v>98.958600000000004</v>
      </c>
      <c r="J52" s="148">
        <f t="shared" si="3"/>
        <v>-0.52027306427976183</v>
      </c>
      <c r="K52" s="24"/>
      <c r="M52" s="104"/>
      <c r="N52" s="104"/>
    </row>
    <row r="53" spans="1:14" x14ac:dyDescent="0.25">
      <c r="A53" s="1"/>
      <c r="B53" s="1"/>
      <c r="C53" s="54" t="s">
        <v>32</v>
      </c>
      <c r="D53" s="245">
        <v>0.26407999999999998</v>
      </c>
      <c r="E53" s="245">
        <v>0</v>
      </c>
      <c r="F53" s="148" t="str">
        <f t="shared" si="2"/>
        <v/>
      </c>
      <c r="G53" s="121"/>
      <c r="H53" s="245">
        <v>8.8000000000000009E-2</v>
      </c>
      <c r="I53" s="245">
        <v>0</v>
      </c>
      <c r="J53" s="148">
        <f t="shared" si="3"/>
        <v>-1</v>
      </c>
      <c r="K53" s="24"/>
      <c r="M53" s="117"/>
      <c r="N53" s="117"/>
    </row>
    <row r="54" spans="1:14" x14ac:dyDescent="0.25">
      <c r="A54" s="1"/>
      <c r="B54" s="1"/>
      <c r="C54" s="54" t="s">
        <v>6</v>
      </c>
      <c r="D54" s="245">
        <v>0</v>
      </c>
      <c r="E54" s="245">
        <v>0</v>
      </c>
      <c r="F54" s="148" t="str">
        <f t="shared" si="2"/>
        <v/>
      </c>
      <c r="G54" s="121"/>
      <c r="H54" s="245">
        <v>0</v>
      </c>
      <c r="I54" s="245">
        <v>0</v>
      </c>
      <c r="J54" s="148" t="str">
        <f t="shared" si="3"/>
        <v/>
      </c>
      <c r="K54" s="24"/>
      <c r="M54" s="104"/>
      <c r="N54" s="104"/>
    </row>
    <row r="55" spans="1:14" x14ac:dyDescent="0.25">
      <c r="A55" s="1"/>
      <c r="B55" s="1"/>
      <c r="C55" s="54" t="s">
        <v>7</v>
      </c>
      <c r="D55" s="245">
        <v>778.73923999999977</v>
      </c>
      <c r="E55" s="245">
        <v>403.61476539456669</v>
      </c>
      <c r="F55" s="148">
        <f t="shared" si="2"/>
        <v>-0.4817074257172827</v>
      </c>
      <c r="G55" s="123"/>
      <c r="H55" s="245">
        <v>206.19309999999996</v>
      </c>
      <c r="I55" s="245">
        <v>98.958600000000004</v>
      </c>
      <c r="J55" s="148">
        <f t="shared" si="3"/>
        <v>-0.52006832430377148</v>
      </c>
      <c r="K55" s="24"/>
      <c r="M55" s="104"/>
      <c r="N55" s="104"/>
    </row>
    <row r="56" spans="1:14" ht="23.25" customHeight="1" x14ac:dyDescent="0.25">
      <c r="A56" s="1"/>
      <c r="B56" s="1"/>
      <c r="C56" s="1" t="s">
        <v>10</v>
      </c>
      <c r="D56" s="245">
        <v>17568.175160000003</v>
      </c>
      <c r="E56" s="245">
        <v>24554.483253573875</v>
      </c>
      <c r="F56" s="148">
        <f t="shared" si="2"/>
        <v>0.39766839924732805</v>
      </c>
      <c r="G56" s="123"/>
      <c r="H56" s="245">
        <v>11281.614199999996</v>
      </c>
      <c r="I56" s="245">
        <v>13745.326500000005</v>
      </c>
      <c r="J56" s="148">
        <f t="shared" si="3"/>
        <v>0.21838295977183914</v>
      </c>
      <c r="K56" s="24"/>
    </row>
    <row r="57" spans="1:14" x14ac:dyDescent="0.25">
      <c r="A57" s="1"/>
      <c r="B57" s="1"/>
      <c r="C57" s="54" t="s">
        <v>31</v>
      </c>
      <c r="D57" s="245">
        <v>8517.6720400000013</v>
      </c>
      <c r="E57" s="245">
        <v>10191.647545450152</v>
      </c>
      <c r="F57" s="148">
        <f t="shared" si="2"/>
        <v>0.19652969703329301</v>
      </c>
      <c r="G57" s="123"/>
      <c r="H57" s="245">
        <v>4774.3429999999989</v>
      </c>
      <c r="I57" s="245">
        <v>5165.4499000000033</v>
      </c>
      <c r="J57" s="148">
        <f t="shared" si="3"/>
        <v>8.1918475484481196E-2</v>
      </c>
      <c r="K57" s="24"/>
    </row>
    <row r="58" spans="1:14" x14ac:dyDescent="0.25">
      <c r="A58" s="1"/>
      <c r="B58" s="1"/>
      <c r="C58" s="54" t="s">
        <v>6</v>
      </c>
      <c r="D58" s="245">
        <v>4126.7521100000004</v>
      </c>
      <c r="E58" s="245">
        <v>8178.3251200000004</v>
      </c>
      <c r="F58" s="148">
        <f t="shared" si="2"/>
        <v>0.98178250159057889</v>
      </c>
      <c r="G58" s="123"/>
      <c r="H58" s="245">
        <v>4146.5238999999992</v>
      </c>
      <c r="I58" s="245">
        <v>6794.4210000000003</v>
      </c>
      <c r="J58" s="148">
        <f t="shared" si="3"/>
        <v>0.63858237980974897</v>
      </c>
      <c r="K58" s="24"/>
    </row>
    <row r="59" spans="1:14" x14ac:dyDescent="0.25">
      <c r="A59" s="1"/>
      <c r="B59" s="1"/>
      <c r="C59" s="54" t="s">
        <v>7</v>
      </c>
      <c r="D59" s="245">
        <v>4923.7510100000009</v>
      </c>
      <c r="E59" s="245">
        <v>6184.5105881237223</v>
      </c>
      <c r="F59" s="148">
        <f t="shared" si="2"/>
        <v>0.25605672901882204</v>
      </c>
      <c r="G59" s="123"/>
      <c r="H59" s="245">
        <v>2360.7472999999995</v>
      </c>
      <c r="I59" s="245">
        <v>1785.4556000000009</v>
      </c>
      <c r="J59" s="148">
        <f t="shared" si="3"/>
        <v>-0.24369050427379446</v>
      </c>
      <c r="K59" s="24"/>
    </row>
    <row r="60" spans="1:14" x14ac:dyDescent="0.25">
      <c r="A60" s="1"/>
      <c r="B60" s="52" t="s">
        <v>15</v>
      </c>
      <c r="C60" s="55"/>
      <c r="D60" s="246">
        <v>318.22828999999996</v>
      </c>
      <c r="E60" s="246">
        <v>223.64950000000002</v>
      </c>
      <c r="F60" s="149">
        <f t="shared" si="2"/>
        <v>-0.29720421776454869</v>
      </c>
      <c r="G60" s="122"/>
      <c r="H60" s="246">
        <v>181.1292</v>
      </c>
      <c r="I60" s="246">
        <v>121.43209999999999</v>
      </c>
      <c r="J60" s="149">
        <f t="shared" si="3"/>
        <v>-0.32958297171300932</v>
      </c>
      <c r="K60" s="24"/>
    </row>
    <row r="61" spans="1:14" ht="22.5" customHeight="1" x14ac:dyDescent="0.25">
      <c r="A61" s="1"/>
      <c r="B61" s="55"/>
      <c r="C61" s="55" t="s">
        <v>12</v>
      </c>
      <c r="D61" s="245">
        <v>157.05108999999999</v>
      </c>
      <c r="E61" s="245">
        <v>95.508290000000017</v>
      </c>
      <c r="F61" s="148">
        <f t="shared" si="2"/>
        <v>-0.39186483837838998</v>
      </c>
      <c r="G61" s="123"/>
      <c r="H61" s="245">
        <v>83.027500000000018</v>
      </c>
      <c r="I61" s="245">
        <v>63.064499999999995</v>
      </c>
      <c r="J61" s="148">
        <f t="shared" si="3"/>
        <v>-0.24043840896088667</v>
      </c>
      <c r="K61" s="24"/>
    </row>
    <row r="62" spans="1:14" x14ac:dyDescent="0.25">
      <c r="A62" s="1"/>
      <c r="B62" s="55"/>
      <c r="C62" s="53" t="s">
        <v>31</v>
      </c>
      <c r="D62" s="245">
        <v>1.48092</v>
      </c>
      <c r="E62" s="245">
        <v>0</v>
      </c>
      <c r="F62" s="148">
        <f t="shared" si="2"/>
        <v>-1</v>
      </c>
      <c r="G62" s="124"/>
      <c r="H62" s="245">
        <v>0.18290000000000001</v>
      </c>
      <c r="I62" s="245">
        <v>0</v>
      </c>
      <c r="J62" s="148">
        <f t="shared" si="3"/>
        <v>-1</v>
      </c>
      <c r="K62" s="24"/>
    </row>
    <row r="63" spans="1:14" x14ac:dyDescent="0.25">
      <c r="A63" s="1"/>
      <c r="B63" s="1"/>
      <c r="C63" s="54" t="s">
        <v>6</v>
      </c>
      <c r="D63" s="245">
        <v>0</v>
      </c>
      <c r="E63" s="245">
        <v>0</v>
      </c>
      <c r="F63" s="148" t="str">
        <f t="shared" si="2"/>
        <v/>
      </c>
      <c r="G63" s="124"/>
      <c r="H63" s="245">
        <v>0</v>
      </c>
      <c r="I63" s="245">
        <v>0</v>
      </c>
      <c r="J63" s="148" t="str">
        <f t="shared" si="3"/>
        <v/>
      </c>
      <c r="K63" s="24"/>
    </row>
    <row r="64" spans="1:14" x14ac:dyDescent="0.25">
      <c r="A64" s="1"/>
      <c r="B64" s="1"/>
      <c r="C64" s="54" t="s">
        <v>7</v>
      </c>
      <c r="D64" s="245">
        <v>155.57016999999999</v>
      </c>
      <c r="E64" s="245">
        <v>95.508290000000017</v>
      </c>
      <c r="F64" s="148">
        <f t="shared" si="2"/>
        <v>-0.38607581389157047</v>
      </c>
      <c r="G64" s="123"/>
      <c r="H64" s="245">
        <v>82.844600000000014</v>
      </c>
      <c r="I64" s="245">
        <v>63.064499999999995</v>
      </c>
      <c r="J64" s="148">
        <f t="shared" si="3"/>
        <v>-0.23876148837703381</v>
      </c>
      <c r="K64" s="24"/>
    </row>
    <row r="65" spans="1:11" ht="23.25" customHeight="1" x14ac:dyDescent="0.25">
      <c r="A65" s="1"/>
      <c r="B65" s="1"/>
      <c r="C65" s="71" t="s">
        <v>9</v>
      </c>
      <c r="D65" s="245">
        <v>93.866900000000001</v>
      </c>
      <c r="E65" s="245">
        <v>38.941360000000003</v>
      </c>
      <c r="F65" s="148">
        <f t="shared" si="2"/>
        <v>-0.58514279261379676</v>
      </c>
      <c r="G65" s="123"/>
      <c r="H65" s="245">
        <v>54.792900000000003</v>
      </c>
      <c r="I65" s="245">
        <v>30.327100000000005</v>
      </c>
      <c r="J65" s="148">
        <f t="shared" si="3"/>
        <v>-0.44651405565319591</v>
      </c>
      <c r="K65" s="24"/>
    </row>
    <row r="66" spans="1:11" x14ac:dyDescent="0.25">
      <c r="A66" s="1"/>
      <c r="B66" s="1"/>
      <c r="C66" s="54" t="s">
        <v>32</v>
      </c>
      <c r="D66" s="245">
        <v>0</v>
      </c>
      <c r="E66" s="245">
        <v>0</v>
      </c>
      <c r="F66" s="148" t="str">
        <f t="shared" si="2"/>
        <v/>
      </c>
      <c r="G66" s="124"/>
      <c r="H66" s="245">
        <v>5.0299999999999997E-2</v>
      </c>
      <c r="I66" s="245">
        <v>0</v>
      </c>
      <c r="J66" s="148">
        <f t="shared" si="3"/>
        <v>-1</v>
      </c>
      <c r="K66" s="24"/>
    </row>
    <row r="67" spans="1:11" x14ac:dyDescent="0.25">
      <c r="A67" s="1"/>
      <c r="B67" s="1"/>
      <c r="C67" s="54" t="s">
        <v>6</v>
      </c>
      <c r="D67" s="245">
        <v>0</v>
      </c>
      <c r="E67" s="245">
        <v>0</v>
      </c>
      <c r="F67" s="148" t="str">
        <f t="shared" si="2"/>
        <v/>
      </c>
      <c r="G67" s="124"/>
      <c r="H67" s="245">
        <v>0</v>
      </c>
      <c r="I67" s="245">
        <v>0</v>
      </c>
      <c r="J67" s="148" t="str">
        <f t="shared" si="3"/>
        <v/>
      </c>
      <c r="K67" s="24"/>
    </row>
    <row r="68" spans="1:11" x14ac:dyDescent="0.25">
      <c r="A68" s="1"/>
      <c r="B68" s="1"/>
      <c r="C68" s="54" t="s">
        <v>7</v>
      </c>
      <c r="D68" s="245">
        <v>93.866900000000001</v>
      </c>
      <c r="E68" s="245">
        <v>38.941360000000003</v>
      </c>
      <c r="F68" s="148">
        <f t="shared" si="2"/>
        <v>-0.58514279261379676</v>
      </c>
      <c r="G68" s="123"/>
      <c r="H68" s="245">
        <v>54.742600000000003</v>
      </c>
      <c r="I68" s="245">
        <v>30.327100000000005</v>
      </c>
      <c r="J68" s="148">
        <f t="shared" si="3"/>
        <v>-0.44600548749968028</v>
      </c>
      <c r="K68" s="24"/>
    </row>
    <row r="69" spans="1:11" ht="23.25" customHeight="1" x14ac:dyDescent="0.25">
      <c r="A69" s="1"/>
      <c r="B69" s="1"/>
      <c r="C69" s="1" t="s">
        <v>10</v>
      </c>
      <c r="D69" s="245">
        <v>67.310299999999984</v>
      </c>
      <c r="E69" s="245">
        <v>89.199850000000012</v>
      </c>
      <c r="F69" s="148">
        <f t="shared" si="2"/>
        <v>0.32520357211303519</v>
      </c>
      <c r="G69" s="123"/>
      <c r="H69" s="245">
        <v>43.308799999999991</v>
      </c>
      <c r="I69" s="245">
        <v>28.040500000000002</v>
      </c>
      <c r="J69" s="148">
        <f t="shared" si="3"/>
        <v>-0.3525449793113638</v>
      </c>
      <c r="K69" s="24"/>
    </row>
    <row r="70" spans="1:11" x14ac:dyDescent="0.25">
      <c r="A70" s="1"/>
      <c r="B70" s="1"/>
      <c r="C70" s="54" t="s">
        <v>31</v>
      </c>
      <c r="D70" s="245">
        <v>2.5228999999999995</v>
      </c>
      <c r="E70" s="245">
        <v>45.024500000000003</v>
      </c>
      <c r="F70" s="148">
        <f t="shared" si="2"/>
        <v>16.846327638828338</v>
      </c>
      <c r="G70" s="123"/>
      <c r="H70" s="245">
        <v>1.0529999999999999</v>
      </c>
      <c r="I70" s="245">
        <v>9.7269000000000005</v>
      </c>
      <c r="J70" s="148">
        <f t="shared" si="3"/>
        <v>8.2373219373219371</v>
      </c>
      <c r="K70" s="24"/>
    </row>
    <row r="71" spans="1:11" x14ac:dyDescent="0.25">
      <c r="A71" s="1"/>
      <c r="B71" s="1"/>
      <c r="C71" s="54" t="s">
        <v>6</v>
      </c>
      <c r="D71" s="245">
        <v>0</v>
      </c>
      <c r="E71" s="245">
        <v>0</v>
      </c>
      <c r="F71" s="148" t="str">
        <f t="shared" si="2"/>
        <v/>
      </c>
      <c r="G71" s="124"/>
      <c r="H71" s="245">
        <v>0</v>
      </c>
      <c r="I71" s="245">
        <v>0</v>
      </c>
      <c r="J71" s="148" t="str">
        <f t="shared" si="3"/>
        <v/>
      </c>
      <c r="K71" s="24"/>
    </row>
    <row r="72" spans="1:11" x14ac:dyDescent="0.25">
      <c r="A72" s="1"/>
      <c r="B72" s="1"/>
      <c r="C72" s="54" t="s">
        <v>7</v>
      </c>
      <c r="D72" s="245">
        <v>64.787399999999991</v>
      </c>
      <c r="E72" s="245">
        <v>44.175350000000009</v>
      </c>
      <c r="F72" s="148">
        <f t="shared" ref="F72" si="4">IF(D72&lt;1,"",IFERROR((E72-D72)/D72,""))</f>
        <v>-0.31814905367401664</v>
      </c>
      <c r="G72" s="123"/>
      <c r="H72" s="245">
        <v>42.255799999999994</v>
      </c>
      <c r="I72" s="245">
        <v>18.313600000000001</v>
      </c>
      <c r="J72" s="148">
        <f t="shared" si="3"/>
        <v>-0.5666015079586707</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82" t="s">
        <v>126</v>
      </c>
      <c r="C77" s="282"/>
      <c r="D77" s="282"/>
      <c r="E77" s="282"/>
      <c r="F77" s="282"/>
      <c r="G77" s="282"/>
      <c r="H77" s="282"/>
      <c r="I77" s="282"/>
      <c r="J77" s="49"/>
      <c r="K77" s="1"/>
    </row>
    <row r="78" spans="1:11" x14ac:dyDescent="0.25">
      <c r="A78" s="16"/>
      <c r="B78" s="282"/>
      <c r="C78" s="282"/>
      <c r="D78" s="282"/>
      <c r="E78" s="282"/>
      <c r="F78" s="282"/>
      <c r="G78" s="282"/>
      <c r="H78" s="282"/>
      <c r="I78" s="282"/>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1"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80">
        <v>44593</v>
      </c>
      <c r="D4" s="280"/>
      <c r="E4" s="280"/>
      <c r="F4" s="280"/>
      <c r="G4" s="281"/>
      <c r="H4" s="280"/>
      <c r="I4" s="280"/>
      <c r="J4" s="280"/>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56">
        <v>8303.2851464190371</v>
      </c>
      <c r="E8" s="156">
        <v>10161.927727527349</v>
      </c>
      <c r="F8" s="160">
        <f t="shared" ref="F8:F39" si="0">IF(D8&lt;1,"",IFERROR((E8-D8)/D8,""))</f>
        <v>0.22384424337274383</v>
      </c>
      <c r="G8" s="51"/>
      <c r="H8" s="156">
        <v>7817.6197999999995</v>
      </c>
      <c r="I8" s="156">
        <v>13562.914500000003</v>
      </c>
      <c r="J8" s="215">
        <f t="shared" ref="J8:J39" si="1">IF(H8&lt;1,"",IFERROR((I8-H8)/H8,""))</f>
        <v>0.73491610579475908</v>
      </c>
      <c r="K8" s="24"/>
      <c r="N8" s="235"/>
    </row>
    <row r="9" spans="1:20" ht="22.5" customHeight="1" x14ac:dyDescent="0.25">
      <c r="A9" s="1"/>
      <c r="B9" s="50"/>
      <c r="C9" s="55" t="s">
        <v>12</v>
      </c>
      <c r="D9" s="158">
        <v>3.8137699999999999</v>
      </c>
      <c r="E9" s="159">
        <v>3.1716000000000002</v>
      </c>
      <c r="F9" s="161">
        <f t="shared" si="0"/>
        <v>-0.16838194227758876</v>
      </c>
      <c r="G9" s="115"/>
      <c r="H9" s="158">
        <v>6.2155999999999993</v>
      </c>
      <c r="I9" s="159">
        <v>1.512</v>
      </c>
      <c r="J9" s="161">
        <f t="shared" si="1"/>
        <v>-0.75674110303108311</v>
      </c>
      <c r="K9" s="24"/>
      <c r="N9" s="235"/>
    </row>
    <row r="10" spans="1:20" x14ac:dyDescent="0.25">
      <c r="A10" s="1"/>
      <c r="B10" s="50"/>
      <c r="C10" s="53" t="s">
        <v>31</v>
      </c>
      <c r="D10" s="242">
        <v>0</v>
      </c>
      <c r="E10" s="229">
        <v>0</v>
      </c>
      <c r="F10" s="161" t="str">
        <f t="shared" si="0"/>
        <v/>
      </c>
      <c r="G10" s="115"/>
      <c r="H10" s="242">
        <v>0</v>
      </c>
      <c r="I10" s="229">
        <v>0</v>
      </c>
      <c r="J10" s="161" t="str">
        <f t="shared" si="1"/>
        <v/>
      </c>
      <c r="K10" s="24"/>
      <c r="M10" s="235"/>
      <c r="O10" s="108"/>
      <c r="P10" s="108"/>
      <c r="Q10" s="108"/>
      <c r="R10" s="108"/>
      <c r="S10" s="108"/>
      <c r="T10" s="108"/>
    </row>
    <row r="11" spans="1:20" x14ac:dyDescent="0.25">
      <c r="A11" s="1"/>
      <c r="B11" s="50"/>
      <c r="C11" s="54" t="s">
        <v>6</v>
      </c>
      <c r="D11" s="242">
        <v>0</v>
      </c>
      <c r="E11" s="242">
        <v>0</v>
      </c>
      <c r="F11" s="161" t="str">
        <f t="shared" si="0"/>
        <v/>
      </c>
      <c r="G11" s="115"/>
      <c r="H11" s="242">
        <v>0</v>
      </c>
      <c r="I11" s="242">
        <v>0</v>
      </c>
      <c r="J11" s="161" t="str">
        <f t="shared" si="1"/>
        <v/>
      </c>
      <c r="K11" s="24"/>
      <c r="O11" s="108"/>
      <c r="P11" s="108"/>
      <c r="Q11" s="108"/>
      <c r="R11" s="108"/>
      <c r="S11" s="108"/>
      <c r="T11" s="108"/>
    </row>
    <row r="12" spans="1:20" x14ac:dyDescent="0.25">
      <c r="A12" s="1"/>
      <c r="B12" s="50"/>
      <c r="C12" s="54" t="s">
        <v>7</v>
      </c>
      <c r="D12" s="158">
        <v>3.8137699999999999</v>
      </c>
      <c r="E12" s="159">
        <v>3.1716000000000002</v>
      </c>
      <c r="F12" s="161">
        <f t="shared" si="0"/>
        <v>-0.16838194227758876</v>
      </c>
      <c r="G12" s="115"/>
      <c r="H12" s="158">
        <v>6.2155999999999993</v>
      </c>
      <c r="I12" s="159">
        <v>1.512</v>
      </c>
      <c r="J12" s="161">
        <f t="shared" si="1"/>
        <v>-0.75674110303108311</v>
      </c>
      <c r="K12" s="24"/>
      <c r="O12" s="110"/>
      <c r="P12" s="110"/>
      <c r="Q12" s="110"/>
      <c r="R12" s="110"/>
      <c r="S12" s="110"/>
      <c r="T12" s="110"/>
    </row>
    <row r="13" spans="1:20" ht="23.25" customHeight="1" x14ac:dyDescent="0.25">
      <c r="A13" s="1"/>
      <c r="B13" s="50"/>
      <c r="C13" s="71" t="s">
        <v>9</v>
      </c>
      <c r="D13" s="158">
        <v>8.1256599999999999</v>
      </c>
      <c r="E13" s="159">
        <v>0</v>
      </c>
      <c r="F13" s="161">
        <f t="shared" si="0"/>
        <v>-1</v>
      </c>
      <c r="G13" s="115"/>
      <c r="H13" s="158">
        <v>5.6928999999999998</v>
      </c>
      <c r="I13" s="159">
        <v>0</v>
      </c>
      <c r="J13" s="161">
        <f t="shared" si="1"/>
        <v>-1</v>
      </c>
      <c r="K13" s="24"/>
      <c r="O13" s="110"/>
      <c r="P13" s="110"/>
      <c r="Q13" s="110"/>
      <c r="R13" s="110"/>
      <c r="S13" s="110"/>
      <c r="T13" s="110"/>
    </row>
    <row r="14" spans="1:20" x14ac:dyDescent="0.25">
      <c r="A14" s="1"/>
      <c r="B14" s="50"/>
      <c r="C14" s="54" t="s">
        <v>32</v>
      </c>
      <c r="D14" s="242">
        <v>0</v>
      </c>
      <c r="E14" s="242">
        <v>0</v>
      </c>
      <c r="F14" s="161" t="str">
        <f t="shared" si="0"/>
        <v/>
      </c>
      <c r="G14" s="115"/>
      <c r="H14" s="242">
        <v>0</v>
      </c>
      <c r="I14" s="242">
        <v>0</v>
      </c>
      <c r="J14" s="161" t="str">
        <f t="shared" si="1"/>
        <v/>
      </c>
      <c r="K14" s="24"/>
      <c r="O14" s="113"/>
      <c r="P14" s="113"/>
      <c r="Q14" s="113"/>
      <c r="R14" s="113"/>
      <c r="S14" s="113"/>
      <c r="T14" s="113"/>
    </row>
    <row r="15" spans="1:20" x14ac:dyDescent="0.25">
      <c r="A15" s="1"/>
      <c r="B15" s="50"/>
      <c r="C15" s="54" t="s">
        <v>6</v>
      </c>
      <c r="D15" s="242">
        <v>0</v>
      </c>
      <c r="E15" s="242">
        <v>0</v>
      </c>
      <c r="F15" s="161" t="str">
        <f t="shared" si="0"/>
        <v/>
      </c>
      <c r="G15" s="116"/>
      <c r="H15" s="242">
        <v>0</v>
      </c>
      <c r="I15" s="242">
        <v>0</v>
      </c>
      <c r="J15" s="161" t="str">
        <f t="shared" si="1"/>
        <v/>
      </c>
      <c r="K15" s="24"/>
      <c r="O15" s="113"/>
      <c r="P15" s="113"/>
      <c r="Q15" s="113"/>
      <c r="R15" s="113"/>
      <c r="S15" s="113"/>
      <c r="T15" s="113"/>
    </row>
    <row r="16" spans="1:20" x14ac:dyDescent="0.25">
      <c r="A16" s="1"/>
      <c r="B16" s="50"/>
      <c r="C16" s="54" t="s">
        <v>7</v>
      </c>
      <c r="D16" s="158">
        <v>8.1256599999999999</v>
      </c>
      <c r="E16" s="159">
        <v>0</v>
      </c>
      <c r="F16" s="161">
        <f t="shared" si="0"/>
        <v>-1</v>
      </c>
      <c r="G16" s="115"/>
      <c r="H16" s="158">
        <v>5.6928999999999998</v>
      </c>
      <c r="I16" s="159">
        <v>0</v>
      </c>
      <c r="J16" s="161">
        <f t="shared" si="1"/>
        <v>-1</v>
      </c>
      <c r="K16" s="24"/>
      <c r="O16" s="113"/>
      <c r="P16" s="113"/>
      <c r="Q16" s="113"/>
      <c r="R16" s="113"/>
      <c r="S16" s="113"/>
      <c r="T16" s="113"/>
    </row>
    <row r="17" spans="1:20" s="190" customFormat="1" ht="23.25" customHeight="1" x14ac:dyDescent="0.25">
      <c r="A17" s="1"/>
      <c r="B17" s="50"/>
      <c r="C17" s="1" t="s">
        <v>10</v>
      </c>
      <c r="D17" s="158">
        <v>8291.3457164190368</v>
      </c>
      <c r="E17" s="159">
        <v>10158.756127527349</v>
      </c>
      <c r="F17" s="161">
        <f t="shared" si="0"/>
        <v>0.22522404383770303</v>
      </c>
      <c r="G17" s="115"/>
      <c r="H17" s="158">
        <v>7805.711299999999</v>
      </c>
      <c r="I17" s="159">
        <v>13561.402500000002</v>
      </c>
      <c r="J17" s="161">
        <f t="shared" si="1"/>
        <v>0.73736921323236793</v>
      </c>
      <c r="K17" s="24"/>
      <c r="O17" s="113"/>
      <c r="P17" s="113"/>
      <c r="Q17" s="113"/>
      <c r="R17" s="113"/>
      <c r="S17" s="113"/>
      <c r="T17" s="113"/>
    </row>
    <row r="18" spans="1:20" x14ac:dyDescent="0.25">
      <c r="A18" s="1"/>
      <c r="B18" s="50"/>
      <c r="C18" s="54" t="s">
        <v>31</v>
      </c>
      <c r="D18" s="158">
        <v>3121.2897364190362</v>
      </c>
      <c r="E18" s="159">
        <v>2157.628656813381</v>
      </c>
      <c r="F18" s="161">
        <f t="shared" si="0"/>
        <v>-0.30873810539332858</v>
      </c>
      <c r="G18" s="115"/>
      <c r="H18" s="158">
        <v>1514.1587000000002</v>
      </c>
      <c r="I18" s="159">
        <v>2213.5344000000005</v>
      </c>
      <c r="J18" s="161">
        <f t="shared" si="1"/>
        <v>0.46189061952356791</v>
      </c>
      <c r="K18" s="24"/>
      <c r="N18" s="112"/>
      <c r="O18" s="113"/>
      <c r="P18" s="113"/>
      <c r="Q18" s="113"/>
      <c r="R18" s="113"/>
      <c r="S18" s="113"/>
      <c r="T18" s="113"/>
    </row>
    <row r="19" spans="1:20" x14ac:dyDescent="0.25">
      <c r="A19" s="1"/>
      <c r="B19" s="50"/>
      <c r="C19" s="54" t="s">
        <v>6</v>
      </c>
      <c r="D19" s="158">
        <v>4414.8747300000005</v>
      </c>
      <c r="E19" s="159">
        <v>7317.4000714587328</v>
      </c>
      <c r="F19" s="161">
        <f t="shared" si="0"/>
        <v>0.65744228748676903</v>
      </c>
      <c r="G19" s="115"/>
      <c r="H19" s="158">
        <v>6104.7342999999992</v>
      </c>
      <c r="I19" s="159">
        <v>11148.631800000001</v>
      </c>
      <c r="J19" s="161">
        <f t="shared" si="1"/>
        <v>0.82622719550628154</v>
      </c>
      <c r="K19" s="24"/>
      <c r="N19" s="111"/>
      <c r="O19" s="110"/>
      <c r="P19" s="110"/>
      <c r="Q19" s="110"/>
      <c r="R19" s="110"/>
      <c r="S19" s="110"/>
      <c r="T19" s="110"/>
    </row>
    <row r="20" spans="1:20" x14ac:dyDescent="0.25">
      <c r="A20" s="1"/>
      <c r="B20" s="50"/>
      <c r="C20" s="54" t="s">
        <v>7</v>
      </c>
      <c r="D20" s="158">
        <v>755.18124999999998</v>
      </c>
      <c r="E20" s="159">
        <v>683.7273992552341</v>
      </c>
      <c r="F20" s="161">
        <f t="shared" si="0"/>
        <v>-9.46181472921446E-2</v>
      </c>
      <c r="G20" s="115"/>
      <c r="H20" s="158">
        <v>186.81830000000002</v>
      </c>
      <c r="I20" s="159">
        <v>199.2363</v>
      </c>
      <c r="J20" s="161">
        <f t="shared" si="1"/>
        <v>6.6471004178926665E-2</v>
      </c>
      <c r="K20" s="24"/>
      <c r="N20" s="112"/>
      <c r="O20" s="113"/>
      <c r="P20" s="113"/>
      <c r="Q20" s="113"/>
      <c r="R20" s="113"/>
      <c r="S20" s="113"/>
      <c r="T20" s="113"/>
    </row>
    <row r="21" spans="1:20" ht="21" customHeight="1" x14ac:dyDescent="0.25">
      <c r="A21" s="1"/>
      <c r="B21" s="52" t="s">
        <v>8</v>
      </c>
      <c r="C21" s="55"/>
      <c r="D21" s="157">
        <v>6915.3752264190362</v>
      </c>
      <c r="E21" s="156">
        <v>3730.891240712951</v>
      </c>
      <c r="F21" s="160">
        <f t="shared" si="0"/>
        <v>-0.46049330389771126</v>
      </c>
      <c r="G21" s="125"/>
      <c r="H21" s="157">
        <v>6688.1972999999989</v>
      </c>
      <c r="I21" s="156">
        <v>4164.7556999999997</v>
      </c>
      <c r="J21" s="160">
        <f t="shared" si="1"/>
        <v>-0.37729772116621013</v>
      </c>
      <c r="K21" s="24"/>
      <c r="N21" s="112"/>
      <c r="O21" s="113"/>
      <c r="P21" s="113"/>
      <c r="Q21" s="113"/>
      <c r="R21" s="113"/>
      <c r="S21" s="113"/>
      <c r="T21" s="113"/>
    </row>
    <row r="22" spans="1:20" s="190" customFormat="1" ht="23.25" customHeight="1" x14ac:dyDescent="0.25">
      <c r="A22" s="1"/>
      <c r="B22" s="55"/>
      <c r="C22" s="55" t="s">
        <v>12</v>
      </c>
      <c r="D22" s="222">
        <v>2.8256999999999999</v>
      </c>
      <c r="E22" s="222">
        <v>3.1716000000000002</v>
      </c>
      <c r="F22" s="161">
        <f t="shared" si="0"/>
        <v>0.12241214566302167</v>
      </c>
      <c r="G22" s="105"/>
      <c r="H22" s="222">
        <v>6.0119999999999996</v>
      </c>
      <c r="I22" s="222">
        <v>1.512</v>
      </c>
      <c r="J22" s="161">
        <f t="shared" si="1"/>
        <v>-0.74850299401197606</v>
      </c>
      <c r="K22" s="24"/>
      <c r="N22" s="112"/>
      <c r="O22" s="113"/>
      <c r="P22" s="113"/>
      <c r="Q22" s="113"/>
      <c r="R22" s="113"/>
      <c r="S22" s="113"/>
      <c r="T22" s="113"/>
    </row>
    <row r="23" spans="1:20" x14ac:dyDescent="0.25">
      <c r="A23" s="1"/>
      <c r="B23" s="55"/>
      <c r="C23" s="53" t="s">
        <v>31</v>
      </c>
      <c r="D23" s="242">
        <v>0</v>
      </c>
      <c r="E23" s="159">
        <v>0</v>
      </c>
      <c r="F23" s="161" t="str">
        <f t="shared" si="0"/>
        <v/>
      </c>
      <c r="G23" s="106"/>
      <c r="H23" s="242">
        <v>0</v>
      </c>
      <c r="I23" s="222">
        <v>0</v>
      </c>
      <c r="J23" s="161" t="str">
        <f t="shared" si="1"/>
        <v/>
      </c>
      <c r="K23" s="24"/>
      <c r="N23" s="109"/>
      <c r="O23" s="110"/>
      <c r="P23" s="110"/>
      <c r="Q23" s="110"/>
      <c r="R23" s="110"/>
      <c r="S23" s="110"/>
      <c r="T23" s="110"/>
    </row>
    <row r="24" spans="1:20" x14ac:dyDescent="0.25">
      <c r="A24" s="1"/>
      <c r="B24" s="1"/>
      <c r="C24" s="54" t="s">
        <v>6</v>
      </c>
      <c r="D24" s="242">
        <v>0</v>
      </c>
      <c r="E24" s="242">
        <v>0</v>
      </c>
      <c r="F24" s="161" t="str">
        <f t="shared" si="0"/>
        <v/>
      </c>
      <c r="G24" s="105"/>
      <c r="H24" s="242">
        <v>0</v>
      </c>
      <c r="I24" s="242">
        <v>0</v>
      </c>
      <c r="J24" s="161" t="str">
        <f t="shared" si="1"/>
        <v/>
      </c>
      <c r="K24" s="24"/>
      <c r="N24" s="111"/>
      <c r="O24" s="110"/>
      <c r="P24" s="110"/>
      <c r="Q24" s="110"/>
      <c r="R24" s="110"/>
      <c r="S24" s="110"/>
      <c r="T24" s="110"/>
    </row>
    <row r="25" spans="1:20" x14ac:dyDescent="0.25">
      <c r="A25" s="1"/>
      <c r="B25" s="1"/>
      <c r="C25" s="54" t="s">
        <v>7</v>
      </c>
      <c r="D25" s="222">
        <v>2.8256999999999999</v>
      </c>
      <c r="E25" s="222">
        <v>3.1716000000000002</v>
      </c>
      <c r="F25" s="161">
        <f t="shared" si="0"/>
        <v>0.12241214566302167</v>
      </c>
      <c r="G25" s="105"/>
      <c r="H25" s="158">
        <v>6.0119999999999996</v>
      </c>
      <c r="I25" s="242">
        <v>1.512</v>
      </c>
      <c r="J25" s="161">
        <f t="shared" si="1"/>
        <v>-0.74850299401197606</v>
      </c>
      <c r="K25" s="24"/>
      <c r="N25" s="112"/>
      <c r="O25" s="113"/>
      <c r="P25" s="113"/>
      <c r="Q25" s="113"/>
      <c r="R25" s="113"/>
      <c r="S25" s="113"/>
      <c r="T25" s="113"/>
    </row>
    <row r="26" spans="1:20" s="190" customFormat="1" ht="23.25" customHeight="1" x14ac:dyDescent="0.25">
      <c r="A26" s="1"/>
      <c r="B26" s="1"/>
      <c r="C26" s="71" t="s">
        <v>9</v>
      </c>
      <c r="D26" s="242">
        <v>0</v>
      </c>
      <c r="E26" s="242">
        <v>0</v>
      </c>
      <c r="F26" s="161" t="str">
        <f t="shared" si="0"/>
        <v/>
      </c>
      <c r="G26" s="105"/>
      <c r="H26" s="242">
        <v>0</v>
      </c>
      <c r="I26" s="242">
        <v>0</v>
      </c>
      <c r="J26" s="161" t="str">
        <f t="shared" si="1"/>
        <v/>
      </c>
      <c r="K26" s="24"/>
      <c r="N26" s="191"/>
      <c r="O26" s="113"/>
      <c r="P26" s="113"/>
      <c r="Q26" s="113"/>
      <c r="R26" s="113"/>
      <c r="S26" s="113"/>
      <c r="T26" s="113"/>
    </row>
    <row r="27" spans="1:20" x14ac:dyDescent="0.25">
      <c r="A27" s="1"/>
      <c r="B27" s="1"/>
      <c r="C27" s="54" t="s">
        <v>32</v>
      </c>
      <c r="D27" s="242">
        <v>0</v>
      </c>
      <c r="E27" s="242">
        <v>0</v>
      </c>
      <c r="F27" s="161" t="str">
        <f t="shared" si="0"/>
        <v/>
      </c>
      <c r="G27" s="105"/>
      <c r="H27" s="242">
        <v>0</v>
      </c>
      <c r="I27" s="242">
        <v>0</v>
      </c>
      <c r="J27" s="161" t="str">
        <f t="shared" si="1"/>
        <v/>
      </c>
      <c r="K27" s="24"/>
      <c r="N27" s="112"/>
      <c r="O27" s="113"/>
      <c r="P27" s="113"/>
      <c r="Q27" s="113"/>
      <c r="R27" s="113"/>
      <c r="S27" s="113"/>
      <c r="T27" s="113"/>
    </row>
    <row r="28" spans="1:20" x14ac:dyDescent="0.25">
      <c r="A28" s="1"/>
      <c r="B28" s="1"/>
      <c r="C28" s="54" t="s">
        <v>6</v>
      </c>
      <c r="D28" s="242">
        <v>0</v>
      </c>
      <c r="E28" s="242">
        <v>0</v>
      </c>
      <c r="F28" s="161" t="str">
        <f t="shared" si="0"/>
        <v/>
      </c>
      <c r="G28" s="107"/>
      <c r="H28" s="242">
        <v>0</v>
      </c>
      <c r="I28" s="242">
        <v>0</v>
      </c>
      <c r="J28" s="161" t="str">
        <f t="shared" si="1"/>
        <v/>
      </c>
      <c r="K28" s="24"/>
      <c r="N28" s="111"/>
      <c r="O28" s="110"/>
      <c r="P28" s="110"/>
      <c r="Q28" s="110"/>
      <c r="R28" s="110"/>
      <c r="S28" s="110"/>
      <c r="T28" s="110"/>
    </row>
    <row r="29" spans="1:20" x14ac:dyDescent="0.25">
      <c r="A29" s="1"/>
      <c r="B29" s="1"/>
      <c r="C29" s="54" t="s">
        <v>7</v>
      </c>
      <c r="D29" s="242">
        <v>0</v>
      </c>
      <c r="E29" s="242">
        <v>0</v>
      </c>
      <c r="F29" s="161" t="str">
        <f t="shared" si="0"/>
        <v/>
      </c>
      <c r="G29" s="105"/>
      <c r="H29" s="242">
        <v>0</v>
      </c>
      <c r="I29" s="242">
        <v>0</v>
      </c>
      <c r="J29" s="161" t="str">
        <f t="shared" si="1"/>
        <v/>
      </c>
      <c r="K29" s="24"/>
      <c r="N29" s="112"/>
      <c r="O29" s="113"/>
      <c r="P29" s="113"/>
      <c r="Q29" s="113"/>
      <c r="R29" s="113"/>
      <c r="S29" s="113"/>
      <c r="T29" s="113"/>
    </row>
    <row r="30" spans="1:20" s="190" customFormat="1" ht="22.5" customHeight="1" x14ac:dyDescent="0.25">
      <c r="A30" s="1"/>
      <c r="B30" s="1"/>
      <c r="C30" s="1" t="s">
        <v>10</v>
      </c>
      <c r="D30" s="158">
        <v>6912.5495264190358</v>
      </c>
      <c r="E30" s="159">
        <v>3727.7196407129509</v>
      </c>
      <c r="F30" s="161">
        <f t="shared" si="0"/>
        <v>-0.46073158297586164</v>
      </c>
      <c r="G30" s="105"/>
      <c r="H30" s="158">
        <v>6682.1852999999992</v>
      </c>
      <c r="I30" s="159">
        <v>4163.2437</v>
      </c>
      <c r="J30" s="161">
        <f t="shared" si="1"/>
        <v>-0.37696374567763025</v>
      </c>
      <c r="K30" s="24"/>
      <c r="N30" s="112"/>
      <c r="O30" s="113"/>
      <c r="P30" s="113"/>
      <c r="Q30" s="113"/>
      <c r="R30" s="113"/>
      <c r="S30" s="113"/>
      <c r="T30" s="113"/>
    </row>
    <row r="31" spans="1:20" x14ac:dyDescent="0.25">
      <c r="A31" s="1"/>
      <c r="B31" s="1"/>
      <c r="C31" s="54" t="s">
        <v>31</v>
      </c>
      <c r="D31" s="158">
        <v>2825.3193664190362</v>
      </c>
      <c r="E31" s="159">
        <v>855.40706071295108</v>
      </c>
      <c r="F31" s="161">
        <f t="shared" si="0"/>
        <v>-0.69723526802665825</v>
      </c>
      <c r="G31" s="105"/>
      <c r="H31" s="158">
        <v>1317.0950999999998</v>
      </c>
      <c r="I31" s="159">
        <v>646.6878999999999</v>
      </c>
      <c r="J31" s="161">
        <f t="shared" si="1"/>
        <v>-0.50900439915082818</v>
      </c>
      <c r="K31" s="24"/>
      <c r="N31" s="112"/>
      <c r="O31" s="113"/>
      <c r="P31" s="113"/>
      <c r="Q31" s="113"/>
      <c r="R31" s="113"/>
      <c r="S31" s="113"/>
      <c r="T31" s="113"/>
    </row>
    <row r="32" spans="1:20" x14ac:dyDescent="0.25">
      <c r="A32" s="1"/>
      <c r="B32" s="1"/>
      <c r="C32" s="54" t="s">
        <v>6</v>
      </c>
      <c r="D32" s="158">
        <v>3880.2274900000002</v>
      </c>
      <c r="E32" s="159">
        <v>2525.1588299999999</v>
      </c>
      <c r="F32" s="161">
        <f t="shared" si="0"/>
        <v>-0.34922402449140949</v>
      </c>
      <c r="G32" s="105"/>
      <c r="H32" s="158">
        <v>5301.6471999999994</v>
      </c>
      <c r="I32" s="159">
        <v>3414.7030000000004</v>
      </c>
      <c r="J32" s="161">
        <f t="shared" si="1"/>
        <v>-0.35591659135673892</v>
      </c>
      <c r="K32" s="24"/>
      <c r="N32" s="109"/>
      <c r="O32" s="110"/>
      <c r="P32" s="110"/>
      <c r="Q32" s="110"/>
      <c r="R32" s="110"/>
      <c r="S32" s="110"/>
      <c r="T32" s="110"/>
    </row>
    <row r="33" spans="1:20" x14ac:dyDescent="0.25">
      <c r="A33" s="1"/>
      <c r="B33" s="1"/>
      <c r="C33" s="54" t="s">
        <v>7</v>
      </c>
      <c r="D33" s="158">
        <v>207.00266999999997</v>
      </c>
      <c r="E33" s="159">
        <v>347.15375000000006</v>
      </c>
      <c r="F33" s="161">
        <f t="shared" si="0"/>
        <v>0.6770496245289982</v>
      </c>
      <c r="G33" s="105"/>
      <c r="H33" s="158">
        <v>63.443000000000012</v>
      </c>
      <c r="I33" s="159">
        <v>101.8528</v>
      </c>
      <c r="J33" s="161">
        <f t="shared" si="1"/>
        <v>0.60542218999732011</v>
      </c>
      <c r="K33" s="24"/>
      <c r="N33" s="111"/>
      <c r="O33" s="110"/>
      <c r="P33" s="110"/>
      <c r="Q33" s="110"/>
      <c r="R33" s="110"/>
      <c r="S33" s="110"/>
      <c r="T33" s="110"/>
    </row>
    <row r="34" spans="1:20" ht="21" customHeight="1" x14ac:dyDescent="0.25">
      <c r="A34" s="1"/>
      <c r="B34" s="52" t="s">
        <v>13</v>
      </c>
      <c r="C34" s="55"/>
      <c r="D34" s="157">
        <v>945.39318000000003</v>
      </c>
      <c r="E34" s="156">
        <v>272.55513000000002</v>
      </c>
      <c r="F34" s="160">
        <f t="shared" si="0"/>
        <v>-0.71170182336200061</v>
      </c>
      <c r="G34" s="125"/>
      <c r="H34" s="157">
        <v>822.30090000000007</v>
      </c>
      <c r="I34" s="156">
        <v>1089.6288</v>
      </c>
      <c r="J34" s="160">
        <f t="shared" si="1"/>
        <v>0.32509741871862219</v>
      </c>
      <c r="K34" s="24"/>
      <c r="N34" s="112"/>
      <c r="O34" s="113"/>
      <c r="P34" s="113"/>
      <c r="Q34" s="113"/>
      <c r="R34" s="113"/>
      <c r="S34" s="113"/>
      <c r="T34" s="113"/>
    </row>
    <row r="35" spans="1:20" s="190" customFormat="1" ht="22.5" customHeight="1" x14ac:dyDescent="0.25">
      <c r="A35" s="1"/>
      <c r="B35" s="55"/>
      <c r="C35" s="55" t="s">
        <v>12</v>
      </c>
      <c r="D35" s="158">
        <v>0</v>
      </c>
      <c r="E35" s="223">
        <v>0</v>
      </c>
      <c r="F35" s="161" t="str">
        <f t="shared" si="0"/>
        <v/>
      </c>
      <c r="G35" s="105"/>
      <c r="H35" s="158">
        <v>0</v>
      </c>
      <c r="I35" s="223">
        <v>0</v>
      </c>
      <c r="J35" s="161" t="str">
        <f t="shared" si="1"/>
        <v/>
      </c>
      <c r="K35" s="24"/>
      <c r="N35" s="112"/>
      <c r="O35" s="113"/>
      <c r="P35" s="113"/>
      <c r="Q35" s="113"/>
      <c r="R35" s="113"/>
      <c r="S35" s="113"/>
      <c r="T35" s="113"/>
    </row>
    <row r="36" spans="1:20" x14ac:dyDescent="0.25">
      <c r="A36" s="1"/>
      <c r="B36" s="55"/>
      <c r="C36" s="53" t="s">
        <v>31</v>
      </c>
      <c r="D36" s="242">
        <v>0</v>
      </c>
      <c r="E36" s="242">
        <v>0</v>
      </c>
      <c r="F36" s="161" t="str">
        <f t="shared" si="0"/>
        <v/>
      </c>
      <c r="G36" s="105"/>
      <c r="H36" s="242">
        <v>0</v>
      </c>
      <c r="I36" s="242">
        <v>0</v>
      </c>
      <c r="J36" s="161" t="str">
        <f t="shared" si="1"/>
        <v/>
      </c>
      <c r="K36" s="24"/>
      <c r="N36" s="112"/>
      <c r="O36" s="113"/>
      <c r="P36" s="113"/>
      <c r="Q36" s="113"/>
      <c r="R36" s="113"/>
      <c r="S36" s="113"/>
      <c r="T36" s="113"/>
    </row>
    <row r="37" spans="1:20" x14ac:dyDescent="0.25">
      <c r="A37" s="1"/>
      <c r="B37" s="1"/>
      <c r="C37" s="54" t="s">
        <v>6</v>
      </c>
      <c r="D37" s="242">
        <v>0</v>
      </c>
      <c r="E37" s="242">
        <v>0</v>
      </c>
      <c r="F37" s="161" t="str">
        <f t="shared" si="0"/>
        <v/>
      </c>
      <c r="G37" s="105"/>
      <c r="H37" s="242">
        <v>0</v>
      </c>
      <c r="I37" s="242">
        <v>0</v>
      </c>
      <c r="J37" s="161" t="str">
        <f t="shared" si="1"/>
        <v/>
      </c>
      <c r="K37" s="24"/>
      <c r="N37" s="109"/>
      <c r="O37" s="110"/>
      <c r="P37" s="110"/>
      <c r="Q37" s="110"/>
      <c r="R37" s="110"/>
      <c r="S37" s="110"/>
      <c r="T37" s="110"/>
    </row>
    <row r="38" spans="1:20" x14ac:dyDescent="0.25">
      <c r="A38" s="1"/>
      <c r="B38" s="1"/>
      <c r="C38" s="54" t="s">
        <v>7</v>
      </c>
      <c r="D38" s="158">
        <v>0</v>
      </c>
      <c r="E38" s="223">
        <v>0</v>
      </c>
      <c r="F38" s="161" t="str">
        <f t="shared" si="0"/>
        <v/>
      </c>
      <c r="G38" s="105"/>
      <c r="H38" s="158">
        <v>0</v>
      </c>
      <c r="I38" s="223">
        <v>0</v>
      </c>
      <c r="J38" s="161" t="str">
        <f t="shared" si="1"/>
        <v/>
      </c>
      <c r="K38" s="24"/>
      <c r="N38" s="111"/>
      <c r="O38" s="110"/>
      <c r="P38" s="110"/>
      <c r="Q38" s="110"/>
      <c r="R38" s="110"/>
      <c r="S38" s="110"/>
      <c r="T38" s="110"/>
    </row>
    <row r="39" spans="1:20" s="190" customFormat="1" ht="23.25" customHeight="1" x14ac:dyDescent="0.25">
      <c r="A39" s="1"/>
      <c r="B39" s="1"/>
      <c r="C39" s="71" t="s">
        <v>9</v>
      </c>
      <c r="D39" s="158">
        <v>8.1256599999999999</v>
      </c>
      <c r="E39" s="159">
        <v>0</v>
      </c>
      <c r="F39" s="161">
        <f t="shared" si="0"/>
        <v>-1</v>
      </c>
      <c r="G39" s="105"/>
      <c r="H39" s="158">
        <v>5.6928999999999998</v>
      </c>
      <c r="I39" s="159">
        <v>0</v>
      </c>
      <c r="J39" s="161">
        <f t="shared" si="1"/>
        <v>-1</v>
      </c>
      <c r="K39" s="24"/>
      <c r="N39" s="112"/>
      <c r="O39" s="113"/>
      <c r="P39" s="113"/>
      <c r="Q39" s="113"/>
      <c r="R39" s="113"/>
      <c r="S39" s="113"/>
      <c r="T39" s="113"/>
    </row>
    <row r="40" spans="1:20" x14ac:dyDescent="0.25">
      <c r="A40" s="1"/>
      <c r="B40" s="1"/>
      <c r="C40" s="54" t="s">
        <v>32</v>
      </c>
      <c r="D40" s="242">
        <v>0</v>
      </c>
      <c r="E40" s="242">
        <v>0</v>
      </c>
      <c r="F40" s="161" t="str">
        <f t="shared" ref="F40:F71" si="2">IF(D40&lt;1,"",IFERROR((E40-D40)/D40,""))</f>
        <v/>
      </c>
      <c r="G40" s="107"/>
      <c r="H40" s="242">
        <v>0</v>
      </c>
      <c r="I40" s="242">
        <v>0</v>
      </c>
      <c r="J40" s="161" t="str">
        <f t="shared" ref="J40:J71" si="3">IF(H40&lt;1,"",IFERROR((I40-H40)/H40,""))</f>
        <v/>
      </c>
      <c r="K40" s="24"/>
      <c r="N40" s="112"/>
      <c r="O40" s="113"/>
      <c r="P40" s="113"/>
      <c r="Q40" s="113"/>
      <c r="R40" s="113"/>
      <c r="S40" s="113"/>
      <c r="T40" s="113"/>
    </row>
    <row r="41" spans="1:20" x14ac:dyDescent="0.25">
      <c r="A41" s="1"/>
      <c r="B41" s="1"/>
      <c r="C41" s="54" t="s">
        <v>6</v>
      </c>
      <c r="D41" s="242">
        <v>0</v>
      </c>
      <c r="E41" s="242">
        <v>0</v>
      </c>
      <c r="F41" s="161" t="str">
        <f t="shared" si="2"/>
        <v/>
      </c>
      <c r="G41" s="107"/>
      <c r="H41" s="242">
        <v>0</v>
      </c>
      <c r="I41" s="242">
        <v>0</v>
      </c>
      <c r="J41" s="161" t="str">
        <f t="shared" si="3"/>
        <v/>
      </c>
      <c r="K41" s="24"/>
      <c r="N41" s="109"/>
      <c r="O41" s="110"/>
      <c r="P41" s="110"/>
      <c r="Q41" s="110"/>
      <c r="R41" s="110"/>
      <c r="S41" s="110"/>
      <c r="T41" s="110"/>
    </row>
    <row r="42" spans="1:20" x14ac:dyDescent="0.25">
      <c r="A42" s="1"/>
      <c r="B42" s="1"/>
      <c r="C42" s="54" t="s">
        <v>7</v>
      </c>
      <c r="D42" s="158">
        <v>8.1256599999999999</v>
      </c>
      <c r="E42" s="159">
        <v>0</v>
      </c>
      <c r="F42" s="161">
        <f t="shared" si="2"/>
        <v>-1</v>
      </c>
      <c r="G42" s="105"/>
      <c r="H42" s="158">
        <v>5.6928999999999998</v>
      </c>
      <c r="I42" s="159">
        <v>0</v>
      </c>
      <c r="J42" s="161">
        <f t="shared" si="3"/>
        <v>-1</v>
      </c>
      <c r="K42" s="24"/>
    </row>
    <row r="43" spans="1:20" s="190" customFormat="1" ht="23.25" customHeight="1" x14ac:dyDescent="0.25">
      <c r="A43" s="1"/>
      <c r="B43" s="1"/>
      <c r="C43" s="1" t="s">
        <v>10</v>
      </c>
      <c r="D43" s="158">
        <v>937.26751999999999</v>
      </c>
      <c r="E43" s="158">
        <v>272.55513000000002</v>
      </c>
      <c r="F43" s="161">
        <f t="shared" si="2"/>
        <v>-0.70920241640294968</v>
      </c>
      <c r="G43" s="105"/>
      <c r="H43" s="158">
        <v>816.60800000000006</v>
      </c>
      <c r="I43" s="158">
        <v>1089.6288</v>
      </c>
      <c r="J43" s="161">
        <f t="shared" si="3"/>
        <v>0.33433520122261828</v>
      </c>
      <c r="K43" s="24"/>
    </row>
    <row r="44" spans="1:20" x14ac:dyDescent="0.25">
      <c r="A44" s="1"/>
      <c r="B44" s="1"/>
      <c r="C44" s="54" t="s">
        <v>31</v>
      </c>
      <c r="D44" s="158">
        <v>9.7823499999999992</v>
      </c>
      <c r="E44" s="158">
        <v>166.15277</v>
      </c>
      <c r="F44" s="161">
        <f t="shared" si="2"/>
        <v>15.984954535464382</v>
      </c>
      <c r="G44" s="105"/>
      <c r="H44" s="158">
        <v>4.7324999999999999</v>
      </c>
      <c r="I44" s="158">
        <v>1083.0925</v>
      </c>
      <c r="J44" s="161">
        <f t="shared" si="3"/>
        <v>227.86265187533016</v>
      </c>
      <c r="K44" s="24"/>
    </row>
    <row r="45" spans="1:20" x14ac:dyDescent="0.25">
      <c r="A45" s="1"/>
      <c r="B45" s="1"/>
      <c r="C45" s="54" t="s">
        <v>6</v>
      </c>
      <c r="D45" s="158">
        <v>517.50206000000003</v>
      </c>
      <c r="E45" s="158">
        <v>0</v>
      </c>
      <c r="F45" s="161">
        <f t="shared" si="2"/>
        <v>-1</v>
      </c>
      <c r="G45" s="105"/>
      <c r="H45" s="158">
        <v>784.09400000000005</v>
      </c>
      <c r="I45" s="158">
        <v>0</v>
      </c>
      <c r="J45" s="161">
        <f t="shared" si="3"/>
        <v>-1</v>
      </c>
      <c r="K45" s="24"/>
    </row>
    <row r="46" spans="1:20" x14ac:dyDescent="0.25">
      <c r="A46" s="1"/>
      <c r="B46" s="1"/>
      <c r="C46" s="54" t="s">
        <v>7</v>
      </c>
      <c r="D46" s="158">
        <v>409.98311000000001</v>
      </c>
      <c r="E46" s="158">
        <v>106.40236</v>
      </c>
      <c r="F46" s="161">
        <f t="shared" si="2"/>
        <v>-0.7404713574664088</v>
      </c>
      <c r="G46" s="105"/>
      <c r="H46" s="158">
        <v>27.781500000000005</v>
      </c>
      <c r="I46" s="158">
        <v>6.5362999999999998</v>
      </c>
      <c r="J46" s="161">
        <f t="shared" si="3"/>
        <v>-0.76472472688659721</v>
      </c>
      <c r="K46" s="24"/>
    </row>
    <row r="47" spans="1:20" ht="21" customHeight="1" x14ac:dyDescent="0.25">
      <c r="A47" s="1"/>
      <c r="B47" s="52" t="s">
        <v>14</v>
      </c>
      <c r="C47" s="55"/>
      <c r="D47" s="157">
        <v>328.81990999999999</v>
      </c>
      <c r="E47" s="156">
        <v>6048.6816768143963</v>
      </c>
      <c r="F47" s="160">
        <f t="shared" si="2"/>
        <v>17.395119920853929</v>
      </c>
      <c r="G47" s="125"/>
      <c r="H47" s="157">
        <v>252.0872</v>
      </c>
      <c r="I47" s="156">
        <v>8260.9146000000001</v>
      </c>
      <c r="J47" s="160">
        <f t="shared" si="3"/>
        <v>31.770067659127477</v>
      </c>
      <c r="K47" s="24"/>
    </row>
    <row r="48" spans="1:20" s="190" customFormat="1" ht="24.75" customHeight="1" x14ac:dyDescent="0.25">
      <c r="A48" s="1"/>
      <c r="B48" s="55"/>
      <c r="C48" s="55" t="s">
        <v>12</v>
      </c>
      <c r="D48" s="242">
        <v>0.98807</v>
      </c>
      <c r="E48" s="242">
        <v>0</v>
      </c>
      <c r="F48" s="161" t="str">
        <f t="shared" si="2"/>
        <v/>
      </c>
      <c r="G48" s="105"/>
      <c r="H48" s="242">
        <v>0.2036</v>
      </c>
      <c r="I48" s="242">
        <v>0</v>
      </c>
      <c r="J48" s="161" t="str">
        <f t="shared" si="3"/>
        <v/>
      </c>
      <c r="K48" s="24"/>
    </row>
    <row r="49" spans="1:11" x14ac:dyDescent="0.25">
      <c r="A49" s="1"/>
      <c r="B49" s="55"/>
      <c r="C49" s="53" t="s">
        <v>31</v>
      </c>
      <c r="D49" s="242">
        <v>0</v>
      </c>
      <c r="E49" s="242">
        <v>0</v>
      </c>
      <c r="F49" s="161" t="str">
        <f t="shared" si="2"/>
        <v/>
      </c>
      <c r="G49" s="107"/>
      <c r="H49" s="242">
        <v>0</v>
      </c>
      <c r="I49" s="242">
        <v>0</v>
      </c>
      <c r="J49" s="161" t="str">
        <f t="shared" si="3"/>
        <v/>
      </c>
      <c r="K49" s="24"/>
    </row>
    <row r="50" spans="1:11" x14ac:dyDescent="0.25">
      <c r="A50" s="1"/>
      <c r="B50" s="1"/>
      <c r="C50" s="54" t="s">
        <v>6</v>
      </c>
      <c r="D50" s="242">
        <v>0</v>
      </c>
      <c r="E50" s="242">
        <v>0</v>
      </c>
      <c r="F50" s="161" t="str">
        <f t="shared" si="2"/>
        <v/>
      </c>
      <c r="G50" s="114"/>
      <c r="H50" s="242">
        <v>0</v>
      </c>
      <c r="I50" s="242">
        <v>0</v>
      </c>
      <c r="J50" s="161" t="str">
        <f t="shared" si="3"/>
        <v/>
      </c>
      <c r="K50" s="24"/>
    </row>
    <row r="51" spans="1:11" x14ac:dyDescent="0.25">
      <c r="A51" s="1"/>
      <c r="B51" s="1"/>
      <c r="C51" s="54" t="s">
        <v>7</v>
      </c>
      <c r="D51" s="242">
        <v>0.98807</v>
      </c>
      <c r="E51" s="242">
        <v>0</v>
      </c>
      <c r="F51" s="161" t="str">
        <f t="shared" si="2"/>
        <v/>
      </c>
      <c r="G51" s="105"/>
      <c r="H51" s="242">
        <v>0.2036</v>
      </c>
      <c r="I51" s="242">
        <v>0</v>
      </c>
      <c r="J51" s="161" t="str">
        <f t="shared" si="3"/>
        <v/>
      </c>
      <c r="K51" s="24"/>
    </row>
    <row r="52" spans="1:11" s="190" customFormat="1" ht="23.25" customHeight="1" x14ac:dyDescent="0.25">
      <c r="A52" s="1"/>
      <c r="B52" s="1"/>
      <c r="C52" s="71" t="s">
        <v>9</v>
      </c>
      <c r="D52" s="242">
        <v>0</v>
      </c>
      <c r="E52" s="242">
        <v>0</v>
      </c>
      <c r="F52" s="161" t="str">
        <f t="shared" si="2"/>
        <v/>
      </c>
      <c r="G52" s="105"/>
      <c r="H52" s="242">
        <v>0</v>
      </c>
      <c r="I52" s="242">
        <v>0</v>
      </c>
      <c r="J52" s="161" t="str">
        <f t="shared" si="3"/>
        <v/>
      </c>
      <c r="K52" s="24"/>
    </row>
    <row r="53" spans="1:11" x14ac:dyDescent="0.25">
      <c r="A53" s="1"/>
      <c r="B53" s="1"/>
      <c r="C53" s="54" t="s">
        <v>32</v>
      </c>
      <c r="D53" s="242">
        <v>0</v>
      </c>
      <c r="E53" s="242">
        <v>0</v>
      </c>
      <c r="F53" s="161" t="str">
        <f t="shared" si="2"/>
        <v/>
      </c>
      <c r="G53" s="114"/>
      <c r="H53" s="242">
        <v>0</v>
      </c>
      <c r="I53" s="242">
        <v>0</v>
      </c>
      <c r="J53" s="161" t="str">
        <f t="shared" si="3"/>
        <v/>
      </c>
      <c r="K53" s="24"/>
    </row>
    <row r="54" spans="1:11" x14ac:dyDescent="0.25">
      <c r="A54" s="1"/>
      <c r="B54" s="1"/>
      <c r="C54" s="54" t="s">
        <v>6</v>
      </c>
      <c r="D54" s="242">
        <v>0</v>
      </c>
      <c r="E54" s="242">
        <v>0</v>
      </c>
      <c r="F54" s="161" t="str">
        <f t="shared" si="2"/>
        <v/>
      </c>
      <c r="G54" s="114"/>
      <c r="H54" s="242">
        <v>0</v>
      </c>
      <c r="I54" s="242">
        <v>0</v>
      </c>
      <c r="J54" s="161" t="str">
        <f t="shared" si="3"/>
        <v/>
      </c>
      <c r="K54" s="24"/>
    </row>
    <row r="55" spans="1:11" x14ac:dyDescent="0.25">
      <c r="A55" s="1"/>
      <c r="B55" s="1"/>
      <c r="C55" s="54" t="s">
        <v>7</v>
      </c>
      <c r="D55" s="242">
        <v>0</v>
      </c>
      <c r="E55" s="242">
        <v>0</v>
      </c>
      <c r="F55" s="161" t="str">
        <f t="shared" si="2"/>
        <v/>
      </c>
      <c r="G55" s="105"/>
      <c r="H55" s="242">
        <v>0</v>
      </c>
      <c r="I55" s="242">
        <v>0</v>
      </c>
      <c r="J55" s="161" t="str">
        <f t="shared" si="3"/>
        <v/>
      </c>
      <c r="K55" s="24"/>
    </row>
    <row r="56" spans="1:11" s="190" customFormat="1" ht="23.25" customHeight="1" x14ac:dyDescent="0.25">
      <c r="A56" s="1"/>
      <c r="B56" s="1"/>
      <c r="C56" s="1" t="s">
        <v>10</v>
      </c>
      <c r="D56" s="158">
        <v>327.83184</v>
      </c>
      <c r="E56" s="159">
        <v>6048.6816768143963</v>
      </c>
      <c r="F56" s="161">
        <f t="shared" si="2"/>
        <v>17.450561961322599</v>
      </c>
      <c r="G56" s="105"/>
      <c r="H56" s="158">
        <v>251.8836</v>
      </c>
      <c r="I56" s="159">
        <v>8260.9146000000001</v>
      </c>
      <c r="J56" s="161">
        <f t="shared" si="3"/>
        <v>31.796556028260671</v>
      </c>
      <c r="K56" s="24"/>
    </row>
    <row r="57" spans="1:11" x14ac:dyDescent="0.25">
      <c r="A57" s="1"/>
      <c r="B57" s="1"/>
      <c r="C57" s="54" t="s">
        <v>31</v>
      </c>
      <c r="D57" s="158">
        <v>172.49118999999999</v>
      </c>
      <c r="E57" s="159">
        <v>1026.2691461004299</v>
      </c>
      <c r="F57" s="161">
        <f t="shared" si="2"/>
        <v>4.9496902195435606</v>
      </c>
      <c r="G57" s="105"/>
      <c r="H57" s="158">
        <v>140.10730000000001</v>
      </c>
      <c r="I57" s="159">
        <v>436.13860000000011</v>
      </c>
      <c r="J57" s="161">
        <f t="shared" si="3"/>
        <v>2.1128899065216449</v>
      </c>
      <c r="K57" s="24"/>
    </row>
    <row r="58" spans="1:11" x14ac:dyDescent="0.25">
      <c r="A58" s="1"/>
      <c r="B58" s="1"/>
      <c r="C58" s="54" t="s">
        <v>6</v>
      </c>
      <c r="D58" s="158">
        <v>17.145180000000003</v>
      </c>
      <c r="E58" s="159">
        <v>4792.2412414587325</v>
      </c>
      <c r="F58" s="161">
        <f t="shared" si="2"/>
        <v>278.50953221014481</v>
      </c>
      <c r="G58" s="105"/>
      <c r="H58" s="158">
        <v>18.993100000000002</v>
      </c>
      <c r="I58" s="159">
        <v>7733.9287999999997</v>
      </c>
      <c r="J58" s="161">
        <f t="shared" si="3"/>
        <v>406.1967609289689</v>
      </c>
      <c r="K58" s="24"/>
    </row>
    <row r="59" spans="1:11" x14ac:dyDescent="0.25">
      <c r="A59" s="1"/>
      <c r="B59" s="1"/>
      <c r="C59" s="54" t="s">
        <v>7</v>
      </c>
      <c r="D59" s="158">
        <v>138.19547</v>
      </c>
      <c r="E59" s="159">
        <v>230.17128925523414</v>
      </c>
      <c r="F59" s="161">
        <f t="shared" si="2"/>
        <v>0.66554872786520525</v>
      </c>
      <c r="G59" s="105"/>
      <c r="H59" s="158">
        <v>92.783200000000008</v>
      </c>
      <c r="I59" s="159">
        <v>90.847200000000001</v>
      </c>
      <c r="J59" s="161">
        <f t="shared" si="3"/>
        <v>-2.0865846403228246E-2</v>
      </c>
      <c r="K59" s="24"/>
    </row>
    <row r="60" spans="1:11" x14ac:dyDescent="0.25">
      <c r="A60" s="1"/>
      <c r="B60" s="52" t="s">
        <v>15</v>
      </c>
      <c r="C60" s="55"/>
      <c r="D60" s="157">
        <v>113.69683000000001</v>
      </c>
      <c r="E60" s="156">
        <v>109.79968000000001</v>
      </c>
      <c r="F60" s="160">
        <f t="shared" si="2"/>
        <v>-3.4276681240805011E-2</v>
      </c>
      <c r="G60" s="125"/>
      <c r="H60" s="157">
        <v>55.034400000000005</v>
      </c>
      <c r="I60" s="156">
        <v>47.615399999999994</v>
      </c>
      <c r="J60" s="160">
        <f t="shared" si="3"/>
        <v>-0.13480659369412604</v>
      </c>
      <c r="K60" s="24"/>
    </row>
    <row r="61" spans="1:11" s="190" customFormat="1" ht="23.25" customHeight="1" x14ac:dyDescent="0.25">
      <c r="A61" s="1"/>
      <c r="B61" s="55"/>
      <c r="C61" s="55" t="s">
        <v>12</v>
      </c>
      <c r="D61" s="242">
        <v>0</v>
      </c>
      <c r="E61" s="242">
        <v>0</v>
      </c>
      <c r="F61" s="161" t="str">
        <f t="shared" si="2"/>
        <v/>
      </c>
      <c r="G61" s="105"/>
      <c r="H61" s="242">
        <v>0</v>
      </c>
      <c r="I61" s="242">
        <v>0</v>
      </c>
      <c r="J61" s="161" t="str">
        <f t="shared" si="3"/>
        <v/>
      </c>
      <c r="K61" s="24"/>
    </row>
    <row r="62" spans="1:11" x14ac:dyDescent="0.25">
      <c r="A62" s="1"/>
      <c r="B62" s="55"/>
      <c r="C62" s="53" t="s">
        <v>31</v>
      </c>
      <c r="D62" s="242">
        <v>0</v>
      </c>
      <c r="E62" s="242">
        <v>0</v>
      </c>
      <c r="F62" s="161" t="str">
        <f t="shared" si="2"/>
        <v/>
      </c>
      <c r="G62" s="107"/>
      <c r="H62" s="242">
        <v>0</v>
      </c>
      <c r="I62" s="242">
        <v>0</v>
      </c>
      <c r="J62" s="161" t="str">
        <f t="shared" si="3"/>
        <v/>
      </c>
      <c r="K62" s="24"/>
    </row>
    <row r="63" spans="1:11" x14ac:dyDescent="0.25">
      <c r="A63" s="1"/>
      <c r="B63" s="1"/>
      <c r="C63" s="54" t="s">
        <v>6</v>
      </c>
      <c r="D63" s="242">
        <v>0</v>
      </c>
      <c r="E63" s="242">
        <v>0</v>
      </c>
      <c r="F63" s="161" t="str">
        <f t="shared" si="2"/>
        <v/>
      </c>
      <c r="G63" s="107"/>
      <c r="H63" s="242">
        <v>0</v>
      </c>
      <c r="I63" s="242">
        <v>0</v>
      </c>
      <c r="J63" s="161" t="str">
        <f t="shared" si="3"/>
        <v/>
      </c>
      <c r="K63" s="24"/>
    </row>
    <row r="64" spans="1:11" x14ac:dyDescent="0.25">
      <c r="A64" s="1"/>
      <c r="B64" s="1"/>
      <c r="C64" s="54" t="s">
        <v>7</v>
      </c>
      <c r="D64" s="242">
        <v>0</v>
      </c>
      <c r="E64" s="242">
        <v>0</v>
      </c>
      <c r="F64" s="161" t="str">
        <f t="shared" si="2"/>
        <v/>
      </c>
      <c r="G64" s="105"/>
      <c r="H64" s="242">
        <v>0</v>
      </c>
      <c r="I64" s="242">
        <v>0</v>
      </c>
      <c r="J64" s="161" t="str">
        <f t="shared" si="3"/>
        <v/>
      </c>
      <c r="K64" s="24"/>
    </row>
    <row r="65" spans="1:11" s="190" customFormat="1" ht="21.75" customHeight="1" x14ac:dyDescent="0.25">
      <c r="A65" s="1"/>
      <c r="B65" s="1"/>
      <c r="C65" s="71" t="s">
        <v>9</v>
      </c>
      <c r="D65" s="242">
        <v>0</v>
      </c>
      <c r="E65" s="242">
        <v>0</v>
      </c>
      <c r="F65" s="161" t="str">
        <f t="shared" si="2"/>
        <v/>
      </c>
      <c r="G65" s="105"/>
      <c r="H65" s="242">
        <v>0</v>
      </c>
      <c r="I65" s="242">
        <v>0</v>
      </c>
      <c r="J65" s="161" t="str">
        <f t="shared" si="3"/>
        <v/>
      </c>
      <c r="K65" s="24"/>
    </row>
    <row r="66" spans="1:11" x14ac:dyDescent="0.25">
      <c r="A66" s="1"/>
      <c r="B66" s="1"/>
      <c r="C66" s="54" t="s">
        <v>32</v>
      </c>
      <c r="D66" s="242">
        <v>0</v>
      </c>
      <c r="E66" s="242">
        <v>0</v>
      </c>
      <c r="F66" s="161" t="str">
        <f t="shared" si="2"/>
        <v/>
      </c>
      <c r="G66" s="107"/>
      <c r="H66" s="242">
        <v>0</v>
      </c>
      <c r="I66" s="242">
        <v>0</v>
      </c>
      <c r="J66" s="161" t="str">
        <f t="shared" si="3"/>
        <v/>
      </c>
      <c r="K66" s="24"/>
    </row>
    <row r="67" spans="1:11" x14ac:dyDescent="0.25">
      <c r="A67" s="1"/>
      <c r="B67" s="1"/>
      <c r="C67" s="54" t="s">
        <v>6</v>
      </c>
      <c r="D67" s="242">
        <v>0</v>
      </c>
      <c r="E67" s="242">
        <v>0</v>
      </c>
      <c r="F67" s="161" t="str">
        <f t="shared" si="2"/>
        <v/>
      </c>
      <c r="G67" s="107"/>
      <c r="H67" s="242">
        <v>0</v>
      </c>
      <c r="I67" s="242">
        <v>0</v>
      </c>
      <c r="J67" s="161" t="str">
        <f t="shared" si="3"/>
        <v/>
      </c>
      <c r="K67" s="24"/>
    </row>
    <row r="68" spans="1:11" x14ac:dyDescent="0.25">
      <c r="A68" s="1"/>
      <c r="B68" s="1"/>
      <c r="C68" s="54" t="s">
        <v>7</v>
      </c>
      <c r="D68" s="242">
        <v>0</v>
      </c>
      <c r="E68" s="242">
        <v>0</v>
      </c>
      <c r="F68" s="161" t="str">
        <f t="shared" si="2"/>
        <v/>
      </c>
      <c r="G68" s="105"/>
      <c r="H68" s="242">
        <v>0</v>
      </c>
      <c r="I68" s="242">
        <v>0</v>
      </c>
      <c r="J68" s="161" t="str">
        <f t="shared" si="3"/>
        <v/>
      </c>
      <c r="K68" s="24"/>
    </row>
    <row r="69" spans="1:11" s="190" customFormat="1" ht="24" customHeight="1" x14ac:dyDescent="0.25">
      <c r="A69" s="1"/>
      <c r="B69" s="1"/>
      <c r="C69" s="1" t="s">
        <v>10</v>
      </c>
      <c r="D69" s="158">
        <v>113.69683000000001</v>
      </c>
      <c r="E69" s="129">
        <v>109.79968000000001</v>
      </c>
      <c r="F69" s="161">
        <f t="shared" si="2"/>
        <v>-3.4276681240805011E-2</v>
      </c>
      <c r="G69" s="105"/>
      <c r="H69" s="158">
        <v>55.034400000000005</v>
      </c>
      <c r="I69" s="159">
        <v>47.615399999999994</v>
      </c>
      <c r="J69" s="161">
        <f t="shared" si="3"/>
        <v>-0.13480659369412604</v>
      </c>
      <c r="K69" s="24"/>
    </row>
    <row r="70" spans="1:11" x14ac:dyDescent="0.25">
      <c r="A70" s="1"/>
      <c r="B70" s="1"/>
      <c r="C70" s="54" t="s">
        <v>31</v>
      </c>
      <c r="D70" s="158">
        <v>113.69683000000001</v>
      </c>
      <c r="E70" s="129">
        <v>109.79968000000001</v>
      </c>
      <c r="F70" s="161">
        <f t="shared" si="2"/>
        <v>-3.4276681240805011E-2</v>
      </c>
      <c r="G70" s="105"/>
      <c r="H70" s="158">
        <v>52.223800000000004</v>
      </c>
      <c r="I70" s="159">
        <v>47.615399999999994</v>
      </c>
      <c r="J70" s="161">
        <f t="shared" si="3"/>
        <v>-8.824329137289913E-2</v>
      </c>
      <c r="K70" s="24"/>
    </row>
    <row r="71" spans="1:11" x14ac:dyDescent="0.25">
      <c r="A71" s="1"/>
      <c r="B71" s="1"/>
      <c r="C71" s="54" t="s">
        <v>6</v>
      </c>
      <c r="D71" s="242">
        <v>0</v>
      </c>
      <c r="E71" s="242">
        <v>0</v>
      </c>
      <c r="F71" s="161" t="str">
        <f t="shared" si="2"/>
        <v/>
      </c>
      <c r="G71" s="107"/>
      <c r="H71" s="242">
        <v>0</v>
      </c>
      <c r="I71" s="242">
        <v>0</v>
      </c>
      <c r="J71" s="161" t="str">
        <f t="shared" si="3"/>
        <v/>
      </c>
      <c r="K71" s="24"/>
    </row>
    <row r="72" spans="1:11" x14ac:dyDescent="0.25">
      <c r="A72" s="1"/>
      <c r="B72" s="1"/>
      <c r="C72" s="54" t="s">
        <v>7</v>
      </c>
      <c r="D72" s="242">
        <v>0</v>
      </c>
      <c r="E72" s="129">
        <v>0</v>
      </c>
      <c r="F72" s="161" t="str">
        <f t="shared" ref="F72" si="4">IF(D72&lt;1,"",IFERROR((E72-D72)/D72,""))</f>
        <v/>
      </c>
      <c r="G72" s="105"/>
      <c r="H72" s="242">
        <v>2.8106</v>
      </c>
      <c r="I72" s="129">
        <v>0</v>
      </c>
      <c r="J72" s="161">
        <f t="shared" ref="J72" si="5">IF(H72&lt;1,"",IFERROR((I72-H72)/H72,""))</f>
        <v>-1</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82" t="s">
        <v>126</v>
      </c>
      <c r="D77" s="282"/>
      <c r="E77" s="282"/>
      <c r="F77" s="282"/>
      <c r="G77" s="282"/>
      <c r="H77" s="282"/>
      <c r="I77" s="282"/>
      <c r="J77" s="282"/>
      <c r="K77" s="1"/>
    </row>
    <row r="78" spans="1:11" x14ac:dyDescent="0.25">
      <c r="A78" s="1"/>
      <c r="B78" s="16"/>
      <c r="C78" s="282"/>
      <c r="D78" s="282"/>
      <c r="E78" s="282"/>
      <c r="F78" s="282"/>
      <c r="G78" s="282"/>
      <c r="H78" s="282"/>
      <c r="I78" s="282"/>
      <c r="J78" s="282"/>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1"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83">
        <v>44593</v>
      </c>
      <c r="D4" s="283"/>
      <c r="E4" s="283"/>
      <c r="F4" s="75"/>
    </row>
    <row r="5" spans="1:12" x14ac:dyDescent="0.25">
      <c r="B5" s="76"/>
      <c r="C5" s="284" t="s">
        <v>125</v>
      </c>
      <c r="D5" s="87" t="s">
        <v>56</v>
      </c>
      <c r="E5" s="88" t="s">
        <v>57</v>
      </c>
      <c r="F5" s="78"/>
      <c r="H5" s="35"/>
      <c r="I5" s="35"/>
      <c r="J5" s="35"/>
    </row>
    <row r="6" spans="1:12" x14ac:dyDescent="0.25">
      <c r="B6" s="79"/>
      <c r="C6" s="285"/>
      <c r="D6" s="137" t="s">
        <v>166</v>
      </c>
      <c r="E6" s="130" t="s">
        <v>58</v>
      </c>
      <c r="F6" s="80"/>
      <c r="H6" s="236"/>
      <c r="I6" s="136"/>
      <c r="J6" s="136"/>
    </row>
    <row r="7" spans="1:12" x14ac:dyDescent="0.25">
      <c r="B7" s="81" t="s">
        <v>59</v>
      </c>
      <c r="C7" s="203">
        <v>0.29060000000000002</v>
      </c>
      <c r="D7" s="204">
        <v>4.1265999999999998</v>
      </c>
      <c r="E7" s="209">
        <f t="shared" ref="E7:E30" si="0">IFERROR((D7/C7)*1000,"")</f>
        <v>14200.275292498278</v>
      </c>
      <c r="F7" s="77"/>
      <c r="H7" s="238"/>
      <c r="I7" s="104"/>
      <c r="J7" s="104"/>
      <c r="K7" s="45"/>
      <c r="L7" s="45"/>
    </row>
    <row r="8" spans="1:12" x14ac:dyDescent="0.25">
      <c r="B8" s="81" t="s">
        <v>60</v>
      </c>
      <c r="C8" s="249">
        <v>2.4756999999999998</v>
      </c>
      <c r="D8" s="249">
        <v>23.165659999999995</v>
      </c>
      <c r="E8" s="207">
        <f t="shared" si="0"/>
        <v>9357.2161408894444</v>
      </c>
      <c r="F8" s="77"/>
      <c r="H8" s="238"/>
      <c r="I8" s="104"/>
      <c r="J8" s="104"/>
      <c r="K8" s="45"/>
      <c r="L8" s="45"/>
    </row>
    <row r="9" spans="1:12" x14ac:dyDescent="0.25">
      <c r="B9" s="81" t="s">
        <v>61</v>
      </c>
      <c r="C9" s="249">
        <v>15.802199999999999</v>
      </c>
      <c r="D9" s="249">
        <v>195.39836000000005</v>
      </c>
      <c r="E9" s="207">
        <f t="shared" si="0"/>
        <v>12365.263064636574</v>
      </c>
      <c r="F9" s="77"/>
      <c r="H9" s="238"/>
      <c r="I9" s="104"/>
      <c r="J9" s="104"/>
      <c r="K9" s="45"/>
      <c r="L9" s="45"/>
    </row>
    <row r="10" spans="1:12" x14ac:dyDescent="0.25">
      <c r="B10" s="81" t="s">
        <v>62</v>
      </c>
      <c r="C10" s="249">
        <v>440.38409999999993</v>
      </c>
      <c r="D10" s="249">
        <v>1680.0194899999997</v>
      </c>
      <c r="E10" s="207">
        <f t="shared" si="0"/>
        <v>3814.8958829349199</v>
      </c>
      <c r="F10" s="77"/>
      <c r="H10" s="238"/>
      <c r="I10" s="104"/>
      <c r="J10" s="104"/>
      <c r="K10" s="45"/>
      <c r="L10" s="45"/>
    </row>
    <row r="11" spans="1:12" x14ac:dyDescent="0.25">
      <c r="B11" s="81" t="s">
        <v>63</v>
      </c>
      <c r="C11" s="249">
        <v>72.826300000000032</v>
      </c>
      <c r="D11" s="249">
        <v>38.938409999999998</v>
      </c>
      <c r="E11" s="207">
        <f t="shared" si="0"/>
        <v>534.6751105026616</v>
      </c>
      <c r="F11" s="77"/>
      <c r="H11" s="238"/>
      <c r="I11" s="104"/>
      <c r="J11" s="104"/>
      <c r="K11" s="45"/>
      <c r="L11" s="45"/>
    </row>
    <row r="12" spans="1:12" x14ac:dyDescent="0.25">
      <c r="B12" s="81" t="s">
        <v>64</v>
      </c>
      <c r="C12" s="249">
        <v>109.80689999999998</v>
      </c>
      <c r="D12" s="249">
        <v>96.702039999999997</v>
      </c>
      <c r="E12" s="207">
        <f t="shared" si="0"/>
        <v>880.65540507928017</v>
      </c>
      <c r="F12" s="77"/>
      <c r="H12" s="238"/>
      <c r="I12" s="104"/>
      <c r="J12" s="104"/>
      <c r="K12" s="45"/>
      <c r="L12" s="45"/>
    </row>
    <row r="13" spans="1:12" x14ac:dyDescent="0.25">
      <c r="B13" s="81" t="s">
        <v>65</v>
      </c>
      <c r="C13" s="249">
        <v>1545.9324999999997</v>
      </c>
      <c r="D13" s="249">
        <v>2080.733540000002</v>
      </c>
      <c r="E13" s="207">
        <f t="shared" si="0"/>
        <v>1345.9407445021063</v>
      </c>
      <c r="F13" s="77"/>
      <c r="H13" s="238"/>
      <c r="I13" s="104"/>
      <c r="J13" s="104"/>
      <c r="K13" s="45"/>
      <c r="L13" s="45"/>
    </row>
    <row r="14" spans="1:12" x14ac:dyDescent="0.25">
      <c r="B14" s="81" t="s">
        <v>66</v>
      </c>
      <c r="C14" s="249">
        <v>411.98879999999997</v>
      </c>
      <c r="D14" s="249">
        <v>1369.4492580212377</v>
      </c>
      <c r="E14" s="207">
        <f t="shared" si="0"/>
        <v>3323.9963271361694</v>
      </c>
      <c r="F14" s="77"/>
      <c r="H14" s="238"/>
      <c r="I14" s="104"/>
      <c r="J14" s="104"/>
      <c r="K14" s="45"/>
      <c r="L14" s="45"/>
    </row>
    <row r="15" spans="1:12" x14ac:dyDescent="0.25">
      <c r="B15" s="81" t="s">
        <v>67</v>
      </c>
      <c r="C15" s="249">
        <v>4.1213999999999986</v>
      </c>
      <c r="D15" s="249">
        <v>64.277689999999993</v>
      </c>
      <c r="E15" s="207">
        <f t="shared" si="0"/>
        <v>15596.081428640757</v>
      </c>
      <c r="F15" s="77"/>
      <c r="H15" s="238"/>
      <c r="I15" s="104"/>
      <c r="J15" s="104"/>
      <c r="K15" s="45"/>
      <c r="L15" s="45"/>
    </row>
    <row r="16" spans="1:12" x14ac:dyDescent="0.25">
      <c r="B16" s="81" t="s">
        <v>68</v>
      </c>
      <c r="C16" s="249">
        <v>71.184499999999986</v>
      </c>
      <c r="D16" s="249">
        <v>429.91593000000006</v>
      </c>
      <c r="E16" s="207">
        <f t="shared" si="0"/>
        <v>6039.459854322221</v>
      </c>
      <c r="F16" s="77"/>
      <c r="H16" s="238"/>
      <c r="I16" s="104"/>
      <c r="J16" s="104"/>
      <c r="K16" s="45"/>
      <c r="L16" s="45"/>
    </row>
    <row r="17" spans="2:12" x14ac:dyDescent="0.25">
      <c r="B17" s="81" t="s">
        <v>69</v>
      </c>
      <c r="C17" s="249">
        <v>375.2627</v>
      </c>
      <c r="D17" s="249">
        <v>713.02413930854357</v>
      </c>
      <c r="E17" s="207">
        <f t="shared" si="0"/>
        <v>1900.0666448025438</v>
      </c>
      <c r="F17" s="77"/>
      <c r="H17" s="238"/>
      <c r="I17" s="104"/>
      <c r="J17" s="104"/>
      <c r="K17" s="45"/>
      <c r="L17" s="45"/>
    </row>
    <row r="18" spans="2:12" x14ac:dyDescent="0.25">
      <c r="B18" s="81" t="s">
        <v>70</v>
      </c>
      <c r="C18" s="249">
        <v>150.17589999999998</v>
      </c>
      <c r="D18" s="249">
        <v>576.71762486812634</v>
      </c>
      <c r="E18" s="207">
        <f t="shared" si="0"/>
        <v>3840.2807965068059</v>
      </c>
      <c r="F18" s="77"/>
      <c r="H18" s="238"/>
      <c r="I18" s="104"/>
      <c r="J18" s="104"/>
      <c r="K18" s="45"/>
      <c r="L18" s="45"/>
    </row>
    <row r="19" spans="2:12" x14ac:dyDescent="0.25">
      <c r="B19" s="81" t="s">
        <v>71</v>
      </c>
      <c r="C19" s="249">
        <v>1391.6772999999998</v>
      </c>
      <c r="D19" s="249">
        <v>4164.6988490146041</v>
      </c>
      <c r="E19" s="207">
        <f t="shared" si="0"/>
        <v>2992.5751099156423</v>
      </c>
      <c r="F19" s="77"/>
      <c r="H19" s="238"/>
      <c r="I19" s="104"/>
      <c r="J19" s="104"/>
      <c r="K19" s="45"/>
      <c r="L19" s="45"/>
    </row>
    <row r="20" spans="2:12" x14ac:dyDescent="0.25">
      <c r="B20" s="81" t="s">
        <v>72</v>
      </c>
      <c r="C20" s="249">
        <v>1.0621</v>
      </c>
      <c r="D20" s="249">
        <v>5.4832199999999993</v>
      </c>
      <c r="E20" s="207">
        <f t="shared" si="0"/>
        <v>5162.6212221071455</v>
      </c>
      <c r="F20" s="77"/>
      <c r="H20" s="238"/>
      <c r="I20" s="104"/>
      <c r="J20" s="104"/>
      <c r="K20" s="45"/>
      <c r="L20" s="45"/>
    </row>
    <row r="21" spans="2:12" x14ac:dyDescent="0.25">
      <c r="B21" s="81" t="s">
        <v>73</v>
      </c>
      <c r="C21" s="249">
        <v>100.87310000000001</v>
      </c>
      <c r="D21" s="249">
        <v>202.19715000000002</v>
      </c>
      <c r="E21" s="207">
        <f t="shared" si="0"/>
        <v>2004.4704683409154</v>
      </c>
      <c r="F21" s="77"/>
      <c r="H21" s="238"/>
      <c r="I21" s="104"/>
      <c r="J21" s="104"/>
      <c r="K21" s="45"/>
      <c r="L21" s="45"/>
    </row>
    <row r="22" spans="2:12" x14ac:dyDescent="0.25">
      <c r="B22" s="81" t="s">
        <v>74</v>
      </c>
      <c r="C22" s="249">
        <v>139.8133</v>
      </c>
      <c r="D22" s="249">
        <v>608.7556699999999</v>
      </c>
      <c r="E22" s="207">
        <f t="shared" si="0"/>
        <v>4354.0612373787044</v>
      </c>
      <c r="F22" s="77"/>
      <c r="H22" s="238"/>
      <c r="I22" s="104"/>
      <c r="J22" s="104"/>
      <c r="K22" s="45"/>
      <c r="L22" s="45"/>
    </row>
    <row r="23" spans="2:12" x14ac:dyDescent="0.25">
      <c r="B23" s="81" t="s">
        <v>75</v>
      </c>
      <c r="C23" s="249">
        <v>777.24840000000029</v>
      </c>
      <c r="D23" s="249">
        <v>933.60400000000004</v>
      </c>
      <c r="E23" s="207">
        <f t="shared" si="0"/>
        <v>1201.1655475907055</v>
      </c>
      <c r="F23" s="77"/>
      <c r="H23" s="238"/>
      <c r="I23" s="104"/>
      <c r="J23" s="104"/>
      <c r="L23" s="45"/>
    </row>
    <row r="24" spans="2:12" x14ac:dyDescent="0.25">
      <c r="B24" s="81" t="s">
        <v>76</v>
      </c>
      <c r="C24" s="249">
        <v>0</v>
      </c>
      <c r="D24" s="249">
        <v>0</v>
      </c>
      <c r="E24" s="254" t="str">
        <f>IFERROR((D24/C24)*1000,"")</f>
        <v/>
      </c>
      <c r="F24" s="77"/>
      <c r="H24" s="238"/>
      <c r="I24" s="104"/>
      <c r="J24" s="104"/>
      <c r="K24" s="45"/>
    </row>
    <row r="25" spans="2:12" x14ac:dyDescent="0.25">
      <c r="B25" s="81" t="s">
        <v>77</v>
      </c>
      <c r="C25" s="204">
        <v>130.22639999999998</v>
      </c>
      <c r="D25" s="204">
        <v>208.39309000000003</v>
      </c>
      <c r="E25" s="254">
        <f t="shared" si="0"/>
        <v>1600.2368951303274</v>
      </c>
      <c r="F25" s="77"/>
      <c r="H25" s="238"/>
      <c r="I25" s="104"/>
      <c r="J25" s="104"/>
      <c r="K25" s="45"/>
      <c r="L25" s="45"/>
    </row>
    <row r="26" spans="2:12" x14ac:dyDescent="0.25">
      <c r="B26" s="81" t="s">
        <v>78</v>
      </c>
      <c r="C26" s="204">
        <v>86.001900000000006</v>
      </c>
      <c r="D26" s="204">
        <v>1109.53045</v>
      </c>
      <c r="E26" s="254">
        <f t="shared" si="0"/>
        <v>12901.231833250195</v>
      </c>
      <c r="F26" s="77"/>
      <c r="H26" s="238"/>
      <c r="I26" s="104"/>
      <c r="J26" s="104"/>
      <c r="K26" s="45"/>
      <c r="L26" s="45"/>
    </row>
    <row r="27" spans="2:12" x14ac:dyDescent="0.25">
      <c r="B27" s="81" t="s">
        <v>79</v>
      </c>
      <c r="C27" s="204">
        <v>17.613399999999999</v>
      </c>
      <c r="D27" s="204">
        <v>355.32916</v>
      </c>
      <c r="E27" s="254">
        <f t="shared" si="0"/>
        <v>20173.797222569181</v>
      </c>
      <c r="F27" s="77"/>
      <c r="H27" s="238"/>
      <c r="I27" s="104"/>
      <c r="J27" s="104"/>
      <c r="K27" s="45"/>
      <c r="L27" s="45"/>
    </row>
    <row r="28" spans="2:12" x14ac:dyDescent="0.25">
      <c r="B28" s="81" t="s">
        <v>80</v>
      </c>
      <c r="C28" s="204">
        <v>1050.5892999999999</v>
      </c>
      <c r="D28" s="204">
        <v>1488.7093399999999</v>
      </c>
      <c r="E28" s="254">
        <f t="shared" si="0"/>
        <v>1417.0231316842842</v>
      </c>
      <c r="F28" s="77"/>
      <c r="H28" s="238"/>
      <c r="I28" s="104"/>
      <c r="J28" s="104"/>
      <c r="K28" s="45"/>
      <c r="L28" s="45"/>
    </row>
    <row r="29" spans="2:12" x14ac:dyDescent="0.25">
      <c r="B29" s="81" t="s">
        <v>81</v>
      </c>
      <c r="C29" s="204">
        <v>41.982500000000009</v>
      </c>
      <c r="D29" s="204">
        <v>62.493929999999978</v>
      </c>
      <c r="E29" s="254">
        <f t="shared" si="0"/>
        <v>1488.5709521824563</v>
      </c>
      <c r="F29" s="77"/>
      <c r="H29" s="238"/>
      <c r="I29" s="117"/>
      <c r="J29" s="117"/>
      <c r="K29" s="45"/>
      <c r="L29" s="45"/>
    </row>
    <row r="30" spans="2:12" x14ac:dyDescent="0.25">
      <c r="B30" s="82" t="s">
        <v>82</v>
      </c>
      <c r="C30" s="204">
        <v>136.38179999999997</v>
      </c>
      <c r="D30" s="204">
        <v>176.12840812037712</v>
      </c>
      <c r="E30" s="254">
        <f t="shared" si="0"/>
        <v>1291.4363069000201</v>
      </c>
      <c r="F30" s="77"/>
      <c r="H30" s="239"/>
      <c r="I30" s="104"/>
      <c r="J30" s="104"/>
      <c r="L30" s="45"/>
    </row>
    <row r="31" spans="2:12" x14ac:dyDescent="0.25">
      <c r="B31" s="83" t="s">
        <v>31</v>
      </c>
      <c r="C31" s="205">
        <v>7073.7210999999988</v>
      </c>
      <c r="D31" s="205">
        <v>16587.79200933289</v>
      </c>
      <c r="E31" s="255">
        <f>IFERROR((D31/C31)*1000,"")</f>
        <v>2344.9881292793539</v>
      </c>
      <c r="F31" s="84"/>
      <c r="H31" s="238"/>
      <c r="I31" s="104"/>
      <c r="J31" s="104"/>
    </row>
    <row r="32" spans="2:12" x14ac:dyDescent="0.25">
      <c r="B32" s="83"/>
      <c r="C32" s="206"/>
      <c r="D32" s="206"/>
      <c r="E32" s="254" t="str">
        <f t="shared" ref="E32:E54" si="1">IFERROR((D32/C32)*1000,"")</f>
        <v/>
      </c>
      <c r="F32" s="84"/>
      <c r="H32" s="238"/>
      <c r="I32" s="104"/>
      <c r="J32" s="104"/>
    </row>
    <row r="33" spans="2:15" x14ac:dyDescent="0.25">
      <c r="B33" s="81" t="s">
        <v>83</v>
      </c>
      <c r="C33" s="249">
        <v>9.5000000000000001E-2</v>
      </c>
      <c r="D33" s="249">
        <v>0</v>
      </c>
      <c r="E33" s="254">
        <f t="shared" si="1"/>
        <v>0</v>
      </c>
      <c r="F33" s="77"/>
      <c r="H33" s="238"/>
      <c r="I33" s="104"/>
      <c r="J33" s="104"/>
    </row>
    <row r="34" spans="2:15" x14ac:dyDescent="0.25">
      <c r="B34" s="81" t="s">
        <v>84</v>
      </c>
      <c r="C34" s="204">
        <v>6.3592000000000004</v>
      </c>
      <c r="D34" s="204">
        <v>8.0222699999999989</v>
      </c>
      <c r="E34" s="207">
        <f t="shared" si="1"/>
        <v>1261.5218895458547</v>
      </c>
      <c r="F34" s="77"/>
      <c r="H34" s="238"/>
      <c r="I34" s="104"/>
      <c r="J34" s="104"/>
    </row>
    <row r="35" spans="2:15" x14ac:dyDescent="0.25">
      <c r="B35" s="81" t="s">
        <v>85</v>
      </c>
      <c r="C35" s="204">
        <v>0.39570000000000005</v>
      </c>
      <c r="D35" s="204">
        <v>9.0310000000000001E-2</v>
      </c>
      <c r="E35" s="207"/>
      <c r="F35" s="77"/>
      <c r="H35" s="238"/>
      <c r="I35" s="117"/>
      <c r="J35" s="117"/>
      <c r="K35" s="35"/>
    </row>
    <row r="36" spans="2:15" x14ac:dyDescent="0.25">
      <c r="B36" s="81" t="s">
        <v>86</v>
      </c>
      <c r="C36" s="204">
        <v>8989.6621999999988</v>
      </c>
      <c r="D36" s="204">
        <v>9799.8140899999962</v>
      </c>
      <c r="E36" s="207">
        <f t="shared" si="1"/>
        <v>1090.1203929553658</v>
      </c>
      <c r="F36" s="77"/>
      <c r="G36" s="35"/>
      <c r="H36" s="239"/>
      <c r="I36" s="104"/>
      <c r="J36" s="104"/>
      <c r="K36" s="35"/>
    </row>
    <row r="37" spans="2:15" x14ac:dyDescent="0.25">
      <c r="B37" s="232" t="s">
        <v>129</v>
      </c>
      <c r="C37" s="204">
        <v>1111.4703000000002</v>
      </c>
      <c r="D37" s="204">
        <v>313.66203999999999</v>
      </c>
      <c r="E37" s="207">
        <f t="shared" si="1"/>
        <v>282.20460771646344</v>
      </c>
      <c r="F37" s="77"/>
      <c r="G37" s="35"/>
      <c r="H37" s="238"/>
      <c r="I37" s="104"/>
      <c r="J37" s="104"/>
      <c r="K37" s="35"/>
    </row>
    <row r="38" spans="2:15" x14ac:dyDescent="0.25">
      <c r="B38" s="81" t="s">
        <v>88</v>
      </c>
      <c r="C38" s="204">
        <v>32.798699999999997</v>
      </c>
      <c r="D38" s="204">
        <v>16.70213</v>
      </c>
      <c r="E38" s="207">
        <f t="shared" si="1"/>
        <v>509.23146344214865</v>
      </c>
      <c r="F38" s="77"/>
      <c r="G38" s="35"/>
      <c r="H38" s="238"/>
      <c r="I38" s="104"/>
      <c r="J38" s="104"/>
      <c r="K38" s="35"/>
    </row>
    <row r="39" spans="2:15" x14ac:dyDescent="0.25">
      <c r="B39" s="83" t="s">
        <v>6</v>
      </c>
      <c r="C39" s="205">
        <v>10140.781099999998</v>
      </c>
      <c r="D39" s="205">
        <v>10138.290839999996</v>
      </c>
      <c r="E39" s="206">
        <f t="shared" si="1"/>
        <v>999.75443114534812</v>
      </c>
      <c r="F39" s="84"/>
      <c r="G39" s="35"/>
      <c r="H39" s="238"/>
      <c r="I39" s="104"/>
      <c r="J39" s="104"/>
      <c r="K39" s="35"/>
    </row>
    <row r="40" spans="2:15" x14ac:dyDescent="0.25">
      <c r="B40" s="83"/>
      <c r="C40" s="206"/>
      <c r="D40" s="206"/>
      <c r="E40" s="207" t="str">
        <f t="shared" si="1"/>
        <v/>
      </c>
      <c r="F40" s="84"/>
      <c r="G40" s="35"/>
      <c r="H40" s="238"/>
      <c r="I40" s="104"/>
      <c r="J40" s="104"/>
      <c r="K40" s="35"/>
    </row>
    <row r="41" spans="2:15" x14ac:dyDescent="0.25">
      <c r="B41" s="81" t="s">
        <v>89</v>
      </c>
      <c r="C41" s="249">
        <v>0</v>
      </c>
      <c r="D41" s="249">
        <v>0</v>
      </c>
      <c r="E41" s="207" t="str">
        <f t="shared" si="1"/>
        <v/>
      </c>
      <c r="F41" s="35"/>
      <c r="G41" s="135"/>
      <c r="H41" s="238"/>
      <c r="I41" s="104"/>
      <c r="J41" s="104"/>
      <c r="K41" s="35"/>
    </row>
    <row r="42" spans="2:15" x14ac:dyDescent="0.25">
      <c r="B42" s="81" t="s">
        <v>90</v>
      </c>
      <c r="C42" s="204">
        <v>467.72580000000005</v>
      </c>
      <c r="D42" s="204">
        <v>1258.4399799999999</v>
      </c>
      <c r="E42" s="207">
        <f t="shared" si="1"/>
        <v>2690.5507029973542</v>
      </c>
      <c r="F42" s="35"/>
      <c r="G42" s="135"/>
      <c r="H42" s="238"/>
      <c r="I42" s="104"/>
      <c r="J42" s="104"/>
      <c r="K42" s="35"/>
    </row>
    <row r="43" spans="2:15" x14ac:dyDescent="0.25">
      <c r="B43" s="81" t="s">
        <v>91</v>
      </c>
      <c r="C43" s="204">
        <v>260.34789999999992</v>
      </c>
      <c r="D43" s="204">
        <v>810.34251000000006</v>
      </c>
      <c r="E43" s="207">
        <f t="shared" si="1"/>
        <v>3112.5371474092944</v>
      </c>
      <c r="F43" s="35"/>
      <c r="G43" s="135"/>
      <c r="H43" s="238"/>
      <c r="I43" s="104"/>
      <c r="J43" s="104"/>
      <c r="K43" s="35"/>
      <c r="N43" s="35"/>
      <c r="O43" s="35"/>
    </row>
    <row r="44" spans="2:15" x14ac:dyDescent="0.25">
      <c r="B44" s="81" t="s">
        <v>92</v>
      </c>
      <c r="C44" s="204">
        <v>27.894099999999995</v>
      </c>
      <c r="D44" s="204">
        <v>589.75031999999999</v>
      </c>
      <c r="E44" s="207">
        <f t="shared" si="1"/>
        <v>21142.475290473616</v>
      </c>
      <c r="F44" s="35"/>
      <c r="G44" s="135"/>
      <c r="H44" s="238"/>
      <c r="I44" s="104"/>
      <c r="J44" s="104"/>
      <c r="K44" s="35"/>
      <c r="N44" s="35"/>
      <c r="O44" s="35"/>
    </row>
    <row r="45" spans="2:15" x14ac:dyDescent="0.25">
      <c r="B45" s="81" t="s">
        <v>93</v>
      </c>
      <c r="C45" s="249">
        <v>5.1999999999999998E-2</v>
      </c>
      <c r="D45" s="249">
        <v>6.2399999999999997E-2</v>
      </c>
      <c r="E45" s="207"/>
      <c r="F45" s="35"/>
      <c r="G45" s="135"/>
      <c r="H45" s="238"/>
      <c r="I45" s="104"/>
      <c r="J45" s="104"/>
      <c r="K45" s="35"/>
      <c r="N45" s="35"/>
      <c r="O45" s="35"/>
    </row>
    <row r="46" spans="2:15" x14ac:dyDescent="0.25">
      <c r="B46" s="81" t="s">
        <v>94</v>
      </c>
      <c r="C46" s="204">
        <v>1000.8366</v>
      </c>
      <c r="D46" s="204">
        <v>5546.0937499999991</v>
      </c>
      <c r="E46" s="207">
        <f t="shared" si="1"/>
        <v>5541.4577664326025</v>
      </c>
      <c r="F46" s="35"/>
      <c r="G46" s="135"/>
      <c r="H46" s="238"/>
      <c r="I46" s="104"/>
      <c r="J46" s="104"/>
      <c r="K46" s="35"/>
      <c r="N46" s="35"/>
      <c r="O46" s="35"/>
    </row>
    <row r="47" spans="2:15" x14ac:dyDescent="0.25">
      <c r="B47" s="81" t="s">
        <v>95</v>
      </c>
      <c r="C47" s="249">
        <v>0</v>
      </c>
      <c r="D47" s="249">
        <v>0</v>
      </c>
      <c r="E47" s="207" t="str">
        <f t="shared" si="1"/>
        <v/>
      </c>
      <c r="F47" s="35"/>
      <c r="G47" s="135"/>
      <c r="H47" s="238"/>
      <c r="I47" s="117"/>
      <c r="J47" s="117"/>
      <c r="K47" s="35"/>
      <c r="M47" s="35"/>
      <c r="N47" s="35"/>
      <c r="O47" s="35"/>
    </row>
    <row r="48" spans="2:15" x14ac:dyDescent="0.25">
      <c r="B48" s="81" t="s">
        <v>96</v>
      </c>
      <c r="C48" s="204">
        <v>1524.6399000000004</v>
      </c>
      <c r="D48" s="204">
        <v>2212.441928123721</v>
      </c>
      <c r="E48" s="207">
        <f t="shared" si="1"/>
        <v>1451.124247846144</v>
      </c>
      <c r="F48" s="35"/>
      <c r="G48" s="135"/>
      <c r="H48" s="239"/>
      <c r="I48" s="117"/>
      <c r="J48" s="117"/>
      <c r="M48" s="35"/>
      <c r="N48" s="35"/>
      <c r="O48" s="35"/>
    </row>
    <row r="49" spans="1:15" x14ac:dyDescent="0.25">
      <c r="B49" s="81" t="s">
        <v>97</v>
      </c>
      <c r="C49" s="204">
        <v>31.6387</v>
      </c>
      <c r="D49" s="204">
        <v>135.93675999999999</v>
      </c>
      <c r="E49" s="207">
        <f t="shared" si="1"/>
        <v>4296.534307667509</v>
      </c>
      <c r="F49" s="35"/>
      <c r="G49" s="135"/>
      <c r="H49" s="239"/>
      <c r="I49" s="231"/>
      <c r="J49" s="231"/>
      <c r="M49" s="35"/>
      <c r="N49" s="35"/>
      <c r="O49" s="35"/>
    </row>
    <row r="50" spans="1:15" x14ac:dyDescent="0.25">
      <c r="B50" s="81" t="s">
        <v>98</v>
      </c>
      <c r="C50" s="204">
        <v>167.07579999999999</v>
      </c>
      <c r="D50" s="204">
        <v>795.72469999999998</v>
      </c>
      <c r="E50" s="207">
        <f t="shared" si="1"/>
        <v>4762.6568300136823</v>
      </c>
      <c r="F50" s="35"/>
      <c r="G50" s="135"/>
      <c r="H50" s="231"/>
      <c r="I50" s="231"/>
      <c r="J50" s="231"/>
      <c r="M50" s="35"/>
      <c r="N50" s="35"/>
      <c r="O50" s="35"/>
    </row>
    <row r="51" spans="1:15" x14ac:dyDescent="0.25">
      <c r="B51" s="81" t="s">
        <v>99</v>
      </c>
      <c r="C51" s="204">
        <v>741.77039999999988</v>
      </c>
      <c r="D51" s="204">
        <v>815.34967878282828</v>
      </c>
      <c r="E51" s="207">
        <f t="shared" si="1"/>
        <v>1099.1941425309346</v>
      </c>
      <c r="F51" s="134"/>
      <c r="G51" s="136"/>
      <c r="H51" s="231"/>
      <c r="M51" s="35"/>
      <c r="N51" s="35"/>
      <c r="O51" s="35"/>
    </row>
    <row r="52" spans="1:15" x14ac:dyDescent="0.25">
      <c r="B52" s="81" t="s">
        <v>100</v>
      </c>
      <c r="C52" s="204">
        <v>61.054299999999984</v>
      </c>
      <c r="D52" s="204">
        <v>122.36817000000001</v>
      </c>
      <c r="E52" s="207">
        <f t="shared" si="1"/>
        <v>2004.2514614040297</v>
      </c>
      <c r="F52" s="77"/>
      <c r="K52" s="35"/>
      <c r="M52" s="35"/>
      <c r="N52" s="35"/>
    </row>
    <row r="53" spans="1:15" x14ac:dyDescent="0.25">
      <c r="B53" s="85" t="s">
        <v>7</v>
      </c>
      <c r="C53" s="205">
        <v>4283.0355</v>
      </c>
      <c r="D53" s="205">
        <v>12286.510196906549</v>
      </c>
      <c r="E53" s="206">
        <f t="shared" si="1"/>
        <v>2868.6454261017793</v>
      </c>
      <c r="F53" s="84"/>
      <c r="K53" s="35"/>
      <c r="L53" s="35"/>
      <c r="M53" s="35"/>
      <c r="N53" s="35"/>
    </row>
    <row r="54" spans="1:15" x14ac:dyDescent="0.25">
      <c r="B54" s="85"/>
      <c r="C54" s="206"/>
      <c r="D54" s="206"/>
      <c r="E54" s="206" t="str">
        <f t="shared" si="1"/>
        <v/>
      </c>
      <c r="F54" s="84"/>
      <c r="K54" s="256"/>
      <c r="L54" s="256"/>
      <c r="M54" s="35"/>
      <c r="N54" s="35"/>
    </row>
    <row r="55" spans="1:15" x14ac:dyDescent="0.25">
      <c r="B55" s="85" t="s">
        <v>101</v>
      </c>
      <c r="C55" s="208">
        <v>21497.537700000001</v>
      </c>
      <c r="D55" s="208">
        <v>39012.593046239424</v>
      </c>
      <c r="E55" s="206">
        <f>IFERROR((D55/C55)*1000,"")</f>
        <v>1814.7470464135724</v>
      </c>
      <c r="F55" s="84"/>
      <c r="I55" s="5"/>
      <c r="J55" s="5"/>
      <c r="K55" s="35"/>
      <c r="L55" s="35"/>
      <c r="N55" s="35"/>
    </row>
    <row r="56" spans="1:15" ht="15.75" thickBot="1" x14ac:dyDescent="0.3">
      <c r="B56" s="86"/>
      <c r="C56" s="86"/>
      <c r="D56" s="86"/>
      <c r="E56" s="86"/>
      <c r="F56" s="86"/>
      <c r="H56" s="5"/>
      <c r="I56" s="5"/>
      <c r="J56" s="5"/>
      <c r="K56" s="241"/>
      <c r="L56" s="35"/>
      <c r="N56" s="35"/>
    </row>
    <row r="57" spans="1:15" x14ac:dyDescent="0.25">
      <c r="A57" s="5"/>
      <c r="B57" s="6" t="s">
        <v>128</v>
      </c>
      <c r="C57" s="5"/>
      <c r="D57" s="5"/>
      <c r="E57" s="5"/>
      <c r="F57" s="5"/>
      <c r="G57" s="10" t="s">
        <v>41</v>
      </c>
      <c r="H57" s="5"/>
      <c r="I57" s="5"/>
      <c r="J57" s="5"/>
      <c r="K57" s="241"/>
      <c r="L57" s="241"/>
      <c r="N57" s="35"/>
    </row>
    <row r="58" spans="1:15" x14ac:dyDescent="0.25">
      <c r="A58" s="5"/>
      <c r="B58" s="18" t="s">
        <v>175</v>
      </c>
      <c r="C58" s="5"/>
      <c r="D58" s="5"/>
      <c r="E58" s="5"/>
      <c r="F58" s="5"/>
      <c r="G58" s="10"/>
      <c r="H58" s="5"/>
      <c r="I58" s="5"/>
      <c r="J58" s="5"/>
      <c r="K58" s="5"/>
      <c r="L58" s="241"/>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53"/>
      <c r="J66" s="253"/>
      <c r="K66" s="5"/>
      <c r="L66" s="5"/>
    </row>
    <row r="67" spans="1:12" x14ac:dyDescent="0.25">
      <c r="A67" s="48"/>
      <c r="B67" s="17" t="s">
        <v>176</v>
      </c>
      <c r="C67" s="5"/>
      <c r="D67" s="5"/>
      <c r="E67" s="5"/>
      <c r="F67" s="5"/>
      <c r="G67" s="5"/>
      <c r="H67" s="253"/>
      <c r="I67" s="253"/>
      <c r="J67" s="253"/>
      <c r="K67" s="253"/>
      <c r="L67" s="5"/>
    </row>
    <row r="68" spans="1:12" ht="15" customHeight="1" x14ac:dyDescent="0.25">
      <c r="A68" s="16"/>
      <c r="B68" s="253" t="s">
        <v>126</v>
      </c>
      <c r="C68" s="253"/>
      <c r="D68" s="253"/>
      <c r="E68" s="253"/>
      <c r="F68" s="253"/>
      <c r="G68" s="253"/>
      <c r="H68" s="253"/>
      <c r="I68" s="1"/>
      <c r="J68" s="1"/>
      <c r="K68" s="253"/>
      <c r="L68" s="253"/>
    </row>
    <row r="69" spans="1:12" x14ac:dyDescent="0.25">
      <c r="A69" s="16"/>
      <c r="B69" s="253"/>
      <c r="C69" s="253"/>
      <c r="D69" s="253"/>
      <c r="E69" s="253"/>
      <c r="F69" s="253"/>
      <c r="G69" s="253"/>
      <c r="H69" s="1"/>
      <c r="I69" s="1"/>
      <c r="J69" s="1"/>
      <c r="K69" s="1"/>
      <c r="L69" s="253"/>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2">
    <mergeCell ref="C4:E4"/>
    <mergeCell ref="C5:C6"/>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83">
        <v>44593</v>
      </c>
      <c r="D4" s="283"/>
      <c r="E4" s="283"/>
      <c r="F4" s="75"/>
    </row>
    <row r="5" spans="1:10" x14ac:dyDescent="0.25">
      <c r="B5" s="76"/>
      <c r="C5" s="284" t="s">
        <v>125</v>
      </c>
      <c r="D5" s="87" t="s">
        <v>56</v>
      </c>
      <c r="E5" s="88" t="s">
        <v>57</v>
      </c>
      <c r="F5" s="78"/>
    </row>
    <row r="6" spans="1:10" x14ac:dyDescent="0.25">
      <c r="B6" s="79"/>
      <c r="C6" s="286"/>
      <c r="D6" s="129" t="s">
        <v>166</v>
      </c>
      <c r="E6" s="130" t="s">
        <v>58</v>
      </c>
      <c r="F6" s="80"/>
      <c r="H6" s="236"/>
      <c r="I6" s="136"/>
      <c r="J6" s="136"/>
    </row>
    <row r="7" spans="1:10" x14ac:dyDescent="0.25">
      <c r="B7" s="81" t="s">
        <v>59</v>
      </c>
      <c r="C7" s="248">
        <v>0.33260000000000001</v>
      </c>
      <c r="D7" s="248">
        <v>4.4441199999999998</v>
      </c>
      <c r="E7" s="209">
        <f t="shared" ref="E7:E55" si="0">IFERROR((D7/C7)*1000,"")</f>
        <v>13361.755862898375</v>
      </c>
      <c r="F7" s="77"/>
      <c r="G7" s="236"/>
      <c r="H7" s="136"/>
      <c r="I7" s="136"/>
      <c r="J7" s="117"/>
    </row>
    <row r="8" spans="1:10" x14ac:dyDescent="0.25">
      <c r="B8" s="81" t="s">
        <v>60</v>
      </c>
      <c r="C8" s="249">
        <v>4.8058999999999994</v>
      </c>
      <c r="D8" s="249">
        <v>25.571139999999996</v>
      </c>
      <c r="E8" s="207">
        <f t="shared" si="0"/>
        <v>5320.7807070475874</v>
      </c>
      <c r="F8" s="77"/>
      <c r="G8" s="237"/>
      <c r="H8" s="135"/>
      <c r="I8" s="135"/>
      <c r="J8" s="104"/>
    </row>
    <row r="9" spans="1:10" x14ac:dyDescent="0.25">
      <c r="B9" s="81" t="s">
        <v>61</v>
      </c>
      <c r="C9" s="249">
        <v>17.773800000000001</v>
      </c>
      <c r="D9" s="249">
        <v>198.29825000000005</v>
      </c>
      <c r="E9" s="207">
        <f t="shared" si="0"/>
        <v>11156.772890434237</v>
      </c>
      <c r="F9" s="77"/>
      <c r="G9" s="237"/>
      <c r="H9" s="135"/>
      <c r="I9" s="135"/>
      <c r="J9" s="104"/>
    </row>
    <row r="10" spans="1:10" x14ac:dyDescent="0.25">
      <c r="B10" s="81" t="s">
        <v>62</v>
      </c>
      <c r="C10" s="249">
        <v>442.43920000000003</v>
      </c>
      <c r="D10" s="249">
        <v>1684.2814999999994</v>
      </c>
      <c r="E10" s="207">
        <f t="shared" si="0"/>
        <v>3806.8089355554375</v>
      </c>
      <c r="F10" s="77"/>
      <c r="G10" s="237"/>
      <c r="H10" s="135"/>
      <c r="I10" s="135"/>
      <c r="J10" s="104"/>
    </row>
    <row r="11" spans="1:10" x14ac:dyDescent="0.25">
      <c r="B11" s="81" t="s">
        <v>63</v>
      </c>
      <c r="C11" s="249">
        <v>75.001600000000039</v>
      </c>
      <c r="D11" s="249">
        <v>38.938409999999998</v>
      </c>
      <c r="E11" s="207">
        <f t="shared" si="0"/>
        <v>519.1677244218788</v>
      </c>
      <c r="F11" s="77"/>
      <c r="G11" s="237"/>
      <c r="H11" s="135"/>
      <c r="I11" s="135"/>
      <c r="J11" s="104"/>
    </row>
    <row r="12" spans="1:10" x14ac:dyDescent="0.25">
      <c r="B12" s="81" t="s">
        <v>64</v>
      </c>
      <c r="C12" s="249">
        <v>127.41759999999999</v>
      </c>
      <c r="D12" s="249">
        <v>126.06143</v>
      </c>
      <c r="E12" s="207">
        <f t="shared" si="0"/>
        <v>989.35649392234666</v>
      </c>
      <c r="F12" s="77"/>
      <c r="G12" s="237"/>
      <c r="H12" s="135"/>
      <c r="I12" s="135"/>
      <c r="J12" s="104"/>
    </row>
    <row r="13" spans="1:10" x14ac:dyDescent="0.25">
      <c r="B13" s="81" t="s">
        <v>65</v>
      </c>
      <c r="C13" s="249">
        <v>1553.5023999999996</v>
      </c>
      <c r="D13" s="249">
        <v>2087.2900500000019</v>
      </c>
      <c r="E13" s="207">
        <f t="shared" si="0"/>
        <v>1343.6027198928064</v>
      </c>
      <c r="F13" s="77"/>
      <c r="G13" s="237"/>
      <c r="H13" s="135"/>
      <c r="I13" s="135"/>
      <c r="J13" s="104"/>
    </row>
    <row r="14" spans="1:10" x14ac:dyDescent="0.25">
      <c r="B14" s="81" t="s">
        <v>66</v>
      </c>
      <c r="C14" s="249">
        <v>504.66619999999989</v>
      </c>
      <c r="D14" s="249">
        <v>1626.542804278633</v>
      </c>
      <c r="E14" s="207">
        <f t="shared" si="0"/>
        <v>3223.0072160145323</v>
      </c>
      <c r="F14" s="77"/>
      <c r="G14" s="237"/>
      <c r="H14" s="135"/>
      <c r="I14" s="135"/>
      <c r="J14" s="104"/>
    </row>
    <row r="15" spans="1:10" x14ac:dyDescent="0.25">
      <c r="B15" s="81" t="s">
        <v>67</v>
      </c>
      <c r="C15" s="249">
        <v>4.1635999999999989</v>
      </c>
      <c r="D15" s="249">
        <v>64.433549999999997</v>
      </c>
      <c r="E15" s="207">
        <f t="shared" si="0"/>
        <v>15475.441925256993</v>
      </c>
      <c r="F15" s="77"/>
      <c r="G15" s="237"/>
      <c r="H15" s="135"/>
      <c r="I15" s="135"/>
      <c r="J15" s="104"/>
    </row>
    <row r="16" spans="1:10" x14ac:dyDescent="0.25">
      <c r="B16" s="81" t="s">
        <v>68</v>
      </c>
      <c r="C16" s="249">
        <v>74.176600000000008</v>
      </c>
      <c r="D16" s="249">
        <v>434.68982</v>
      </c>
      <c r="E16" s="207">
        <f t="shared" si="0"/>
        <v>5860.2014651520822</v>
      </c>
      <c r="F16" s="77"/>
      <c r="G16" s="237"/>
      <c r="H16" s="135"/>
      <c r="I16" s="135"/>
      <c r="J16" s="104"/>
    </row>
    <row r="17" spans="2:10" x14ac:dyDescent="0.25">
      <c r="B17" s="81" t="s">
        <v>69</v>
      </c>
      <c r="C17" s="249">
        <v>379.89670000000001</v>
      </c>
      <c r="D17" s="249">
        <v>720.34020930854354</v>
      </c>
      <c r="E17" s="207">
        <f t="shared" si="0"/>
        <v>1896.1475825100442</v>
      </c>
      <c r="F17" s="77"/>
      <c r="G17" s="237"/>
      <c r="H17" s="135"/>
      <c r="I17" s="135"/>
      <c r="J17" s="104"/>
    </row>
    <row r="18" spans="2:10" x14ac:dyDescent="0.25">
      <c r="B18" s="81" t="s">
        <v>70</v>
      </c>
      <c r="C18" s="249">
        <v>272.28059999999999</v>
      </c>
      <c r="D18" s="249">
        <v>805.54169486812646</v>
      </c>
      <c r="E18" s="207">
        <f t="shared" si="0"/>
        <v>2958.4983097147815</v>
      </c>
      <c r="F18" s="77"/>
      <c r="G18" s="237"/>
      <c r="H18" s="135"/>
      <c r="I18" s="135"/>
      <c r="J18" s="104"/>
    </row>
    <row r="19" spans="2:10" x14ac:dyDescent="0.25">
      <c r="B19" s="81" t="s">
        <v>71</v>
      </c>
      <c r="C19" s="249">
        <v>1825.8738000000003</v>
      </c>
      <c r="D19" s="249">
        <v>5256.8882613094511</v>
      </c>
      <c r="E19" s="207">
        <f t="shared" si="0"/>
        <v>2879.1082172872248</v>
      </c>
      <c r="F19" s="77"/>
      <c r="G19" s="237"/>
      <c r="H19" s="135"/>
      <c r="I19" s="135"/>
      <c r="J19" s="104"/>
    </row>
    <row r="20" spans="2:10" x14ac:dyDescent="0.25">
      <c r="B20" s="81" t="s">
        <v>72</v>
      </c>
      <c r="C20" s="249">
        <v>1.0621</v>
      </c>
      <c r="D20" s="249">
        <v>5.4832199999999993</v>
      </c>
      <c r="E20" s="207">
        <f t="shared" si="0"/>
        <v>5162.6212221071455</v>
      </c>
      <c r="F20" s="77"/>
      <c r="G20" s="237"/>
      <c r="H20" s="135"/>
      <c r="I20" s="135"/>
      <c r="J20" s="104"/>
    </row>
    <row r="21" spans="2:10" x14ac:dyDescent="0.25">
      <c r="B21" s="81" t="s">
        <v>73</v>
      </c>
      <c r="C21" s="249">
        <v>122.22980000000003</v>
      </c>
      <c r="D21" s="249">
        <v>220.18749</v>
      </c>
      <c r="E21" s="207">
        <f t="shared" si="0"/>
        <v>1801.4223209070124</v>
      </c>
      <c r="F21" s="77"/>
      <c r="G21" s="237"/>
      <c r="H21" s="135"/>
      <c r="I21" s="135"/>
      <c r="J21" s="104"/>
    </row>
    <row r="22" spans="2:10" x14ac:dyDescent="0.25">
      <c r="B22" s="81" t="s">
        <v>74</v>
      </c>
      <c r="C22" s="249">
        <v>140.0453</v>
      </c>
      <c r="D22" s="249">
        <v>608.96805999999992</v>
      </c>
      <c r="E22" s="207">
        <f t="shared" si="0"/>
        <v>4348.3648505162255</v>
      </c>
      <c r="F22" s="77"/>
      <c r="G22" s="237"/>
      <c r="H22" s="135"/>
      <c r="I22" s="135"/>
      <c r="J22" s="104"/>
    </row>
    <row r="23" spans="2:10" x14ac:dyDescent="0.25">
      <c r="B23" s="81" t="s">
        <v>75</v>
      </c>
      <c r="C23" s="249">
        <v>950.28370000000029</v>
      </c>
      <c r="D23" s="249">
        <v>1013.5292182611372</v>
      </c>
      <c r="E23" s="207">
        <f t="shared" si="0"/>
        <v>1066.5543545165901</v>
      </c>
      <c r="F23" s="77"/>
      <c r="G23" s="237"/>
      <c r="H23" s="135"/>
      <c r="I23" s="135"/>
      <c r="J23" s="104"/>
    </row>
    <row r="24" spans="2:10" x14ac:dyDescent="0.25">
      <c r="B24" s="81" t="s">
        <v>76</v>
      </c>
      <c r="C24" s="249">
        <v>0</v>
      </c>
      <c r="D24" s="249">
        <v>0</v>
      </c>
      <c r="E24" s="207" t="str">
        <f t="shared" si="0"/>
        <v/>
      </c>
      <c r="F24" s="77"/>
      <c r="G24" s="237"/>
      <c r="H24" s="135"/>
      <c r="I24" s="135"/>
      <c r="J24" s="104"/>
    </row>
    <row r="25" spans="2:10" x14ac:dyDescent="0.25">
      <c r="B25" s="81" t="s">
        <v>77</v>
      </c>
      <c r="C25" s="249">
        <v>152.68099999999998</v>
      </c>
      <c r="D25" s="249">
        <v>223.73007000000004</v>
      </c>
      <c r="E25" s="207">
        <f t="shared" si="0"/>
        <v>1465.3432319673047</v>
      </c>
      <c r="F25" s="77"/>
      <c r="G25" s="237"/>
      <c r="H25" s="135"/>
      <c r="I25" s="135"/>
      <c r="J25" s="104"/>
    </row>
    <row r="26" spans="2:10" x14ac:dyDescent="0.25">
      <c r="B26" s="81" t="s">
        <v>78</v>
      </c>
      <c r="C26" s="249">
        <v>118.51400000000001</v>
      </c>
      <c r="D26" s="249">
        <v>1144.9575199999999</v>
      </c>
      <c r="E26" s="207">
        <f t="shared" si="0"/>
        <v>9660.9473986195717</v>
      </c>
      <c r="F26" s="77"/>
      <c r="G26" s="237"/>
      <c r="H26" s="135"/>
      <c r="I26" s="135"/>
      <c r="J26" s="104"/>
    </row>
    <row r="27" spans="2:10" x14ac:dyDescent="0.25">
      <c r="B27" s="81" t="s">
        <v>79</v>
      </c>
      <c r="C27" s="249">
        <v>22.287100000000006</v>
      </c>
      <c r="D27" s="249">
        <v>365.46388999999999</v>
      </c>
      <c r="E27" s="207">
        <f t="shared" si="0"/>
        <v>16398.001085829914</v>
      </c>
      <c r="F27" s="77"/>
      <c r="G27" s="237"/>
      <c r="H27" s="135"/>
      <c r="I27" s="135"/>
      <c r="J27" s="104"/>
    </row>
    <row r="28" spans="2:10" x14ac:dyDescent="0.25">
      <c r="B28" s="81" t="s">
        <v>80</v>
      </c>
      <c r="C28" s="249">
        <v>1126.6955999999998</v>
      </c>
      <c r="D28" s="249">
        <v>1543.7787499999999</v>
      </c>
      <c r="E28" s="207">
        <f t="shared" si="0"/>
        <v>1370.1826385050233</v>
      </c>
      <c r="F28" s="77"/>
      <c r="G28" s="237"/>
      <c r="H28" s="135"/>
      <c r="I28" s="135"/>
      <c r="J28" s="104"/>
    </row>
    <row r="29" spans="2:10" x14ac:dyDescent="0.25">
      <c r="B29" s="81" t="s">
        <v>81</v>
      </c>
      <c r="C29" s="249">
        <v>62.931400000000011</v>
      </c>
      <c r="D29" s="249">
        <v>102.23448</v>
      </c>
      <c r="E29" s="207">
        <f t="shared" si="0"/>
        <v>1624.5384656943909</v>
      </c>
      <c r="F29" s="77"/>
      <c r="G29" s="237"/>
      <c r="H29" s="135"/>
      <c r="I29" s="135"/>
      <c r="J29" s="104"/>
    </row>
    <row r="30" spans="2:10" x14ac:dyDescent="0.25">
      <c r="B30" s="82" t="s">
        <v>82</v>
      </c>
      <c r="C30" s="249">
        <v>1308.1948999999997</v>
      </c>
      <c r="D30" s="249">
        <v>443.76672812037719</v>
      </c>
      <c r="E30" s="207">
        <f t="shared" si="0"/>
        <v>339.22065291676137</v>
      </c>
      <c r="F30" s="77"/>
      <c r="G30" s="237"/>
      <c r="H30" s="135"/>
      <c r="I30" s="135"/>
      <c r="J30" s="104"/>
    </row>
    <row r="31" spans="2:10" x14ac:dyDescent="0.25">
      <c r="B31" s="83" t="s">
        <v>31</v>
      </c>
      <c r="C31" s="250">
        <v>9287.2554999999975</v>
      </c>
      <c r="D31" s="250">
        <v>18745.42066614627</v>
      </c>
      <c r="E31" s="206">
        <f t="shared" si="0"/>
        <v>2018.4026019469666</v>
      </c>
      <c r="F31" s="84"/>
      <c r="G31" s="236"/>
      <c r="H31" s="136"/>
      <c r="I31" s="136"/>
      <c r="J31" s="104"/>
    </row>
    <row r="32" spans="2:10" x14ac:dyDescent="0.25">
      <c r="B32" s="83"/>
      <c r="C32" s="249"/>
      <c r="D32" s="249"/>
      <c r="E32" s="206" t="str">
        <f t="shared" si="0"/>
        <v/>
      </c>
      <c r="F32" s="84"/>
      <c r="G32" s="237"/>
      <c r="H32" s="135"/>
      <c r="I32" s="135"/>
      <c r="J32" s="136"/>
    </row>
    <row r="33" spans="2:12" x14ac:dyDescent="0.25">
      <c r="B33" s="81" t="s">
        <v>83</v>
      </c>
      <c r="C33" s="249">
        <v>2.1080000000000001</v>
      </c>
      <c r="D33" s="249">
        <v>0</v>
      </c>
      <c r="E33" s="207"/>
      <c r="F33" s="77"/>
      <c r="G33" s="237"/>
      <c r="H33" s="135"/>
      <c r="I33" s="135"/>
      <c r="J33" s="135"/>
    </row>
    <row r="34" spans="2:12" x14ac:dyDescent="0.25">
      <c r="B34" s="81" t="s">
        <v>84</v>
      </c>
      <c r="C34" s="249">
        <v>7177.7539999999999</v>
      </c>
      <c r="D34" s="249">
        <v>4080.0524114587329</v>
      </c>
      <c r="E34" s="207">
        <f t="shared" si="0"/>
        <v>568.43023757274671</v>
      </c>
      <c r="F34" s="77"/>
      <c r="G34" s="237"/>
      <c r="H34" s="135"/>
      <c r="I34" s="135"/>
      <c r="J34" s="135"/>
      <c r="K34" s="257"/>
      <c r="L34" s="257"/>
    </row>
    <row r="35" spans="2:12" x14ac:dyDescent="0.25">
      <c r="B35" s="81" t="s">
        <v>85</v>
      </c>
      <c r="C35" s="249">
        <v>25.814599999999992</v>
      </c>
      <c r="D35" s="249">
        <v>14.825750000000001</v>
      </c>
      <c r="E35" s="207">
        <f t="shared" si="0"/>
        <v>574.31647207394292</v>
      </c>
      <c r="F35" s="77"/>
      <c r="G35" s="237"/>
      <c r="H35" s="135"/>
      <c r="I35" s="135"/>
      <c r="J35" s="135"/>
    </row>
    <row r="36" spans="2:12" x14ac:dyDescent="0.25">
      <c r="B36" s="81" t="s">
        <v>86</v>
      </c>
      <c r="C36" s="249">
        <v>12938.997299999999</v>
      </c>
      <c r="D36" s="249">
        <v>13030.359609999996</v>
      </c>
      <c r="E36" s="207">
        <f t="shared" si="0"/>
        <v>1007.0610038692873</v>
      </c>
      <c r="F36" s="77"/>
      <c r="G36" s="237"/>
      <c r="H36" s="135"/>
      <c r="I36" s="135"/>
      <c r="J36" s="135"/>
    </row>
    <row r="37" spans="2:12" x14ac:dyDescent="0.25">
      <c r="B37" s="232" t="s">
        <v>129</v>
      </c>
      <c r="C37" s="249">
        <v>1111.5643000000002</v>
      </c>
      <c r="D37" s="249">
        <v>313.75101000000001</v>
      </c>
      <c r="E37" s="207">
        <f t="shared" si="0"/>
        <v>282.26078329431772</v>
      </c>
      <c r="F37" s="77"/>
      <c r="G37" s="237"/>
      <c r="H37" s="135"/>
      <c r="I37" s="135"/>
      <c r="J37" s="135"/>
    </row>
    <row r="38" spans="2:12" x14ac:dyDescent="0.25">
      <c r="B38" s="81" t="s">
        <v>88</v>
      </c>
      <c r="C38" s="249">
        <v>33.174699999999994</v>
      </c>
      <c r="D38" s="249">
        <v>16.70213</v>
      </c>
      <c r="E38" s="207">
        <f t="shared" si="0"/>
        <v>503.45986549991414</v>
      </c>
      <c r="F38" s="77"/>
      <c r="G38" s="236"/>
      <c r="H38" s="136"/>
      <c r="I38" s="136"/>
      <c r="J38" s="117"/>
    </row>
    <row r="39" spans="2:12" x14ac:dyDescent="0.25">
      <c r="B39" s="83" t="s">
        <v>6</v>
      </c>
      <c r="C39" s="250">
        <v>21289.412899999999</v>
      </c>
      <c r="D39" s="250">
        <v>17455.690911458729</v>
      </c>
      <c r="E39" s="206">
        <f t="shared" si="0"/>
        <v>819.92354572909471</v>
      </c>
      <c r="F39" s="84"/>
      <c r="G39" s="237"/>
      <c r="H39" s="135"/>
      <c r="I39" s="135"/>
      <c r="J39" s="104"/>
    </row>
    <row r="40" spans="2:12" x14ac:dyDescent="0.25">
      <c r="B40" s="83"/>
      <c r="C40" s="249"/>
      <c r="D40" s="249"/>
      <c r="E40" s="207" t="str">
        <f t="shared" si="0"/>
        <v/>
      </c>
      <c r="F40" s="84"/>
      <c r="G40" s="47"/>
      <c r="H40" s="45"/>
      <c r="I40" s="45"/>
      <c r="J40" s="104"/>
    </row>
    <row r="41" spans="2:12" x14ac:dyDescent="0.25">
      <c r="B41" s="81" t="s">
        <v>89</v>
      </c>
      <c r="C41" s="249">
        <v>0</v>
      </c>
      <c r="D41" s="249">
        <v>0</v>
      </c>
      <c r="E41" s="207" t="str">
        <f t="shared" si="0"/>
        <v/>
      </c>
      <c r="F41" s="35"/>
      <c r="G41" s="47"/>
      <c r="H41" s="45"/>
      <c r="I41" s="45"/>
      <c r="J41" s="104"/>
    </row>
    <row r="42" spans="2:12" x14ac:dyDescent="0.25">
      <c r="B42" s="81" t="s">
        <v>90</v>
      </c>
      <c r="C42" s="249">
        <v>566.4194</v>
      </c>
      <c r="D42" s="249">
        <v>1588.6473992552337</v>
      </c>
      <c r="E42" s="207">
        <f t="shared" si="0"/>
        <v>2804.7192579477924</v>
      </c>
      <c r="F42" s="35"/>
      <c r="G42" s="47"/>
      <c r="H42" s="45"/>
      <c r="I42" s="45"/>
      <c r="J42" s="104"/>
    </row>
    <row r="43" spans="2:12" x14ac:dyDescent="0.25">
      <c r="B43" s="81" t="s">
        <v>91</v>
      </c>
      <c r="C43" s="249">
        <v>262.28349999999995</v>
      </c>
      <c r="D43" s="249">
        <v>813.51830000000007</v>
      </c>
      <c r="E43" s="207">
        <f t="shared" si="0"/>
        <v>3101.6754771077867</v>
      </c>
      <c r="F43" s="35"/>
      <c r="G43" s="47"/>
      <c r="H43" s="45"/>
      <c r="I43" s="45"/>
      <c r="J43" s="104"/>
    </row>
    <row r="44" spans="2:12" x14ac:dyDescent="0.25">
      <c r="B44" s="81" t="s">
        <v>92</v>
      </c>
      <c r="C44" s="249">
        <v>28.944899999999997</v>
      </c>
      <c r="D44" s="249">
        <v>598.77012999999999</v>
      </c>
      <c r="E44" s="207">
        <f t="shared" si="0"/>
        <v>20686.55030765351</v>
      </c>
      <c r="F44" s="35"/>
      <c r="G44" s="47"/>
      <c r="H44" s="45"/>
      <c r="I44" s="45"/>
      <c r="J44" s="104"/>
    </row>
    <row r="45" spans="2:12" x14ac:dyDescent="0.25">
      <c r="B45" s="81" t="s">
        <v>93</v>
      </c>
      <c r="C45" s="249">
        <v>5.1999999999999998E-2</v>
      </c>
      <c r="D45" s="249">
        <v>6.2399999999999997E-2</v>
      </c>
      <c r="E45" s="207"/>
      <c r="F45" s="35"/>
      <c r="G45" s="47"/>
      <c r="H45" s="45"/>
      <c r="I45" s="45"/>
      <c r="J45" s="104"/>
    </row>
    <row r="46" spans="2:12" x14ac:dyDescent="0.25">
      <c r="B46" s="81" t="s">
        <v>94</v>
      </c>
      <c r="C46" s="249">
        <v>1007.4379</v>
      </c>
      <c r="D46" s="249">
        <v>5654.4991799999998</v>
      </c>
      <c r="E46" s="207">
        <f t="shared" si="0"/>
        <v>5612.7520912207092</v>
      </c>
      <c r="F46" s="35"/>
      <c r="G46" s="47"/>
      <c r="H46" s="45"/>
      <c r="I46" s="45"/>
      <c r="J46" s="104"/>
    </row>
    <row r="47" spans="2:12" x14ac:dyDescent="0.25">
      <c r="B47" s="81" t="s">
        <v>95</v>
      </c>
      <c r="C47" s="249">
        <v>0</v>
      </c>
      <c r="D47" s="249">
        <v>0</v>
      </c>
      <c r="E47" s="207" t="str">
        <f t="shared" si="0"/>
        <v/>
      </c>
      <c r="F47" s="35"/>
      <c r="G47" s="47"/>
      <c r="H47" s="45"/>
      <c r="I47" s="45"/>
      <c r="J47" s="104"/>
    </row>
    <row r="48" spans="2:12" x14ac:dyDescent="0.25">
      <c r="B48" s="81" t="s">
        <v>96</v>
      </c>
      <c r="C48" s="249">
        <v>1541.1881000000003</v>
      </c>
      <c r="D48" s="249">
        <v>2241.6221681237207</v>
      </c>
      <c r="E48" s="207">
        <f t="shared" si="0"/>
        <v>1454.4766911473819</v>
      </c>
      <c r="F48" s="35"/>
      <c r="G48" s="47"/>
      <c r="H48" s="45"/>
      <c r="I48" s="45"/>
      <c r="J48" s="104"/>
    </row>
    <row r="49" spans="1:12" x14ac:dyDescent="0.25">
      <c r="B49" s="81" t="s">
        <v>97</v>
      </c>
      <c r="C49" s="249">
        <v>31.6387</v>
      </c>
      <c r="D49" s="249">
        <v>135.93675999999999</v>
      </c>
      <c r="E49" s="207">
        <f t="shared" si="0"/>
        <v>4296.534307667509</v>
      </c>
      <c r="F49" s="35"/>
      <c r="G49" s="47"/>
      <c r="H49" s="45"/>
      <c r="I49" s="45"/>
      <c r="J49" s="104"/>
    </row>
    <row r="50" spans="1:12" x14ac:dyDescent="0.25">
      <c r="B50" s="81" t="s">
        <v>98</v>
      </c>
      <c r="C50" s="249">
        <v>239.38279999999997</v>
      </c>
      <c r="D50" s="249">
        <v>999.72040000000004</v>
      </c>
      <c r="E50" s="207">
        <f t="shared" si="0"/>
        <v>4176.2415678987809</v>
      </c>
      <c r="F50" s="35"/>
      <c r="G50" s="136"/>
      <c r="H50" s="239"/>
      <c r="I50" s="117"/>
      <c r="J50" s="117"/>
    </row>
    <row r="51" spans="1:12" x14ac:dyDescent="0.25">
      <c r="B51" s="81" t="s">
        <v>99</v>
      </c>
      <c r="C51" s="249">
        <v>742.14899999999989</v>
      </c>
      <c r="D51" s="249">
        <v>815.62621878282823</v>
      </c>
      <c r="E51" s="207">
        <f t="shared" si="0"/>
        <v>1099.0060200617777</v>
      </c>
      <c r="F51" s="134"/>
      <c r="H51" s="239"/>
      <c r="I51" s="117"/>
      <c r="J51" s="117"/>
    </row>
    <row r="52" spans="1:12" x14ac:dyDescent="0.25">
      <c r="B52" s="81" t="s">
        <v>100</v>
      </c>
      <c r="C52" s="249">
        <v>64.287500000000009</v>
      </c>
      <c r="D52" s="249">
        <v>125.00624000000001</v>
      </c>
      <c r="E52" s="207">
        <f t="shared" si="0"/>
        <v>1944.4874975695118</v>
      </c>
      <c r="F52" s="77"/>
      <c r="H52" s="231"/>
      <c r="I52" s="231"/>
      <c r="J52" s="231"/>
    </row>
    <row r="53" spans="1:12" x14ac:dyDescent="0.25">
      <c r="B53" s="85" t="s">
        <v>7</v>
      </c>
      <c r="C53" s="250">
        <v>4483.7837999999992</v>
      </c>
      <c r="D53" s="250">
        <v>12973.409196161783</v>
      </c>
      <c r="E53" s="206">
        <f t="shared" si="0"/>
        <v>2893.4065010364207</v>
      </c>
      <c r="F53" s="84"/>
    </row>
    <row r="54" spans="1:12" x14ac:dyDescent="0.25">
      <c r="B54" s="85"/>
      <c r="C54" s="249"/>
      <c r="D54" s="249"/>
      <c r="E54" s="206" t="str">
        <f t="shared" si="0"/>
        <v/>
      </c>
      <c r="F54" s="84"/>
    </row>
    <row r="55" spans="1:12" x14ac:dyDescent="0.25">
      <c r="B55" s="85" t="s">
        <v>101</v>
      </c>
      <c r="C55" s="250">
        <v>35060.4522</v>
      </c>
      <c r="D55" s="250">
        <v>49174.520773766781</v>
      </c>
      <c r="E55" s="206">
        <f t="shared" si="0"/>
        <v>1402.5637916263606</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82" t="s">
        <v>126</v>
      </c>
      <c r="C68" s="282"/>
      <c r="D68" s="282"/>
      <c r="E68" s="282"/>
      <c r="F68" s="282"/>
      <c r="G68" s="282"/>
      <c r="H68" s="282"/>
      <c r="I68" s="282"/>
      <c r="J68" s="282"/>
      <c r="K68" s="282"/>
      <c r="L68" s="282"/>
    </row>
    <row r="69" spans="1:12" x14ac:dyDescent="0.25">
      <c r="A69" s="16"/>
      <c r="B69" s="282"/>
      <c r="C69" s="282"/>
      <c r="D69" s="282"/>
      <c r="E69" s="282"/>
      <c r="F69" s="282"/>
      <c r="G69" s="282"/>
      <c r="H69" s="282"/>
      <c r="I69" s="282"/>
      <c r="J69" s="282"/>
      <c r="K69" s="282"/>
      <c r="L69" s="282"/>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February</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2022-03-23T16:34:01Z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